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2025-00257 Base Case/05 Discovery/RE-HEARING DISCOVERY/Staff/Staff Set 1/Attachments/"/>
    </mc:Choice>
  </mc:AlternateContent>
  <xr:revisionPtr revIDLastSave="138" documentId="13_ncr:1_{F9B90A59-BCCC-4A39-B937-47CE7E958735}" xr6:coauthVersionLast="47" xr6:coauthVersionMax="47" xr10:uidLastSave="{A5B58032-F93C-4F01-983C-2E496A6B26D2}"/>
  <bookViews>
    <workbookView xWindow="-28920" yWindow="-1155" windowWidth="29040" windowHeight="17520" tabRatio="687" xr2:uid="{378F0219-D035-4A48-B771-5963F7C16114}"/>
  </bookViews>
  <sheets>
    <sheet name="TOR-Past Carrying Charges" sheetId="2" r:id="rId1"/>
    <sheet name="TIR-Past Carrying Charges" sheetId="1" r:id="rId2"/>
    <sheet name="WACC" sheetId="8" r:id="rId3"/>
    <sheet name="ADIT Summary" sheetId="3" r:id="rId4"/>
    <sheet name="ADIT Calc - TOR" sheetId="4" r:id="rId5"/>
    <sheet name="ADIT Calc - TIR" sheetId="5" r:id="rId6"/>
    <sheet name="Cumulative Through Feb 2026" sheetId="6" r:id="rId7"/>
    <sheet name="MACRS" sheetId="7" r:id="rId8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l">#REF!</definedName>
    <definedName name="\M">#REF!</definedName>
    <definedName name="\N">#REF!</definedName>
    <definedName name="\P">#REF!</definedName>
    <definedName name="\X">#REF!</definedName>
    <definedName name="__________TBC95" localSheetId="2" hidden="1">{#N/A,#N/A,FALSE,"Co_BalSht";#N/A,#N/A,FALSE,"Co_IncStmt";#N/A,#N/A,FALSE,"Cons_BalSht";#N/A,#N/A,FALSE,"Cons_IncStmt";#N/A,#N/A,FALSE,"Cashflow"}</definedName>
    <definedName name="__________TBC95" hidden="1">{#N/A,#N/A,FALSE,"Co_BalSht";#N/A,#N/A,FALSE,"Co_IncStmt";#N/A,#N/A,FALSE,"Cons_BalSht";#N/A,#N/A,FALSE,"Cons_IncStmt";#N/A,#N/A,FALSE,"Cashflow"}</definedName>
    <definedName name="_________TBC95" localSheetId="2" hidden="1">{#N/A,#N/A,FALSE,"Co_BalSht";#N/A,#N/A,FALSE,"Co_IncStmt";#N/A,#N/A,FALSE,"Cons_BalSht";#N/A,#N/A,FALSE,"Cons_IncStmt";#N/A,#N/A,FALSE,"Cashflow"}</definedName>
    <definedName name="_________TBC95" hidden="1">{#N/A,#N/A,FALSE,"Co_BalSht";#N/A,#N/A,FALSE,"Co_IncStmt";#N/A,#N/A,FALSE,"Cons_BalSht";#N/A,#N/A,FALSE,"Cons_IncStmt";#N/A,#N/A,FALSE,"Cashflow"}</definedName>
    <definedName name="________TBC95" localSheetId="2" hidden="1">{#N/A,#N/A,FALSE,"Co_BalSht";#N/A,#N/A,FALSE,"Co_IncStmt";#N/A,#N/A,FALSE,"Cons_BalSht";#N/A,#N/A,FALSE,"Cons_IncStmt";#N/A,#N/A,FALSE,"Cashflow"}</definedName>
    <definedName name="________TBC95" hidden="1">{#N/A,#N/A,FALSE,"Co_BalSht";#N/A,#N/A,FALSE,"Co_IncStmt";#N/A,#N/A,FALSE,"Cons_BalSht";#N/A,#N/A,FALSE,"Cons_IncStmt";#N/A,#N/A,FALSE,"Cashflow"}</definedName>
    <definedName name="_______TBC95" localSheetId="2" hidden="1">{#N/A,#N/A,FALSE,"Co_BalSht";#N/A,#N/A,FALSE,"Co_IncStmt";#N/A,#N/A,FALSE,"Cons_BalSht";#N/A,#N/A,FALSE,"Cons_IncStmt";#N/A,#N/A,FALSE,"Cashflow"}</definedName>
    <definedName name="_______TBC95" hidden="1">{#N/A,#N/A,FALSE,"Co_BalSht";#N/A,#N/A,FALSE,"Co_IncStmt";#N/A,#N/A,FALSE,"Cons_BalSht";#N/A,#N/A,FALSE,"Cons_IncStmt";#N/A,#N/A,FALSE,"Cashflow"}</definedName>
    <definedName name="______a1" localSheetId="2" hidden="1">{#N/A,#N/A,FALSE,"Finanzplan";#N/A,#N/A,FALSE,"Bilanz";#N/A,#N/A,FALSE,"GuV"}</definedName>
    <definedName name="______a1" hidden="1">{#N/A,#N/A,FALSE,"Finanzplan";#N/A,#N/A,FALSE,"Bilanz";#N/A,#N/A,FALSE,"GuV"}</definedName>
    <definedName name="______e1" localSheetId="2" hidden="1">{#N/A,#N/A,FALSE,"Summary";#N/A,#N/A,FALSE,"CF";#N/A,#N/A,FALSE,"P&amp;L";"summary",#N/A,FALSE,"Returns";#N/A,#N/A,FALSE,"BS";"summary",#N/A,FALSE,"Analysis";#N/A,#N/A,FALSE,"Assumptions"}</definedName>
    <definedName name="______e1" hidden="1">{#N/A,#N/A,FALSE,"Summary";#N/A,#N/A,FALSE,"CF";#N/A,#N/A,FALSE,"P&amp;L";"summary",#N/A,FALSE,"Returns";#N/A,#N/A,FALSE,"BS";"summary",#N/A,FALSE,"Analysis";#N/A,#N/A,FALSE,"Assumptions"}</definedName>
    <definedName name="______o1" localSheetId="2" hidden="1">{#N/A,#N/A,FALSE,"Finanzplan";#N/A,#N/A,FALSE,"Bilanz";#N/A,#N/A,FALSE,"GuV"}</definedName>
    <definedName name="______o1" hidden="1">{#N/A,#N/A,FALSE,"Finanzplan";#N/A,#N/A,FALSE,"Bilanz";#N/A,#N/A,FALSE,"GuV"}</definedName>
    <definedName name="______TBC95" localSheetId="2" hidden="1">{#N/A,#N/A,FALSE,"Co_BalSht";#N/A,#N/A,FALSE,"Co_IncStmt";#N/A,#N/A,FALSE,"Cons_BalSht";#N/A,#N/A,FALSE,"Cons_IncStmt";#N/A,#N/A,FALSE,"Cashflow"}</definedName>
    <definedName name="______TBC95" hidden="1">{#N/A,#N/A,FALSE,"Co_BalSht";#N/A,#N/A,FALSE,"Co_IncStmt";#N/A,#N/A,FALSE,"Cons_BalSht";#N/A,#N/A,FALSE,"Cons_IncStmt";#N/A,#N/A,FALSE,"Cashflow"}</definedName>
    <definedName name="______x10" hidden="1">#REF!</definedName>
    <definedName name="______x11" hidden="1">#REF!</definedName>
    <definedName name="______x12" hidden="1">#REF!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2" hidden="1">#REF!</definedName>
    <definedName name="______x3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_xx2" hidden="1">#REF!</definedName>
    <definedName name="_____a1" localSheetId="2" hidden="1">{#N/A,#N/A,FALSE,"Finanzplan";#N/A,#N/A,FALSE,"Bilanz";#N/A,#N/A,FALSE,"GuV"}</definedName>
    <definedName name="_____a1" hidden="1">{#N/A,#N/A,FALSE,"Finanzplan";#N/A,#N/A,FALSE,"Bilanz";#N/A,#N/A,FALSE,"GuV"}</definedName>
    <definedName name="_____e1" localSheetId="2" hidden="1">{#N/A,#N/A,FALSE,"Summary";#N/A,#N/A,FALSE,"CF";#N/A,#N/A,FALSE,"P&amp;L";"summary",#N/A,FALSE,"Returns";#N/A,#N/A,FALSE,"BS";"summary",#N/A,FALSE,"Analysis";#N/A,#N/A,FALSE,"Assumptions"}</definedName>
    <definedName name="_____e1" hidden="1">{#N/A,#N/A,FALSE,"Summary";#N/A,#N/A,FALSE,"CF";#N/A,#N/A,FALSE,"P&amp;L";"summary",#N/A,FALSE,"Returns";#N/A,#N/A,FALSE,"BS";"summary",#N/A,FALSE,"Analysis";#N/A,#N/A,FALSE,"Assumptions"}</definedName>
    <definedName name="_____o1" localSheetId="2" hidden="1">{#N/A,#N/A,FALSE,"Finanzplan";#N/A,#N/A,FALSE,"Bilanz";#N/A,#N/A,FALSE,"GuV"}</definedName>
    <definedName name="_____o1" hidden="1">{#N/A,#N/A,FALSE,"Finanzplan";#N/A,#N/A,FALSE,"Bilanz";#N/A,#N/A,FALSE,"GuV"}</definedName>
    <definedName name="_____TBC95" localSheetId="2" hidden="1">{#N/A,#N/A,FALSE,"Co_BalSht";#N/A,#N/A,FALSE,"Co_IncStmt";#N/A,#N/A,FALSE,"Cons_BalSht";#N/A,#N/A,FALSE,"Cons_IncStmt";#N/A,#N/A,FALSE,"Cashflow"}</definedName>
    <definedName name="_____TBC95" hidden="1">{#N/A,#N/A,FALSE,"Co_BalSht";#N/A,#N/A,FALSE,"Co_IncStmt";#N/A,#N/A,FALSE,"Cons_BalSht";#N/A,#N/A,FALSE,"Cons_IncStmt";#N/A,#N/A,FALSE,"Cashflow"}</definedName>
    <definedName name="_____x10" hidden="1">#REF!</definedName>
    <definedName name="_____x11" hidden="1">#REF!</definedName>
    <definedName name="_____x12" hidden="1">#REF!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2" hidden="1">#REF!</definedName>
    <definedName name="_____x3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_xx2" hidden="1">#REF!</definedName>
    <definedName name="____TBC95" localSheetId="2" hidden="1">{#N/A,#N/A,FALSE,"Co_BalSht";#N/A,#N/A,FALSE,"Co_IncStmt";#N/A,#N/A,FALSE,"Cons_BalSht";#N/A,#N/A,FALSE,"Cons_IncStmt";#N/A,#N/A,FALSE,"Cashflow"}</definedName>
    <definedName name="____TBC95" hidden="1">{#N/A,#N/A,FALSE,"Co_BalSht";#N/A,#N/A,FALSE,"Co_IncStmt";#N/A,#N/A,FALSE,"Cons_BalSht";#N/A,#N/A,FALSE,"Cons_IncStmt";#N/A,#N/A,FALSE,"Cashflow"}</definedName>
    <definedName name="____x10" hidden="1">#REF!</definedName>
    <definedName name="____x11" hidden="1">#REF!</definedName>
    <definedName name="____x12" hidden="1">#REF!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2" hidden="1">#REF!</definedName>
    <definedName name="____x3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_xx2" hidden="1">#REF!</definedName>
    <definedName name="___a1" localSheetId="2" hidden="1">{#N/A,#N/A,FALSE,"Finanzplan";#N/A,#N/A,FALSE,"Bilanz";#N/A,#N/A,FALSE,"GuV"}</definedName>
    <definedName name="___a1" hidden="1">{#N/A,#N/A,FALSE,"Finanzplan";#N/A,#N/A,FALSE,"Bilanz";#N/A,#N/A,FALSE,"GuV"}</definedName>
    <definedName name="___e1" localSheetId="2" hidden="1">{#N/A,#N/A,FALSE,"Summary";#N/A,#N/A,FALSE,"CF";#N/A,#N/A,FALSE,"P&amp;L";"summary",#N/A,FALSE,"Returns";#N/A,#N/A,FALSE,"BS";"summary",#N/A,FALSE,"Analysis";#N/A,#N/A,FALSE,"Assumptions"}</definedName>
    <definedName name="___e1" hidden="1">{#N/A,#N/A,FALSE,"Summary";#N/A,#N/A,FALSE,"CF";#N/A,#N/A,FALSE,"P&amp;L";"summary",#N/A,FALSE,"Returns";#N/A,#N/A,FALSE,"BS";"summary",#N/A,FALSE,"Analysis";#N/A,#N/A,FALSE,"Assumptions"}</definedName>
    <definedName name="___o1" localSheetId="2" hidden="1">{#N/A,#N/A,FALSE,"Finanzplan";#N/A,#N/A,FALSE,"Bilanz";#N/A,#N/A,FALSE,"GuV"}</definedName>
    <definedName name="___o1" hidden="1">{#N/A,#N/A,FALSE,"Finanzplan";#N/A,#N/A,FALSE,"Bilanz";#N/A,#N/A,FALSE,"GuV"}</definedName>
    <definedName name="___RH1">#REF!</definedName>
    <definedName name="___RH2">#REF!</definedName>
    <definedName name="___TBC95" localSheetId="2" hidden="1">{#N/A,#N/A,FALSE,"Co_BalSht";#N/A,#N/A,FALSE,"Co_IncStmt";#N/A,#N/A,FALSE,"Cons_BalSht";#N/A,#N/A,FALSE,"Cons_IncStmt";#N/A,#N/A,FALSE,"Cashflow"}</definedName>
    <definedName name="___TBC95" hidden="1">{#N/A,#N/A,FALSE,"Co_BalSht";#N/A,#N/A,FALSE,"Co_IncStmt";#N/A,#N/A,FALSE,"Cons_BalSht";#N/A,#N/A,FALSE,"Cons_IncStmt";#N/A,#N/A,FALSE,"Cashflow"}</definedName>
    <definedName name="___x10" hidden="1">#REF!</definedName>
    <definedName name="___x11" hidden="1">#REF!</definedName>
    <definedName name="___x12" hidden="1">#REF!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2" hidden="1">#REF!</definedName>
    <definedName name="___x3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x2" hidden="1">#REF!</definedName>
    <definedName name="__1__123Graph_ACHART_1" hidden="1">#REF!</definedName>
    <definedName name="__10__123Graph_XCHART_1" hidden="1">#REF!</definedName>
    <definedName name="__11_0__123Grap" hidden="1">#REF!</definedName>
    <definedName name="__12_0__123Grap" hidden="1">#REF!</definedName>
    <definedName name="__123Graph_A" hidden="1">#REF!</definedName>
    <definedName name="__123Graph_AAVGGAS" hidden="1">#REF!</definedName>
    <definedName name="__123Graph_ACOAL" hidden="1">#REF!</definedName>
    <definedName name="__123Graph_AEP8691" hidden="1">#REF!</definedName>
    <definedName name="__123Graph_AEP8692" hidden="1">#REF!</definedName>
    <definedName name="__123Graph_AEP92PR" hidden="1">#REF!</definedName>
    <definedName name="__123Graph_AEPNG" hidden="1">#REF!</definedName>
    <definedName name="__123Graph_AEPNG2" hidden="1">#REF!</definedName>
    <definedName name="__123Graph_AFIX_CAP" hidden="1">#REF!</definedName>
    <definedName name="__123Graph_ANORTHERN" hidden="1">#REF!</definedName>
    <definedName name="__123Graph_ANORTHWEST" hidden="1">#REF!</definedName>
    <definedName name="__123Graph_ANPV_CAPACITY" hidden="1">#REF!</definedName>
    <definedName name="__123Graph_AOVERHAUL" hidden="1">#REF!</definedName>
    <definedName name="__123Graph_ARUNAVG" hidden="1">#REF!</definedName>
    <definedName name="__123Graph_AScreenCrv" hidden="1">#REF!</definedName>
    <definedName name="__123Graph_ATRANSCO" hidden="1">#REF!</definedName>
    <definedName name="__123Graph_AVAR_ENG" hidden="1">#REF!</definedName>
    <definedName name="__123Graph_AYIELD1" hidden="1">#REF!</definedName>
    <definedName name="__123Graph_B" hidden="1">#REF!</definedName>
    <definedName name="__123Graph_BAVGGAS" hidden="1">#REF!</definedName>
    <definedName name="__123Graph_BCOAL" hidden="1">#REF!</definedName>
    <definedName name="__123Graph_BEP8691" hidden="1">#REF!</definedName>
    <definedName name="__123Graph_BEP8692" hidden="1">#REF!</definedName>
    <definedName name="__123Graph_BEP92PR" hidden="1">#REF!</definedName>
    <definedName name="__123Graph_BEPNG2" hidden="1">#REF!</definedName>
    <definedName name="__123Graph_BFIX_CAP" hidden="1">#REF!</definedName>
    <definedName name="__123Graph_BNPV_CAPACITY" hidden="1">#REF!</definedName>
    <definedName name="__123Graph_BOVERHAUL" hidden="1">#REF!</definedName>
    <definedName name="__123Graph_BScreenCrv" hidden="1">#REF!</definedName>
    <definedName name="__123Graph_BVAR_ENG" hidden="1">#REF!</definedName>
    <definedName name="__123Graph_BYIELD1" hidden="1">#REF!</definedName>
    <definedName name="__123Graph_C" hidden="1">#REF!</definedName>
    <definedName name="__123Graph_CAVGGAS" hidden="1">#REF!</definedName>
    <definedName name="__123Graph_CCOAL" hidden="1">#REF!</definedName>
    <definedName name="__123Graph_CEP8691" hidden="1">#REF!</definedName>
    <definedName name="__123Graph_CEP8692" hidden="1">#REF!</definedName>
    <definedName name="__123Graph_CEP92PR" hidden="1">#REF!</definedName>
    <definedName name="__123Graph_CEPNG2" hidden="1">#REF!</definedName>
    <definedName name="__123Graph_CFIX_CAP" hidden="1">#REF!</definedName>
    <definedName name="__123Graph_CNPV_CAPACITY" hidden="1">#REF!</definedName>
    <definedName name="__123Graph_COVERHAUL" hidden="1">#REF!</definedName>
    <definedName name="__123Graph_CScreenCrv" hidden="1">#REF!</definedName>
    <definedName name="__123Graph_D" hidden="1">#REF!</definedName>
    <definedName name="__123Graph_DAVGGAS" hidden="1">#REF!</definedName>
    <definedName name="__123Graph_DCOAL" hidden="1">#REF!</definedName>
    <definedName name="__123Graph_DEP8691" hidden="1">#REF!</definedName>
    <definedName name="__123Graph_DEP8692" hidden="1">#REF!</definedName>
    <definedName name="__123Graph_DEP92PR" hidden="1">#REF!</definedName>
    <definedName name="__123Graph_DEPNG2" hidden="1">#REF!</definedName>
    <definedName name="__123Graph_DFIX_CAP" hidden="1">#REF!</definedName>
    <definedName name="__123Graph_DOVERHAUL" hidden="1">#REF!</definedName>
    <definedName name="__123Graph_E" hidden="1">#REF!</definedName>
    <definedName name="__123Graph_EAVGGAS" hidden="1">#REF!</definedName>
    <definedName name="__123Graph_ECOAL" hidden="1">#REF!</definedName>
    <definedName name="__123Graph_EEP8691" hidden="1">#REF!</definedName>
    <definedName name="__123Graph_EEP8692" hidden="1">#REF!</definedName>
    <definedName name="__123Graph_EEP92PR" hidden="1">#REF!</definedName>
    <definedName name="__123Graph_EEPNG2" hidden="1">#REF!</definedName>
    <definedName name="__123Graph_F" hidden="1">#REF!</definedName>
    <definedName name="__123Graph_FAVGGAS" hidden="1">#REF!</definedName>
    <definedName name="__123Graph_FEP8691" hidden="1">#REF!</definedName>
    <definedName name="__123Graph_FEP8692" hidden="1">#REF!</definedName>
    <definedName name="__123Graph_FEP92PR" hidden="1">#REF!</definedName>
    <definedName name="__123Graph_FEPNG2" hidden="1">#REF!</definedName>
    <definedName name="__123Graph_FGROWTH2" hidden="1">#REF!</definedName>
    <definedName name="__123Graph_FOVERHAUL" hidden="1">#REF!</definedName>
    <definedName name="__123Graph_LBL_A" hidden="1">#REF!</definedName>
    <definedName name="__123Graph_LBL_AAVGGAS" hidden="1">#REF!</definedName>
    <definedName name="__123Graph_LBL_AEPNG" hidden="1">#REF!</definedName>
    <definedName name="__123Graph_LBL_ANORTHERN" hidden="1">#REF!</definedName>
    <definedName name="__123Graph_LBL_ANORTHWEST" hidden="1">#REF!</definedName>
    <definedName name="__123Graph_LBL_ARUNAVG" hidden="1">#REF!</definedName>
    <definedName name="__123Graph_LBL_ATRANSCO" hidden="1">#REF!</definedName>
    <definedName name="__123Graph_X" hidden="1">#REF!</definedName>
    <definedName name="__123Graph_XAVGGAS" hidden="1">#REF!</definedName>
    <definedName name="__123Graph_XCOAL" hidden="1">#REF!</definedName>
    <definedName name="__123Graph_XEP8691" hidden="1">#REF!</definedName>
    <definedName name="__123Graph_XEP8692" hidden="1">#REF!</definedName>
    <definedName name="__123Graph_XEP92PR" hidden="1">#REF!</definedName>
    <definedName name="__123Graph_XEPNG" hidden="1">#REF!</definedName>
    <definedName name="__123Graph_XEPNG2" hidden="1">#REF!</definedName>
    <definedName name="__123Graph_XNORTHERN" hidden="1">#REF!</definedName>
    <definedName name="__123Graph_XNORTHWEST" hidden="1">#REF!</definedName>
    <definedName name="__123Graph_XOVERHAUL" hidden="1">#REF!</definedName>
    <definedName name="__123Graph_XRUNAVG" hidden="1">#REF!</definedName>
    <definedName name="__123Graph_XTRANSCO" hidden="1">#REF!</definedName>
    <definedName name="__123Graph_XVAR_ENG" hidden="1">#REF!</definedName>
    <definedName name="__2__123Graph_ACHART_3" hidden="1">#REF!</definedName>
    <definedName name="__2__123Graph_LBL_ACHART_1" hidden="1">#REF!</definedName>
    <definedName name="__3__123Graph_BCHART_1" hidden="1">#REF!</definedName>
    <definedName name="__3__123Graph_XCHART_1" hidden="1">#REF!</definedName>
    <definedName name="__4__123Graph_BCHART_3" hidden="1">#REF!</definedName>
    <definedName name="__5__123Graph_CCHART_1" hidden="1">#REF!</definedName>
    <definedName name="__6__123Graph_DCHART_1" hidden="1">#REF!</definedName>
    <definedName name="__7__123Graph_LBL_ACHART_1" hidden="1">#REF!</definedName>
    <definedName name="__8__123Graph_LBL_ACHART_3" hidden="1">#REF!</definedName>
    <definedName name="__9__123Graph_LBL_DCHART_1" hidden="1">#REF!</definedName>
    <definedName name="__a1" localSheetId="2" hidden="1">{#N/A,#N/A,FALSE,"Finanzplan";#N/A,#N/A,FALSE,"Bilanz";#N/A,#N/A,FALSE,"GuV"}</definedName>
    <definedName name="__a1" hidden="1">{#N/A,#N/A,FALSE,"Finanzplan";#N/A,#N/A,FALSE,"Bilanz";#N/A,#N/A,FALSE,"GuV"}</definedName>
    <definedName name="__a2_1" localSheetId="2" hidden="1">{#N/A,#N/A,FALSE,"Sheet1"}</definedName>
    <definedName name="__a2_1" hidden="1">{#N/A,#N/A,FALSE,"Sheet1"}</definedName>
    <definedName name="__a3" localSheetId="2" hidden="1">{#N/A,#N/A,FALSE,"Sheet1"}</definedName>
    <definedName name="__a3" hidden="1">{#N/A,#N/A,FALSE,"Sheet1"}</definedName>
    <definedName name="__a3_1" localSheetId="2" hidden="1">{#N/A,#N/A,FALSE,"Sheet1"}</definedName>
    <definedName name="__a3_1" hidden="1">{#N/A,#N/A,FALSE,"Sheet1"}</definedName>
    <definedName name="__e1" localSheetId="2" hidden="1">{#N/A,#N/A,FALSE,"Summary";#N/A,#N/A,FALSE,"CF";#N/A,#N/A,FALSE,"P&amp;L";"summary",#N/A,FALSE,"Returns";#N/A,#N/A,FALSE,"BS";"summary",#N/A,FALSE,"Analysis";#N/A,#N/A,FALSE,"Assumptions"}</definedName>
    <definedName name="__e1" hidden="1">{#N/A,#N/A,FALSE,"Summary";#N/A,#N/A,FALSE,"CF";#N/A,#N/A,FALSE,"P&amp;L";"summary",#N/A,FALSE,"Returns";#N/A,#N/A,FALSE,"BS";"summary",#N/A,FALSE,"Analysis";#N/A,#N/A,FALSE,"Assumptions"}</definedName>
    <definedName name="__FDS_HYPERLINK_TOGGLE_STATE__" hidden="1">"ON"</definedName>
    <definedName name="__FDS_UNIQUE_RANGE_ID_GENERATOR_COUNTER" hidden="1">1</definedName>
    <definedName name="__IntlFixup" hidden="1">TRUE</definedName>
    <definedName name="__o1" localSheetId="2" hidden="1">{#N/A,#N/A,FALSE,"Finanzplan";#N/A,#N/A,FALSE,"Bilanz";#N/A,#N/A,FALSE,"GuV"}</definedName>
    <definedName name="__o1" hidden="1">{#N/A,#N/A,FALSE,"Finanzplan";#N/A,#N/A,FALSE,"Bilanz";#N/A,#N/A,FALSE,"GuV"}</definedName>
    <definedName name="__RH1">#REF!</definedName>
    <definedName name="__RH2">#REF!</definedName>
    <definedName name="__TBC95" localSheetId="2" hidden="1">{#N/A,#N/A,FALSE,"Co_BalSht";#N/A,#N/A,FALSE,"Co_IncStmt";#N/A,#N/A,FALSE,"Cons_BalSht";#N/A,#N/A,FALSE,"Cons_IncStmt";#N/A,#N/A,FALSE,"Cashflow"}</definedName>
    <definedName name="__TBC95" hidden="1">{#N/A,#N/A,FALSE,"Co_BalSht";#N/A,#N/A,FALSE,"Co_IncStmt";#N/A,#N/A,FALSE,"Cons_BalSht";#N/A,#N/A,FALSE,"Cons_IncStmt";#N/A,#N/A,FALSE,"Cashflow"}</definedName>
    <definedName name="__x10" hidden="1">#REF!</definedName>
    <definedName name="__x11" hidden="1">#REF!</definedName>
    <definedName name="__x12" hidden="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2" hidden="1">#REF!</definedName>
    <definedName name="__x3" hidden="1">#REF!</definedName>
    <definedName name="__x4" hidden="1">#REF!</definedName>
    <definedName name="__x5" hidden="1">#REF!</definedName>
    <definedName name="__x6" hidden="1">#REF!</definedName>
    <definedName name="__x7" hidden="1">#REF!</definedName>
    <definedName name="__x8" hidden="1">#REF!</definedName>
    <definedName name="__x9" hidden="1">#REF!</definedName>
    <definedName name="__xx2" hidden="1">#REF!</definedName>
    <definedName name="_1__123Graph_ACHART_1" hidden="1">#REF!</definedName>
    <definedName name="_1__123Graph_ACONTRACT_BY_B_U" hidden="1">#REF!</definedName>
    <definedName name="_1__FDSAUDITLINK__" localSheetId="2" hidden="1">{"fdsup://directions/FAT Viewer?action=UPDATE&amp;creator=factset&amp;DYN_ARGS=TRUE&amp;DOC_NAME=FAT:FQL_AUDITING_CLIENT_TEMPLATE.FAT&amp;display_string=Audit&amp;VAR:KEY=ERULMPEJQL&amp;VAR:QUERY=RkZfQ0FQRVgoUVRSLDBRKQ==&amp;WINDOW=FIRST_POPUP&amp;HEIGHT=450&amp;WIDTH=450&amp;START_MAXIMIZED=FALS","E&amp;VAR:CALENDAR=US&amp;VAR:SYMBOL=VNR&amp;VAR:INDEX=0"}</definedName>
    <definedName name="_1__FDSAUDITLINK__" hidden="1">{"fdsup://directions/FAT Viewer?action=UPDATE&amp;creator=factset&amp;DYN_ARGS=TRUE&amp;DOC_NAME=FAT:FQL_AUDITING_CLIENT_TEMPLATE.FAT&amp;display_string=Audit&amp;VAR:KEY=ERULMPEJQL&amp;VAR:QUERY=RkZfQ0FQRVgoUVRSLDBRKQ==&amp;WINDOW=FIRST_POPUP&amp;HEIGHT=450&amp;WIDTH=450&amp;START_MAXIMIZED=FALS","E&amp;VAR:CALENDAR=US&amp;VAR:SYMBOL=VNR&amp;VAR:INDEX=0"}</definedName>
    <definedName name="_10__123Graph_ASUPPLIES_BY_B_U" hidden="1">#REF!</definedName>
    <definedName name="_10__123Graph_AWAGES_BY_B_U" hidden="1">#REF!</definedName>
    <definedName name="_10__123Graph_BQRE_S_BY_TYPE" hidden="1">#REF!</definedName>
    <definedName name="_10__123Graph_COP75_25PRICE" hidden="1">#REF!</definedName>
    <definedName name="_10__123Graph_XCHART_1" hidden="1">#REF!</definedName>
    <definedName name="_10__FDSAUDITLINK__" localSheetId="2" hidden="1">{"fdsup://directions/FAT Viewer?action=UPDATE&amp;creator=factset&amp;DYN_ARGS=TRUE&amp;DOC_NAME=FAT:FQL_AUDITING_CLIENT_TEMPLATE.FAT&amp;display_string=Audit&amp;VAR:KEY=SVAJEDOXYF&amp;VAR:QUERY=RkZfQ0FQRVgoUVRSLC0xUSk=&amp;WINDOW=FIRST_POPUP&amp;HEIGHT=450&amp;WIDTH=450&amp;START_MAXIMIZED=FALS","E&amp;VAR:CALENDAR=US&amp;VAR:SYMBOL=PSE&amp;VAR:INDEX=0"}</definedName>
    <definedName name="_10__FDSAUDITLINK__" hidden="1">{"fdsup://directions/FAT Viewer?action=UPDATE&amp;creator=factset&amp;DYN_ARGS=TRUE&amp;DOC_NAME=FAT:FQL_AUDITING_CLIENT_TEMPLATE.FAT&amp;display_string=Audit&amp;VAR:KEY=SVAJEDOXYF&amp;VAR:QUERY=RkZfQ0FQRVgoUVRSLC0xUSk=&amp;WINDOW=FIRST_POPUP&amp;HEIGHT=450&amp;WIDTH=450&amp;START_MAXIMIZED=FALS","E&amp;VAR:CALENDAR=US&amp;VAR:SYMBOL=PSE&amp;VAR:INDEX=0"}</definedName>
    <definedName name="_10_0__123Grap" hidden="1">#REF!</definedName>
    <definedName name="_100__FDSAUDITLINK__" localSheetId="2" hidden="1">{"fdsup://directions/FAT Viewer?action=UPDATE&amp;creator=factset&amp;DYN_ARGS=TRUE&amp;DOC_NAME=FAT:FQL_AUDITING_CLIENT_TEMPLATE.FAT&amp;display_string=Audit&amp;VAR:KEY=WDUVIBAHQF&amp;VAR:QUERY=RkZfQ0FQRVgoUVRSLC0zUSk=&amp;WINDOW=FIRST_POPUP&amp;HEIGHT=450&amp;WIDTH=450&amp;START_MAXIMIZED=FALS","E&amp;VAR:CALENDAR=US&amp;VAR:SYMBOL=NRP&amp;VAR:INDEX=0"}</definedName>
    <definedName name="_100__FDSAUDITLINK__" hidden="1">{"fdsup://directions/FAT Viewer?action=UPDATE&amp;creator=factset&amp;DYN_ARGS=TRUE&amp;DOC_NAME=FAT:FQL_AUDITING_CLIENT_TEMPLATE.FAT&amp;display_string=Audit&amp;VAR:KEY=WDUVIBAHQF&amp;VAR:QUERY=RkZfQ0FQRVgoUVRSLC0zUSk=&amp;WINDOW=FIRST_POPUP&amp;HEIGHT=450&amp;WIDTH=450&amp;START_MAXIMIZED=FALS","E&amp;VAR:CALENDAR=US&amp;VAR:SYMBOL=NRP&amp;VAR:INDEX=0"}</definedName>
    <definedName name="_101__FDSAUDITLINK__" localSheetId="2" hidden="1">{"fdsup://directions/FAT Viewer?action=UPDATE&amp;creator=factset&amp;DYN_ARGS=TRUE&amp;DOC_NAME=FAT:FQL_AUDITING_CLIENT_TEMPLATE.FAT&amp;display_string=Audit&amp;VAR:KEY=CJYHSVKLIH&amp;VAR:QUERY=RkZfQ0FQRVgoUVRSLDBRKQ==&amp;WINDOW=FIRST_POPUP&amp;HEIGHT=450&amp;WIDTH=450&amp;START_MAXIMIZED=FALS","E&amp;VAR:CALENDAR=US&amp;VAR:SYMBOL=NRGY&amp;VAR:INDEX=0"}</definedName>
    <definedName name="_101__FDSAUDITLINK__" hidden="1">{"fdsup://directions/FAT Viewer?action=UPDATE&amp;creator=factset&amp;DYN_ARGS=TRUE&amp;DOC_NAME=FAT:FQL_AUDITING_CLIENT_TEMPLATE.FAT&amp;display_string=Audit&amp;VAR:KEY=CJYHSVKLIH&amp;VAR:QUERY=RkZfQ0FQRVgoUVRSLDBRKQ==&amp;WINDOW=FIRST_POPUP&amp;HEIGHT=450&amp;WIDTH=450&amp;START_MAXIMIZED=FALS","E&amp;VAR:CALENDAR=US&amp;VAR:SYMBOL=NRGY&amp;VAR:INDEX=0"}</definedName>
    <definedName name="_102__FDSAUDITLINK__" localSheetId="2" hidden="1">{"fdsup://directions/FAT Viewer?action=UPDATE&amp;creator=factset&amp;DYN_ARGS=TRUE&amp;DOC_NAME=FAT:FQL_AUDITING_CLIENT_TEMPLATE.FAT&amp;display_string=Audit&amp;VAR:KEY=IDQFUTKTQB&amp;VAR:QUERY=RkZfQ0FQRVgoUVRSLC0xUSk=&amp;WINDOW=FIRST_POPUP&amp;HEIGHT=450&amp;WIDTH=450&amp;START_MAXIMIZED=FALS","E&amp;VAR:CALENDAR=US&amp;VAR:SYMBOL=NRGY&amp;VAR:INDEX=0"}</definedName>
    <definedName name="_102__FDSAUDITLINK__" hidden="1">{"fdsup://directions/FAT Viewer?action=UPDATE&amp;creator=factset&amp;DYN_ARGS=TRUE&amp;DOC_NAME=FAT:FQL_AUDITING_CLIENT_TEMPLATE.FAT&amp;display_string=Audit&amp;VAR:KEY=IDQFUTKTQB&amp;VAR:QUERY=RkZfQ0FQRVgoUVRSLC0xUSk=&amp;WINDOW=FIRST_POPUP&amp;HEIGHT=450&amp;WIDTH=450&amp;START_MAXIMIZED=FALS","E&amp;VAR:CALENDAR=US&amp;VAR:SYMBOL=NRGY&amp;VAR:INDEX=0"}</definedName>
    <definedName name="_103__FDSAUDITLINK__" localSheetId="2" hidden="1">{"fdsup://directions/FAT Viewer?action=UPDATE&amp;creator=factset&amp;DYN_ARGS=TRUE&amp;DOC_NAME=FAT:FQL_AUDITING_CLIENT_TEMPLATE.FAT&amp;display_string=Audit&amp;VAR:KEY=WRCLSVCXCX&amp;VAR:QUERY=RkZfQ0FQRVgoUVRSLC0yUSk=&amp;WINDOW=FIRST_POPUP&amp;HEIGHT=450&amp;WIDTH=450&amp;START_MAXIMIZED=FALS","E&amp;VAR:CALENDAR=US&amp;VAR:SYMBOL=NRGY&amp;VAR:INDEX=0"}</definedName>
    <definedName name="_103__FDSAUDITLINK__" hidden="1">{"fdsup://directions/FAT Viewer?action=UPDATE&amp;creator=factset&amp;DYN_ARGS=TRUE&amp;DOC_NAME=FAT:FQL_AUDITING_CLIENT_TEMPLATE.FAT&amp;display_string=Audit&amp;VAR:KEY=WRCLSVCXCX&amp;VAR:QUERY=RkZfQ0FQRVgoUVRSLC0yUSk=&amp;WINDOW=FIRST_POPUP&amp;HEIGHT=450&amp;WIDTH=450&amp;START_MAXIMIZED=FALS","E&amp;VAR:CALENDAR=US&amp;VAR:SYMBOL=NRGY&amp;VAR:INDEX=0"}</definedName>
    <definedName name="_104__FDSAUDITLINK__" localSheetId="2" hidden="1">{"fdsup://directions/FAT Viewer?action=UPDATE&amp;creator=factset&amp;DYN_ARGS=TRUE&amp;DOC_NAME=FAT:FQL_AUDITING_CLIENT_TEMPLATE.FAT&amp;display_string=Audit&amp;VAR:KEY=OHYPEZAZUT&amp;VAR:QUERY=RkZfQ0FQRVgoUVRSLC0zUSk=&amp;WINDOW=FIRST_POPUP&amp;HEIGHT=450&amp;WIDTH=450&amp;START_MAXIMIZED=FALS","E&amp;VAR:CALENDAR=US&amp;VAR:SYMBOL=NRGY&amp;VAR:INDEX=0"}</definedName>
    <definedName name="_104__FDSAUDITLINK__" hidden="1">{"fdsup://directions/FAT Viewer?action=UPDATE&amp;creator=factset&amp;DYN_ARGS=TRUE&amp;DOC_NAME=FAT:FQL_AUDITING_CLIENT_TEMPLATE.FAT&amp;display_string=Audit&amp;VAR:KEY=OHYPEZAZUT&amp;VAR:QUERY=RkZfQ0FQRVgoUVRSLC0zUSk=&amp;WINDOW=FIRST_POPUP&amp;HEIGHT=450&amp;WIDTH=450&amp;START_MAXIMIZED=FALS","E&amp;VAR:CALENDAR=US&amp;VAR:SYMBOL=NRGY&amp;VAR:INDEX=0"}</definedName>
    <definedName name="_105__FDSAUDITLINK__" localSheetId="2" hidden="1">{"fdsup://directions/FAT Viewer?action=UPDATE&amp;creator=factset&amp;DYN_ARGS=TRUE&amp;DOC_NAME=FAT:FQL_AUDITING_CLIENT_TEMPLATE.FAT&amp;display_string=Audit&amp;VAR:KEY=ENCNMDQVWL&amp;VAR:QUERY=RkZfQ0FQRVgoUVRSLDBRKQ==&amp;WINDOW=FIRST_POPUP&amp;HEIGHT=450&amp;WIDTH=450&amp;START_MAXIMIZED=FALS","E&amp;VAR:CALENDAR=US&amp;VAR:SYMBOL=NMM&amp;VAR:INDEX=0"}</definedName>
    <definedName name="_105__FDSAUDITLINK__" hidden="1">{"fdsup://directions/FAT Viewer?action=UPDATE&amp;creator=factset&amp;DYN_ARGS=TRUE&amp;DOC_NAME=FAT:FQL_AUDITING_CLIENT_TEMPLATE.FAT&amp;display_string=Audit&amp;VAR:KEY=ENCNMDQVWL&amp;VAR:QUERY=RkZfQ0FQRVgoUVRSLDBRKQ==&amp;WINDOW=FIRST_POPUP&amp;HEIGHT=450&amp;WIDTH=450&amp;START_MAXIMIZED=FALS","E&amp;VAR:CALENDAR=US&amp;VAR:SYMBOL=NMM&amp;VAR:INDEX=0"}</definedName>
    <definedName name="_106__FDSAUDITLINK__" localSheetId="2" hidden="1">{"fdsup://directions/FAT Viewer?action=UPDATE&amp;creator=factset&amp;DYN_ARGS=TRUE&amp;DOC_NAME=FAT:FQL_AUDITING_CLIENT_TEMPLATE.FAT&amp;display_string=Audit&amp;VAR:KEY=QTOBYXIPWP&amp;VAR:QUERY=RkZfQ0FQRVgoUVRSLC0xUSk=&amp;WINDOW=FIRST_POPUP&amp;HEIGHT=450&amp;WIDTH=450&amp;START_MAXIMIZED=FALS","E&amp;VAR:CALENDAR=US&amp;VAR:SYMBOL=NMM&amp;VAR:INDEX=0"}</definedName>
    <definedName name="_106__FDSAUDITLINK__" hidden="1">{"fdsup://directions/FAT Viewer?action=UPDATE&amp;creator=factset&amp;DYN_ARGS=TRUE&amp;DOC_NAME=FAT:FQL_AUDITING_CLIENT_TEMPLATE.FAT&amp;display_string=Audit&amp;VAR:KEY=QTOBYXIPWP&amp;VAR:QUERY=RkZfQ0FQRVgoUVRSLC0xUSk=&amp;WINDOW=FIRST_POPUP&amp;HEIGHT=450&amp;WIDTH=450&amp;START_MAXIMIZED=FALS","E&amp;VAR:CALENDAR=US&amp;VAR:SYMBOL=NMM&amp;VAR:INDEX=0"}</definedName>
    <definedName name="_107__FDSAUDITLINK__" localSheetId="2" hidden="1">{"fdsup://directions/FAT Viewer?action=UPDATE&amp;creator=factset&amp;DYN_ARGS=TRUE&amp;DOC_NAME=FAT:FQL_AUDITING_CLIENT_TEMPLATE.FAT&amp;display_string=Audit&amp;VAR:KEY=QFSNWJODKD&amp;VAR:QUERY=RkZfQ0FQRVgoUVRSLC0yUSk=&amp;WINDOW=FIRST_POPUP&amp;HEIGHT=450&amp;WIDTH=450&amp;START_MAXIMIZED=FALS","E&amp;VAR:CALENDAR=US&amp;VAR:SYMBOL=NMM&amp;VAR:INDEX=0"}</definedName>
    <definedName name="_107__FDSAUDITLINK__" hidden="1">{"fdsup://directions/FAT Viewer?action=UPDATE&amp;creator=factset&amp;DYN_ARGS=TRUE&amp;DOC_NAME=FAT:FQL_AUDITING_CLIENT_TEMPLATE.FAT&amp;display_string=Audit&amp;VAR:KEY=QFSNWJODKD&amp;VAR:QUERY=RkZfQ0FQRVgoUVRSLC0yUSk=&amp;WINDOW=FIRST_POPUP&amp;HEIGHT=450&amp;WIDTH=450&amp;START_MAXIMIZED=FALS","E&amp;VAR:CALENDAR=US&amp;VAR:SYMBOL=NMM&amp;VAR:INDEX=0"}</definedName>
    <definedName name="_108__FDSAUDITLINK__" localSheetId="2" hidden="1">{"fdsup://directions/FAT Viewer?action=UPDATE&amp;creator=factset&amp;DYN_ARGS=TRUE&amp;DOC_NAME=FAT:FQL_AUDITING_CLIENT_TEMPLATE.FAT&amp;display_string=Audit&amp;VAR:KEY=OVETQNUPQT&amp;VAR:QUERY=RkZfQ0FQRVgoUVRSLC0zUSk=&amp;WINDOW=FIRST_POPUP&amp;HEIGHT=450&amp;WIDTH=450&amp;START_MAXIMIZED=FALS","E&amp;VAR:CALENDAR=US&amp;VAR:SYMBOL=NMM&amp;VAR:INDEX=0"}</definedName>
    <definedName name="_108__FDSAUDITLINK__" hidden="1">{"fdsup://directions/FAT Viewer?action=UPDATE&amp;creator=factset&amp;DYN_ARGS=TRUE&amp;DOC_NAME=FAT:FQL_AUDITING_CLIENT_TEMPLATE.FAT&amp;display_string=Audit&amp;VAR:KEY=OVETQNUPQT&amp;VAR:QUERY=RkZfQ0FQRVgoUVRSLC0zUSk=&amp;WINDOW=FIRST_POPUP&amp;HEIGHT=450&amp;WIDTH=450&amp;START_MAXIMIZED=FALS","E&amp;VAR:CALENDAR=US&amp;VAR:SYMBOL=NMM&amp;VAR:INDEX=0"}</definedName>
    <definedName name="_109__FDSAUDITLINK__" localSheetId="2" hidden="1">{"fdsup://directions/FAT Viewer?action=UPDATE&amp;creator=factset&amp;DYN_ARGS=TRUE&amp;DOC_NAME=FAT:FQL_AUDITING_CLIENT_TEMPLATE.FAT&amp;display_string=Audit&amp;VAR:KEY=UDYZADSRMH&amp;VAR:QUERY=RkZfQ0FQRVgoUVRSLDBRKQ==&amp;WINDOW=FIRST_POPUP&amp;HEIGHT=450&amp;WIDTH=450&amp;START_MAXIMIZED=FALS","E&amp;VAR:CALENDAR=US&amp;VAR:SYMBOL=NKA&amp;VAR:INDEX=0"}</definedName>
    <definedName name="_109__FDSAUDITLINK__" hidden="1">{"fdsup://directions/FAT Viewer?action=UPDATE&amp;creator=factset&amp;DYN_ARGS=TRUE&amp;DOC_NAME=FAT:FQL_AUDITING_CLIENT_TEMPLATE.FAT&amp;display_string=Audit&amp;VAR:KEY=UDYZADSRMH&amp;VAR:QUERY=RkZfQ0FQRVgoUVRSLDBRKQ==&amp;WINDOW=FIRST_POPUP&amp;HEIGHT=450&amp;WIDTH=450&amp;START_MAXIMIZED=FALS","E&amp;VAR:CALENDAR=US&amp;VAR:SYMBOL=NKA&amp;VAR:INDEX=0"}</definedName>
    <definedName name="_11__123Graph_ACHART_1" hidden="1">#REF!</definedName>
    <definedName name="_11__123Graph_ATAX_CREDIT" hidden="1">#REF!</definedName>
    <definedName name="_11__123Graph_BCONTRACT_BY_B_U" hidden="1">#REF!</definedName>
    <definedName name="_11__123Graph_BSENS_COMPARISON" hidden="1">#REF!</definedName>
    <definedName name="_11__123Graph_COP75_25RETURN" hidden="1">#REF!</definedName>
    <definedName name="_11__FDSAUDITLINK__" localSheetId="2" hidden="1">{"fdsup://directions/FAT Viewer?action=UPDATE&amp;creator=factset&amp;DYN_ARGS=TRUE&amp;DOC_NAME=FAT:FQL_AUDITING_CLIENT_TEMPLATE.FAT&amp;display_string=Audit&amp;VAR:KEY=QLCVYXMHAL&amp;VAR:QUERY=RkZfQ0FQRVgoUVRSLC0yUSk=&amp;WINDOW=FIRST_POPUP&amp;HEIGHT=450&amp;WIDTH=450&amp;START_MAXIMIZED=FALS","E&amp;VAR:CALENDAR=US&amp;VAR:SYMBOL=PSE&amp;VAR:INDEX=0"}</definedName>
    <definedName name="_11__FDSAUDITLINK__" hidden="1">{"fdsup://directions/FAT Viewer?action=UPDATE&amp;creator=factset&amp;DYN_ARGS=TRUE&amp;DOC_NAME=FAT:FQL_AUDITING_CLIENT_TEMPLATE.FAT&amp;display_string=Audit&amp;VAR:KEY=QLCVYXMHAL&amp;VAR:QUERY=RkZfQ0FQRVgoUVRSLC0yUSk=&amp;WINDOW=FIRST_POPUP&amp;HEIGHT=450&amp;WIDTH=450&amp;START_MAXIMIZED=FALS","E&amp;VAR:CALENDAR=US&amp;VAR:SYMBOL=PSE&amp;VAR:INDEX=0"}</definedName>
    <definedName name="_11_0__123Grap" hidden="1">#REF!</definedName>
    <definedName name="_11_0_0Cwvu.GREY_A" hidden="1">#REF!</definedName>
    <definedName name="_110__FDSAUDITLINK__" localSheetId="2" hidden="1">{"fdsup://directions/FAT Viewer?action=UPDATE&amp;creator=factset&amp;DYN_ARGS=TRUE&amp;DOC_NAME=FAT:FQL_AUDITING_CLIENT_TEMPLATE.FAT&amp;display_string=Audit&amp;VAR:KEY=YVQVMNCTKZ&amp;VAR:QUERY=RkZfQ0FQRVgoUVRSLC0xUSk=&amp;WINDOW=FIRST_POPUP&amp;HEIGHT=450&amp;WIDTH=450&amp;START_MAXIMIZED=FALS","E&amp;VAR:CALENDAR=US&amp;VAR:SYMBOL=NKA&amp;VAR:INDEX=0"}</definedName>
    <definedName name="_110__FDSAUDITLINK__" hidden="1">{"fdsup://directions/FAT Viewer?action=UPDATE&amp;creator=factset&amp;DYN_ARGS=TRUE&amp;DOC_NAME=FAT:FQL_AUDITING_CLIENT_TEMPLATE.FAT&amp;display_string=Audit&amp;VAR:KEY=YVQVMNCTKZ&amp;VAR:QUERY=RkZfQ0FQRVgoUVRSLC0xUSk=&amp;WINDOW=FIRST_POPUP&amp;HEIGHT=450&amp;WIDTH=450&amp;START_MAXIMIZED=FALS","E&amp;VAR:CALENDAR=US&amp;VAR:SYMBOL=NKA&amp;VAR:INDEX=0"}</definedName>
    <definedName name="_111__FDSAUDITLINK__" localSheetId="2" hidden="1">{"fdsup://directions/FAT Viewer?action=UPDATE&amp;creator=factset&amp;DYN_ARGS=TRUE&amp;DOC_NAME=FAT:FQL_AUDITING_CLIENT_TEMPLATE.FAT&amp;display_string=Audit&amp;VAR:KEY=MXOJOBSRWN&amp;VAR:QUERY=RkZfQ0FQRVgoUVRSLC0yUSk=&amp;WINDOW=FIRST_POPUP&amp;HEIGHT=450&amp;WIDTH=450&amp;START_MAXIMIZED=FALS","E&amp;VAR:CALENDAR=US&amp;VAR:SYMBOL=NKA&amp;VAR:INDEX=0"}</definedName>
    <definedName name="_111__FDSAUDITLINK__" hidden="1">{"fdsup://directions/FAT Viewer?action=UPDATE&amp;creator=factset&amp;DYN_ARGS=TRUE&amp;DOC_NAME=FAT:FQL_AUDITING_CLIENT_TEMPLATE.FAT&amp;display_string=Audit&amp;VAR:KEY=MXOJOBSRWN&amp;VAR:QUERY=RkZfQ0FQRVgoUVRSLC0yUSk=&amp;WINDOW=FIRST_POPUP&amp;HEIGHT=450&amp;WIDTH=450&amp;START_MAXIMIZED=FALS","E&amp;VAR:CALENDAR=US&amp;VAR:SYMBOL=NKA&amp;VAR:INDEX=0"}</definedName>
    <definedName name="_112__FDSAUDITLINK__" localSheetId="2" hidden="1">{"fdsup://directions/FAT Viewer?action=UPDATE&amp;creator=factset&amp;DYN_ARGS=TRUE&amp;DOC_NAME=FAT:FQL_AUDITING_CLIENT_TEMPLATE.FAT&amp;display_string=Audit&amp;VAR:KEY=OXMJMNKLCB&amp;VAR:QUERY=RkZfQ0FQRVgoUVRSLC0zUSk=&amp;WINDOW=FIRST_POPUP&amp;HEIGHT=450&amp;WIDTH=450&amp;START_MAXIMIZED=FALS","E&amp;VAR:CALENDAR=US&amp;VAR:SYMBOL=NKA&amp;VAR:INDEX=0"}</definedName>
    <definedName name="_112__FDSAUDITLINK__" hidden="1">{"fdsup://directions/FAT Viewer?action=UPDATE&amp;creator=factset&amp;DYN_ARGS=TRUE&amp;DOC_NAME=FAT:FQL_AUDITING_CLIENT_TEMPLATE.FAT&amp;display_string=Audit&amp;VAR:KEY=OXMJMNKLCB&amp;VAR:QUERY=RkZfQ0FQRVgoUVRSLC0zUSk=&amp;WINDOW=FIRST_POPUP&amp;HEIGHT=450&amp;WIDTH=450&amp;START_MAXIMIZED=FALS","E&amp;VAR:CALENDAR=US&amp;VAR:SYMBOL=NKA&amp;VAR:INDEX=0"}</definedName>
    <definedName name="_113__FDSAUDITLINK__" localSheetId="2" hidden="1">{"fdsup://directions/FAT Viewer?action=UPDATE&amp;creator=factset&amp;DYN_ARGS=TRUE&amp;DOC_NAME=FAT:FQL_AUDITING_CLIENT_TEMPLATE.FAT&amp;display_string=Audit&amp;VAR:KEY=WBIXEVWHYL&amp;VAR:QUERY=RkZfQ0FQRVgoUVRSLDBRKQ==&amp;WINDOW=FIRST_POPUP&amp;HEIGHT=450&amp;WIDTH=450&amp;START_MAXIMIZED=FALS","E&amp;VAR:CALENDAR=US&amp;VAR:SYMBOL=NGLS&amp;VAR:INDEX=0"}</definedName>
    <definedName name="_113__FDSAUDITLINK__" hidden="1">{"fdsup://directions/FAT Viewer?action=UPDATE&amp;creator=factset&amp;DYN_ARGS=TRUE&amp;DOC_NAME=FAT:FQL_AUDITING_CLIENT_TEMPLATE.FAT&amp;display_string=Audit&amp;VAR:KEY=WBIXEVWHYL&amp;VAR:QUERY=RkZfQ0FQRVgoUVRSLDBRKQ==&amp;WINDOW=FIRST_POPUP&amp;HEIGHT=450&amp;WIDTH=450&amp;START_MAXIMIZED=FALS","E&amp;VAR:CALENDAR=US&amp;VAR:SYMBOL=NGLS&amp;VAR:INDEX=0"}</definedName>
    <definedName name="_114__FDSAUDITLINK__" localSheetId="2" hidden="1">{"fdsup://directions/FAT Viewer?action=UPDATE&amp;creator=factset&amp;DYN_ARGS=TRUE&amp;DOC_NAME=FAT:FQL_AUDITING_CLIENT_TEMPLATE.FAT&amp;display_string=Audit&amp;VAR:KEY=OJKRGZATWX&amp;VAR:QUERY=RkZfQ0FQRVgoUVRSLC0xUSk=&amp;WINDOW=FIRST_POPUP&amp;HEIGHT=450&amp;WIDTH=450&amp;START_MAXIMIZED=FALS","E&amp;VAR:CALENDAR=US&amp;VAR:SYMBOL=NGLS&amp;VAR:INDEX=0"}</definedName>
    <definedName name="_114__FDSAUDITLINK__" hidden="1">{"fdsup://directions/FAT Viewer?action=UPDATE&amp;creator=factset&amp;DYN_ARGS=TRUE&amp;DOC_NAME=FAT:FQL_AUDITING_CLIENT_TEMPLATE.FAT&amp;display_string=Audit&amp;VAR:KEY=OJKRGZATWX&amp;VAR:QUERY=RkZfQ0FQRVgoUVRSLC0xUSk=&amp;WINDOW=FIRST_POPUP&amp;HEIGHT=450&amp;WIDTH=450&amp;START_MAXIMIZED=FALS","E&amp;VAR:CALENDAR=US&amp;VAR:SYMBOL=NGLS&amp;VAR:INDEX=0"}</definedName>
    <definedName name="_115__FDSAUDITLINK__" localSheetId="2" hidden="1">{"fdsup://directions/FAT Viewer?action=UPDATE&amp;creator=factset&amp;DYN_ARGS=TRUE&amp;DOC_NAME=FAT:FQL_AUDITING_CLIENT_TEMPLATE.FAT&amp;display_string=Audit&amp;VAR:KEY=OVWBEHWVYT&amp;VAR:QUERY=RkZfQ0FQRVgoUVRSLC0yUSk=&amp;WINDOW=FIRST_POPUP&amp;HEIGHT=450&amp;WIDTH=450&amp;START_MAXIMIZED=FALS","E&amp;VAR:CALENDAR=US&amp;VAR:SYMBOL=NGLS&amp;VAR:INDEX=0"}</definedName>
    <definedName name="_115__FDSAUDITLINK__" hidden="1">{"fdsup://directions/FAT Viewer?action=UPDATE&amp;creator=factset&amp;DYN_ARGS=TRUE&amp;DOC_NAME=FAT:FQL_AUDITING_CLIENT_TEMPLATE.FAT&amp;display_string=Audit&amp;VAR:KEY=OVWBEHWVYT&amp;VAR:QUERY=RkZfQ0FQRVgoUVRSLC0yUSk=&amp;WINDOW=FIRST_POPUP&amp;HEIGHT=450&amp;WIDTH=450&amp;START_MAXIMIZED=FALS","E&amp;VAR:CALENDAR=US&amp;VAR:SYMBOL=NGLS&amp;VAR:INDEX=0"}</definedName>
    <definedName name="_116__FDSAUDITLINK__" localSheetId="2" hidden="1">{"fdsup://directions/FAT Viewer?action=UPDATE&amp;creator=factset&amp;DYN_ARGS=TRUE&amp;DOC_NAME=FAT:FQL_AUDITING_CLIENT_TEMPLATE.FAT&amp;display_string=Audit&amp;VAR:KEY=EFSRULINKP&amp;VAR:QUERY=RkZfQ0FQRVgoUVRSLC0zUSk=&amp;WINDOW=FIRST_POPUP&amp;HEIGHT=450&amp;WIDTH=450&amp;START_MAXIMIZED=FALS","E&amp;VAR:CALENDAR=US&amp;VAR:SYMBOL=NGLS&amp;VAR:INDEX=0"}</definedName>
    <definedName name="_116__FDSAUDITLINK__" hidden="1">{"fdsup://directions/FAT Viewer?action=UPDATE&amp;creator=factset&amp;DYN_ARGS=TRUE&amp;DOC_NAME=FAT:FQL_AUDITING_CLIENT_TEMPLATE.FAT&amp;display_string=Audit&amp;VAR:KEY=EFSRULINKP&amp;VAR:QUERY=RkZfQ0FQRVgoUVRSLC0zUSk=&amp;WINDOW=FIRST_POPUP&amp;HEIGHT=450&amp;WIDTH=450&amp;START_MAXIMIZED=FALS","E&amp;VAR:CALENDAR=US&amp;VAR:SYMBOL=NGLS&amp;VAR:INDEX=0"}</definedName>
    <definedName name="_117__FDSAUDITLINK__" localSheetId="2" hidden="1">{"fdsup://directions/FAT Viewer?action=UPDATE&amp;creator=factset&amp;DYN_ARGS=TRUE&amp;DOC_NAME=FAT:FQL_AUDITING_CLIENT_TEMPLATE.FAT&amp;display_string=Audit&amp;VAR:KEY=QVQTEXITWV&amp;VAR:QUERY=RkZfQ0FQRVgoUVRSLDBRKQ==&amp;WINDOW=FIRST_POPUP&amp;HEIGHT=450&amp;WIDTH=450&amp;START_MAXIMIZED=FALS","E&amp;VAR:CALENDAR=US&amp;VAR:SYMBOL=MWE&amp;VAR:INDEX=0"}</definedName>
    <definedName name="_117__FDSAUDITLINK__" hidden="1">{"fdsup://directions/FAT Viewer?action=UPDATE&amp;creator=factset&amp;DYN_ARGS=TRUE&amp;DOC_NAME=FAT:FQL_AUDITING_CLIENT_TEMPLATE.FAT&amp;display_string=Audit&amp;VAR:KEY=QVQTEXITWV&amp;VAR:QUERY=RkZfQ0FQRVgoUVRSLDBRKQ==&amp;WINDOW=FIRST_POPUP&amp;HEIGHT=450&amp;WIDTH=450&amp;START_MAXIMIZED=FALS","E&amp;VAR:CALENDAR=US&amp;VAR:SYMBOL=MWE&amp;VAR:INDEX=0"}</definedName>
    <definedName name="_118__FDSAUDITLINK__" localSheetId="2" hidden="1">{"fdsup://directions/FAT Viewer?action=UPDATE&amp;creator=factset&amp;DYN_ARGS=TRUE&amp;DOC_NAME=FAT:FQL_AUDITING_CLIENT_TEMPLATE.FAT&amp;display_string=Audit&amp;VAR:KEY=UPSXULUVKD&amp;VAR:QUERY=RkZfQ0FQRVgoUVRSLC0xUSk=&amp;WINDOW=FIRST_POPUP&amp;HEIGHT=450&amp;WIDTH=450&amp;START_MAXIMIZED=FALS","E&amp;VAR:CALENDAR=US&amp;VAR:SYMBOL=MWE&amp;VAR:INDEX=0"}</definedName>
    <definedName name="_118__FDSAUDITLINK__" hidden="1">{"fdsup://directions/FAT Viewer?action=UPDATE&amp;creator=factset&amp;DYN_ARGS=TRUE&amp;DOC_NAME=FAT:FQL_AUDITING_CLIENT_TEMPLATE.FAT&amp;display_string=Audit&amp;VAR:KEY=UPSXULUVKD&amp;VAR:QUERY=RkZfQ0FQRVgoUVRSLC0xUSk=&amp;WINDOW=FIRST_POPUP&amp;HEIGHT=450&amp;WIDTH=450&amp;START_MAXIMIZED=FALS","E&amp;VAR:CALENDAR=US&amp;VAR:SYMBOL=MWE&amp;VAR:INDEX=0"}</definedName>
    <definedName name="_119__FDSAUDITLINK__" localSheetId="2" hidden="1">{"fdsup://directions/FAT Viewer?action=UPDATE&amp;creator=factset&amp;DYN_ARGS=TRUE&amp;DOC_NAME=FAT:FQL_AUDITING_CLIENT_TEMPLATE.FAT&amp;display_string=Audit&amp;VAR:KEY=KJUPGDIXCF&amp;VAR:QUERY=RkZfQ0FQRVgoUVRSLC0yUSk=&amp;WINDOW=FIRST_POPUP&amp;HEIGHT=450&amp;WIDTH=450&amp;START_MAXIMIZED=FALS","E&amp;VAR:CALENDAR=US&amp;VAR:SYMBOL=MWE&amp;VAR:INDEX=0"}</definedName>
    <definedName name="_119__FDSAUDITLINK__" hidden="1">{"fdsup://directions/FAT Viewer?action=UPDATE&amp;creator=factset&amp;DYN_ARGS=TRUE&amp;DOC_NAME=FAT:FQL_AUDITING_CLIENT_TEMPLATE.FAT&amp;display_string=Audit&amp;VAR:KEY=KJUPGDIXCF&amp;VAR:QUERY=RkZfQ0FQRVgoUVRSLC0yUSk=&amp;WINDOW=FIRST_POPUP&amp;HEIGHT=450&amp;WIDTH=450&amp;START_MAXIMIZED=FALS","E&amp;VAR:CALENDAR=US&amp;VAR:SYMBOL=MWE&amp;VAR:INDEX=0"}</definedName>
    <definedName name="_12__123Graph_AWAGES_BY_B_U" hidden="1">#REF!</definedName>
    <definedName name="_12__123Graph_BCHART_1" hidden="1">#REF!</definedName>
    <definedName name="_12__123Graph_BQRE_S_BY_CO." hidden="1">#REF!</definedName>
    <definedName name="_12__123Graph_BSUPPLIES_BY_B_U" hidden="1">#REF!</definedName>
    <definedName name="_12__123Graph_DHO_MPRICE" hidden="1">#REF!</definedName>
    <definedName name="_12__FDSAUDITLINK__" localSheetId="2" hidden="1">{"fdsup://directions/FAT Viewer?action=UPDATE&amp;creator=factset&amp;DYN_ARGS=TRUE&amp;DOC_NAME=FAT:FQL_AUDITING_CLIENT_TEMPLATE.FAT&amp;display_string=Audit&amp;VAR:KEY=EJONQTWLWH&amp;VAR:QUERY=RkZfQ0FQRVgoUVRSLC0zUSk=&amp;WINDOW=FIRST_POPUP&amp;HEIGHT=450&amp;WIDTH=450&amp;START_MAXIMIZED=FALS","E&amp;VAR:CALENDAR=US&amp;VAR:SYMBOL=PSE&amp;VAR:INDEX=0"}</definedName>
    <definedName name="_12__FDSAUDITLINK__" hidden="1">{"fdsup://directions/FAT Viewer?action=UPDATE&amp;creator=factset&amp;DYN_ARGS=TRUE&amp;DOC_NAME=FAT:FQL_AUDITING_CLIENT_TEMPLATE.FAT&amp;display_string=Audit&amp;VAR:KEY=EJONQTWLWH&amp;VAR:QUERY=RkZfQ0FQRVgoUVRSLC0zUSk=&amp;WINDOW=FIRST_POPUP&amp;HEIGHT=450&amp;WIDTH=450&amp;START_MAXIMIZED=FALS","E&amp;VAR:CALENDAR=US&amp;VAR:SYMBOL=PSE&amp;VAR:INDEX=0"}</definedName>
    <definedName name="_12_0__123Grap" hidden="1">#REF!</definedName>
    <definedName name="_120__FDSAUDITLINK__" localSheetId="2" hidden="1">{"fdsup://directions/FAT Viewer?action=UPDATE&amp;creator=factset&amp;DYN_ARGS=TRUE&amp;DOC_NAME=FAT:FQL_AUDITING_CLIENT_TEMPLATE.FAT&amp;display_string=Audit&amp;VAR:KEY=ABOXABGVSX&amp;VAR:QUERY=RkZfQ0FQRVgoUVRSLC0zUSk=&amp;WINDOW=FIRST_POPUP&amp;HEIGHT=450&amp;WIDTH=450&amp;START_MAXIMIZED=FALS","E&amp;VAR:CALENDAR=US&amp;VAR:SYMBOL=MWE&amp;VAR:INDEX=0"}</definedName>
    <definedName name="_120__FDSAUDITLINK__" hidden="1">{"fdsup://directions/FAT Viewer?action=UPDATE&amp;creator=factset&amp;DYN_ARGS=TRUE&amp;DOC_NAME=FAT:FQL_AUDITING_CLIENT_TEMPLATE.FAT&amp;display_string=Audit&amp;VAR:KEY=ABOXABGVSX&amp;VAR:QUERY=RkZfQ0FQRVgoUVRSLC0zUSk=&amp;WINDOW=FIRST_POPUP&amp;HEIGHT=450&amp;WIDTH=450&amp;START_MAXIMIZED=FALS","E&amp;VAR:CALENDAR=US&amp;VAR:SYMBOL=MWE&amp;VAR:INDEX=0"}</definedName>
    <definedName name="_121__FDSAUDITLINK__" localSheetId="2" hidden="1">{"fdsup://directions/FAT Viewer?action=UPDATE&amp;creator=factset&amp;DYN_ARGS=TRUE&amp;DOC_NAME=FAT:FQL_AUDITING_CLIENT_TEMPLATE.FAT&amp;display_string=Audit&amp;VAR:KEY=QVUDAZEJGJ&amp;VAR:QUERY=RkZfQ0FQRVgoUVRSLDBRKQ==&amp;WINDOW=FIRST_POPUP&amp;HEIGHT=450&amp;WIDTH=450&amp;START_MAXIMIZED=FALS","E&amp;VAR:CALENDAR=US&amp;VAR:SYMBOL=MMP&amp;VAR:INDEX=0"}</definedName>
    <definedName name="_121__FDSAUDITLINK__" hidden="1">{"fdsup://directions/FAT Viewer?action=UPDATE&amp;creator=factset&amp;DYN_ARGS=TRUE&amp;DOC_NAME=FAT:FQL_AUDITING_CLIENT_TEMPLATE.FAT&amp;display_string=Audit&amp;VAR:KEY=QVUDAZEJGJ&amp;VAR:QUERY=RkZfQ0FQRVgoUVRSLDBRKQ==&amp;WINDOW=FIRST_POPUP&amp;HEIGHT=450&amp;WIDTH=450&amp;START_MAXIMIZED=FALS","E&amp;VAR:CALENDAR=US&amp;VAR:SYMBOL=MMP&amp;VAR:INDEX=0"}</definedName>
    <definedName name="_122__FDSAUDITLINK__" localSheetId="2" hidden="1">{"fdsup://directions/FAT Viewer?action=UPDATE&amp;creator=factset&amp;DYN_ARGS=TRUE&amp;DOC_NAME=FAT:FQL_AUDITING_CLIENT_TEMPLATE.FAT&amp;display_string=Audit&amp;VAR:KEY=GVYZWJIDSH&amp;VAR:QUERY=RkZfQ0FQRVgoUVRSLC0xUSk=&amp;WINDOW=FIRST_POPUP&amp;HEIGHT=450&amp;WIDTH=450&amp;START_MAXIMIZED=FALS","E&amp;VAR:CALENDAR=US&amp;VAR:SYMBOL=MMP&amp;VAR:INDEX=0"}</definedName>
    <definedName name="_122__FDSAUDITLINK__" hidden="1">{"fdsup://directions/FAT Viewer?action=UPDATE&amp;creator=factset&amp;DYN_ARGS=TRUE&amp;DOC_NAME=FAT:FQL_AUDITING_CLIENT_TEMPLATE.FAT&amp;display_string=Audit&amp;VAR:KEY=GVYZWJIDSH&amp;VAR:QUERY=RkZfQ0FQRVgoUVRSLC0xUSk=&amp;WINDOW=FIRST_POPUP&amp;HEIGHT=450&amp;WIDTH=450&amp;START_MAXIMIZED=FALS","E&amp;VAR:CALENDAR=US&amp;VAR:SYMBOL=MMP&amp;VAR:INDEX=0"}</definedName>
    <definedName name="_123__FDSAUDITLINK__" localSheetId="2" hidden="1">{"fdsup://directions/FAT Viewer?action=UPDATE&amp;creator=factset&amp;DYN_ARGS=TRUE&amp;DOC_NAME=FAT:FQL_AUDITING_CLIENT_TEMPLATE.FAT&amp;display_string=Audit&amp;VAR:KEY=MBAJMZWVYZ&amp;VAR:QUERY=RkZfQ0FQRVgoUVRSLC0yUSk=&amp;WINDOW=FIRST_POPUP&amp;HEIGHT=450&amp;WIDTH=450&amp;START_MAXIMIZED=FALS","E&amp;VAR:CALENDAR=US&amp;VAR:SYMBOL=MMP&amp;VAR:INDEX=0"}</definedName>
    <definedName name="_123__FDSAUDITLINK__" hidden="1">{"fdsup://directions/FAT Viewer?action=UPDATE&amp;creator=factset&amp;DYN_ARGS=TRUE&amp;DOC_NAME=FAT:FQL_AUDITING_CLIENT_TEMPLATE.FAT&amp;display_string=Audit&amp;VAR:KEY=MBAJMZWVYZ&amp;VAR:QUERY=RkZfQ0FQRVgoUVRSLC0yUSk=&amp;WINDOW=FIRST_POPUP&amp;HEIGHT=450&amp;WIDTH=450&amp;START_MAXIMIZED=FALS","E&amp;VAR:CALENDAR=US&amp;VAR:SYMBOL=MMP&amp;VAR:INDEX=0"}</definedName>
    <definedName name="_124__FDSAUDITLINK__" localSheetId="2" hidden="1">{"fdsup://directions/FAT Viewer?action=UPDATE&amp;creator=factset&amp;DYN_ARGS=TRUE&amp;DOC_NAME=FAT:FQL_AUDITING_CLIENT_TEMPLATE.FAT&amp;display_string=Audit&amp;VAR:KEY=ALEXABERMN&amp;VAR:QUERY=RkZfQ0FQRVgoUVRSLC0zUSk=&amp;WINDOW=FIRST_POPUP&amp;HEIGHT=450&amp;WIDTH=450&amp;START_MAXIMIZED=FALS","E&amp;VAR:CALENDAR=US&amp;VAR:SYMBOL=MMP&amp;VAR:INDEX=0"}</definedName>
    <definedName name="_124__FDSAUDITLINK__" hidden="1">{"fdsup://directions/FAT Viewer?action=UPDATE&amp;creator=factset&amp;DYN_ARGS=TRUE&amp;DOC_NAME=FAT:FQL_AUDITING_CLIENT_TEMPLATE.FAT&amp;display_string=Audit&amp;VAR:KEY=ALEXABERMN&amp;VAR:QUERY=RkZfQ0FQRVgoUVRSLC0zUSk=&amp;WINDOW=FIRST_POPUP&amp;HEIGHT=450&amp;WIDTH=450&amp;START_MAXIMIZED=FALS","E&amp;VAR:CALENDAR=US&amp;VAR:SYMBOL=MMP&amp;VAR:INDEX=0"}</definedName>
    <definedName name="_125__FDSAUDITLINK__" localSheetId="2" hidden="1">{"fdsup://directions/FAT Viewer?action=UPDATE&amp;creator=factset&amp;DYN_ARGS=TRUE&amp;DOC_NAME=FAT:FQL_AUDITING_CLIENT_TEMPLATE.FAT&amp;display_string=Audit&amp;VAR:KEY=UPCLCVQBYT&amp;VAR:QUERY=RkZfQ0FQRVgoUVRSLDBRKQ==&amp;WINDOW=FIRST_POPUP&amp;HEIGHT=450&amp;WIDTH=450&amp;START_MAXIMIZED=FALS","E&amp;VAR:CALENDAR=US&amp;VAR:SYMBOL=MMLP&amp;VAR:INDEX=0"}</definedName>
    <definedName name="_125__FDSAUDITLINK__" hidden="1">{"fdsup://directions/FAT Viewer?action=UPDATE&amp;creator=factset&amp;DYN_ARGS=TRUE&amp;DOC_NAME=FAT:FQL_AUDITING_CLIENT_TEMPLATE.FAT&amp;display_string=Audit&amp;VAR:KEY=UPCLCVQBYT&amp;VAR:QUERY=RkZfQ0FQRVgoUVRSLDBRKQ==&amp;WINDOW=FIRST_POPUP&amp;HEIGHT=450&amp;WIDTH=450&amp;START_MAXIMIZED=FALS","E&amp;VAR:CALENDAR=US&amp;VAR:SYMBOL=MMLP&amp;VAR:INDEX=0"}</definedName>
    <definedName name="_126__FDSAUDITLINK__" localSheetId="2" hidden="1">{"fdsup://directions/FAT Viewer?action=UPDATE&amp;creator=factset&amp;DYN_ARGS=TRUE&amp;DOC_NAME=FAT:FQL_AUDITING_CLIENT_TEMPLATE.FAT&amp;display_string=Audit&amp;VAR:KEY=KTOLQZONEN&amp;VAR:QUERY=RkZfQ0FQRVgoUVRSLC0xUSk=&amp;WINDOW=FIRST_POPUP&amp;HEIGHT=450&amp;WIDTH=450&amp;START_MAXIMIZED=FALS","E&amp;VAR:CALENDAR=US&amp;VAR:SYMBOL=MMLP&amp;VAR:INDEX=0"}</definedName>
    <definedName name="_126__FDSAUDITLINK__" hidden="1">{"fdsup://directions/FAT Viewer?action=UPDATE&amp;creator=factset&amp;DYN_ARGS=TRUE&amp;DOC_NAME=FAT:FQL_AUDITING_CLIENT_TEMPLATE.FAT&amp;display_string=Audit&amp;VAR:KEY=KTOLQZONEN&amp;VAR:QUERY=RkZfQ0FQRVgoUVRSLC0xUSk=&amp;WINDOW=FIRST_POPUP&amp;HEIGHT=450&amp;WIDTH=450&amp;START_MAXIMIZED=FALS","E&amp;VAR:CALENDAR=US&amp;VAR:SYMBOL=MMLP&amp;VAR:INDEX=0"}</definedName>
    <definedName name="_127__FDSAUDITLINK__" localSheetId="2" hidden="1">{"fdsup://directions/FAT Viewer?action=UPDATE&amp;creator=factset&amp;DYN_ARGS=TRUE&amp;DOC_NAME=FAT:FQL_AUDITING_CLIENT_TEMPLATE.FAT&amp;display_string=Audit&amp;VAR:KEY=OFKLQVKBOZ&amp;VAR:QUERY=RkZfQ0FQRVgoUVRSLC0yUSk=&amp;WINDOW=FIRST_POPUP&amp;HEIGHT=450&amp;WIDTH=450&amp;START_MAXIMIZED=FALS","E&amp;VAR:CALENDAR=US&amp;VAR:SYMBOL=MMLP&amp;VAR:INDEX=0"}</definedName>
    <definedName name="_127__FDSAUDITLINK__" hidden="1">{"fdsup://directions/FAT Viewer?action=UPDATE&amp;creator=factset&amp;DYN_ARGS=TRUE&amp;DOC_NAME=FAT:FQL_AUDITING_CLIENT_TEMPLATE.FAT&amp;display_string=Audit&amp;VAR:KEY=OFKLQVKBOZ&amp;VAR:QUERY=RkZfQ0FQRVgoUVRSLC0yUSk=&amp;WINDOW=FIRST_POPUP&amp;HEIGHT=450&amp;WIDTH=450&amp;START_MAXIMIZED=FALS","E&amp;VAR:CALENDAR=US&amp;VAR:SYMBOL=MMLP&amp;VAR:INDEX=0"}</definedName>
    <definedName name="_128__FDSAUDITLINK__" localSheetId="2" hidden="1">{"fdsup://directions/FAT Viewer?action=UPDATE&amp;creator=factset&amp;DYN_ARGS=TRUE&amp;DOC_NAME=FAT:FQL_AUDITING_CLIENT_TEMPLATE.FAT&amp;display_string=Audit&amp;VAR:KEY=CZKDYXCHSL&amp;VAR:QUERY=RkZfQ0FQRVgoUVRSLC0zUSk=&amp;WINDOW=FIRST_POPUP&amp;HEIGHT=450&amp;WIDTH=450&amp;START_MAXIMIZED=FALS","E&amp;VAR:CALENDAR=US&amp;VAR:SYMBOL=MMLP&amp;VAR:INDEX=0"}</definedName>
    <definedName name="_128__FDSAUDITLINK__" hidden="1">{"fdsup://directions/FAT Viewer?action=UPDATE&amp;creator=factset&amp;DYN_ARGS=TRUE&amp;DOC_NAME=FAT:FQL_AUDITING_CLIENT_TEMPLATE.FAT&amp;display_string=Audit&amp;VAR:KEY=CZKDYXCHSL&amp;VAR:QUERY=RkZfQ0FQRVgoUVRSLC0zUSk=&amp;WINDOW=FIRST_POPUP&amp;HEIGHT=450&amp;WIDTH=450&amp;START_MAXIMIZED=FALS","E&amp;VAR:CALENDAR=US&amp;VAR:SYMBOL=MMLP&amp;VAR:INDEX=0"}</definedName>
    <definedName name="_129__FDSAUDITLINK__" localSheetId="2" hidden="1">{"fdsup://directions/FAT Viewer?action=UPDATE&amp;creator=factset&amp;DYN_ARGS=TRUE&amp;DOC_NAME=FAT:FQL_AUDITING_CLIENT_TEMPLATE.FAT&amp;display_string=Audit&amp;VAR:KEY=UBKVCJQNQV&amp;VAR:QUERY=RkZfQ0FQRVgoUVRSLDBRKQ==&amp;WINDOW=FIRST_POPUP&amp;HEIGHT=450&amp;WIDTH=450&amp;START_MAXIMIZED=FALS","E&amp;VAR:CALENDAR=US&amp;VAR:SYMBOL=KMP&amp;VAR:INDEX=0"}</definedName>
    <definedName name="_129__FDSAUDITLINK__" hidden="1">{"fdsup://directions/FAT Viewer?action=UPDATE&amp;creator=factset&amp;DYN_ARGS=TRUE&amp;DOC_NAME=FAT:FQL_AUDITING_CLIENT_TEMPLATE.FAT&amp;display_string=Audit&amp;VAR:KEY=UBKVCJQNQV&amp;VAR:QUERY=RkZfQ0FQRVgoUVRSLDBRKQ==&amp;WINDOW=FIRST_POPUP&amp;HEIGHT=450&amp;WIDTH=450&amp;START_MAXIMIZED=FALS","E&amp;VAR:CALENDAR=US&amp;VAR:SYMBOL=KMP&amp;VAR:INDEX=0"}</definedName>
    <definedName name="_13__123Graph_BCONTRACT_BY_B_U" hidden="1">#REF!</definedName>
    <definedName name="_13__123Graph_BQRE_S_BY_TYPE" hidden="1">#REF!</definedName>
    <definedName name="_13__123Graph_BTAX_CREDIT" hidden="1">#REF!</definedName>
    <definedName name="_13__123Graph_DO_MPRICE" hidden="1">#REF!</definedName>
    <definedName name="_13__FDSAUDITLINK__" localSheetId="2" hidden="1">{"fdsup://directions/FAT Viewer?action=UPDATE&amp;creator=factset&amp;DYN_ARGS=TRUE&amp;DOC_NAME=FAT:FQL_AUDITING_CLIENT_TEMPLATE.FAT&amp;display_string=Audit&amp;VAR:KEY=CFYNEFYZIB&amp;VAR:QUERY=RkZfQ0FQRVgoUVRSLDBRKQ==&amp;WINDOW=FIRST_POPUP&amp;HEIGHT=450&amp;WIDTH=450&amp;START_MAXIMIZED=FALS","E&amp;VAR:CALENDAR=US&amp;VAR:SYMBOL=LINE&amp;VAR:INDEX=0"}</definedName>
    <definedName name="_13__FDSAUDITLINK__" hidden="1">{"fdsup://directions/FAT Viewer?action=UPDATE&amp;creator=factset&amp;DYN_ARGS=TRUE&amp;DOC_NAME=FAT:FQL_AUDITING_CLIENT_TEMPLATE.FAT&amp;display_string=Audit&amp;VAR:KEY=CFYNEFYZIB&amp;VAR:QUERY=RkZfQ0FQRVgoUVRSLDBRKQ==&amp;WINDOW=FIRST_POPUP&amp;HEIGHT=450&amp;WIDTH=450&amp;START_MAXIMIZED=FALS","E&amp;VAR:CALENDAR=US&amp;VAR:SYMBOL=LINE&amp;VAR:INDEX=0"}</definedName>
    <definedName name="_130__FDSAUDITLINK__" localSheetId="2" hidden="1">{"fdsup://directions/FAT Viewer?action=UPDATE&amp;creator=factset&amp;DYN_ARGS=TRUE&amp;DOC_NAME=FAT:FQL_AUDITING_CLIENT_TEMPLATE.FAT&amp;display_string=Audit&amp;VAR:KEY=EVCZIJUDGB&amp;VAR:QUERY=RkZfQ0FQRVgoUVRSLC0xUSk=&amp;WINDOW=FIRST_POPUP&amp;HEIGHT=450&amp;WIDTH=450&amp;START_MAXIMIZED=FALS","E&amp;VAR:CALENDAR=US&amp;VAR:SYMBOL=KMP&amp;VAR:INDEX=0"}</definedName>
    <definedName name="_130__FDSAUDITLINK__" hidden="1">{"fdsup://directions/FAT Viewer?action=UPDATE&amp;creator=factset&amp;DYN_ARGS=TRUE&amp;DOC_NAME=FAT:FQL_AUDITING_CLIENT_TEMPLATE.FAT&amp;display_string=Audit&amp;VAR:KEY=EVCZIJUDGB&amp;VAR:QUERY=RkZfQ0FQRVgoUVRSLC0xUSk=&amp;WINDOW=FIRST_POPUP&amp;HEIGHT=450&amp;WIDTH=450&amp;START_MAXIMIZED=FALS","E&amp;VAR:CALENDAR=US&amp;VAR:SYMBOL=KMP&amp;VAR:INDEX=0"}</definedName>
    <definedName name="_131__FDSAUDITLINK__" localSheetId="2" hidden="1">{"fdsup://directions/FAT Viewer?action=UPDATE&amp;creator=factset&amp;DYN_ARGS=TRUE&amp;DOC_NAME=FAT:FQL_AUDITING_CLIENT_TEMPLATE.FAT&amp;display_string=Audit&amp;VAR:KEY=WPYZATQRMT&amp;VAR:QUERY=RkZfQ0FQRVgoUVRSLC0yUSk=&amp;WINDOW=FIRST_POPUP&amp;HEIGHT=450&amp;WIDTH=450&amp;START_MAXIMIZED=FALS","E&amp;VAR:CALENDAR=US&amp;VAR:SYMBOL=KMP&amp;VAR:INDEX=0"}</definedName>
    <definedName name="_131__FDSAUDITLINK__" hidden="1">{"fdsup://directions/FAT Viewer?action=UPDATE&amp;creator=factset&amp;DYN_ARGS=TRUE&amp;DOC_NAME=FAT:FQL_AUDITING_CLIENT_TEMPLATE.FAT&amp;display_string=Audit&amp;VAR:KEY=WPYZATQRMT&amp;VAR:QUERY=RkZfQ0FQRVgoUVRSLC0yUSk=&amp;WINDOW=FIRST_POPUP&amp;HEIGHT=450&amp;WIDTH=450&amp;START_MAXIMIZED=FALS","E&amp;VAR:CALENDAR=US&amp;VAR:SYMBOL=KMP&amp;VAR:INDEX=0"}</definedName>
    <definedName name="_132__FDSAUDITLINK__" localSheetId="2" hidden="1">{"fdsup://directions/FAT Viewer?action=UPDATE&amp;creator=factset&amp;DYN_ARGS=TRUE&amp;DOC_NAME=FAT:FQL_AUDITING_CLIENT_TEMPLATE.FAT&amp;display_string=Audit&amp;VAR:KEY=KTEJWHONMB&amp;VAR:QUERY=RkZfQ0FQRVgoUVRSLC0zUSk=&amp;WINDOW=FIRST_POPUP&amp;HEIGHT=450&amp;WIDTH=450&amp;START_MAXIMIZED=FALS","E&amp;VAR:CALENDAR=US&amp;VAR:SYMBOL=KMP&amp;VAR:INDEX=0"}</definedName>
    <definedName name="_132__FDSAUDITLINK__" hidden="1">{"fdsup://directions/FAT Viewer?action=UPDATE&amp;creator=factset&amp;DYN_ARGS=TRUE&amp;DOC_NAME=FAT:FQL_AUDITING_CLIENT_TEMPLATE.FAT&amp;display_string=Audit&amp;VAR:KEY=KTEJWHONMB&amp;VAR:QUERY=RkZfQ0FQRVgoUVRSLC0zUSk=&amp;WINDOW=FIRST_POPUP&amp;HEIGHT=450&amp;WIDTH=450&amp;START_MAXIMIZED=FALS","E&amp;VAR:CALENDAR=US&amp;VAR:SYMBOL=KMP&amp;VAR:INDEX=0"}</definedName>
    <definedName name="_133__FDSAUDITLINK__" localSheetId="2" hidden="1">{"fdsup://directions/FAT Viewer?action=UPDATE&amp;creator=factset&amp;DYN_ARGS=TRUE&amp;DOC_NAME=FAT:FQL_AUDITING_CLIENT_TEMPLATE.FAT&amp;display_string=Audit&amp;VAR:KEY=CFYHMXQVYL&amp;VAR:QUERY=RkZfQ0FQRVgoUVRSLDBRKQ==&amp;WINDOW=FIRST_POPUP&amp;HEIGHT=450&amp;WIDTH=450&amp;START_MAXIMIZED=FALS","E&amp;VAR:CALENDAR=US&amp;VAR:SYMBOL=HEP&amp;VAR:INDEX=0"}</definedName>
    <definedName name="_133__FDSAUDITLINK__" hidden="1">{"fdsup://directions/FAT Viewer?action=UPDATE&amp;creator=factset&amp;DYN_ARGS=TRUE&amp;DOC_NAME=FAT:FQL_AUDITING_CLIENT_TEMPLATE.FAT&amp;display_string=Audit&amp;VAR:KEY=CFYHMXQVYL&amp;VAR:QUERY=RkZfQ0FQRVgoUVRSLDBRKQ==&amp;WINDOW=FIRST_POPUP&amp;HEIGHT=450&amp;WIDTH=450&amp;START_MAXIMIZED=FALS","E&amp;VAR:CALENDAR=US&amp;VAR:SYMBOL=HEP&amp;VAR:INDEX=0"}</definedName>
    <definedName name="_134__FDSAUDITLINK__" localSheetId="2" hidden="1">{"fdsup://directions/FAT Viewer?action=UPDATE&amp;creator=factset&amp;DYN_ARGS=TRUE&amp;DOC_NAME=FAT:FQL_AUDITING_CLIENT_TEMPLATE.FAT&amp;display_string=Audit&amp;VAR:KEY=CXUJMXYJML&amp;VAR:QUERY=RkZfQ0FQRVgoUVRSLC0xUSk=&amp;WINDOW=FIRST_POPUP&amp;HEIGHT=450&amp;WIDTH=450&amp;START_MAXIMIZED=FALS","E&amp;VAR:CALENDAR=US&amp;VAR:SYMBOL=HEP&amp;VAR:INDEX=0"}</definedName>
    <definedName name="_134__FDSAUDITLINK__" hidden="1">{"fdsup://directions/FAT Viewer?action=UPDATE&amp;creator=factset&amp;DYN_ARGS=TRUE&amp;DOC_NAME=FAT:FQL_AUDITING_CLIENT_TEMPLATE.FAT&amp;display_string=Audit&amp;VAR:KEY=CXUJMXYJML&amp;VAR:QUERY=RkZfQ0FQRVgoUVRSLC0xUSk=&amp;WINDOW=FIRST_POPUP&amp;HEIGHT=450&amp;WIDTH=450&amp;START_MAXIMIZED=FALS","E&amp;VAR:CALENDAR=US&amp;VAR:SYMBOL=HEP&amp;VAR:INDEX=0"}</definedName>
    <definedName name="_135__FDSAUDITLINK__" localSheetId="2" hidden="1">{"fdsup://directions/FAT Viewer?action=UPDATE&amp;creator=factset&amp;DYN_ARGS=TRUE&amp;DOC_NAME=FAT:FQL_AUDITING_CLIENT_TEMPLATE.FAT&amp;display_string=Audit&amp;VAR:KEY=EPIHINADAP&amp;VAR:QUERY=RkZfQ0FQRVgoUVRSLC0yUSk=&amp;WINDOW=FIRST_POPUP&amp;HEIGHT=450&amp;WIDTH=450&amp;START_MAXIMIZED=FALS","E&amp;VAR:CALENDAR=US&amp;VAR:SYMBOL=HEP&amp;VAR:INDEX=0"}</definedName>
    <definedName name="_135__FDSAUDITLINK__" hidden="1">{"fdsup://directions/FAT Viewer?action=UPDATE&amp;creator=factset&amp;DYN_ARGS=TRUE&amp;DOC_NAME=FAT:FQL_AUDITING_CLIENT_TEMPLATE.FAT&amp;display_string=Audit&amp;VAR:KEY=EPIHINADAP&amp;VAR:QUERY=RkZfQ0FQRVgoUVRSLC0yUSk=&amp;WINDOW=FIRST_POPUP&amp;HEIGHT=450&amp;WIDTH=450&amp;START_MAXIMIZED=FALS","E&amp;VAR:CALENDAR=US&amp;VAR:SYMBOL=HEP&amp;VAR:INDEX=0"}</definedName>
    <definedName name="_136__FDSAUDITLINK__" localSheetId="2" hidden="1">{"fdsup://directions/FAT Viewer?action=UPDATE&amp;creator=factset&amp;DYN_ARGS=TRUE&amp;DOC_NAME=FAT:FQL_AUDITING_CLIENT_TEMPLATE.FAT&amp;display_string=Audit&amp;VAR:KEY=KRILYHABUH&amp;VAR:QUERY=RkZfQ0FQRVgoUVRSLC0zUSk=&amp;WINDOW=FIRST_POPUP&amp;HEIGHT=450&amp;WIDTH=450&amp;START_MAXIMIZED=FALS","E&amp;VAR:CALENDAR=US&amp;VAR:SYMBOL=HEP&amp;VAR:INDEX=0"}</definedName>
    <definedName name="_136__FDSAUDITLINK__" hidden="1">{"fdsup://directions/FAT Viewer?action=UPDATE&amp;creator=factset&amp;DYN_ARGS=TRUE&amp;DOC_NAME=FAT:FQL_AUDITING_CLIENT_TEMPLATE.FAT&amp;display_string=Audit&amp;VAR:KEY=KRILYHABUH&amp;VAR:QUERY=RkZfQ0FQRVgoUVRSLC0zUSk=&amp;WINDOW=FIRST_POPUP&amp;HEIGHT=450&amp;WIDTH=450&amp;START_MAXIMIZED=FALS","E&amp;VAR:CALENDAR=US&amp;VAR:SYMBOL=HEP&amp;VAR:INDEX=0"}</definedName>
    <definedName name="_137__FDSAUDITLINK__" localSheetId="2" hidden="1">{"fdsup://directions/FAT Viewer?action=UPDATE&amp;creator=factset&amp;DYN_ARGS=TRUE&amp;DOC_NAME=FAT:FQL_AUDITING_CLIENT_TEMPLATE.FAT&amp;display_string=Audit&amp;VAR:KEY=OVKBAJITKP&amp;VAR:QUERY=RkZfQ0FQRVgoUVRSLDBRKQ==&amp;WINDOW=FIRST_POPUP&amp;HEIGHT=450&amp;WIDTH=450&amp;START_MAXIMIZED=FALS","E&amp;VAR:CALENDAR=US&amp;VAR:SYMBOL=GLP&amp;VAR:INDEX=0"}</definedName>
    <definedName name="_137__FDSAUDITLINK__" hidden="1">{"fdsup://directions/FAT Viewer?action=UPDATE&amp;creator=factset&amp;DYN_ARGS=TRUE&amp;DOC_NAME=FAT:FQL_AUDITING_CLIENT_TEMPLATE.FAT&amp;display_string=Audit&amp;VAR:KEY=OVKBAJITKP&amp;VAR:QUERY=RkZfQ0FQRVgoUVRSLDBRKQ==&amp;WINDOW=FIRST_POPUP&amp;HEIGHT=450&amp;WIDTH=450&amp;START_MAXIMIZED=FALS","E&amp;VAR:CALENDAR=US&amp;VAR:SYMBOL=GLP&amp;VAR:INDEX=0"}</definedName>
    <definedName name="_138__FDSAUDITLINK__" localSheetId="2" hidden="1">{"fdsup://directions/FAT Viewer?action=UPDATE&amp;creator=factset&amp;DYN_ARGS=TRUE&amp;DOC_NAME=FAT:FQL_AUDITING_CLIENT_TEMPLATE.FAT&amp;display_string=Audit&amp;VAR:KEY=ILULSZIBYT&amp;VAR:QUERY=RkZfQ0FQRVgoUVRSLC0xUSk=&amp;WINDOW=FIRST_POPUP&amp;HEIGHT=450&amp;WIDTH=450&amp;START_MAXIMIZED=FALS","E&amp;VAR:CALENDAR=US&amp;VAR:SYMBOL=GLP&amp;VAR:INDEX=0"}</definedName>
    <definedName name="_138__FDSAUDITLINK__" hidden="1">{"fdsup://directions/FAT Viewer?action=UPDATE&amp;creator=factset&amp;DYN_ARGS=TRUE&amp;DOC_NAME=FAT:FQL_AUDITING_CLIENT_TEMPLATE.FAT&amp;display_string=Audit&amp;VAR:KEY=ILULSZIBYT&amp;VAR:QUERY=RkZfQ0FQRVgoUVRSLC0xUSk=&amp;WINDOW=FIRST_POPUP&amp;HEIGHT=450&amp;WIDTH=450&amp;START_MAXIMIZED=FALS","E&amp;VAR:CALENDAR=US&amp;VAR:SYMBOL=GLP&amp;VAR:INDEX=0"}</definedName>
    <definedName name="_139__FDSAUDITLINK__" localSheetId="2" hidden="1">{"fdsup://directions/FAT Viewer?action=UPDATE&amp;creator=factset&amp;DYN_ARGS=TRUE&amp;DOC_NAME=FAT:FQL_AUDITING_CLIENT_TEMPLATE.FAT&amp;display_string=Audit&amp;VAR:KEY=CDUFYHABSB&amp;VAR:QUERY=RkZfQ0FQRVgoUVRSLC0yUSk=&amp;WINDOW=FIRST_POPUP&amp;HEIGHT=450&amp;WIDTH=450&amp;START_MAXIMIZED=FALS","E&amp;VAR:CALENDAR=US&amp;VAR:SYMBOL=GLP&amp;VAR:INDEX=0"}</definedName>
    <definedName name="_139__FDSAUDITLINK__" hidden="1">{"fdsup://directions/FAT Viewer?action=UPDATE&amp;creator=factset&amp;DYN_ARGS=TRUE&amp;DOC_NAME=FAT:FQL_AUDITING_CLIENT_TEMPLATE.FAT&amp;display_string=Audit&amp;VAR:KEY=CDUFYHABSB&amp;VAR:QUERY=RkZfQ0FQRVgoUVRSLC0yUSk=&amp;WINDOW=FIRST_POPUP&amp;HEIGHT=450&amp;WIDTH=450&amp;START_MAXIMIZED=FALS","E&amp;VAR:CALENDAR=US&amp;VAR:SYMBOL=GLP&amp;VAR:INDEX=0"}</definedName>
    <definedName name="_14__123Graph_BQRE_S_BY_CO." hidden="1">#REF!</definedName>
    <definedName name="_14__123Graph_BSENS_COMPARISON" hidden="1">#REF!</definedName>
    <definedName name="_14__123Graph_BWAGES_BY_B_U" hidden="1">#REF!</definedName>
    <definedName name="_14__123Graph_DOP75_25PRICE" hidden="1">#REF!</definedName>
    <definedName name="_14__FDSAUDITLINK__" localSheetId="2" hidden="1">{"fdsup://directions/FAT Viewer?action=UPDATE&amp;creator=factset&amp;DYN_ARGS=TRUE&amp;DOC_NAME=FAT:FQL_AUDITING_CLIENT_TEMPLATE.FAT&amp;display_string=Audit&amp;VAR:KEY=SHYXCLGRGX&amp;VAR:QUERY=RkZfQ0FQRVgoUVRSLC0xUSk=&amp;WINDOW=FIRST_POPUP&amp;HEIGHT=450&amp;WIDTH=450&amp;START_MAXIMIZED=FALS","E&amp;VAR:CALENDAR=US&amp;VAR:SYMBOL=LINE&amp;VAR:INDEX=0"}</definedName>
    <definedName name="_14__FDSAUDITLINK__" hidden="1">{"fdsup://directions/FAT Viewer?action=UPDATE&amp;creator=factset&amp;DYN_ARGS=TRUE&amp;DOC_NAME=FAT:FQL_AUDITING_CLIENT_TEMPLATE.FAT&amp;display_string=Audit&amp;VAR:KEY=SHYXCLGRGX&amp;VAR:QUERY=RkZfQ0FQRVgoUVRSLC0xUSk=&amp;WINDOW=FIRST_POPUP&amp;HEIGHT=450&amp;WIDTH=450&amp;START_MAXIMIZED=FALS","E&amp;VAR:CALENDAR=US&amp;VAR:SYMBOL=LINE&amp;VAR:INDEX=0"}</definedName>
    <definedName name="_140__FDSAUDITLINK__" localSheetId="2" hidden="1">{"fdsup://directions/FAT Viewer?action=UPDATE&amp;creator=factset&amp;DYN_ARGS=TRUE&amp;DOC_NAME=FAT:FQL_AUDITING_CLIENT_TEMPLATE.FAT&amp;display_string=Audit&amp;VAR:KEY=ILSPEVSLMP&amp;VAR:QUERY=RkZfQ0FQRVgoUVRSLC0zUSk=&amp;WINDOW=FIRST_POPUP&amp;HEIGHT=450&amp;WIDTH=450&amp;START_MAXIMIZED=FALS","E&amp;VAR:CALENDAR=US&amp;VAR:SYMBOL=GLP&amp;VAR:INDEX=0"}</definedName>
    <definedName name="_140__FDSAUDITLINK__" hidden="1">{"fdsup://directions/FAT Viewer?action=UPDATE&amp;creator=factset&amp;DYN_ARGS=TRUE&amp;DOC_NAME=FAT:FQL_AUDITING_CLIENT_TEMPLATE.FAT&amp;display_string=Audit&amp;VAR:KEY=ILSPEVSLMP&amp;VAR:QUERY=RkZfQ0FQRVgoUVRSLC0zUSk=&amp;WINDOW=FIRST_POPUP&amp;HEIGHT=450&amp;WIDTH=450&amp;START_MAXIMIZED=FALS","E&amp;VAR:CALENDAR=US&amp;VAR:SYMBOL=GLP&amp;VAR:INDEX=0"}</definedName>
    <definedName name="_141__FDSAUDITLINK__" localSheetId="2" hidden="1">{"fdsup://directions/FAT Viewer?action=UPDATE&amp;creator=factset&amp;DYN_ARGS=TRUE&amp;DOC_NAME=FAT:FQL_AUDITING_CLIENT_TEMPLATE.FAT&amp;display_string=Audit&amp;VAR:KEY=SNIBITWPEL&amp;VAR:QUERY=RkZfQ0FQRVgoUVRSLDBRKQ==&amp;WINDOW=FIRST_POPUP&amp;HEIGHT=450&amp;WIDTH=450&amp;START_MAXIMIZED=FALS","E&amp;VAR:CALENDAR=US&amp;VAR:SYMBOL=GEL&amp;VAR:INDEX=0"}</definedName>
    <definedName name="_141__FDSAUDITLINK__" hidden="1">{"fdsup://directions/FAT Viewer?action=UPDATE&amp;creator=factset&amp;DYN_ARGS=TRUE&amp;DOC_NAME=FAT:FQL_AUDITING_CLIENT_TEMPLATE.FAT&amp;display_string=Audit&amp;VAR:KEY=SNIBITWPEL&amp;VAR:QUERY=RkZfQ0FQRVgoUVRSLDBRKQ==&amp;WINDOW=FIRST_POPUP&amp;HEIGHT=450&amp;WIDTH=450&amp;START_MAXIMIZED=FALS","E&amp;VAR:CALENDAR=US&amp;VAR:SYMBOL=GEL&amp;VAR:INDEX=0"}</definedName>
    <definedName name="_142__FDSAUDITLINK__" localSheetId="2" hidden="1">{"fdsup://directions/FAT Viewer?action=UPDATE&amp;creator=factset&amp;DYN_ARGS=TRUE&amp;DOC_NAME=FAT:FQL_AUDITING_CLIENT_TEMPLATE.FAT&amp;display_string=Audit&amp;VAR:KEY=YTWNWHGHMX&amp;VAR:QUERY=RkZfQ0FQRVgoUVRSLC0xUSk=&amp;WINDOW=FIRST_POPUP&amp;HEIGHT=450&amp;WIDTH=450&amp;START_MAXIMIZED=FALS","E&amp;VAR:CALENDAR=US&amp;VAR:SYMBOL=GEL&amp;VAR:INDEX=0"}</definedName>
    <definedName name="_142__FDSAUDITLINK__" hidden="1">{"fdsup://directions/FAT Viewer?action=UPDATE&amp;creator=factset&amp;DYN_ARGS=TRUE&amp;DOC_NAME=FAT:FQL_AUDITING_CLIENT_TEMPLATE.FAT&amp;display_string=Audit&amp;VAR:KEY=YTWNWHGHMX&amp;VAR:QUERY=RkZfQ0FQRVgoUVRSLC0xUSk=&amp;WINDOW=FIRST_POPUP&amp;HEIGHT=450&amp;WIDTH=450&amp;START_MAXIMIZED=FALS","E&amp;VAR:CALENDAR=US&amp;VAR:SYMBOL=GEL&amp;VAR:INDEX=0"}</definedName>
    <definedName name="_143__FDSAUDITLINK__" localSheetId="2" hidden="1">{"fdsup://directions/FAT Viewer?action=UPDATE&amp;creator=factset&amp;DYN_ARGS=TRUE&amp;DOC_NAME=FAT:FQL_AUDITING_CLIENT_TEMPLATE.FAT&amp;display_string=Audit&amp;VAR:KEY=OBINCZUZKN&amp;VAR:QUERY=RkZfQ0FQRVgoUVRSLC0yUSk=&amp;WINDOW=FIRST_POPUP&amp;HEIGHT=450&amp;WIDTH=450&amp;START_MAXIMIZED=FALS","E&amp;VAR:CALENDAR=US&amp;VAR:SYMBOL=GEL&amp;VAR:INDEX=0"}</definedName>
    <definedName name="_143__FDSAUDITLINK__" hidden="1">{"fdsup://directions/FAT Viewer?action=UPDATE&amp;creator=factset&amp;DYN_ARGS=TRUE&amp;DOC_NAME=FAT:FQL_AUDITING_CLIENT_TEMPLATE.FAT&amp;display_string=Audit&amp;VAR:KEY=OBINCZUZKN&amp;VAR:QUERY=RkZfQ0FQRVgoUVRSLC0yUSk=&amp;WINDOW=FIRST_POPUP&amp;HEIGHT=450&amp;WIDTH=450&amp;START_MAXIMIZED=FALS","E&amp;VAR:CALENDAR=US&amp;VAR:SYMBOL=GEL&amp;VAR:INDEX=0"}</definedName>
    <definedName name="_144__FDSAUDITLINK__" localSheetId="2" hidden="1">{"fdsup://directions/FAT Viewer?action=UPDATE&amp;creator=factset&amp;DYN_ARGS=TRUE&amp;DOC_NAME=FAT:FQL_AUDITING_CLIENT_TEMPLATE.FAT&amp;display_string=Audit&amp;VAR:KEY=SXSZONGJKP&amp;VAR:QUERY=RkZfQ0FQRVgoUVRSLC0zUSk=&amp;WINDOW=FIRST_POPUP&amp;HEIGHT=450&amp;WIDTH=450&amp;START_MAXIMIZED=FALS","E&amp;VAR:CALENDAR=US&amp;VAR:SYMBOL=GEL&amp;VAR:INDEX=0"}</definedName>
    <definedName name="_144__FDSAUDITLINK__" hidden="1">{"fdsup://directions/FAT Viewer?action=UPDATE&amp;creator=factset&amp;DYN_ARGS=TRUE&amp;DOC_NAME=FAT:FQL_AUDITING_CLIENT_TEMPLATE.FAT&amp;display_string=Audit&amp;VAR:KEY=SXSZONGJKP&amp;VAR:QUERY=RkZfQ0FQRVgoUVRSLC0zUSk=&amp;WINDOW=FIRST_POPUP&amp;HEIGHT=450&amp;WIDTH=450&amp;START_MAXIMIZED=FALS","E&amp;VAR:CALENDAR=US&amp;VAR:SYMBOL=GEL&amp;VAR:INDEX=0"}</definedName>
    <definedName name="_145__FDSAUDITLINK__" localSheetId="2" hidden="1">{"fdsup://directions/FAT Viewer?action=UPDATE&amp;creator=factset&amp;DYN_ARGS=TRUE&amp;DOC_NAME=FAT:FQL_AUDITING_CLIENT_TEMPLATE.FAT&amp;display_string=Audit&amp;VAR:KEY=WDUVAFIDWR&amp;VAR:QUERY=RkZfQ0FQRVgoUVRSLDBRKQ==&amp;WINDOW=FIRST_POPUP&amp;HEIGHT=450&amp;WIDTH=450&amp;START_MAXIMIZED=FALS","E&amp;VAR:CALENDAR=US&amp;VAR:SYMBOL=FGP&amp;VAR:INDEX=0"}</definedName>
    <definedName name="_145__FDSAUDITLINK__" hidden="1">{"fdsup://directions/FAT Viewer?action=UPDATE&amp;creator=factset&amp;DYN_ARGS=TRUE&amp;DOC_NAME=FAT:FQL_AUDITING_CLIENT_TEMPLATE.FAT&amp;display_string=Audit&amp;VAR:KEY=WDUVAFIDWR&amp;VAR:QUERY=RkZfQ0FQRVgoUVRSLDBRKQ==&amp;WINDOW=FIRST_POPUP&amp;HEIGHT=450&amp;WIDTH=450&amp;START_MAXIMIZED=FALS","E&amp;VAR:CALENDAR=US&amp;VAR:SYMBOL=FGP&amp;VAR:INDEX=0"}</definedName>
    <definedName name="_146__FDSAUDITLINK__" localSheetId="2" hidden="1">{"fdsup://directions/FAT Viewer?action=UPDATE&amp;creator=factset&amp;DYN_ARGS=TRUE&amp;DOC_NAME=FAT:FQL_AUDITING_CLIENT_TEMPLATE.FAT&amp;display_string=Audit&amp;VAR:KEY=OFMJAJGDCF&amp;VAR:QUERY=RkZfQ0FQRVgoUVRSLC0xUSk=&amp;WINDOW=FIRST_POPUP&amp;HEIGHT=450&amp;WIDTH=450&amp;START_MAXIMIZED=FALS","E&amp;VAR:CALENDAR=US&amp;VAR:SYMBOL=FGP&amp;VAR:INDEX=0"}</definedName>
    <definedName name="_146__FDSAUDITLINK__" hidden="1">{"fdsup://directions/FAT Viewer?action=UPDATE&amp;creator=factset&amp;DYN_ARGS=TRUE&amp;DOC_NAME=FAT:FQL_AUDITING_CLIENT_TEMPLATE.FAT&amp;display_string=Audit&amp;VAR:KEY=OFMJAJGDCF&amp;VAR:QUERY=RkZfQ0FQRVgoUVRSLC0xUSk=&amp;WINDOW=FIRST_POPUP&amp;HEIGHT=450&amp;WIDTH=450&amp;START_MAXIMIZED=FALS","E&amp;VAR:CALENDAR=US&amp;VAR:SYMBOL=FGP&amp;VAR:INDEX=0"}</definedName>
    <definedName name="_147__FDSAUDITLINK__" localSheetId="2" hidden="1">{"fdsup://directions/FAT Viewer?action=UPDATE&amp;creator=factset&amp;DYN_ARGS=TRUE&amp;DOC_NAME=FAT:FQL_AUDITING_CLIENT_TEMPLATE.FAT&amp;display_string=Audit&amp;VAR:KEY=UBGDEHYLST&amp;VAR:QUERY=RkZfQ0FQRVgoUVRSLC0yUSk=&amp;WINDOW=FIRST_POPUP&amp;HEIGHT=450&amp;WIDTH=450&amp;START_MAXIMIZED=FALS","E&amp;VAR:CALENDAR=US&amp;VAR:SYMBOL=FGP&amp;VAR:INDEX=0"}</definedName>
    <definedName name="_147__FDSAUDITLINK__" hidden="1">{"fdsup://directions/FAT Viewer?action=UPDATE&amp;creator=factset&amp;DYN_ARGS=TRUE&amp;DOC_NAME=FAT:FQL_AUDITING_CLIENT_TEMPLATE.FAT&amp;display_string=Audit&amp;VAR:KEY=UBGDEHYLST&amp;VAR:QUERY=RkZfQ0FQRVgoUVRSLC0yUSk=&amp;WINDOW=FIRST_POPUP&amp;HEIGHT=450&amp;WIDTH=450&amp;START_MAXIMIZED=FALS","E&amp;VAR:CALENDAR=US&amp;VAR:SYMBOL=FGP&amp;VAR:INDEX=0"}</definedName>
    <definedName name="_148__FDSAUDITLINK__" localSheetId="2" hidden="1">{"fdsup://directions/FAT Viewer?action=UPDATE&amp;creator=factset&amp;DYN_ARGS=TRUE&amp;DOC_NAME=FAT:FQL_AUDITING_CLIENT_TEMPLATE.FAT&amp;display_string=Audit&amp;VAR:KEY=OXOBWZINSB&amp;VAR:QUERY=RkZfQ0FQRVgoUVRSLC0zUSk=&amp;WINDOW=FIRST_POPUP&amp;HEIGHT=450&amp;WIDTH=450&amp;START_MAXIMIZED=FALS","E&amp;VAR:CALENDAR=US&amp;VAR:SYMBOL=FGP&amp;VAR:INDEX=0"}</definedName>
    <definedName name="_148__FDSAUDITLINK__" hidden="1">{"fdsup://directions/FAT Viewer?action=UPDATE&amp;creator=factset&amp;DYN_ARGS=TRUE&amp;DOC_NAME=FAT:FQL_AUDITING_CLIENT_TEMPLATE.FAT&amp;display_string=Audit&amp;VAR:KEY=OXOBWZINSB&amp;VAR:QUERY=RkZfQ0FQRVgoUVRSLC0zUSk=&amp;WINDOW=FIRST_POPUP&amp;HEIGHT=450&amp;WIDTH=450&amp;START_MAXIMIZED=FALS","E&amp;VAR:CALENDAR=US&amp;VAR:SYMBOL=FGP&amp;VAR:INDEX=0"}</definedName>
    <definedName name="_149__FDSAUDITLINK__" localSheetId="2" hidden="1">{"fdsup://directions/FAT Viewer?action=UPDATE&amp;creator=factset&amp;DYN_ARGS=TRUE&amp;DOC_NAME=FAT:FQL_AUDITING_CLIENT_TEMPLATE.FAT&amp;display_string=Audit&amp;VAR:KEY=WRYRMPATCV&amp;VAR:QUERY=RkZfQ0FQRVgoUVRSLDBRKQ==&amp;WINDOW=FIRST_POPUP&amp;HEIGHT=450&amp;WIDTH=450&amp;START_MAXIMIZED=FALS","E&amp;VAR:CALENDAR=US&amp;VAR:SYMBOL=EXLP&amp;VAR:INDEX=0"}</definedName>
    <definedName name="_149__FDSAUDITLINK__" hidden="1">{"fdsup://directions/FAT Viewer?action=UPDATE&amp;creator=factset&amp;DYN_ARGS=TRUE&amp;DOC_NAME=FAT:FQL_AUDITING_CLIENT_TEMPLATE.FAT&amp;display_string=Audit&amp;VAR:KEY=WRYRMPATCV&amp;VAR:QUERY=RkZfQ0FQRVgoUVRSLDBRKQ==&amp;WINDOW=FIRST_POPUP&amp;HEIGHT=450&amp;WIDTH=450&amp;START_MAXIMIZED=FALS","E&amp;VAR:CALENDAR=US&amp;VAR:SYMBOL=EXLP&amp;VAR:INDEX=0"}</definedName>
    <definedName name="_15__123Graph_BQRE_S_BY_TYPE" hidden="1">#REF!</definedName>
    <definedName name="_15__123Graph_BSUPPLIES_BY_B_U" hidden="1">#REF!</definedName>
    <definedName name="_15__123Graph_CCONTRACT_BY_B_U" hidden="1">#REF!</definedName>
    <definedName name="_15__123Graph_DOP75_25RETURN" hidden="1">#REF!</definedName>
    <definedName name="_15__FDSAUDITLINK__" localSheetId="2" hidden="1">{"fdsup://directions/FAT Viewer?action=UPDATE&amp;creator=factset&amp;DYN_ARGS=TRUE&amp;DOC_NAME=FAT:FQL_AUDITING_CLIENT_TEMPLATE.FAT&amp;display_string=Audit&amp;VAR:KEY=EROJUFAVIJ&amp;VAR:QUERY=RkZfQ0FQRVgoUVRSLC0yUSk=&amp;WINDOW=FIRST_POPUP&amp;HEIGHT=450&amp;WIDTH=450&amp;START_MAXIMIZED=FALS","E&amp;VAR:CALENDAR=US&amp;VAR:SYMBOL=LINE&amp;VAR:INDEX=0"}</definedName>
    <definedName name="_15__FDSAUDITLINK__" hidden="1">{"fdsup://directions/FAT Viewer?action=UPDATE&amp;creator=factset&amp;DYN_ARGS=TRUE&amp;DOC_NAME=FAT:FQL_AUDITING_CLIENT_TEMPLATE.FAT&amp;display_string=Audit&amp;VAR:KEY=EROJUFAVIJ&amp;VAR:QUERY=RkZfQ0FQRVgoUVRSLC0yUSk=&amp;WINDOW=FIRST_POPUP&amp;HEIGHT=450&amp;WIDTH=450&amp;START_MAXIMIZED=FALS","E&amp;VAR:CALENDAR=US&amp;VAR:SYMBOL=LINE&amp;VAR:INDEX=0"}</definedName>
    <definedName name="_150__FDSAUDITLINK__" localSheetId="2" hidden="1">{"fdsup://directions/FAT Viewer?action=UPDATE&amp;creator=factset&amp;DYN_ARGS=TRUE&amp;DOC_NAME=FAT:FQL_AUDITING_CLIENT_TEMPLATE.FAT&amp;display_string=Audit&amp;VAR:KEY=QHYFWHAFGT&amp;VAR:QUERY=RkZfQ0FQRVgoUVRSLC0xUSk=&amp;WINDOW=FIRST_POPUP&amp;HEIGHT=450&amp;WIDTH=450&amp;START_MAXIMIZED=FALS","E&amp;VAR:CALENDAR=US&amp;VAR:SYMBOL=EXLP&amp;VAR:INDEX=0"}</definedName>
    <definedName name="_150__FDSAUDITLINK__" hidden="1">{"fdsup://directions/FAT Viewer?action=UPDATE&amp;creator=factset&amp;DYN_ARGS=TRUE&amp;DOC_NAME=FAT:FQL_AUDITING_CLIENT_TEMPLATE.FAT&amp;display_string=Audit&amp;VAR:KEY=QHYFWHAFGT&amp;VAR:QUERY=RkZfQ0FQRVgoUVRSLC0xUSk=&amp;WINDOW=FIRST_POPUP&amp;HEIGHT=450&amp;WIDTH=450&amp;START_MAXIMIZED=FALS","E&amp;VAR:CALENDAR=US&amp;VAR:SYMBOL=EXLP&amp;VAR:INDEX=0"}</definedName>
    <definedName name="_151__FDSAUDITLINK__" localSheetId="2" hidden="1">{"fdsup://directions/FAT Viewer?action=UPDATE&amp;creator=factset&amp;DYN_ARGS=TRUE&amp;DOC_NAME=FAT:FQL_AUDITING_CLIENT_TEMPLATE.FAT&amp;display_string=Audit&amp;VAR:KEY=UTENADMRKB&amp;VAR:QUERY=RkZfQ0FQRVgoUVRSLC0yUSk=&amp;WINDOW=FIRST_POPUP&amp;HEIGHT=450&amp;WIDTH=450&amp;START_MAXIMIZED=FALS","E&amp;VAR:CALENDAR=US&amp;VAR:SYMBOL=EXLP&amp;VAR:INDEX=0"}</definedName>
    <definedName name="_151__FDSAUDITLINK__" hidden="1">{"fdsup://directions/FAT Viewer?action=UPDATE&amp;creator=factset&amp;DYN_ARGS=TRUE&amp;DOC_NAME=FAT:FQL_AUDITING_CLIENT_TEMPLATE.FAT&amp;display_string=Audit&amp;VAR:KEY=UTENADMRKB&amp;VAR:QUERY=RkZfQ0FQRVgoUVRSLC0yUSk=&amp;WINDOW=FIRST_POPUP&amp;HEIGHT=450&amp;WIDTH=450&amp;START_MAXIMIZED=FALS","E&amp;VAR:CALENDAR=US&amp;VAR:SYMBOL=EXLP&amp;VAR:INDEX=0"}</definedName>
    <definedName name="_152__FDSAUDITLINK__" localSheetId="2" hidden="1">{"fdsup://directions/FAT Viewer?action=UPDATE&amp;creator=factset&amp;DYN_ARGS=TRUE&amp;DOC_NAME=FAT:FQL_AUDITING_CLIENT_TEMPLATE.FAT&amp;display_string=Audit&amp;VAR:KEY=WBAJAJEJSV&amp;VAR:QUERY=RkZfQ0FQRVgoUVRSLC0zUSk=&amp;WINDOW=FIRST_POPUP&amp;HEIGHT=450&amp;WIDTH=450&amp;START_MAXIMIZED=FALS","E&amp;VAR:CALENDAR=US&amp;VAR:SYMBOL=EXLP&amp;VAR:INDEX=0"}</definedName>
    <definedName name="_152__FDSAUDITLINK__" hidden="1">{"fdsup://directions/FAT Viewer?action=UPDATE&amp;creator=factset&amp;DYN_ARGS=TRUE&amp;DOC_NAME=FAT:FQL_AUDITING_CLIENT_TEMPLATE.FAT&amp;display_string=Audit&amp;VAR:KEY=WBAJAJEJSV&amp;VAR:QUERY=RkZfQ0FQRVgoUVRSLC0zUSk=&amp;WINDOW=FIRST_POPUP&amp;HEIGHT=450&amp;WIDTH=450&amp;START_MAXIMIZED=FALS","E&amp;VAR:CALENDAR=US&amp;VAR:SYMBOL=EXLP&amp;VAR:INDEX=0"}</definedName>
    <definedName name="_153__FDSAUDITLINK__" localSheetId="2" hidden="1">{"fdsup://directions/FAT Viewer?action=UPDATE&amp;creator=factset&amp;DYN_ARGS=TRUE&amp;DOC_NAME=FAT:FQL_AUDITING_CLIENT_TEMPLATE.FAT&amp;display_string=Audit&amp;VAR:KEY=MRIHORKVUX&amp;VAR:QUERY=RkZfQ0FQRVgoUVRSLDBRKQ==&amp;WINDOW=FIRST_POPUP&amp;HEIGHT=450&amp;WIDTH=450&amp;START_MAXIMIZED=FALS","E&amp;VAR:CALENDAR=US&amp;VAR:SYMBOL=ETP&amp;VAR:INDEX=0"}</definedName>
    <definedName name="_153__FDSAUDITLINK__" hidden="1">{"fdsup://directions/FAT Viewer?action=UPDATE&amp;creator=factset&amp;DYN_ARGS=TRUE&amp;DOC_NAME=FAT:FQL_AUDITING_CLIENT_TEMPLATE.FAT&amp;display_string=Audit&amp;VAR:KEY=MRIHORKVUX&amp;VAR:QUERY=RkZfQ0FQRVgoUVRSLDBRKQ==&amp;WINDOW=FIRST_POPUP&amp;HEIGHT=450&amp;WIDTH=450&amp;START_MAXIMIZED=FALS","E&amp;VAR:CALENDAR=US&amp;VAR:SYMBOL=ETP&amp;VAR:INDEX=0"}</definedName>
    <definedName name="_154__FDSAUDITLINK__" localSheetId="2" hidden="1">{"fdsup://directions/FAT Viewer?action=UPDATE&amp;creator=factset&amp;DYN_ARGS=TRUE&amp;DOC_NAME=FAT:FQL_AUDITING_CLIENT_TEMPLATE.FAT&amp;display_string=Audit&amp;VAR:KEY=EXMLMJMHMV&amp;VAR:QUERY=RkZfQ0FQRVgoUVRSLC0xUSk=&amp;WINDOW=FIRST_POPUP&amp;HEIGHT=450&amp;WIDTH=450&amp;START_MAXIMIZED=FALS","E&amp;VAR:CALENDAR=US&amp;VAR:SYMBOL=ETP&amp;VAR:INDEX=0"}</definedName>
    <definedName name="_154__FDSAUDITLINK__" hidden="1">{"fdsup://directions/FAT Viewer?action=UPDATE&amp;creator=factset&amp;DYN_ARGS=TRUE&amp;DOC_NAME=FAT:FQL_AUDITING_CLIENT_TEMPLATE.FAT&amp;display_string=Audit&amp;VAR:KEY=EXMLMJMHMV&amp;VAR:QUERY=RkZfQ0FQRVgoUVRSLC0xUSk=&amp;WINDOW=FIRST_POPUP&amp;HEIGHT=450&amp;WIDTH=450&amp;START_MAXIMIZED=FALS","E&amp;VAR:CALENDAR=US&amp;VAR:SYMBOL=ETP&amp;VAR:INDEX=0"}</definedName>
    <definedName name="_155__FDSAUDITLINK__" localSheetId="2" hidden="1">{"fdsup://directions/FAT Viewer?action=UPDATE&amp;creator=factset&amp;DYN_ARGS=TRUE&amp;DOC_NAME=FAT:FQL_AUDITING_CLIENT_TEMPLATE.FAT&amp;display_string=Audit&amp;VAR:KEY=EHINILYXGT&amp;VAR:QUERY=RkZfQ0FQRVgoUVRSLC0yUSk=&amp;WINDOW=FIRST_POPUP&amp;HEIGHT=450&amp;WIDTH=450&amp;START_MAXIMIZED=FALS","E&amp;VAR:CALENDAR=US&amp;VAR:SYMBOL=ETP&amp;VAR:INDEX=0"}</definedName>
    <definedName name="_155__FDSAUDITLINK__" hidden="1">{"fdsup://directions/FAT Viewer?action=UPDATE&amp;creator=factset&amp;DYN_ARGS=TRUE&amp;DOC_NAME=FAT:FQL_AUDITING_CLIENT_TEMPLATE.FAT&amp;display_string=Audit&amp;VAR:KEY=EHINILYXGT&amp;VAR:QUERY=RkZfQ0FQRVgoUVRSLC0yUSk=&amp;WINDOW=FIRST_POPUP&amp;HEIGHT=450&amp;WIDTH=450&amp;START_MAXIMIZED=FALS","E&amp;VAR:CALENDAR=US&amp;VAR:SYMBOL=ETP&amp;VAR:INDEX=0"}</definedName>
    <definedName name="_156__FDSAUDITLINK__" localSheetId="2" hidden="1">{"fdsup://directions/FAT Viewer?action=UPDATE&amp;creator=factset&amp;DYN_ARGS=TRUE&amp;DOC_NAME=FAT:FQL_AUDITING_CLIENT_TEMPLATE.FAT&amp;display_string=Audit&amp;VAR:KEY=KHOXAJADGZ&amp;VAR:QUERY=RkZfQ0FQRVgoUVRSLC0zUSk=&amp;WINDOW=FIRST_POPUP&amp;HEIGHT=450&amp;WIDTH=450&amp;START_MAXIMIZED=FALS","E&amp;VAR:CALENDAR=US&amp;VAR:SYMBOL=ETP&amp;VAR:INDEX=0"}</definedName>
    <definedName name="_156__FDSAUDITLINK__" hidden="1">{"fdsup://directions/FAT Viewer?action=UPDATE&amp;creator=factset&amp;DYN_ARGS=TRUE&amp;DOC_NAME=FAT:FQL_AUDITING_CLIENT_TEMPLATE.FAT&amp;display_string=Audit&amp;VAR:KEY=KHOXAJADGZ&amp;VAR:QUERY=RkZfQ0FQRVgoUVRSLC0zUSk=&amp;WINDOW=FIRST_POPUP&amp;HEIGHT=450&amp;WIDTH=450&amp;START_MAXIMIZED=FALS","E&amp;VAR:CALENDAR=US&amp;VAR:SYMBOL=ETP&amp;VAR:INDEX=0"}</definedName>
    <definedName name="_157__FDSAUDITLINK__" localSheetId="2" hidden="1">{"fdsup://directions/FAT Viewer?action=UPDATE&amp;creator=factset&amp;DYN_ARGS=TRUE&amp;DOC_NAME=FAT:FQL_AUDITING_CLIENT_TEMPLATE.FAT&amp;display_string=Audit&amp;VAR:KEY=ALSPUTGLKP&amp;VAR:QUERY=RkZfQ0FQRVgoUVRSLDBRKQ==&amp;WINDOW=FIRST_POPUP&amp;HEIGHT=450&amp;WIDTH=450&amp;START_MAXIMIZED=FALS","E&amp;VAR:CALENDAR=US&amp;VAR:SYMBOL=EROC&amp;VAR:INDEX=0"}</definedName>
    <definedName name="_157__FDSAUDITLINK__" hidden="1">{"fdsup://directions/FAT Viewer?action=UPDATE&amp;creator=factset&amp;DYN_ARGS=TRUE&amp;DOC_NAME=FAT:FQL_AUDITING_CLIENT_TEMPLATE.FAT&amp;display_string=Audit&amp;VAR:KEY=ALSPUTGLKP&amp;VAR:QUERY=RkZfQ0FQRVgoUVRSLDBRKQ==&amp;WINDOW=FIRST_POPUP&amp;HEIGHT=450&amp;WIDTH=450&amp;START_MAXIMIZED=FALS","E&amp;VAR:CALENDAR=US&amp;VAR:SYMBOL=EROC&amp;VAR:INDEX=0"}</definedName>
    <definedName name="_158__FDSAUDITLINK__" localSheetId="2" hidden="1">{"fdsup://directions/FAT Viewer?action=UPDATE&amp;creator=factset&amp;DYN_ARGS=TRUE&amp;DOC_NAME=FAT:FQL_AUDITING_CLIENT_TEMPLATE.FAT&amp;display_string=Audit&amp;VAR:KEY=KBWPWHIVUL&amp;VAR:QUERY=RkZfQ0FQRVgoUVRSLC0xUSk=&amp;WINDOW=FIRST_POPUP&amp;HEIGHT=450&amp;WIDTH=450&amp;START_MAXIMIZED=FALS","E&amp;VAR:CALENDAR=US&amp;VAR:SYMBOL=EROC&amp;VAR:INDEX=0"}</definedName>
    <definedName name="_158__FDSAUDITLINK__" hidden="1">{"fdsup://directions/FAT Viewer?action=UPDATE&amp;creator=factset&amp;DYN_ARGS=TRUE&amp;DOC_NAME=FAT:FQL_AUDITING_CLIENT_TEMPLATE.FAT&amp;display_string=Audit&amp;VAR:KEY=KBWPWHIVUL&amp;VAR:QUERY=RkZfQ0FQRVgoUVRSLC0xUSk=&amp;WINDOW=FIRST_POPUP&amp;HEIGHT=450&amp;WIDTH=450&amp;START_MAXIMIZED=FALS","E&amp;VAR:CALENDAR=US&amp;VAR:SYMBOL=EROC&amp;VAR:INDEX=0"}</definedName>
    <definedName name="_159__FDSAUDITLINK__" localSheetId="2" hidden="1">{"fdsup://directions/FAT Viewer?action=UPDATE&amp;creator=factset&amp;DYN_ARGS=TRUE&amp;DOC_NAME=FAT:FQL_AUDITING_CLIENT_TEMPLATE.FAT&amp;display_string=Audit&amp;VAR:KEY=ARKJYHEBOT&amp;VAR:QUERY=RkZfQ0FQRVgoUVRSLC0yUSk=&amp;WINDOW=FIRST_POPUP&amp;HEIGHT=450&amp;WIDTH=450&amp;START_MAXIMIZED=FALS","E&amp;VAR:CALENDAR=US&amp;VAR:SYMBOL=EROC&amp;VAR:INDEX=0"}</definedName>
    <definedName name="_159__FDSAUDITLINK__" hidden="1">{"fdsup://directions/FAT Viewer?action=UPDATE&amp;creator=factset&amp;DYN_ARGS=TRUE&amp;DOC_NAME=FAT:FQL_AUDITING_CLIENT_TEMPLATE.FAT&amp;display_string=Audit&amp;VAR:KEY=ARKJYHEBOT&amp;VAR:QUERY=RkZfQ0FQRVgoUVRSLC0yUSk=&amp;WINDOW=FIRST_POPUP&amp;HEIGHT=450&amp;WIDTH=450&amp;START_MAXIMIZED=FALS","E&amp;VAR:CALENDAR=US&amp;VAR:SYMBOL=EROC&amp;VAR:INDEX=0"}</definedName>
    <definedName name="_16__123Graph_BSENS_COMPARISON" hidden="1">#REF!</definedName>
    <definedName name="_16__123Graph_BTAX_CREDIT" hidden="1">#REF!</definedName>
    <definedName name="_16__123Graph_CQRE_S_BY_CO." hidden="1">#REF!</definedName>
    <definedName name="_16__123Graph_EHO_MPRICE" hidden="1">#REF!</definedName>
    <definedName name="_16__FDSAUDITLINK__" localSheetId="2" hidden="1">{"fdsup://directions/FAT Viewer?action=UPDATE&amp;creator=factset&amp;DYN_ARGS=TRUE&amp;DOC_NAME=FAT:FQL_AUDITING_CLIENT_TEMPLATE.FAT&amp;display_string=Audit&amp;VAR:KEY=UDSZYZAXAF&amp;VAR:QUERY=RkZfQ0FQRVgoUVRSLC0zUSk=&amp;WINDOW=FIRST_POPUP&amp;HEIGHT=450&amp;WIDTH=450&amp;START_MAXIMIZED=FALS","E&amp;VAR:CALENDAR=US&amp;VAR:SYMBOL=LINE&amp;VAR:INDEX=0"}</definedName>
    <definedName name="_16__FDSAUDITLINK__" hidden="1">{"fdsup://directions/FAT Viewer?action=UPDATE&amp;creator=factset&amp;DYN_ARGS=TRUE&amp;DOC_NAME=FAT:FQL_AUDITING_CLIENT_TEMPLATE.FAT&amp;display_string=Audit&amp;VAR:KEY=UDSZYZAXAF&amp;VAR:QUERY=RkZfQ0FQRVgoUVRSLC0zUSk=&amp;WINDOW=FIRST_POPUP&amp;HEIGHT=450&amp;WIDTH=450&amp;START_MAXIMIZED=FALS","E&amp;VAR:CALENDAR=US&amp;VAR:SYMBOL=LINE&amp;VAR:INDEX=0"}</definedName>
    <definedName name="_160__FDSAUDITLINK__" localSheetId="2" hidden="1">{"fdsup://directions/FAT Viewer?action=UPDATE&amp;creator=factset&amp;DYN_ARGS=TRUE&amp;DOC_NAME=FAT:FQL_AUDITING_CLIENT_TEMPLATE.FAT&amp;display_string=Audit&amp;VAR:KEY=WFGTYNGXCR&amp;VAR:QUERY=RkZfQ0FQRVgoUVRSLC0zUSk=&amp;WINDOW=FIRST_POPUP&amp;HEIGHT=450&amp;WIDTH=450&amp;START_MAXIMIZED=FALS","E&amp;VAR:CALENDAR=US&amp;VAR:SYMBOL=EROC&amp;VAR:INDEX=0"}</definedName>
    <definedName name="_160__FDSAUDITLINK__" hidden="1">{"fdsup://directions/FAT Viewer?action=UPDATE&amp;creator=factset&amp;DYN_ARGS=TRUE&amp;DOC_NAME=FAT:FQL_AUDITING_CLIENT_TEMPLATE.FAT&amp;display_string=Audit&amp;VAR:KEY=WFGTYNGXCR&amp;VAR:QUERY=RkZfQ0FQRVgoUVRSLC0zUSk=&amp;WINDOW=FIRST_POPUP&amp;HEIGHT=450&amp;WIDTH=450&amp;START_MAXIMIZED=FALS","E&amp;VAR:CALENDAR=US&amp;VAR:SYMBOL=EROC&amp;VAR:INDEX=0"}</definedName>
    <definedName name="_161__FDSAUDITLINK__" localSheetId="2" hidden="1">{"fdsup://directions/FAT Viewer?action=UPDATE&amp;creator=factset&amp;DYN_ARGS=TRUE&amp;DOC_NAME=FAT:FQL_AUDITING_CLIENT_TEMPLATE.FAT&amp;display_string=Audit&amp;VAR:KEY=MFULODEBOZ&amp;VAR:QUERY=RkZfQ0FQRVgoUVRSLDBRKQ==&amp;WINDOW=FIRST_POPUP&amp;HEIGHT=450&amp;WIDTH=450&amp;START_MAXIMIZED=FALS","E&amp;VAR:CALENDAR=US&amp;VAR:SYMBOL=EPD&amp;VAR:INDEX=0"}</definedName>
    <definedName name="_161__FDSAUDITLINK__" hidden="1">{"fdsup://directions/FAT Viewer?action=UPDATE&amp;creator=factset&amp;DYN_ARGS=TRUE&amp;DOC_NAME=FAT:FQL_AUDITING_CLIENT_TEMPLATE.FAT&amp;display_string=Audit&amp;VAR:KEY=MFULODEBOZ&amp;VAR:QUERY=RkZfQ0FQRVgoUVRSLDBRKQ==&amp;WINDOW=FIRST_POPUP&amp;HEIGHT=450&amp;WIDTH=450&amp;START_MAXIMIZED=FALS","E&amp;VAR:CALENDAR=US&amp;VAR:SYMBOL=EPD&amp;VAR:INDEX=0"}</definedName>
    <definedName name="_162__FDSAUDITLINK__" localSheetId="2" hidden="1">{"fdsup://directions/FAT Viewer?action=UPDATE&amp;creator=factset&amp;DYN_ARGS=TRUE&amp;DOC_NAME=FAT:FQL_AUDITING_CLIENT_TEMPLATE.FAT&amp;display_string=Audit&amp;VAR:KEY=GNMJETYXED&amp;VAR:QUERY=RkZfQ0FQRVgoUVRSLC0xUSk=&amp;WINDOW=FIRST_POPUP&amp;HEIGHT=450&amp;WIDTH=450&amp;START_MAXIMIZED=FALS","E&amp;VAR:CALENDAR=US&amp;VAR:SYMBOL=EPD&amp;VAR:INDEX=0"}</definedName>
    <definedName name="_162__FDSAUDITLINK__" hidden="1">{"fdsup://directions/FAT Viewer?action=UPDATE&amp;creator=factset&amp;DYN_ARGS=TRUE&amp;DOC_NAME=FAT:FQL_AUDITING_CLIENT_TEMPLATE.FAT&amp;display_string=Audit&amp;VAR:KEY=GNMJETYXED&amp;VAR:QUERY=RkZfQ0FQRVgoUVRSLC0xUSk=&amp;WINDOW=FIRST_POPUP&amp;HEIGHT=450&amp;WIDTH=450&amp;START_MAXIMIZED=FALS","E&amp;VAR:CALENDAR=US&amp;VAR:SYMBOL=EPD&amp;VAR:INDEX=0"}</definedName>
    <definedName name="_163__FDSAUDITLINK__" localSheetId="2" hidden="1">{"fdsup://directions/FAT Viewer?action=UPDATE&amp;creator=factset&amp;DYN_ARGS=TRUE&amp;DOC_NAME=FAT:FQL_AUDITING_CLIENT_TEMPLATE.FAT&amp;display_string=Audit&amp;VAR:KEY=MJGLIFKDAF&amp;VAR:QUERY=RkZfQ0FQRVgoUVRSLC0yUSk=&amp;WINDOW=FIRST_POPUP&amp;HEIGHT=450&amp;WIDTH=450&amp;START_MAXIMIZED=FALS","E&amp;VAR:CALENDAR=US&amp;VAR:SYMBOL=EPD&amp;VAR:INDEX=0"}</definedName>
    <definedName name="_163__FDSAUDITLINK__" hidden="1">{"fdsup://directions/FAT Viewer?action=UPDATE&amp;creator=factset&amp;DYN_ARGS=TRUE&amp;DOC_NAME=FAT:FQL_AUDITING_CLIENT_TEMPLATE.FAT&amp;display_string=Audit&amp;VAR:KEY=MJGLIFKDAF&amp;VAR:QUERY=RkZfQ0FQRVgoUVRSLC0yUSk=&amp;WINDOW=FIRST_POPUP&amp;HEIGHT=450&amp;WIDTH=450&amp;START_MAXIMIZED=FALS","E&amp;VAR:CALENDAR=US&amp;VAR:SYMBOL=EPD&amp;VAR:INDEX=0"}</definedName>
    <definedName name="_164__FDSAUDITLINK__" localSheetId="2" hidden="1">{"fdsup://directions/FAT Viewer?action=UPDATE&amp;creator=factset&amp;DYN_ARGS=TRUE&amp;DOC_NAME=FAT:FQL_AUDITING_CLIENT_TEMPLATE.FAT&amp;display_string=Audit&amp;VAR:KEY=ONEZOBMNEJ&amp;VAR:QUERY=RkZfQ0FQRVgoUVRSLC0zUSk=&amp;WINDOW=FIRST_POPUP&amp;HEIGHT=450&amp;WIDTH=450&amp;START_MAXIMIZED=FALS","E&amp;VAR:CALENDAR=US&amp;VAR:SYMBOL=EPD&amp;VAR:INDEX=0"}</definedName>
    <definedName name="_164__FDSAUDITLINK__" hidden="1">{"fdsup://directions/FAT Viewer?action=UPDATE&amp;creator=factset&amp;DYN_ARGS=TRUE&amp;DOC_NAME=FAT:FQL_AUDITING_CLIENT_TEMPLATE.FAT&amp;display_string=Audit&amp;VAR:KEY=ONEZOBMNEJ&amp;VAR:QUERY=RkZfQ0FQRVgoUVRSLC0zUSk=&amp;WINDOW=FIRST_POPUP&amp;HEIGHT=450&amp;WIDTH=450&amp;START_MAXIMIZED=FALS","E&amp;VAR:CALENDAR=US&amp;VAR:SYMBOL=EPD&amp;VAR:INDEX=0"}</definedName>
    <definedName name="_165__FDSAUDITLINK__" localSheetId="2" hidden="1">{"fdsup://directions/FAT Viewer?action=UPDATE&amp;creator=factset&amp;DYN_ARGS=TRUE&amp;DOC_NAME=FAT:FQL_AUDITING_CLIENT_TEMPLATE.FAT&amp;display_string=Audit&amp;VAR:KEY=URQXKTSLOB&amp;VAR:QUERY=RkZfQ0FQRVgoUVRSLDBRKQ==&amp;WINDOW=FIRST_POPUP&amp;HEIGHT=450&amp;WIDTH=450&amp;START_MAXIMIZED=FALS","E&amp;VAR:CALENDAR=US&amp;VAR:SYMBOL=EPB&amp;VAR:INDEX=0"}</definedName>
    <definedName name="_165__FDSAUDITLINK__" hidden="1">{"fdsup://directions/FAT Viewer?action=UPDATE&amp;creator=factset&amp;DYN_ARGS=TRUE&amp;DOC_NAME=FAT:FQL_AUDITING_CLIENT_TEMPLATE.FAT&amp;display_string=Audit&amp;VAR:KEY=URQXKTSLOB&amp;VAR:QUERY=RkZfQ0FQRVgoUVRSLDBRKQ==&amp;WINDOW=FIRST_POPUP&amp;HEIGHT=450&amp;WIDTH=450&amp;START_MAXIMIZED=FALS","E&amp;VAR:CALENDAR=US&amp;VAR:SYMBOL=EPB&amp;VAR:INDEX=0"}</definedName>
    <definedName name="_166__FDSAUDITLINK__" localSheetId="2" hidden="1">{"fdsup://directions/FAT Viewer?action=UPDATE&amp;creator=factset&amp;DYN_ARGS=TRUE&amp;DOC_NAME=FAT:FQL_AUDITING_CLIENT_TEMPLATE.FAT&amp;display_string=Audit&amp;VAR:KEY=CZUVWJCPEZ&amp;VAR:QUERY=RkZfQ0FQRVgoUVRSLC0xUSk=&amp;WINDOW=FIRST_POPUP&amp;HEIGHT=450&amp;WIDTH=450&amp;START_MAXIMIZED=FALS","E&amp;VAR:CALENDAR=US&amp;VAR:SYMBOL=EPB&amp;VAR:INDEX=0"}</definedName>
    <definedName name="_166__FDSAUDITLINK__" hidden="1">{"fdsup://directions/FAT Viewer?action=UPDATE&amp;creator=factset&amp;DYN_ARGS=TRUE&amp;DOC_NAME=FAT:FQL_AUDITING_CLIENT_TEMPLATE.FAT&amp;display_string=Audit&amp;VAR:KEY=CZUVWJCPEZ&amp;VAR:QUERY=RkZfQ0FQRVgoUVRSLC0xUSk=&amp;WINDOW=FIRST_POPUP&amp;HEIGHT=450&amp;WIDTH=450&amp;START_MAXIMIZED=FALS","E&amp;VAR:CALENDAR=US&amp;VAR:SYMBOL=EPB&amp;VAR:INDEX=0"}</definedName>
    <definedName name="_167__FDSAUDITLINK__" localSheetId="2" hidden="1">{"fdsup://directions/FAT Viewer?action=UPDATE&amp;creator=factset&amp;DYN_ARGS=TRUE&amp;DOC_NAME=FAT:FQL_AUDITING_CLIENT_TEMPLATE.FAT&amp;display_string=Audit&amp;VAR:KEY=WRYZCLGVAT&amp;VAR:QUERY=RkZfQ0FQRVgoUVRSLC0yUSk=&amp;WINDOW=FIRST_POPUP&amp;HEIGHT=450&amp;WIDTH=450&amp;START_MAXIMIZED=FALS","E&amp;VAR:CALENDAR=US&amp;VAR:SYMBOL=EPB&amp;VAR:INDEX=0"}</definedName>
    <definedName name="_167__FDSAUDITLINK__" hidden="1">{"fdsup://directions/FAT Viewer?action=UPDATE&amp;creator=factset&amp;DYN_ARGS=TRUE&amp;DOC_NAME=FAT:FQL_AUDITING_CLIENT_TEMPLATE.FAT&amp;display_string=Audit&amp;VAR:KEY=WRYZCLGVAT&amp;VAR:QUERY=RkZfQ0FQRVgoUVRSLC0yUSk=&amp;WINDOW=FIRST_POPUP&amp;HEIGHT=450&amp;WIDTH=450&amp;START_MAXIMIZED=FALS","E&amp;VAR:CALENDAR=US&amp;VAR:SYMBOL=EPB&amp;VAR:INDEX=0"}</definedName>
    <definedName name="_168__FDSAUDITLINK__" localSheetId="2" hidden="1">{"fdsup://directions/FAT Viewer?action=UPDATE&amp;creator=factset&amp;DYN_ARGS=TRUE&amp;DOC_NAME=FAT:FQL_AUDITING_CLIENT_TEMPLATE.FAT&amp;display_string=Audit&amp;VAR:KEY=KTEHEXUNKX&amp;VAR:QUERY=RkZfQ0FQRVgoUVRSLC0zUSk=&amp;WINDOW=FIRST_POPUP&amp;HEIGHT=450&amp;WIDTH=450&amp;START_MAXIMIZED=FALS","E&amp;VAR:CALENDAR=US&amp;VAR:SYMBOL=EPB&amp;VAR:INDEX=0"}</definedName>
    <definedName name="_168__FDSAUDITLINK__" hidden="1">{"fdsup://directions/FAT Viewer?action=UPDATE&amp;creator=factset&amp;DYN_ARGS=TRUE&amp;DOC_NAME=FAT:FQL_AUDITING_CLIENT_TEMPLATE.FAT&amp;display_string=Audit&amp;VAR:KEY=KTEHEXUNKX&amp;VAR:QUERY=RkZfQ0FQRVgoUVRSLC0zUSk=&amp;WINDOW=FIRST_POPUP&amp;HEIGHT=450&amp;WIDTH=450&amp;START_MAXIMIZED=FALS","E&amp;VAR:CALENDAR=US&amp;VAR:SYMBOL=EPB&amp;VAR:INDEX=0"}</definedName>
    <definedName name="_169__FDSAUDITLINK__" localSheetId="2" hidden="1">{"fdsup://directions/FAT Viewer?action=UPDATE&amp;creator=factset&amp;DYN_ARGS=TRUE&amp;DOC_NAME=FAT:FQL_AUDITING_CLIENT_TEMPLATE.FAT&amp;display_string=Audit&amp;VAR:KEY=SJIXWFSXQJ&amp;VAR:QUERY=RkZfQ0FQRVgoUVRSLDBRKQ==&amp;WINDOW=FIRST_POPUP&amp;HEIGHT=450&amp;WIDTH=450&amp;START_MAXIMIZED=FALS","E&amp;VAR:CALENDAR=US&amp;VAR:SYMBOL=EEP&amp;VAR:INDEX=0"}</definedName>
    <definedName name="_169__FDSAUDITLINK__" hidden="1">{"fdsup://directions/FAT Viewer?action=UPDATE&amp;creator=factset&amp;DYN_ARGS=TRUE&amp;DOC_NAME=FAT:FQL_AUDITING_CLIENT_TEMPLATE.FAT&amp;display_string=Audit&amp;VAR:KEY=SJIXWFSXQJ&amp;VAR:QUERY=RkZfQ0FQRVgoUVRSLDBRKQ==&amp;WINDOW=FIRST_POPUP&amp;HEIGHT=450&amp;WIDTH=450&amp;START_MAXIMIZED=FALS","E&amp;VAR:CALENDAR=US&amp;VAR:SYMBOL=EEP&amp;VAR:INDEX=0"}</definedName>
    <definedName name="_17__123Graph_BSUPPLIES_BY_B_U" hidden="1">#REF!</definedName>
    <definedName name="_17__123Graph_BWAGES_BY_B_U" hidden="1">#REF!</definedName>
    <definedName name="_17__123Graph_CQRE_S_BY_TYPE" hidden="1">#REF!</definedName>
    <definedName name="_17__123Graph_EO_MPRICE" hidden="1">#REF!</definedName>
    <definedName name="_17__FDSAUDITLINK__" localSheetId="2" hidden="1">{"fdsup://directions/FAT Viewer?action=UPDATE&amp;creator=factset&amp;DYN_ARGS=TRUE&amp;DOC_NAME=FAT:FQL_AUDITING_CLIENT_TEMPLATE.FAT&amp;display_string=Audit&amp;VAR:KEY=KPMNYPMDYL&amp;VAR:QUERY=RkZfQ0FQRVgoUVRSLDBRKQ==&amp;WINDOW=FIRST_POPUP&amp;HEIGHT=450&amp;WIDTH=450&amp;START_MAXIMIZED=FALS","E&amp;VAR:CALENDAR=US&amp;VAR:SYMBOL=LGCY&amp;VAR:INDEX=0"}</definedName>
    <definedName name="_17__FDSAUDITLINK__" hidden="1">{"fdsup://directions/FAT Viewer?action=UPDATE&amp;creator=factset&amp;DYN_ARGS=TRUE&amp;DOC_NAME=FAT:FQL_AUDITING_CLIENT_TEMPLATE.FAT&amp;display_string=Audit&amp;VAR:KEY=KPMNYPMDYL&amp;VAR:QUERY=RkZfQ0FQRVgoUVRSLDBRKQ==&amp;WINDOW=FIRST_POPUP&amp;HEIGHT=450&amp;WIDTH=450&amp;START_MAXIMIZED=FALS","E&amp;VAR:CALENDAR=US&amp;VAR:SYMBOL=LGCY&amp;VAR:INDEX=0"}</definedName>
    <definedName name="_170__FDSAUDITLINK__" localSheetId="2" hidden="1">{"fdsup://directions/FAT Viewer?action=UPDATE&amp;creator=factset&amp;DYN_ARGS=TRUE&amp;DOC_NAME=FAT:FQL_AUDITING_CLIENT_TEMPLATE.FAT&amp;display_string=Audit&amp;VAR:KEY=QVQBATWZSD&amp;VAR:QUERY=RkZfQ0FQRVgoUVRSLC0xUSk=&amp;WINDOW=FIRST_POPUP&amp;HEIGHT=450&amp;WIDTH=450&amp;START_MAXIMIZED=FALS","E&amp;VAR:CALENDAR=US&amp;VAR:SYMBOL=EEP&amp;VAR:INDEX=0"}</definedName>
    <definedName name="_170__FDSAUDITLINK__" hidden="1">{"fdsup://directions/FAT Viewer?action=UPDATE&amp;creator=factset&amp;DYN_ARGS=TRUE&amp;DOC_NAME=FAT:FQL_AUDITING_CLIENT_TEMPLATE.FAT&amp;display_string=Audit&amp;VAR:KEY=QVQBATWZSD&amp;VAR:QUERY=RkZfQ0FQRVgoUVRSLC0xUSk=&amp;WINDOW=FIRST_POPUP&amp;HEIGHT=450&amp;WIDTH=450&amp;START_MAXIMIZED=FALS","E&amp;VAR:CALENDAR=US&amp;VAR:SYMBOL=EEP&amp;VAR:INDEX=0"}</definedName>
    <definedName name="_171__FDSAUDITLINK__" localSheetId="2" hidden="1">{"fdsup://directions/FAT Viewer?action=UPDATE&amp;creator=factset&amp;DYN_ARGS=TRUE&amp;DOC_NAME=FAT:FQL_AUDITING_CLIENT_TEMPLATE.FAT&amp;display_string=Audit&amp;VAR:KEY=OFENMVCLCJ&amp;VAR:QUERY=RkZfQ0FQRVgoUVRSLC0yUSk=&amp;WINDOW=FIRST_POPUP&amp;HEIGHT=450&amp;WIDTH=450&amp;START_MAXIMIZED=FALS","E&amp;VAR:CALENDAR=US&amp;VAR:SYMBOL=EEP&amp;VAR:INDEX=0"}</definedName>
    <definedName name="_171__FDSAUDITLINK__" hidden="1">{"fdsup://directions/FAT Viewer?action=UPDATE&amp;creator=factset&amp;DYN_ARGS=TRUE&amp;DOC_NAME=FAT:FQL_AUDITING_CLIENT_TEMPLATE.FAT&amp;display_string=Audit&amp;VAR:KEY=OFENMVCLCJ&amp;VAR:QUERY=RkZfQ0FQRVgoUVRSLC0yUSk=&amp;WINDOW=FIRST_POPUP&amp;HEIGHT=450&amp;WIDTH=450&amp;START_MAXIMIZED=FALS","E&amp;VAR:CALENDAR=US&amp;VAR:SYMBOL=EEP&amp;VAR:INDEX=0"}</definedName>
    <definedName name="_172__FDSAUDITLINK__" localSheetId="2" hidden="1">{"fdsup://directions/FAT Viewer?action=UPDATE&amp;creator=factset&amp;DYN_ARGS=TRUE&amp;DOC_NAME=FAT:FQL_AUDITING_CLIENT_TEMPLATE.FAT&amp;display_string=Audit&amp;VAR:KEY=CBKLCDCTEN&amp;VAR:QUERY=RkZfQ0FQRVgoUVRSLC0zUSk=&amp;WINDOW=FIRST_POPUP&amp;HEIGHT=450&amp;WIDTH=450&amp;START_MAXIMIZED=FALS","E&amp;VAR:CALENDAR=US&amp;VAR:SYMBOL=EEP&amp;VAR:INDEX=0"}</definedName>
    <definedName name="_172__FDSAUDITLINK__" hidden="1">{"fdsup://directions/FAT Viewer?action=UPDATE&amp;creator=factset&amp;DYN_ARGS=TRUE&amp;DOC_NAME=FAT:FQL_AUDITING_CLIENT_TEMPLATE.FAT&amp;display_string=Audit&amp;VAR:KEY=CBKLCDCTEN&amp;VAR:QUERY=RkZfQ0FQRVgoUVRSLC0zUSk=&amp;WINDOW=FIRST_POPUP&amp;HEIGHT=450&amp;WIDTH=450&amp;START_MAXIMIZED=FALS","E&amp;VAR:CALENDAR=US&amp;VAR:SYMBOL=EEP&amp;VAR:INDEX=0"}</definedName>
    <definedName name="_173__FDSAUDITLINK__" localSheetId="2" hidden="1">{"fdsup://directions/FAT Viewer?action=UPDATE&amp;creator=factset&amp;DYN_ARGS=TRUE&amp;DOC_NAME=FAT:FQL_AUDITING_CLIENT_TEMPLATE.FAT&amp;display_string=Audit&amp;VAR:KEY=GXSBOHUDSD&amp;VAR:QUERY=RkZfQ0FQRVgoUVRSLDBRKQ==&amp;WINDOW=FIRST_POPUP&amp;HEIGHT=450&amp;WIDTH=450&amp;START_MAXIMIZED=FALS","E&amp;VAR:CALENDAR=US&amp;VAR:SYMBOL=DPM&amp;VAR:INDEX=0"}</definedName>
    <definedName name="_173__FDSAUDITLINK__" hidden="1">{"fdsup://directions/FAT Viewer?action=UPDATE&amp;creator=factset&amp;DYN_ARGS=TRUE&amp;DOC_NAME=FAT:FQL_AUDITING_CLIENT_TEMPLATE.FAT&amp;display_string=Audit&amp;VAR:KEY=GXSBOHUDSD&amp;VAR:QUERY=RkZfQ0FQRVgoUVRSLDBRKQ==&amp;WINDOW=FIRST_POPUP&amp;HEIGHT=450&amp;WIDTH=450&amp;START_MAXIMIZED=FALS","E&amp;VAR:CALENDAR=US&amp;VAR:SYMBOL=DPM&amp;VAR:INDEX=0"}</definedName>
    <definedName name="_174__FDSAUDITLINK__" localSheetId="2" hidden="1">{"fdsup://directions/FAT Viewer?action=UPDATE&amp;creator=factset&amp;DYN_ARGS=TRUE&amp;DOC_NAME=FAT:FQL_AUDITING_CLIENT_TEMPLATE.FAT&amp;display_string=Audit&amp;VAR:KEY=MBCVAPOVAP&amp;VAR:QUERY=RkZfQ0FQRVgoUVRSLC0xUSk=&amp;WINDOW=FIRST_POPUP&amp;HEIGHT=450&amp;WIDTH=450&amp;START_MAXIMIZED=FALS","E&amp;VAR:CALENDAR=US&amp;VAR:SYMBOL=DPM&amp;VAR:INDEX=0"}</definedName>
    <definedName name="_174__FDSAUDITLINK__" hidden="1">{"fdsup://directions/FAT Viewer?action=UPDATE&amp;creator=factset&amp;DYN_ARGS=TRUE&amp;DOC_NAME=FAT:FQL_AUDITING_CLIENT_TEMPLATE.FAT&amp;display_string=Audit&amp;VAR:KEY=MBCVAPOVAP&amp;VAR:QUERY=RkZfQ0FQRVgoUVRSLC0xUSk=&amp;WINDOW=FIRST_POPUP&amp;HEIGHT=450&amp;WIDTH=450&amp;START_MAXIMIZED=FALS","E&amp;VAR:CALENDAR=US&amp;VAR:SYMBOL=DPM&amp;VAR:INDEX=0"}</definedName>
    <definedName name="_175__FDSAUDITLINK__" localSheetId="2" hidden="1">{"fdsup://directions/FAT Viewer?action=UPDATE&amp;creator=factset&amp;DYN_ARGS=TRUE&amp;DOC_NAME=FAT:FQL_AUDITING_CLIENT_TEMPLATE.FAT&amp;display_string=Audit&amp;VAR:KEY=UZONWTSFKD&amp;VAR:QUERY=RkZfQ0FQRVgoUVRSLC0yUSk=&amp;WINDOW=FIRST_POPUP&amp;HEIGHT=450&amp;WIDTH=450&amp;START_MAXIMIZED=FALS","E&amp;VAR:CALENDAR=US&amp;VAR:SYMBOL=DPM&amp;VAR:INDEX=0"}</definedName>
    <definedName name="_175__FDSAUDITLINK__" hidden="1">{"fdsup://directions/FAT Viewer?action=UPDATE&amp;creator=factset&amp;DYN_ARGS=TRUE&amp;DOC_NAME=FAT:FQL_AUDITING_CLIENT_TEMPLATE.FAT&amp;display_string=Audit&amp;VAR:KEY=UZONWTSFKD&amp;VAR:QUERY=RkZfQ0FQRVgoUVRSLC0yUSk=&amp;WINDOW=FIRST_POPUP&amp;HEIGHT=450&amp;WIDTH=450&amp;START_MAXIMIZED=FALS","E&amp;VAR:CALENDAR=US&amp;VAR:SYMBOL=DPM&amp;VAR:INDEX=0"}</definedName>
    <definedName name="_176__FDSAUDITLINK__" localSheetId="2" hidden="1">{"fdsup://directions/FAT Viewer?action=UPDATE&amp;creator=factset&amp;DYN_ARGS=TRUE&amp;DOC_NAME=FAT:FQL_AUDITING_CLIENT_TEMPLATE.FAT&amp;display_string=Audit&amp;VAR:KEY=CLGRYBUBOJ&amp;VAR:QUERY=RkZfQ0FQRVgoUVRSLC0zUSk=&amp;WINDOW=FIRST_POPUP&amp;HEIGHT=450&amp;WIDTH=450&amp;START_MAXIMIZED=FALS","E&amp;VAR:CALENDAR=US&amp;VAR:SYMBOL=DPM&amp;VAR:INDEX=0"}</definedName>
    <definedName name="_176__FDSAUDITLINK__" hidden="1">{"fdsup://directions/FAT Viewer?action=UPDATE&amp;creator=factset&amp;DYN_ARGS=TRUE&amp;DOC_NAME=FAT:FQL_AUDITING_CLIENT_TEMPLATE.FAT&amp;display_string=Audit&amp;VAR:KEY=CLGRYBUBOJ&amp;VAR:QUERY=RkZfQ0FQRVgoUVRSLC0zUSk=&amp;WINDOW=FIRST_POPUP&amp;HEIGHT=450&amp;WIDTH=450&amp;START_MAXIMIZED=FALS","E&amp;VAR:CALENDAR=US&amp;VAR:SYMBOL=DPM&amp;VAR:INDEX=0"}</definedName>
    <definedName name="_177__FDSAUDITLINK__" localSheetId="2" hidden="1">{"fdsup://directions/FAT Viewer?action=UPDATE&amp;creator=factset&amp;DYN_ARGS=TRUE&amp;DOC_NAME=FAT:FQL_AUDITING_CLIENT_TEMPLATE.FAT&amp;display_string=Audit&amp;VAR:KEY=WTQFQXQBEZ&amp;VAR:QUERY=RkZfQ0FQRVgoUVRSLDBRKQ==&amp;WINDOW=FIRST_POPUP&amp;HEIGHT=450&amp;WIDTH=450&amp;START_MAXIMIZED=FALS","E&amp;VAR:CALENDAR=US&amp;VAR:SYMBOL=DEP&amp;VAR:INDEX=0"}</definedName>
    <definedName name="_177__FDSAUDITLINK__" hidden="1">{"fdsup://directions/FAT Viewer?action=UPDATE&amp;creator=factset&amp;DYN_ARGS=TRUE&amp;DOC_NAME=FAT:FQL_AUDITING_CLIENT_TEMPLATE.FAT&amp;display_string=Audit&amp;VAR:KEY=WTQFQXQBEZ&amp;VAR:QUERY=RkZfQ0FQRVgoUVRSLDBRKQ==&amp;WINDOW=FIRST_POPUP&amp;HEIGHT=450&amp;WIDTH=450&amp;START_MAXIMIZED=FALS","E&amp;VAR:CALENDAR=US&amp;VAR:SYMBOL=DEP&amp;VAR:INDEX=0"}</definedName>
    <definedName name="_178__FDSAUDITLINK__" localSheetId="2" hidden="1">{"fdsup://directions/FAT Viewer?action=UPDATE&amp;creator=factset&amp;DYN_ARGS=TRUE&amp;DOC_NAME=FAT:FQL_AUDITING_CLIENT_TEMPLATE.FAT&amp;display_string=Audit&amp;VAR:KEY=ETIHQFITOP&amp;VAR:QUERY=RkZfQ0FQRVgoUVRSLC0xUSk=&amp;WINDOW=FIRST_POPUP&amp;HEIGHT=450&amp;WIDTH=450&amp;START_MAXIMIZED=FALS","E&amp;VAR:CALENDAR=US&amp;VAR:SYMBOL=DEP&amp;VAR:INDEX=0"}</definedName>
    <definedName name="_178__FDSAUDITLINK__" hidden="1">{"fdsup://directions/FAT Viewer?action=UPDATE&amp;creator=factset&amp;DYN_ARGS=TRUE&amp;DOC_NAME=FAT:FQL_AUDITING_CLIENT_TEMPLATE.FAT&amp;display_string=Audit&amp;VAR:KEY=ETIHQFITOP&amp;VAR:QUERY=RkZfQ0FQRVgoUVRSLC0xUSk=&amp;WINDOW=FIRST_POPUP&amp;HEIGHT=450&amp;WIDTH=450&amp;START_MAXIMIZED=FALS","E&amp;VAR:CALENDAR=US&amp;VAR:SYMBOL=DEP&amp;VAR:INDEX=0"}</definedName>
    <definedName name="_179__FDSAUDITLINK__" localSheetId="2" hidden="1">{"fdsup://directions/FAT Viewer?action=UPDATE&amp;creator=factset&amp;DYN_ARGS=TRUE&amp;DOC_NAME=FAT:FQL_AUDITING_CLIENT_TEMPLATE.FAT&amp;display_string=Audit&amp;VAR:KEY=ORIJKZEDGL&amp;VAR:QUERY=RkZfQ0FQRVgoUVRSLC0yUSk=&amp;WINDOW=FIRST_POPUP&amp;HEIGHT=450&amp;WIDTH=450&amp;START_MAXIMIZED=FALS","E&amp;VAR:CALENDAR=US&amp;VAR:SYMBOL=DEP&amp;VAR:INDEX=0"}</definedName>
    <definedName name="_179__FDSAUDITLINK__" hidden="1">{"fdsup://directions/FAT Viewer?action=UPDATE&amp;creator=factset&amp;DYN_ARGS=TRUE&amp;DOC_NAME=FAT:FQL_AUDITING_CLIENT_TEMPLATE.FAT&amp;display_string=Audit&amp;VAR:KEY=ORIJKZEDGL&amp;VAR:QUERY=RkZfQ0FQRVgoUVRSLC0yUSk=&amp;WINDOW=FIRST_POPUP&amp;HEIGHT=450&amp;WIDTH=450&amp;START_MAXIMIZED=FALS","E&amp;VAR:CALENDAR=US&amp;VAR:SYMBOL=DEP&amp;VAR:INDEX=0"}</definedName>
    <definedName name="_18__123Graph_BTAX_CREDIT" hidden="1">#REF!</definedName>
    <definedName name="_18__123Graph_CCONTRACT_BY_B_U" hidden="1">#REF!</definedName>
    <definedName name="_18__123Graph_CSENS_COMPARISON" hidden="1">#REF!</definedName>
    <definedName name="_18__123Graph_EOP75_25PRICE" hidden="1">#REF!</definedName>
    <definedName name="_18__FDSAUDITLINK__" localSheetId="2" hidden="1">{"fdsup://directions/FAT Viewer?action=UPDATE&amp;creator=factset&amp;DYN_ARGS=TRUE&amp;DOC_NAME=FAT:FQL_AUDITING_CLIENT_TEMPLATE.FAT&amp;display_string=Audit&amp;VAR:KEY=SLSJETOHCD&amp;VAR:QUERY=RkZfQ0FQRVgoUVRSLC0xUSk=&amp;WINDOW=FIRST_POPUP&amp;HEIGHT=450&amp;WIDTH=450&amp;START_MAXIMIZED=FALS","E&amp;VAR:CALENDAR=US&amp;VAR:SYMBOL=LGCY&amp;VAR:INDEX=0"}</definedName>
    <definedName name="_18__FDSAUDITLINK__" hidden="1">{"fdsup://directions/FAT Viewer?action=UPDATE&amp;creator=factset&amp;DYN_ARGS=TRUE&amp;DOC_NAME=FAT:FQL_AUDITING_CLIENT_TEMPLATE.FAT&amp;display_string=Audit&amp;VAR:KEY=SLSJETOHCD&amp;VAR:QUERY=RkZfQ0FQRVgoUVRSLC0xUSk=&amp;WINDOW=FIRST_POPUP&amp;HEIGHT=450&amp;WIDTH=450&amp;START_MAXIMIZED=FALS","E&amp;VAR:CALENDAR=US&amp;VAR:SYMBOL=LGCY&amp;VAR:INDEX=0"}</definedName>
    <definedName name="_180__FDSAUDITLINK__" localSheetId="2" hidden="1">{"fdsup://directions/FAT Viewer?action=UPDATE&amp;creator=factset&amp;DYN_ARGS=TRUE&amp;DOC_NAME=FAT:FQL_AUDITING_CLIENT_TEMPLATE.FAT&amp;display_string=Audit&amp;VAR:KEY=IXWXABCNQP&amp;VAR:QUERY=RkZfQ0FQRVgoUVRSLC0zUSk=&amp;WINDOW=FIRST_POPUP&amp;HEIGHT=450&amp;WIDTH=450&amp;START_MAXIMIZED=FALS","E&amp;VAR:CALENDAR=US&amp;VAR:SYMBOL=DEP&amp;VAR:INDEX=0"}</definedName>
    <definedName name="_180__FDSAUDITLINK__" hidden="1">{"fdsup://directions/FAT Viewer?action=UPDATE&amp;creator=factset&amp;DYN_ARGS=TRUE&amp;DOC_NAME=FAT:FQL_AUDITING_CLIENT_TEMPLATE.FAT&amp;display_string=Audit&amp;VAR:KEY=IXWXABCNQP&amp;VAR:QUERY=RkZfQ0FQRVgoUVRSLC0zUSk=&amp;WINDOW=FIRST_POPUP&amp;HEIGHT=450&amp;WIDTH=450&amp;START_MAXIMIZED=FALS","E&amp;VAR:CALENDAR=US&amp;VAR:SYMBOL=DEP&amp;VAR:INDEX=0"}</definedName>
    <definedName name="_181__FDSAUDITLINK__" localSheetId="2" hidden="1">{"fdsup://directions/FAT Viewer?action=UPDATE&amp;creator=factset&amp;DYN_ARGS=TRUE&amp;DOC_NAME=FAT:FQL_AUDITING_CLIENT_TEMPLATE.FAT&amp;display_string=Audit&amp;VAR:KEY=QFAZMXKHAR&amp;VAR:QUERY=RkZfQ0FQRVgoUVRSLDBRKQ==&amp;WINDOW=FIRST_POPUP&amp;HEIGHT=450&amp;WIDTH=450&amp;START_MAXIMIZED=FALS","E&amp;VAR:CALENDAR=US&amp;VAR:SYMBOL=CQP&amp;VAR:INDEX=0"}</definedName>
    <definedName name="_181__FDSAUDITLINK__" hidden="1">{"fdsup://directions/FAT Viewer?action=UPDATE&amp;creator=factset&amp;DYN_ARGS=TRUE&amp;DOC_NAME=FAT:FQL_AUDITING_CLIENT_TEMPLATE.FAT&amp;display_string=Audit&amp;VAR:KEY=QFAZMXKHAR&amp;VAR:QUERY=RkZfQ0FQRVgoUVRSLDBRKQ==&amp;WINDOW=FIRST_POPUP&amp;HEIGHT=450&amp;WIDTH=450&amp;START_MAXIMIZED=FALS","E&amp;VAR:CALENDAR=US&amp;VAR:SYMBOL=CQP&amp;VAR:INDEX=0"}</definedName>
    <definedName name="_182__FDSAUDITLINK__" localSheetId="2" hidden="1">{"fdsup://directions/FAT Viewer?action=UPDATE&amp;creator=factset&amp;DYN_ARGS=TRUE&amp;DOC_NAME=FAT:FQL_AUDITING_CLIENT_TEMPLATE.FAT&amp;display_string=Audit&amp;VAR:KEY=ULSJOLSFOZ&amp;VAR:QUERY=RkZfQ0FQRVgoUVRSLC0xUSk=&amp;WINDOW=FIRST_POPUP&amp;HEIGHT=450&amp;WIDTH=450&amp;START_MAXIMIZED=FALS","E&amp;VAR:CALENDAR=US&amp;VAR:SYMBOL=CQP&amp;VAR:INDEX=0"}</definedName>
    <definedName name="_182__FDSAUDITLINK__" hidden="1">{"fdsup://directions/FAT Viewer?action=UPDATE&amp;creator=factset&amp;DYN_ARGS=TRUE&amp;DOC_NAME=FAT:FQL_AUDITING_CLIENT_TEMPLATE.FAT&amp;display_string=Audit&amp;VAR:KEY=ULSJOLSFOZ&amp;VAR:QUERY=RkZfQ0FQRVgoUVRSLC0xUSk=&amp;WINDOW=FIRST_POPUP&amp;HEIGHT=450&amp;WIDTH=450&amp;START_MAXIMIZED=FALS","E&amp;VAR:CALENDAR=US&amp;VAR:SYMBOL=CQP&amp;VAR:INDEX=0"}</definedName>
    <definedName name="_183__FDSAUDITLINK__" localSheetId="2" hidden="1">{"fdsup://directions/FAT Viewer?action=UPDATE&amp;creator=factset&amp;DYN_ARGS=TRUE&amp;DOC_NAME=FAT:FQL_AUDITING_CLIENT_TEMPLATE.FAT&amp;display_string=Audit&amp;VAR:KEY=KHEXYBOZUL&amp;VAR:QUERY=RkZfQ0FQRVgoUVRSLC0yUSk=&amp;WINDOW=FIRST_POPUP&amp;HEIGHT=450&amp;WIDTH=450&amp;START_MAXIMIZED=FALS","E&amp;VAR:CALENDAR=US&amp;VAR:SYMBOL=CQP&amp;VAR:INDEX=0"}</definedName>
    <definedName name="_183__FDSAUDITLINK__" hidden="1">{"fdsup://directions/FAT Viewer?action=UPDATE&amp;creator=factset&amp;DYN_ARGS=TRUE&amp;DOC_NAME=FAT:FQL_AUDITING_CLIENT_TEMPLATE.FAT&amp;display_string=Audit&amp;VAR:KEY=KHEXYBOZUL&amp;VAR:QUERY=RkZfQ0FQRVgoUVRSLC0yUSk=&amp;WINDOW=FIRST_POPUP&amp;HEIGHT=450&amp;WIDTH=450&amp;START_MAXIMIZED=FALS","E&amp;VAR:CALENDAR=US&amp;VAR:SYMBOL=CQP&amp;VAR:INDEX=0"}</definedName>
    <definedName name="_184__FDSAUDITLINK__" localSheetId="2" hidden="1">{"fdsup://directions/FAT Viewer?action=UPDATE&amp;creator=factset&amp;DYN_ARGS=TRUE&amp;DOC_NAME=FAT:FQL_AUDITING_CLIENT_TEMPLATE.FAT&amp;display_string=Audit&amp;VAR:KEY=AXCFMPYZQP&amp;VAR:QUERY=RkZfQ0FQRVgoUVRSLC0zUSk=&amp;WINDOW=FIRST_POPUP&amp;HEIGHT=450&amp;WIDTH=450&amp;START_MAXIMIZED=FALS","E&amp;VAR:CALENDAR=US&amp;VAR:SYMBOL=CQP&amp;VAR:INDEX=0"}</definedName>
    <definedName name="_184__FDSAUDITLINK__" hidden="1">{"fdsup://directions/FAT Viewer?action=UPDATE&amp;creator=factset&amp;DYN_ARGS=TRUE&amp;DOC_NAME=FAT:FQL_AUDITING_CLIENT_TEMPLATE.FAT&amp;display_string=Audit&amp;VAR:KEY=AXCFMPYZQP&amp;VAR:QUERY=RkZfQ0FQRVgoUVRSLC0zUSk=&amp;WINDOW=FIRST_POPUP&amp;HEIGHT=450&amp;WIDTH=450&amp;START_MAXIMIZED=FALS","E&amp;VAR:CALENDAR=US&amp;VAR:SYMBOL=CQP&amp;VAR:INDEX=0"}</definedName>
    <definedName name="_185__FDSAUDITLINK__" localSheetId="2" hidden="1">{"fdsup://directions/FAT Viewer?action=UPDATE&amp;creator=factset&amp;DYN_ARGS=TRUE&amp;DOC_NAME=FAT:FQL_AUDITING_CLIENT_TEMPLATE.FAT&amp;display_string=Audit&amp;VAR:KEY=ITQBODQZYH&amp;VAR:QUERY=RkZfQ0FQRVgoUVRSLDBRKQ==&amp;WINDOW=FIRST_POPUP&amp;HEIGHT=450&amp;WIDTH=450&amp;START_MAXIMIZED=FALS","E&amp;VAR:CALENDAR=US&amp;VAR:SYMBOL=CPNO&amp;VAR:INDEX=0"}</definedName>
    <definedName name="_185__FDSAUDITLINK__" hidden="1">{"fdsup://directions/FAT Viewer?action=UPDATE&amp;creator=factset&amp;DYN_ARGS=TRUE&amp;DOC_NAME=FAT:FQL_AUDITING_CLIENT_TEMPLATE.FAT&amp;display_string=Audit&amp;VAR:KEY=ITQBODQZYH&amp;VAR:QUERY=RkZfQ0FQRVgoUVRSLDBRKQ==&amp;WINDOW=FIRST_POPUP&amp;HEIGHT=450&amp;WIDTH=450&amp;START_MAXIMIZED=FALS","E&amp;VAR:CALENDAR=US&amp;VAR:SYMBOL=CPNO&amp;VAR:INDEX=0"}</definedName>
    <definedName name="_186__FDSAUDITLINK__" localSheetId="2" hidden="1">{"fdsup://directions/FAT Viewer?action=UPDATE&amp;creator=factset&amp;DYN_ARGS=TRUE&amp;DOC_NAME=FAT:FQL_AUDITING_CLIENT_TEMPLATE.FAT&amp;display_string=Audit&amp;VAR:KEY=YRCZEBGRML&amp;VAR:QUERY=RkZfQ0FQRVgoUVRSLC0xUSk=&amp;WINDOW=FIRST_POPUP&amp;HEIGHT=450&amp;WIDTH=450&amp;START_MAXIMIZED=FALS","E&amp;VAR:CALENDAR=US&amp;VAR:SYMBOL=CPNO&amp;VAR:INDEX=0"}</definedName>
    <definedName name="_186__FDSAUDITLINK__" hidden="1">{"fdsup://directions/FAT Viewer?action=UPDATE&amp;creator=factset&amp;DYN_ARGS=TRUE&amp;DOC_NAME=FAT:FQL_AUDITING_CLIENT_TEMPLATE.FAT&amp;display_string=Audit&amp;VAR:KEY=YRCZEBGRML&amp;VAR:QUERY=RkZfQ0FQRVgoUVRSLC0xUSk=&amp;WINDOW=FIRST_POPUP&amp;HEIGHT=450&amp;WIDTH=450&amp;START_MAXIMIZED=FALS","E&amp;VAR:CALENDAR=US&amp;VAR:SYMBOL=CPNO&amp;VAR:INDEX=0"}</definedName>
    <definedName name="_187__FDSAUDITLINK__" localSheetId="2" hidden="1">{"fdsup://directions/FAT Viewer?action=UPDATE&amp;creator=factset&amp;DYN_ARGS=TRUE&amp;DOC_NAME=FAT:FQL_AUDITING_CLIENT_TEMPLATE.FAT&amp;display_string=Audit&amp;VAR:KEY=IFQZWBGXGF&amp;VAR:QUERY=RkZfQ0FQRVgoUVRSLC0yUSk=&amp;WINDOW=FIRST_POPUP&amp;HEIGHT=450&amp;WIDTH=450&amp;START_MAXIMIZED=FALS","E&amp;VAR:CALENDAR=US&amp;VAR:SYMBOL=CPNO&amp;VAR:INDEX=0"}</definedName>
    <definedName name="_187__FDSAUDITLINK__" hidden="1">{"fdsup://directions/FAT Viewer?action=UPDATE&amp;creator=factset&amp;DYN_ARGS=TRUE&amp;DOC_NAME=FAT:FQL_AUDITING_CLIENT_TEMPLATE.FAT&amp;display_string=Audit&amp;VAR:KEY=IFQZWBGXGF&amp;VAR:QUERY=RkZfQ0FQRVgoUVRSLC0yUSk=&amp;WINDOW=FIRST_POPUP&amp;HEIGHT=450&amp;WIDTH=450&amp;START_MAXIMIZED=FALS","E&amp;VAR:CALENDAR=US&amp;VAR:SYMBOL=CPNO&amp;VAR:INDEX=0"}</definedName>
    <definedName name="_188__FDSAUDITLINK__" localSheetId="2" hidden="1">{"fdsup://directions/FAT Viewer?action=UPDATE&amp;creator=factset&amp;DYN_ARGS=TRUE&amp;DOC_NAME=FAT:FQL_AUDITING_CLIENT_TEMPLATE.FAT&amp;display_string=Audit&amp;VAR:KEY=KLKDEXEBOJ&amp;VAR:QUERY=RkZfQ0FQRVgoUVRSLC0zUSk=&amp;WINDOW=FIRST_POPUP&amp;HEIGHT=450&amp;WIDTH=450&amp;START_MAXIMIZED=FALS","E&amp;VAR:CALENDAR=US&amp;VAR:SYMBOL=CPNO&amp;VAR:INDEX=0"}</definedName>
    <definedName name="_188__FDSAUDITLINK__" hidden="1">{"fdsup://directions/FAT Viewer?action=UPDATE&amp;creator=factset&amp;DYN_ARGS=TRUE&amp;DOC_NAME=FAT:FQL_AUDITING_CLIENT_TEMPLATE.FAT&amp;display_string=Audit&amp;VAR:KEY=KLKDEXEBOJ&amp;VAR:QUERY=RkZfQ0FQRVgoUVRSLC0zUSk=&amp;WINDOW=FIRST_POPUP&amp;HEIGHT=450&amp;WIDTH=450&amp;START_MAXIMIZED=FALS","E&amp;VAR:CALENDAR=US&amp;VAR:SYMBOL=CPNO&amp;VAR:INDEX=0"}</definedName>
    <definedName name="_189__FDSAUDITLINK__" localSheetId="2" hidden="1">{"fdsup://directions/FAT Viewer?action=UPDATE&amp;creator=factset&amp;DYN_ARGS=TRUE&amp;DOC_NAME=FAT:FQL_AUDITING_CLIENT_TEMPLATE.FAT&amp;display_string=Audit&amp;VAR:KEY=KBINGZKXYB&amp;VAR:QUERY=RkZfQ0FQRVgoUVRSLDBRKQ==&amp;WINDOW=FIRST_POPUP&amp;HEIGHT=450&amp;WIDTH=450&amp;START_MAXIMIZED=FALS","E&amp;VAR:CALENDAR=US&amp;VAR:SYMBOL=CPLP&amp;VAR:INDEX=0"}</definedName>
    <definedName name="_189__FDSAUDITLINK__" hidden="1">{"fdsup://directions/FAT Viewer?action=UPDATE&amp;creator=factset&amp;DYN_ARGS=TRUE&amp;DOC_NAME=FAT:FQL_AUDITING_CLIENT_TEMPLATE.FAT&amp;display_string=Audit&amp;VAR:KEY=KBINGZKXYB&amp;VAR:QUERY=RkZfQ0FQRVgoUVRSLDBRKQ==&amp;WINDOW=FIRST_POPUP&amp;HEIGHT=450&amp;WIDTH=450&amp;START_MAXIMIZED=FALS","E&amp;VAR:CALENDAR=US&amp;VAR:SYMBOL=CPLP&amp;VAR:INDEX=0"}</definedName>
    <definedName name="_19__123Graph_BWAGES_BY_B_U" hidden="1">#REF!</definedName>
    <definedName name="_19__123Graph_CQRE_S_BY_CO." hidden="1">#REF!</definedName>
    <definedName name="_19__123Graph_CSUPPLIES_BY_B_U" hidden="1">#REF!</definedName>
    <definedName name="_19__123Graph_EOP75_25RETURN" hidden="1">#REF!</definedName>
    <definedName name="_19__FDSAUDITLINK__" localSheetId="2" hidden="1">{"fdsup://directions/FAT Viewer?action=UPDATE&amp;creator=factset&amp;DYN_ARGS=TRUE&amp;DOC_NAME=FAT:FQL_AUDITING_CLIENT_TEMPLATE.FAT&amp;display_string=Audit&amp;VAR:KEY=GHKPEJYZWL&amp;VAR:QUERY=RkZfQ0FQRVgoUVRSLC0yUSk=&amp;WINDOW=FIRST_POPUP&amp;HEIGHT=450&amp;WIDTH=450&amp;START_MAXIMIZED=FALS","E&amp;VAR:CALENDAR=US&amp;VAR:SYMBOL=LGCY&amp;VAR:INDEX=0"}</definedName>
    <definedName name="_19__FDSAUDITLINK__" hidden="1">{"fdsup://directions/FAT Viewer?action=UPDATE&amp;creator=factset&amp;DYN_ARGS=TRUE&amp;DOC_NAME=FAT:FQL_AUDITING_CLIENT_TEMPLATE.FAT&amp;display_string=Audit&amp;VAR:KEY=GHKPEJYZWL&amp;VAR:QUERY=RkZfQ0FQRVgoUVRSLC0yUSk=&amp;WINDOW=FIRST_POPUP&amp;HEIGHT=450&amp;WIDTH=450&amp;START_MAXIMIZED=FALS","E&amp;VAR:CALENDAR=US&amp;VAR:SYMBOL=LGCY&amp;VAR:INDEX=0"}</definedName>
    <definedName name="_190__FDSAUDITLINK__" localSheetId="2" hidden="1">{"fdsup://directions/FAT Viewer?action=UPDATE&amp;creator=factset&amp;DYN_ARGS=TRUE&amp;DOC_NAME=FAT:FQL_AUDITING_CLIENT_TEMPLATE.FAT&amp;display_string=Audit&amp;VAR:KEY=CFILUHMTOT&amp;VAR:QUERY=RkZfQ0FQRVgoUVRSLC0xUSk=&amp;WINDOW=FIRST_POPUP&amp;HEIGHT=450&amp;WIDTH=450&amp;START_MAXIMIZED=FALS","E&amp;VAR:CALENDAR=US&amp;VAR:SYMBOL=CPLP&amp;VAR:INDEX=0"}</definedName>
    <definedName name="_190__FDSAUDITLINK__" hidden="1">{"fdsup://directions/FAT Viewer?action=UPDATE&amp;creator=factset&amp;DYN_ARGS=TRUE&amp;DOC_NAME=FAT:FQL_AUDITING_CLIENT_TEMPLATE.FAT&amp;display_string=Audit&amp;VAR:KEY=CFILUHMTOT&amp;VAR:QUERY=RkZfQ0FQRVgoUVRSLC0xUSk=&amp;WINDOW=FIRST_POPUP&amp;HEIGHT=450&amp;WIDTH=450&amp;START_MAXIMIZED=FALS","E&amp;VAR:CALENDAR=US&amp;VAR:SYMBOL=CPLP&amp;VAR:INDEX=0"}</definedName>
    <definedName name="_191__FDSAUDITLINK__" localSheetId="2" hidden="1">{"fdsup://directions/FAT Viewer?action=UPDATE&amp;creator=factset&amp;DYN_ARGS=TRUE&amp;DOC_NAME=FAT:FQL_AUDITING_CLIENT_TEMPLATE.FAT&amp;display_string=Audit&amp;VAR:KEY=UTYZAXQFKX&amp;VAR:QUERY=RkZfQ0FQRVgoUVRSLC0yUSk=&amp;WINDOW=FIRST_POPUP&amp;HEIGHT=450&amp;WIDTH=450&amp;START_MAXIMIZED=FALS","E&amp;VAR:CALENDAR=US&amp;VAR:SYMBOL=CPLP&amp;VAR:INDEX=0"}</definedName>
    <definedName name="_191__FDSAUDITLINK__" hidden="1">{"fdsup://directions/FAT Viewer?action=UPDATE&amp;creator=factset&amp;DYN_ARGS=TRUE&amp;DOC_NAME=FAT:FQL_AUDITING_CLIENT_TEMPLATE.FAT&amp;display_string=Audit&amp;VAR:KEY=UTYZAXQFKX&amp;VAR:QUERY=RkZfQ0FQRVgoUVRSLC0yUSk=&amp;WINDOW=FIRST_POPUP&amp;HEIGHT=450&amp;WIDTH=450&amp;START_MAXIMIZED=FALS","E&amp;VAR:CALENDAR=US&amp;VAR:SYMBOL=CPLP&amp;VAR:INDEX=0"}</definedName>
    <definedName name="_192__FDSAUDITLINK__" localSheetId="2" hidden="1">{"fdsup://directions/FAT Viewer?action=UPDATE&amp;creator=factset&amp;DYN_ARGS=TRUE&amp;DOC_NAME=FAT:FQL_AUDITING_CLIENT_TEMPLATE.FAT&amp;display_string=Audit&amp;VAR:KEY=YJUJYLOROZ&amp;VAR:QUERY=RkZfQ0FQRVgoUVRSLC0zUSk=&amp;WINDOW=FIRST_POPUP&amp;HEIGHT=450&amp;WIDTH=450&amp;START_MAXIMIZED=FALS","E&amp;VAR:CALENDAR=US&amp;VAR:SYMBOL=CPLP&amp;VAR:INDEX=0"}</definedName>
    <definedName name="_192__FDSAUDITLINK__" hidden="1">{"fdsup://directions/FAT Viewer?action=UPDATE&amp;creator=factset&amp;DYN_ARGS=TRUE&amp;DOC_NAME=FAT:FQL_AUDITING_CLIENT_TEMPLATE.FAT&amp;display_string=Audit&amp;VAR:KEY=YJUJYLOROZ&amp;VAR:QUERY=RkZfQ0FQRVgoUVRSLC0zUSk=&amp;WINDOW=FIRST_POPUP&amp;HEIGHT=450&amp;WIDTH=450&amp;START_MAXIMIZED=FALS","E&amp;VAR:CALENDAR=US&amp;VAR:SYMBOL=CPLP&amp;VAR:INDEX=0"}</definedName>
    <definedName name="_193__FDSAUDITLINK__" localSheetId="2" hidden="1">{"fdsup://directions/FAT Viewer?action=UPDATE&amp;creator=factset&amp;DYN_ARGS=TRUE&amp;DOC_NAME=FAT:FQL_AUDITING_CLIENT_TEMPLATE.FAT&amp;display_string=Audit&amp;VAR:KEY=YLOVIBWHCF&amp;VAR:QUERY=RkZfQ0FQRVgoUVRSLDBRKQ==&amp;WINDOW=FIRST_POPUP&amp;HEIGHT=450&amp;WIDTH=450&amp;START_MAXIMIZED=FALS","E&amp;VAR:CALENDAR=US&amp;VAR:SYMBOL=CMLP&amp;VAR:INDEX=0"}</definedName>
    <definedName name="_193__FDSAUDITLINK__" hidden="1">{"fdsup://directions/FAT Viewer?action=UPDATE&amp;creator=factset&amp;DYN_ARGS=TRUE&amp;DOC_NAME=FAT:FQL_AUDITING_CLIENT_TEMPLATE.FAT&amp;display_string=Audit&amp;VAR:KEY=YLOVIBWHCF&amp;VAR:QUERY=RkZfQ0FQRVgoUVRSLDBRKQ==&amp;WINDOW=FIRST_POPUP&amp;HEIGHT=450&amp;WIDTH=450&amp;START_MAXIMIZED=FALS","E&amp;VAR:CALENDAR=US&amp;VAR:SYMBOL=CMLP&amp;VAR:INDEX=0"}</definedName>
    <definedName name="_194__FDSAUDITLINK__" localSheetId="2" hidden="1">{"fdsup://directions/FAT Viewer?action=UPDATE&amp;creator=factset&amp;DYN_ARGS=TRUE&amp;DOC_NAME=FAT:FQL_AUDITING_CLIENT_TEMPLATE.FAT&amp;display_string=Audit&amp;VAR:KEY=WZKLGVKJWJ&amp;VAR:QUERY=RkZfQ0FQRVgoUVRSLC0xUSk=&amp;WINDOW=FIRST_POPUP&amp;HEIGHT=450&amp;WIDTH=450&amp;START_MAXIMIZED=FALS","E&amp;VAR:CALENDAR=US&amp;VAR:SYMBOL=CMLP&amp;VAR:INDEX=0"}</definedName>
    <definedName name="_194__FDSAUDITLINK__" hidden="1">{"fdsup://directions/FAT Viewer?action=UPDATE&amp;creator=factset&amp;DYN_ARGS=TRUE&amp;DOC_NAME=FAT:FQL_AUDITING_CLIENT_TEMPLATE.FAT&amp;display_string=Audit&amp;VAR:KEY=WZKLGVKJWJ&amp;VAR:QUERY=RkZfQ0FQRVgoUVRSLC0xUSk=&amp;WINDOW=FIRST_POPUP&amp;HEIGHT=450&amp;WIDTH=450&amp;START_MAXIMIZED=FALS","E&amp;VAR:CALENDAR=US&amp;VAR:SYMBOL=CMLP&amp;VAR:INDEX=0"}</definedName>
    <definedName name="_195__FDSAUDITLINK__" localSheetId="2" hidden="1">{"fdsup://directions/FAT Viewer?action=UPDATE&amp;creator=factset&amp;DYN_ARGS=TRUE&amp;DOC_NAME=FAT:FQL_AUDITING_CLIENT_TEMPLATE.FAT&amp;display_string=Audit&amp;VAR:KEY=SVUZMNYNKL&amp;VAR:QUERY=RkZfQ0FQRVgoUVRSLC0yUSk=&amp;WINDOW=FIRST_POPUP&amp;HEIGHT=450&amp;WIDTH=450&amp;START_MAXIMIZED=FALS","E&amp;VAR:CALENDAR=US&amp;VAR:SYMBOL=CMLP&amp;VAR:INDEX=0"}</definedName>
    <definedName name="_195__FDSAUDITLINK__" hidden="1">{"fdsup://directions/FAT Viewer?action=UPDATE&amp;creator=factset&amp;DYN_ARGS=TRUE&amp;DOC_NAME=FAT:FQL_AUDITING_CLIENT_TEMPLATE.FAT&amp;display_string=Audit&amp;VAR:KEY=SVUZMNYNKL&amp;VAR:QUERY=RkZfQ0FQRVgoUVRSLC0yUSk=&amp;WINDOW=FIRST_POPUP&amp;HEIGHT=450&amp;WIDTH=450&amp;START_MAXIMIZED=FALS","E&amp;VAR:CALENDAR=US&amp;VAR:SYMBOL=CMLP&amp;VAR:INDEX=0"}</definedName>
    <definedName name="_196__FDSAUDITLINK__" localSheetId="2" hidden="1">{"fdsup://directions/FAT Viewer?action=UPDATE&amp;creator=factset&amp;DYN_ARGS=TRUE&amp;DOC_NAME=FAT:FQL_AUDITING_CLIENT_TEMPLATE.FAT&amp;display_string=Audit&amp;VAR:KEY=SBIXYTMDCX&amp;VAR:QUERY=RkZfQ0FQRVgoUVRSLC0zUSk=&amp;WINDOW=FIRST_POPUP&amp;HEIGHT=450&amp;WIDTH=450&amp;START_MAXIMIZED=FALS","E&amp;VAR:CALENDAR=US&amp;VAR:SYMBOL=CMLP&amp;VAR:INDEX=0"}</definedName>
    <definedName name="_196__FDSAUDITLINK__" hidden="1">{"fdsup://directions/FAT Viewer?action=UPDATE&amp;creator=factset&amp;DYN_ARGS=TRUE&amp;DOC_NAME=FAT:FQL_AUDITING_CLIENT_TEMPLATE.FAT&amp;display_string=Audit&amp;VAR:KEY=SBIXYTMDCX&amp;VAR:QUERY=RkZfQ0FQRVgoUVRSLC0zUSk=&amp;WINDOW=FIRST_POPUP&amp;HEIGHT=450&amp;WIDTH=450&amp;START_MAXIMIZED=FALS","E&amp;VAR:CALENDAR=US&amp;VAR:SYMBOL=CMLP&amp;VAR:INDEX=0"}</definedName>
    <definedName name="_197__FDSAUDITLINK__" localSheetId="2" hidden="1">{"fdsup://directions/FAT Viewer?action=UPDATE&amp;creator=factset&amp;DYN_ARGS=TRUE&amp;DOC_NAME=FAT:FQL_AUDITING_CLIENT_TEMPLATE.FAT&amp;display_string=Audit&amp;VAR:KEY=WJYXKNIHIL&amp;VAR:QUERY=RkZfQ0FQRVgoUVRSLDBRKQ==&amp;WINDOW=FIRST_POPUP&amp;HEIGHT=450&amp;WIDTH=450&amp;START_MAXIMIZED=FALS","E&amp;VAR:CALENDAR=US&amp;VAR:SYMBOL=CLMT&amp;VAR:INDEX=0"}</definedName>
    <definedName name="_197__FDSAUDITLINK__" hidden="1">{"fdsup://directions/FAT Viewer?action=UPDATE&amp;creator=factset&amp;DYN_ARGS=TRUE&amp;DOC_NAME=FAT:FQL_AUDITING_CLIENT_TEMPLATE.FAT&amp;display_string=Audit&amp;VAR:KEY=WJYXKNIHIL&amp;VAR:QUERY=RkZfQ0FQRVgoUVRSLDBRKQ==&amp;WINDOW=FIRST_POPUP&amp;HEIGHT=450&amp;WIDTH=450&amp;START_MAXIMIZED=FALS","E&amp;VAR:CALENDAR=US&amp;VAR:SYMBOL=CLMT&amp;VAR:INDEX=0"}</definedName>
    <definedName name="_198__FDSAUDITLINK__" localSheetId="2" hidden="1">{"fdsup://directions/FAT Viewer?action=UPDATE&amp;creator=factset&amp;DYN_ARGS=TRUE&amp;DOC_NAME=FAT:FQL_AUDITING_CLIENT_TEMPLATE.FAT&amp;display_string=Audit&amp;VAR:KEY=KDSXWLKXYV&amp;VAR:QUERY=RkZfQ0FQRVgoUVRSLC0xUSk=&amp;WINDOW=FIRST_POPUP&amp;HEIGHT=450&amp;WIDTH=450&amp;START_MAXIMIZED=FALS","E&amp;VAR:CALENDAR=US&amp;VAR:SYMBOL=CLMT&amp;VAR:INDEX=0"}</definedName>
    <definedName name="_198__FDSAUDITLINK__" hidden="1">{"fdsup://directions/FAT Viewer?action=UPDATE&amp;creator=factset&amp;DYN_ARGS=TRUE&amp;DOC_NAME=FAT:FQL_AUDITING_CLIENT_TEMPLATE.FAT&amp;display_string=Audit&amp;VAR:KEY=KDSXWLKXYV&amp;VAR:QUERY=RkZfQ0FQRVgoUVRSLC0xUSk=&amp;WINDOW=FIRST_POPUP&amp;HEIGHT=450&amp;WIDTH=450&amp;START_MAXIMIZED=FALS","E&amp;VAR:CALENDAR=US&amp;VAR:SYMBOL=CLMT&amp;VAR:INDEX=0"}</definedName>
    <definedName name="_199__FDSAUDITLINK__" localSheetId="2" hidden="1">{"fdsup://directions/FAT Viewer?action=UPDATE&amp;creator=factset&amp;DYN_ARGS=TRUE&amp;DOC_NAME=FAT:FQL_AUDITING_CLIENT_TEMPLATE.FAT&amp;display_string=Audit&amp;VAR:KEY=IJGBSDCNWV&amp;VAR:QUERY=RkZfQ0FQRVgoUVRSLC0yUSk=&amp;WINDOW=FIRST_POPUP&amp;HEIGHT=450&amp;WIDTH=450&amp;START_MAXIMIZED=FALS","E&amp;VAR:CALENDAR=US&amp;VAR:SYMBOL=CLMT&amp;VAR:INDEX=0"}</definedName>
    <definedName name="_199__FDSAUDITLINK__" hidden="1">{"fdsup://directions/FAT Viewer?action=UPDATE&amp;creator=factset&amp;DYN_ARGS=TRUE&amp;DOC_NAME=FAT:FQL_AUDITING_CLIENT_TEMPLATE.FAT&amp;display_string=Audit&amp;VAR:KEY=IJGBSDCNWV&amp;VAR:QUERY=RkZfQ0FQRVgoUVRSLC0yUSk=&amp;WINDOW=FIRST_POPUP&amp;HEIGHT=450&amp;WIDTH=450&amp;START_MAXIMIZED=FALS","E&amp;VAR:CALENDAR=US&amp;VAR:SYMBOL=CLMT&amp;VAR:INDEX=0"}</definedName>
    <definedName name="_1PAGEE_2">#REF!</definedName>
    <definedName name="_2__123Graph_AALL_IN_COSTS" hidden="1">#REF!</definedName>
    <definedName name="_2__123Graph_ACHART_1" hidden="1">#REF!</definedName>
    <definedName name="_2__123Graph_ACHART_3" hidden="1">#REF!</definedName>
    <definedName name="_2__123Graph_AOP75_25PRICE" hidden="1">#REF!</definedName>
    <definedName name="_2__123Graph_AQRE_S_BY_CO." hidden="1">#REF!</definedName>
    <definedName name="_2__123Graph_BCHART_1" hidden="1">#REF!</definedName>
    <definedName name="_2__123Graph_LBL_ACHART_1" hidden="1">#REF!</definedName>
    <definedName name="_2__FDSAUDITLINK__" localSheetId="2" hidden="1">{"fdsup://directions/FAT Viewer?action=UPDATE&amp;creator=factset&amp;DYN_ARGS=TRUE&amp;DOC_NAME=FAT:FQL_AUDITING_CLIENT_TEMPLATE.FAT&amp;display_string=Audit&amp;VAR:KEY=AVQZQRYTCT&amp;VAR:QUERY=RkZfQ0FQRVgoUVRSLC0xUSk=&amp;WINDOW=FIRST_POPUP&amp;HEIGHT=450&amp;WIDTH=450&amp;START_MAXIMIZED=FALS","E&amp;VAR:CALENDAR=US&amp;VAR:SYMBOL=VNR&amp;VAR:INDEX=0"}</definedName>
    <definedName name="_2__FDSAUDITLINK__" hidden="1">{"fdsup://directions/FAT Viewer?action=UPDATE&amp;creator=factset&amp;DYN_ARGS=TRUE&amp;DOC_NAME=FAT:FQL_AUDITING_CLIENT_TEMPLATE.FAT&amp;display_string=Audit&amp;VAR:KEY=AVQZQRYTCT&amp;VAR:QUERY=RkZfQ0FQRVgoUVRSLC0xUSk=&amp;WINDOW=FIRST_POPUP&amp;HEIGHT=450&amp;WIDTH=450&amp;START_MAXIMIZED=FALS","E&amp;VAR:CALENDAR=US&amp;VAR:SYMBOL=VNR&amp;VAR:INDEX=0"}</definedName>
    <definedName name="_20__123Graph_CCONTRACT_BY_B_U" hidden="1">#REF!</definedName>
    <definedName name="_20__123Graph_CQRE_S_BY_TYPE" hidden="1">#REF!</definedName>
    <definedName name="_20__123Graph_CWAGES_BY_B_U" hidden="1">#REF!</definedName>
    <definedName name="_20__123Graph_FHO_MPRICE" hidden="1">#REF!</definedName>
    <definedName name="_20__FDSAUDITLINK__" localSheetId="2" hidden="1">{"fdsup://directions/FAT Viewer?action=UPDATE&amp;creator=factset&amp;DYN_ARGS=TRUE&amp;DOC_NAME=FAT:FQL_AUDITING_CLIENT_TEMPLATE.FAT&amp;display_string=Audit&amp;VAR:KEY=OZKHOVERYN&amp;VAR:QUERY=RkZfQ0FQRVgoUVRSLC0zUSk=&amp;WINDOW=FIRST_POPUP&amp;HEIGHT=450&amp;WIDTH=450&amp;START_MAXIMIZED=FALS","E&amp;VAR:CALENDAR=US&amp;VAR:SYMBOL=LGCY&amp;VAR:INDEX=0"}</definedName>
    <definedName name="_20__FDSAUDITLINK__" hidden="1">{"fdsup://directions/FAT Viewer?action=UPDATE&amp;creator=factset&amp;DYN_ARGS=TRUE&amp;DOC_NAME=FAT:FQL_AUDITING_CLIENT_TEMPLATE.FAT&amp;display_string=Audit&amp;VAR:KEY=OZKHOVERYN&amp;VAR:QUERY=RkZfQ0FQRVgoUVRSLC0zUSk=&amp;WINDOW=FIRST_POPUP&amp;HEIGHT=450&amp;WIDTH=450&amp;START_MAXIMIZED=FALS","E&amp;VAR:CALENDAR=US&amp;VAR:SYMBOL=LGCY&amp;VAR:INDEX=0"}</definedName>
    <definedName name="_200__FDSAUDITLINK__" localSheetId="2" hidden="1">{"fdsup://directions/FAT Viewer?action=UPDATE&amp;creator=factset&amp;DYN_ARGS=TRUE&amp;DOC_NAME=FAT:FQL_AUDITING_CLIENT_TEMPLATE.FAT&amp;display_string=Audit&amp;VAR:KEY=WJQFOHGZCN&amp;VAR:QUERY=RkZfQ0FQRVgoUVRSLC0zUSk=&amp;WINDOW=FIRST_POPUP&amp;HEIGHT=450&amp;WIDTH=450&amp;START_MAXIMIZED=FALS","E&amp;VAR:CALENDAR=US&amp;VAR:SYMBOL=CLMT&amp;VAR:INDEX=0"}</definedName>
    <definedName name="_200__FDSAUDITLINK__" hidden="1">{"fdsup://directions/FAT Viewer?action=UPDATE&amp;creator=factset&amp;DYN_ARGS=TRUE&amp;DOC_NAME=FAT:FQL_AUDITING_CLIENT_TEMPLATE.FAT&amp;display_string=Audit&amp;VAR:KEY=WJQFOHGZCN&amp;VAR:QUERY=RkZfQ0FQRVgoUVRSLC0zUSk=&amp;WINDOW=FIRST_POPUP&amp;HEIGHT=450&amp;WIDTH=450&amp;START_MAXIMIZED=FALS","E&amp;VAR:CALENDAR=US&amp;VAR:SYMBOL=CLMT&amp;VAR:INDEX=0"}</definedName>
    <definedName name="_201__FDSAUDITLINK__" localSheetId="2" hidden="1">{"fdsup://directions/FAT Viewer?action=UPDATE&amp;creator=factset&amp;DYN_ARGS=TRUE&amp;DOC_NAME=FAT:FQL_AUDITING_CLIENT_TEMPLATE.FAT&amp;display_string=Audit&amp;VAR:KEY=ALWZINKLIP&amp;VAR:QUERY=RkZfQ0FQRVgoUVRSLDBRKQ==&amp;WINDOW=FIRST_POPUP&amp;HEIGHT=450&amp;WIDTH=450&amp;START_MAXIMIZED=FALS","E&amp;VAR:CALENDAR=US&amp;VAR:SYMBOL=CHKM&amp;VAR:INDEX=0"}</definedName>
    <definedName name="_201__FDSAUDITLINK__" hidden="1">{"fdsup://directions/FAT Viewer?action=UPDATE&amp;creator=factset&amp;DYN_ARGS=TRUE&amp;DOC_NAME=FAT:FQL_AUDITING_CLIENT_TEMPLATE.FAT&amp;display_string=Audit&amp;VAR:KEY=ALWZINKLIP&amp;VAR:QUERY=RkZfQ0FQRVgoUVRSLDBRKQ==&amp;WINDOW=FIRST_POPUP&amp;HEIGHT=450&amp;WIDTH=450&amp;START_MAXIMIZED=FALS","E&amp;VAR:CALENDAR=US&amp;VAR:SYMBOL=CHKM&amp;VAR:INDEX=0"}</definedName>
    <definedName name="_202__FDSAUDITLINK__" localSheetId="2" hidden="1">{"fdsup://directions/FAT Viewer?action=UPDATE&amp;creator=factset&amp;DYN_ARGS=TRUE&amp;DOC_NAME=FAT:FQL_AUDITING_CLIENT_TEMPLATE.FAT&amp;display_string=Audit&amp;VAR:KEY=WDUXUTCLCV&amp;VAR:QUERY=RkZfQ0FQRVgoUVRSLC0xUSk=&amp;WINDOW=FIRST_POPUP&amp;HEIGHT=450&amp;WIDTH=450&amp;START_MAXIMIZED=FALS","E&amp;VAR:CALENDAR=US&amp;VAR:SYMBOL=CHKM&amp;VAR:INDEX=0"}</definedName>
    <definedName name="_202__FDSAUDITLINK__" hidden="1">{"fdsup://directions/FAT Viewer?action=UPDATE&amp;creator=factset&amp;DYN_ARGS=TRUE&amp;DOC_NAME=FAT:FQL_AUDITING_CLIENT_TEMPLATE.FAT&amp;display_string=Audit&amp;VAR:KEY=WDUXUTCLCV&amp;VAR:QUERY=RkZfQ0FQRVgoUVRSLC0xUSk=&amp;WINDOW=FIRST_POPUP&amp;HEIGHT=450&amp;WIDTH=450&amp;START_MAXIMIZED=FALS","E&amp;VAR:CALENDAR=US&amp;VAR:SYMBOL=CHKM&amp;VAR:INDEX=0"}</definedName>
    <definedName name="_203__FDSAUDITLINK__" localSheetId="2" hidden="1">{"fdsup://directions/FAT Viewer?action=UPDATE&amp;creator=factset&amp;DYN_ARGS=TRUE&amp;DOC_NAME=FAT:FQL_AUDITING_CLIENT_TEMPLATE.FAT&amp;display_string=Audit&amp;VAR:KEY=UTCFSHYRUH&amp;VAR:QUERY=RkZfQ0FQRVgoUVRSLC0yUSk=&amp;WINDOW=FIRST_POPUP&amp;HEIGHT=450&amp;WIDTH=450&amp;START_MAXIMIZED=FALS","E&amp;VAR:CALENDAR=US&amp;VAR:SYMBOL=CHKM&amp;VAR:INDEX=0"}</definedName>
    <definedName name="_203__FDSAUDITLINK__" hidden="1">{"fdsup://directions/FAT Viewer?action=UPDATE&amp;creator=factset&amp;DYN_ARGS=TRUE&amp;DOC_NAME=FAT:FQL_AUDITING_CLIENT_TEMPLATE.FAT&amp;display_string=Audit&amp;VAR:KEY=UTCFSHYRUH&amp;VAR:QUERY=RkZfQ0FQRVgoUVRSLC0yUSk=&amp;WINDOW=FIRST_POPUP&amp;HEIGHT=450&amp;WIDTH=450&amp;START_MAXIMIZED=FALS","E&amp;VAR:CALENDAR=US&amp;VAR:SYMBOL=CHKM&amp;VAR:INDEX=0"}</definedName>
    <definedName name="_204__FDSAUDITLINK__" localSheetId="2" hidden="1">{"fdsup://directions/FAT Viewer?action=UPDATE&amp;creator=factset&amp;DYN_ARGS=TRUE&amp;DOC_NAME=FAT:FQL_AUDITING_CLIENT_TEMPLATE.FAT&amp;display_string=Audit&amp;VAR:KEY=GPSDWHOVUN&amp;VAR:QUERY=RkZfQ0FQRVgoUVRSLC0zUSk=&amp;WINDOW=FIRST_POPUP&amp;HEIGHT=450&amp;WIDTH=450&amp;START_MAXIMIZED=FALS","E&amp;VAR:CALENDAR=US&amp;VAR:SYMBOL=CHKM&amp;VAR:INDEX=0"}</definedName>
    <definedName name="_204__FDSAUDITLINK__" hidden="1">{"fdsup://directions/FAT Viewer?action=UPDATE&amp;creator=factset&amp;DYN_ARGS=TRUE&amp;DOC_NAME=FAT:FQL_AUDITING_CLIENT_TEMPLATE.FAT&amp;display_string=Audit&amp;VAR:KEY=GPSDWHOVUN&amp;VAR:QUERY=RkZfQ0FQRVgoUVRSLC0zUSk=&amp;WINDOW=FIRST_POPUP&amp;HEIGHT=450&amp;WIDTH=450&amp;START_MAXIMIZED=FALS","E&amp;VAR:CALENDAR=US&amp;VAR:SYMBOL=CHKM&amp;VAR:INDEX=0"}</definedName>
    <definedName name="_205__FDSAUDITLINK__" localSheetId="2" hidden="1">{"fdsup://directions/FAT Viewer?action=UPDATE&amp;creator=factset&amp;DYN_ARGS=TRUE&amp;DOC_NAME=FAT:FQL_AUDITING_CLIENT_TEMPLATE.FAT&amp;display_string=Audit&amp;VAR:KEY=IFWDKFARMZ&amp;VAR:QUERY=RkZfQ0FQRVgoUVRSLDBRKQ==&amp;WINDOW=FIRST_POPUP&amp;HEIGHT=450&amp;WIDTH=450&amp;START_MAXIMIZED=FALS","E&amp;VAR:CALENDAR=US&amp;VAR:SYMBOL=BWP&amp;VAR:INDEX=0"}</definedName>
    <definedName name="_205__FDSAUDITLINK__" hidden="1">{"fdsup://directions/FAT Viewer?action=UPDATE&amp;creator=factset&amp;DYN_ARGS=TRUE&amp;DOC_NAME=FAT:FQL_AUDITING_CLIENT_TEMPLATE.FAT&amp;display_string=Audit&amp;VAR:KEY=IFWDKFARMZ&amp;VAR:QUERY=RkZfQ0FQRVgoUVRSLDBRKQ==&amp;WINDOW=FIRST_POPUP&amp;HEIGHT=450&amp;WIDTH=450&amp;START_MAXIMIZED=FALS","E&amp;VAR:CALENDAR=US&amp;VAR:SYMBOL=BWP&amp;VAR:INDEX=0"}</definedName>
    <definedName name="_206__FDSAUDITLINK__" localSheetId="2" hidden="1">{"fdsup://directions/FAT Viewer?action=UPDATE&amp;creator=factset&amp;DYN_ARGS=TRUE&amp;DOC_NAME=FAT:FQL_AUDITING_CLIENT_TEMPLATE.FAT&amp;display_string=Audit&amp;VAR:KEY=QZMLSBKFCP&amp;VAR:QUERY=RkZfQ0FQRVgoUVRSLC0xUSk=&amp;WINDOW=FIRST_POPUP&amp;HEIGHT=450&amp;WIDTH=450&amp;START_MAXIMIZED=FALS","E&amp;VAR:CALENDAR=US&amp;VAR:SYMBOL=BWP&amp;VAR:INDEX=0"}</definedName>
    <definedName name="_206__FDSAUDITLINK__" hidden="1">{"fdsup://directions/FAT Viewer?action=UPDATE&amp;creator=factset&amp;DYN_ARGS=TRUE&amp;DOC_NAME=FAT:FQL_AUDITING_CLIENT_TEMPLATE.FAT&amp;display_string=Audit&amp;VAR:KEY=QZMLSBKFCP&amp;VAR:QUERY=RkZfQ0FQRVgoUVRSLC0xUSk=&amp;WINDOW=FIRST_POPUP&amp;HEIGHT=450&amp;WIDTH=450&amp;START_MAXIMIZED=FALS","E&amp;VAR:CALENDAR=US&amp;VAR:SYMBOL=BWP&amp;VAR:INDEX=0"}</definedName>
    <definedName name="_207__FDSAUDITLINK__" localSheetId="2" hidden="1">{"fdsup://directions/FAT Viewer?action=UPDATE&amp;creator=factset&amp;DYN_ARGS=TRUE&amp;DOC_NAME=FAT:FQL_AUDITING_CLIENT_TEMPLATE.FAT&amp;display_string=Audit&amp;VAR:KEY=KPKHOLUDMB&amp;VAR:QUERY=RkZfQ0FQRVgoUVRSLC0yUSk=&amp;WINDOW=FIRST_POPUP&amp;HEIGHT=450&amp;WIDTH=450&amp;START_MAXIMIZED=FALS","E&amp;VAR:CALENDAR=US&amp;VAR:SYMBOL=BWP&amp;VAR:INDEX=0"}</definedName>
    <definedName name="_207__FDSAUDITLINK__" hidden="1">{"fdsup://directions/FAT Viewer?action=UPDATE&amp;creator=factset&amp;DYN_ARGS=TRUE&amp;DOC_NAME=FAT:FQL_AUDITING_CLIENT_TEMPLATE.FAT&amp;display_string=Audit&amp;VAR:KEY=KPKHOLUDMB&amp;VAR:QUERY=RkZfQ0FQRVgoUVRSLC0yUSk=&amp;WINDOW=FIRST_POPUP&amp;HEIGHT=450&amp;WIDTH=450&amp;START_MAXIMIZED=FALS","E&amp;VAR:CALENDAR=US&amp;VAR:SYMBOL=BWP&amp;VAR:INDEX=0"}</definedName>
    <definedName name="_208__FDSAUDITLINK__" localSheetId="2" hidden="1">{"fdsup://directions/FAT Viewer?action=UPDATE&amp;creator=factset&amp;DYN_ARGS=TRUE&amp;DOC_NAME=FAT:FQL_AUDITING_CLIENT_TEMPLATE.FAT&amp;display_string=Audit&amp;VAR:KEY=YPWTABWNSP&amp;VAR:QUERY=RkZfQ0FQRVgoUVRSLC0zUSk=&amp;WINDOW=FIRST_POPUP&amp;HEIGHT=450&amp;WIDTH=450&amp;START_MAXIMIZED=FALS","E&amp;VAR:CALENDAR=US&amp;VAR:SYMBOL=BWP&amp;VAR:INDEX=0"}</definedName>
    <definedName name="_208__FDSAUDITLINK__" hidden="1">{"fdsup://directions/FAT Viewer?action=UPDATE&amp;creator=factset&amp;DYN_ARGS=TRUE&amp;DOC_NAME=FAT:FQL_AUDITING_CLIENT_TEMPLATE.FAT&amp;display_string=Audit&amp;VAR:KEY=YPWTABWNSP&amp;VAR:QUERY=RkZfQ0FQRVgoUVRSLC0zUSk=&amp;WINDOW=FIRST_POPUP&amp;HEIGHT=450&amp;WIDTH=450&amp;START_MAXIMIZED=FALS","E&amp;VAR:CALENDAR=US&amp;VAR:SYMBOL=BWP&amp;VAR:INDEX=0"}</definedName>
    <definedName name="_209__FDSAUDITLINK__" localSheetId="2" hidden="1">{"fdsup://directions/FAT Viewer?action=UPDATE&amp;creator=factset&amp;DYN_ARGS=TRUE&amp;DOC_NAME=FAT:FQL_AUDITING_CLIENT_TEMPLATE.FAT&amp;display_string=Audit&amp;VAR:KEY=GNQDEDIRKR&amp;VAR:QUERY=RkZfQ0FQRVgoUVRSLDBRKQ==&amp;WINDOW=FIRST_POPUP&amp;HEIGHT=450&amp;WIDTH=450&amp;START_MAXIMIZED=FALS","E&amp;VAR:CALENDAR=US&amp;VAR:SYMBOL=BPL&amp;VAR:INDEX=0"}</definedName>
    <definedName name="_209__FDSAUDITLINK__" hidden="1">{"fdsup://directions/FAT Viewer?action=UPDATE&amp;creator=factset&amp;DYN_ARGS=TRUE&amp;DOC_NAME=FAT:FQL_AUDITING_CLIENT_TEMPLATE.FAT&amp;display_string=Audit&amp;VAR:KEY=GNQDEDIRKR&amp;VAR:QUERY=RkZfQ0FQRVgoUVRSLDBRKQ==&amp;WINDOW=FIRST_POPUP&amp;HEIGHT=450&amp;WIDTH=450&amp;START_MAXIMIZED=FALS","E&amp;VAR:CALENDAR=US&amp;VAR:SYMBOL=BPL&amp;VAR:INDEX=0"}</definedName>
    <definedName name="_21__123Graph_CQRE_S_BY_CO." hidden="1">#REF!</definedName>
    <definedName name="_21__123Graph_CSENS_COMPARISON" hidden="1">#REF!</definedName>
    <definedName name="_21__123Graph_DCONTRACT_BY_B_U" hidden="1">#REF!</definedName>
    <definedName name="_21__123Graph_FO_MPRICE" hidden="1">#REF!</definedName>
    <definedName name="_21__FDSAUDITLINK__" localSheetId="2" hidden="1">{"fdsup://directions/FAT Viewer?action=UPDATE&amp;creator=factset&amp;DYN_ARGS=TRUE&amp;DOC_NAME=FAT:FQL_AUDITING_CLIENT_TEMPLATE.FAT&amp;display_string=Audit&amp;VAR:KEY=KBSDWPWXMZ&amp;VAR:QUERY=RkZfQ0FQRVgoUVRSLDBRKQ==&amp;WINDOW=FIRST_POPUP&amp;HEIGHT=450&amp;WIDTH=450&amp;START_MAXIMIZED=FALS","E&amp;VAR:CALENDAR=US&amp;VAR:SYMBOL=EVEP&amp;VAR:INDEX=0"}</definedName>
    <definedName name="_21__FDSAUDITLINK__" hidden="1">{"fdsup://directions/FAT Viewer?action=UPDATE&amp;creator=factset&amp;DYN_ARGS=TRUE&amp;DOC_NAME=FAT:FQL_AUDITING_CLIENT_TEMPLATE.FAT&amp;display_string=Audit&amp;VAR:KEY=KBSDWPWXMZ&amp;VAR:QUERY=RkZfQ0FQRVgoUVRSLDBRKQ==&amp;WINDOW=FIRST_POPUP&amp;HEIGHT=450&amp;WIDTH=450&amp;START_MAXIMIZED=FALS","E&amp;VAR:CALENDAR=US&amp;VAR:SYMBOL=EVEP&amp;VAR:INDEX=0"}</definedName>
    <definedName name="_210__FDSAUDITLINK__" localSheetId="2" hidden="1">{"fdsup://directions/FAT Viewer?action=UPDATE&amp;creator=factset&amp;DYN_ARGS=TRUE&amp;DOC_NAME=FAT:FQL_AUDITING_CLIENT_TEMPLATE.FAT&amp;display_string=Audit&amp;VAR:KEY=GJKXWJCZEP&amp;VAR:QUERY=RkZfQ0FQRVgoUVRSLC0xUSk=&amp;WINDOW=FIRST_POPUP&amp;HEIGHT=450&amp;WIDTH=450&amp;START_MAXIMIZED=FALS","E&amp;VAR:CALENDAR=US&amp;VAR:SYMBOL=BPL&amp;VAR:INDEX=0"}</definedName>
    <definedName name="_210__FDSAUDITLINK__" hidden="1">{"fdsup://directions/FAT Viewer?action=UPDATE&amp;creator=factset&amp;DYN_ARGS=TRUE&amp;DOC_NAME=FAT:FQL_AUDITING_CLIENT_TEMPLATE.FAT&amp;display_string=Audit&amp;VAR:KEY=GJKXWJCZEP&amp;VAR:QUERY=RkZfQ0FQRVgoUVRSLC0xUSk=&amp;WINDOW=FIRST_POPUP&amp;HEIGHT=450&amp;WIDTH=450&amp;START_MAXIMIZED=FALS","E&amp;VAR:CALENDAR=US&amp;VAR:SYMBOL=BPL&amp;VAR:INDEX=0"}</definedName>
    <definedName name="_211__FDSAUDITLINK__" localSheetId="2" hidden="1">{"fdsup://directions/FAT Viewer?action=UPDATE&amp;creator=factset&amp;DYN_ARGS=TRUE&amp;DOC_NAME=FAT:FQL_AUDITING_CLIENT_TEMPLATE.FAT&amp;display_string=Audit&amp;VAR:KEY=SPAXABUVSH&amp;VAR:QUERY=RkZfQ0FQRVgoUVRSLC0yUSk=&amp;WINDOW=FIRST_POPUP&amp;HEIGHT=450&amp;WIDTH=450&amp;START_MAXIMIZED=FALS","E&amp;VAR:CALENDAR=US&amp;VAR:SYMBOL=BPL&amp;VAR:INDEX=0"}</definedName>
    <definedName name="_211__FDSAUDITLINK__" hidden="1">{"fdsup://directions/FAT Viewer?action=UPDATE&amp;creator=factset&amp;DYN_ARGS=TRUE&amp;DOC_NAME=FAT:FQL_AUDITING_CLIENT_TEMPLATE.FAT&amp;display_string=Audit&amp;VAR:KEY=SPAXABUVSH&amp;VAR:QUERY=RkZfQ0FQRVgoUVRSLC0yUSk=&amp;WINDOW=FIRST_POPUP&amp;HEIGHT=450&amp;WIDTH=450&amp;START_MAXIMIZED=FALS","E&amp;VAR:CALENDAR=US&amp;VAR:SYMBOL=BPL&amp;VAR:INDEX=0"}</definedName>
    <definedName name="_212__FDSAUDITLINK__" localSheetId="2" hidden="1">{"fdsup://directions/FAT Viewer?action=UPDATE&amp;creator=factset&amp;DYN_ARGS=TRUE&amp;DOC_NAME=FAT:FQL_AUDITING_CLIENT_TEMPLATE.FAT&amp;display_string=Audit&amp;VAR:KEY=SNYJOVEDIX&amp;VAR:QUERY=RkZfQ0FQRVgoUVRSLC0zUSk=&amp;WINDOW=FIRST_POPUP&amp;HEIGHT=450&amp;WIDTH=450&amp;START_MAXIMIZED=FALS","E&amp;VAR:CALENDAR=US&amp;VAR:SYMBOL=BPL&amp;VAR:INDEX=0"}</definedName>
    <definedName name="_212__FDSAUDITLINK__" hidden="1">{"fdsup://directions/FAT Viewer?action=UPDATE&amp;creator=factset&amp;DYN_ARGS=TRUE&amp;DOC_NAME=FAT:FQL_AUDITING_CLIENT_TEMPLATE.FAT&amp;display_string=Audit&amp;VAR:KEY=SNYJOVEDIX&amp;VAR:QUERY=RkZfQ0FQRVgoUVRSLC0zUSk=&amp;WINDOW=FIRST_POPUP&amp;HEIGHT=450&amp;WIDTH=450&amp;START_MAXIMIZED=FALS","E&amp;VAR:CALENDAR=US&amp;VAR:SYMBOL=BPL&amp;VAR:INDEX=0"}</definedName>
    <definedName name="_213__FDSAUDITLINK__" localSheetId="2" hidden="1">{"fdsup://directions/FAT Viewer?action=UPDATE&amp;creator=factset&amp;DYN_ARGS=TRUE&amp;DOC_NAME=FAT:FQL_AUDITING_CLIENT_TEMPLATE.FAT&amp;display_string=Audit&amp;VAR:KEY=OVMZWVYBSL&amp;VAR:QUERY=RkZfQ0FQRVgoUVRSLDBRKQ==&amp;WINDOW=FIRST_POPUP&amp;HEIGHT=450&amp;WIDTH=450&amp;START_MAXIMIZED=FALS","E&amp;VAR:CALENDAR=US&amp;VAR:SYMBOL=BKEP&amp;VAR:INDEX=0"}</definedName>
    <definedName name="_213__FDSAUDITLINK__" hidden="1">{"fdsup://directions/FAT Viewer?action=UPDATE&amp;creator=factset&amp;DYN_ARGS=TRUE&amp;DOC_NAME=FAT:FQL_AUDITING_CLIENT_TEMPLATE.FAT&amp;display_string=Audit&amp;VAR:KEY=OVMZWVYBSL&amp;VAR:QUERY=RkZfQ0FQRVgoUVRSLDBRKQ==&amp;WINDOW=FIRST_POPUP&amp;HEIGHT=450&amp;WIDTH=450&amp;START_MAXIMIZED=FALS","E&amp;VAR:CALENDAR=US&amp;VAR:SYMBOL=BKEP&amp;VAR:INDEX=0"}</definedName>
    <definedName name="_214__FDSAUDITLINK__" localSheetId="2" hidden="1">{"fdsup://directions/FAT Viewer?action=UPDATE&amp;creator=factset&amp;DYN_ARGS=TRUE&amp;DOC_NAME=FAT:FQL_AUDITING_CLIENT_TEMPLATE.FAT&amp;display_string=Audit&amp;VAR:KEY=ETWJSXEDIP&amp;VAR:QUERY=RkZfQ0FQRVgoUVRSLC0xUSk=&amp;WINDOW=FIRST_POPUP&amp;HEIGHT=450&amp;WIDTH=450&amp;START_MAXIMIZED=FALS","E&amp;VAR:CALENDAR=US&amp;VAR:SYMBOL=BKEP&amp;VAR:INDEX=0"}</definedName>
    <definedName name="_214__FDSAUDITLINK__" hidden="1">{"fdsup://directions/FAT Viewer?action=UPDATE&amp;creator=factset&amp;DYN_ARGS=TRUE&amp;DOC_NAME=FAT:FQL_AUDITING_CLIENT_TEMPLATE.FAT&amp;display_string=Audit&amp;VAR:KEY=ETWJSXEDIP&amp;VAR:QUERY=RkZfQ0FQRVgoUVRSLC0xUSk=&amp;WINDOW=FIRST_POPUP&amp;HEIGHT=450&amp;WIDTH=450&amp;START_MAXIMIZED=FALS","E&amp;VAR:CALENDAR=US&amp;VAR:SYMBOL=BKEP&amp;VAR:INDEX=0"}</definedName>
    <definedName name="_215__FDSAUDITLINK__" localSheetId="2" hidden="1">{"fdsup://directions/FAT Viewer?action=UPDATE&amp;creator=factset&amp;DYN_ARGS=TRUE&amp;DOC_NAME=FAT:FQL_AUDITING_CLIENT_TEMPLATE.FAT&amp;display_string=Audit&amp;VAR:KEY=ENQZMFWXSL&amp;VAR:QUERY=RkZfQ0FQRVgoUVRSLC0yUSk=&amp;WINDOW=FIRST_POPUP&amp;HEIGHT=450&amp;WIDTH=450&amp;START_MAXIMIZED=FALS","E&amp;VAR:CALENDAR=US&amp;VAR:SYMBOL=BKEP&amp;VAR:INDEX=0"}</definedName>
    <definedName name="_215__FDSAUDITLINK__" hidden="1">{"fdsup://directions/FAT Viewer?action=UPDATE&amp;creator=factset&amp;DYN_ARGS=TRUE&amp;DOC_NAME=FAT:FQL_AUDITING_CLIENT_TEMPLATE.FAT&amp;display_string=Audit&amp;VAR:KEY=ENQZMFWXSL&amp;VAR:QUERY=RkZfQ0FQRVgoUVRSLC0yUSk=&amp;WINDOW=FIRST_POPUP&amp;HEIGHT=450&amp;WIDTH=450&amp;START_MAXIMIZED=FALS","E&amp;VAR:CALENDAR=US&amp;VAR:SYMBOL=BKEP&amp;VAR:INDEX=0"}</definedName>
    <definedName name="_216__FDSAUDITLINK__" localSheetId="2" hidden="1">{"fdsup://directions/FAT Viewer?action=UPDATE&amp;creator=factset&amp;DYN_ARGS=TRUE&amp;DOC_NAME=FAT:FQL_AUDITING_CLIENT_TEMPLATE.FAT&amp;display_string=Audit&amp;VAR:KEY=SHQBQZIVMX&amp;VAR:QUERY=RkZfQ0FQRVgoUVRSLC0zUSk=&amp;WINDOW=FIRST_POPUP&amp;HEIGHT=450&amp;WIDTH=450&amp;START_MAXIMIZED=FALS","E&amp;VAR:CALENDAR=US&amp;VAR:SYMBOL=BKEP&amp;VAR:INDEX=0"}</definedName>
    <definedName name="_216__FDSAUDITLINK__" hidden="1">{"fdsup://directions/FAT Viewer?action=UPDATE&amp;creator=factset&amp;DYN_ARGS=TRUE&amp;DOC_NAME=FAT:FQL_AUDITING_CLIENT_TEMPLATE.FAT&amp;display_string=Audit&amp;VAR:KEY=SHQBQZIVMX&amp;VAR:QUERY=RkZfQ0FQRVgoUVRSLC0zUSk=&amp;WINDOW=FIRST_POPUP&amp;HEIGHT=450&amp;WIDTH=450&amp;START_MAXIMIZED=FALS","E&amp;VAR:CALENDAR=US&amp;VAR:SYMBOL=BKEP&amp;VAR:INDEX=0"}</definedName>
    <definedName name="_217__FDSAUDITLINK__" localSheetId="2" hidden="1">{"fdsup://directions/FAT Viewer?action=UPDATE&amp;creator=factset&amp;DYN_ARGS=TRUE&amp;DOC_NAME=FAT:FQL_AUDITING_CLIENT_TEMPLATE.FAT&amp;display_string=Audit&amp;VAR:KEY=GBEZCBIPGH&amp;VAR:QUERY=RkZfQ0FQRVgoUVRSLDBRKQ==&amp;WINDOW=FIRST_POPUP&amp;HEIGHT=450&amp;WIDTH=450&amp;START_MAXIMIZED=FALS","E&amp;VAR:CALENDAR=US&amp;VAR:SYMBOL=ARLP&amp;VAR:INDEX=0"}</definedName>
    <definedName name="_217__FDSAUDITLINK__" hidden="1">{"fdsup://directions/FAT Viewer?action=UPDATE&amp;creator=factset&amp;DYN_ARGS=TRUE&amp;DOC_NAME=FAT:FQL_AUDITING_CLIENT_TEMPLATE.FAT&amp;display_string=Audit&amp;VAR:KEY=GBEZCBIPGH&amp;VAR:QUERY=RkZfQ0FQRVgoUVRSLDBRKQ==&amp;WINDOW=FIRST_POPUP&amp;HEIGHT=450&amp;WIDTH=450&amp;START_MAXIMIZED=FALS","E&amp;VAR:CALENDAR=US&amp;VAR:SYMBOL=ARLP&amp;VAR:INDEX=0"}</definedName>
    <definedName name="_218__FDSAUDITLINK__" localSheetId="2" hidden="1">{"fdsup://directions/FAT Viewer?action=UPDATE&amp;creator=factset&amp;DYN_ARGS=TRUE&amp;DOC_NAME=FAT:FQL_AUDITING_CLIENT_TEMPLATE.FAT&amp;display_string=Audit&amp;VAR:KEY=KZAJOTOJMH&amp;VAR:QUERY=RkZfQ0FQRVgoUVRSLC0xUSk=&amp;WINDOW=FIRST_POPUP&amp;HEIGHT=450&amp;WIDTH=450&amp;START_MAXIMIZED=FALS","E&amp;VAR:CALENDAR=US&amp;VAR:SYMBOL=ARLP&amp;VAR:INDEX=0"}</definedName>
    <definedName name="_218__FDSAUDITLINK__" hidden="1">{"fdsup://directions/FAT Viewer?action=UPDATE&amp;creator=factset&amp;DYN_ARGS=TRUE&amp;DOC_NAME=FAT:FQL_AUDITING_CLIENT_TEMPLATE.FAT&amp;display_string=Audit&amp;VAR:KEY=KZAJOTOJMH&amp;VAR:QUERY=RkZfQ0FQRVgoUVRSLC0xUSk=&amp;WINDOW=FIRST_POPUP&amp;HEIGHT=450&amp;WIDTH=450&amp;START_MAXIMIZED=FALS","E&amp;VAR:CALENDAR=US&amp;VAR:SYMBOL=ARLP&amp;VAR:INDEX=0"}</definedName>
    <definedName name="_219__FDSAUDITLINK__" localSheetId="2" hidden="1">{"fdsup://directions/FAT Viewer?action=UPDATE&amp;creator=factset&amp;DYN_ARGS=TRUE&amp;DOC_NAME=FAT:FQL_AUDITING_CLIENT_TEMPLATE.FAT&amp;display_string=Audit&amp;VAR:KEY=MXUFCXYFCH&amp;VAR:QUERY=RkZfQ0FQRVgoUVRSLC0yUSk=&amp;WINDOW=FIRST_POPUP&amp;HEIGHT=450&amp;WIDTH=450&amp;START_MAXIMIZED=FALS","E&amp;VAR:CALENDAR=US&amp;VAR:SYMBOL=ARLP&amp;VAR:INDEX=0"}</definedName>
    <definedName name="_219__FDSAUDITLINK__" hidden="1">{"fdsup://directions/FAT Viewer?action=UPDATE&amp;creator=factset&amp;DYN_ARGS=TRUE&amp;DOC_NAME=FAT:FQL_AUDITING_CLIENT_TEMPLATE.FAT&amp;display_string=Audit&amp;VAR:KEY=MXUFCXYFCH&amp;VAR:QUERY=RkZfQ0FQRVgoUVRSLC0yUSk=&amp;WINDOW=FIRST_POPUP&amp;HEIGHT=450&amp;WIDTH=450&amp;START_MAXIMIZED=FALS","E&amp;VAR:CALENDAR=US&amp;VAR:SYMBOL=ARLP&amp;VAR:INDEX=0"}</definedName>
    <definedName name="_22__123Graph_BCHART_1" hidden="1">#REF!</definedName>
    <definedName name="_22__123Graph_CQRE_S_BY_TYPE" hidden="1">#REF!</definedName>
    <definedName name="_22__123Graph_CSUPPLIES_BY_B_U" hidden="1">#REF!</definedName>
    <definedName name="_22__123Graph_DQRE_S_BY_CO." hidden="1">#REF!</definedName>
    <definedName name="_22__123Graph_FOP75_25PRICE" hidden="1">#REF!</definedName>
    <definedName name="_22__FDSAUDITLINK__" localSheetId="2" hidden="1">{"fdsup://directions/FAT Viewer?action=UPDATE&amp;creator=factset&amp;DYN_ARGS=TRUE&amp;DOC_NAME=FAT:FQL_AUDITING_CLIENT_TEMPLATE.FAT&amp;display_string=Audit&amp;VAR:KEY=KNQHUXSXOJ&amp;VAR:QUERY=RkZfQ0FQRVgoUVRSLC0xUSk=&amp;WINDOW=FIRST_POPUP&amp;HEIGHT=450&amp;WIDTH=450&amp;START_MAXIMIZED=FALS","E&amp;VAR:CALENDAR=US&amp;VAR:SYMBOL=EVEP&amp;VAR:INDEX=0"}</definedName>
    <definedName name="_22__FDSAUDITLINK__" hidden="1">{"fdsup://directions/FAT Viewer?action=UPDATE&amp;creator=factset&amp;DYN_ARGS=TRUE&amp;DOC_NAME=FAT:FQL_AUDITING_CLIENT_TEMPLATE.FAT&amp;display_string=Audit&amp;VAR:KEY=KNQHUXSXOJ&amp;VAR:QUERY=RkZfQ0FQRVgoUVRSLC0xUSk=&amp;WINDOW=FIRST_POPUP&amp;HEIGHT=450&amp;WIDTH=450&amp;START_MAXIMIZED=FALS","E&amp;VAR:CALENDAR=US&amp;VAR:SYMBOL=EVEP&amp;VAR:INDEX=0"}</definedName>
    <definedName name="_220__FDSAUDITLINK__" localSheetId="2" hidden="1">{"fdsup://directions/FAT Viewer?action=UPDATE&amp;creator=factset&amp;DYN_ARGS=TRUE&amp;DOC_NAME=FAT:FQL_AUDITING_CLIENT_TEMPLATE.FAT&amp;display_string=Audit&amp;VAR:KEY=ILAZWDYLGN&amp;VAR:QUERY=RkZfQ0FQRVgoUVRSLC0zUSk=&amp;WINDOW=FIRST_POPUP&amp;HEIGHT=450&amp;WIDTH=450&amp;START_MAXIMIZED=FALS","E&amp;VAR:CALENDAR=US&amp;VAR:SYMBOL=ARLP&amp;VAR:INDEX=0"}</definedName>
    <definedName name="_220__FDSAUDITLINK__" hidden="1">{"fdsup://directions/FAT Viewer?action=UPDATE&amp;creator=factset&amp;DYN_ARGS=TRUE&amp;DOC_NAME=FAT:FQL_AUDITING_CLIENT_TEMPLATE.FAT&amp;display_string=Audit&amp;VAR:KEY=ILAZWDYLGN&amp;VAR:QUERY=RkZfQ0FQRVgoUVRSLC0zUSk=&amp;WINDOW=FIRST_POPUP&amp;HEIGHT=450&amp;WIDTH=450&amp;START_MAXIMIZED=FALS","E&amp;VAR:CALENDAR=US&amp;VAR:SYMBOL=ARLP&amp;VAR:INDEX=0"}</definedName>
    <definedName name="_221__FDSAUDITLINK__" localSheetId="2" hidden="1">{"fdsup://directions/FAT Viewer?action=UPDATE&amp;creator=factset&amp;DYN_ARGS=TRUE&amp;DOC_NAME=FAT:FQL_AUDITING_CLIENT_TEMPLATE.FAT&amp;display_string=Audit&amp;VAR:KEY=MDKBYZORMP&amp;VAR:QUERY=RkZfQ0FQRVgoUVRSLDBRKQ==&amp;WINDOW=FIRST_POPUP&amp;HEIGHT=450&amp;WIDTH=450&amp;START_MAXIMIZED=FALS","E&amp;VAR:CALENDAR=US&amp;VAR:SYMBOL=APU&amp;VAR:INDEX=0"}</definedName>
    <definedName name="_221__FDSAUDITLINK__" hidden="1">{"fdsup://directions/FAT Viewer?action=UPDATE&amp;creator=factset&amp;DYN_ARGS=TRUE&amp;DOC_NAME=FAT:FQL_AUDITING_CLIENT_TEMPLATE.FAT&amp;display_string=Audit&amp;VAR:KEY=MDKBYZORMP&amp;VAR:QUERY=RkZfQ0FQRVgoUVRSLDBRKQ==&amp;WINDOW=FIRST_POPUP&amp;HEIGHT=450&amp;WIDTH=450&amp;START_MAXIMIZED=FALS","E&amp;VAR:CALENDAR=US&amp;VAR:SYMBOL=APU&amp;VAR:INDEX=0"}</definedName>
    <definedName name="_222__FDSAUDITLINK__" localSheetId="2" hidden="1">{"fdsup://directions/FAT Viewer?action=UPDATE&amp;creator=factset&amp;DYN_ARGS=TRUE&amp;DOC_NAME=FAT:FQL_AUDITING_CLIENT_TEMPLATE.FAT&amp;display_string=Audit&amp;VAR:KEY=EDSRAHIDAT&amp;VAR:QUERY=RkZfQ0FQRVgoUVRSLC0xUSk=&amp;WINDOW=FIRST_POPUP&amp;HEIGHT=450&amp;WIDTH=450&amp;START_MAXIMIZED=FALS","E&amp;VAR:CALENDAR=US&amp;VAR:SYMBOL=APU&amp;VAR:INDEX=0"}</definedName>
    <definedName name="_222__FDSAUDITLINK__" hidden="1">{"fdsup://directions/FAT Viewer?action=UPDATE&amp;creator=factset&amp;DYN_ARGS=TRUE&amp;DOC_NAME=FAT:FQL_AUDITING_CLIENT_TEMPLATE.FAT&amp;display_string=Audit&amp;VAR:KEY=EDSRAHIDAT&amp;VAR:QUERY=RkZfQ0FQRVgoUVRSLC0xUSk=&amp;WINDOW=FIRST_POPUP&amp;HEIGHT=450&amp;WIDTH=450&amp;START_MAXIMIZED=FALS","E&amp;VAR:CALENDAR=US&amp;VAR:SYMBOL=APU&amp;VAR:INDEX=0"}</definedName>
    <definedName name="_223__FDSAUDITLINK__" localSheetId="2" hidden="1">{"fdsup://directions/FAT Viewer?action=UPDATE&amp;creator=factset&amp;DYN_ARGS=TRUE&amp;DOC_NAME=FAT:FQL_AUDITING_CLIENT_TEMPLATE.FAT&amp;display_string=Audit&amp;VAR:KEY=YDYTENQBOT&amp;VAR:QUERY=RkZfQ0FQRVgoUVRSLC0yUSk=&amp;WINDOW=FIRST_POPUP&amp;HEIGHT=450&amp;WIDTH=450&amp;START_MAXIMIZED=FALS","E&amp;VAR:CALENDAR=US&amp;VAR:SYMBOL=APU&amp;VAR:INDEX=0"}</definedName>
    <definedName name="_223__FDSAUDITLINK__" hidden="1">{"fdsup://directions/FAT Viewer?action=UPDATE&amp;creator=factset&amp;DYN_ARGS=TRUE&amp;DOC_NAME=FAT:FQL_AUDITING_CLIENT_TEMPLATE.FAT&amp;display_string=Audit&amp;VAR:KEY=YDYTENQBOT&amp;VAR:QUERY=RkZfQ0FQRVgoUVRSLC0yUSk=&amp;WINDOW=FIRST_POPUP&amp;HEIGHT=450&amp;WIDTH=450&amp;START_MAXIMIZED=FALS","E&amp;VAR:CALENDAR=US&amp;VAR:SYMBOL=APU&amp;VAR:INDEX=0"}</definedName>
    <definedName name="_224__FDSAUDITLINK__" localSheetId="2" hidden="1">{"fdsup://directions/FAT Viewer?action=UPDATE&amp;creator=factset&amp;DYN_ARGS=TRUE&amp;DOC_NAME=FAT:FQL_AUDITING_CLIENT_TEMPLATE.FAT&amp;display_string=Audit&amp;VAR:KEY=OHWBIJUDWP&amp;VAR:QUERY=RkZfQ0FQRVgoUVRSLC0zUSk=&amp;WINDOW=FIRST_POPUP&amp;HEIGHT=450&amp;WIDTH=450&amp;START_MAXIMIZED=FALS","E&amp;VAR:CALENDAR=US&amp;VAR:SYMBOL=APU&amp;VAR:INDEX=0"}</definedName>
    <definedName name="_224__FDSAUDITLINK__" hidden="1">{"fdsup://directions/FAT Viewer?action=UPDATE&amp;creator=factset&amp;DYN_ARGS=TRUE&amp;DOC_NAME=FAT:FQL_AUDITING_CLIENT_TEMPLATE.FAT&amp;display_string=Audit&amp;VAR:KEY=OHWBIJUDWP&amp;VAR:QUERY=RkZfQ0FQRVgoUVRSLC0zUSk=&amp;WINDOW=FIRST_POPUP&amp;HEIGHT=450&amp;WIDTH=450&amp;START_MAXIMIZED=FALS","E&amp;VAR:CALENDAR=US&amp;VAR:SYMBOL=APU&amp;VAR:INDEX=0"}</definedName>
    <definedName name="_225__FDSAUDITLINK__" localSheetId="2" hidden="1">{"fdsup://directions/FAT Viewer?action=UPDATE&amp;creator=factset&amp;DYN_ARGS=TRUE&amp;DOC_NAME=FAT:FQL_AUDITING_CLIENT_TEMPLATE.FAT&amp;display_string=Audit&amp;VAR:KEY=CJGBOFAPUN&amp;VAR:QUERY=RkZfQ0FQRVgoUVRSLDBRKQ==&amp;WINDOW=FIRST_POPUP&amp;HEIGHT=450&amp;WIDTH=450&amp;START_MAXIMIZED=FALS","E&amp;VAR:CALENDAR=US&amp;VAR:SYMBOL=APL&amp;VAR:INDEX=0"}</definedName>
    <definedName name="_225__FDSAUDITLINK__" hidden="1">{"fdsup://directions/FAT Viewer?action=UPDATE&amp;creator=factset&amp;DYN_ARGS=TRUE&amp;DOC_NAME=FAT:FQL_AUDITING_CLIENT_TEMPLATE.FAT&amp;display_string=Audit&amp;VAR:KEY=CJGBOFAPUN&amp;VAR:QUERY=RkZfQ0FQRVgoUVRSLDBRKQ==&amp;WINDOW=FIRST_POPUP&amp;HEIGHT=450&amp;WIDTH=450&amp;START_MAXIMIZED=FALS","E&amp;VAR:CALENDAR=US&amp;VAR:SYMBOL=APL&amp;VAR:INDEX=0"}</definedName>
    <definedName name="_226__FDSAUDITLINK__" localSheetId="2" hidden="1">{"fdsup://directions/FAT Viewer?action=UPDATE&amp;creator=factset&amp;DYN_ARGS=TRUE&amp;DOC_NAME=FAT:FQL_AUDITING_CLIENT_TEMPLATE.FAT&amp;display_string=Audit&amp;VAR:KEY=UJCNCDWZYH&amp;VAR:QUERY=RkZfQ0FQRVgoUVRSLC0xUSk=&amp;WINDOW=FIRST_POPUP&amp;HEIGHT=450&amp;WIDTH=450&amp;START_MAXIMIZED=FALS","E&amp;VAR:CALENDAR=US&amp;VAR:SYMBOL=APL&amp;VAR:INDEX=0"}</definedName>
    <definedName name="_226__FDSAUDITLINK__" hidden="1">{"fdsup://directions/FAT Viewer?action=UPDATE&amp;creator=factset&amp;DYN_ARGS=TRUE&amp;DOC_NAME=FAT:FQL_AUDITING_CLIENT_TEMPLATE.FAT&amp;display_string=Audit&amp;VAR:KEY=UJCNCDWZYH&amp;VAR:QUERY=RkZfQ0FQRVgoUVRSLC0xUSk=&amp;WINDOW=FIRST_POPUP&amp;HEIGHT=450&amp;WIDTH=450&amp;START_MAXIMIZED=FALS","E&amp;VAR:CALENDAR=US&amp;VAR:SYMBOL=APL&amp;VAR:INDEX=0"}</definedName>
    <definedName name="_227__FDSAUDITLINK__" localSheetId="2" hidden="1">{"fdsup://directions/FAT Viewer?action=UPDATE&amp;creator=factset&amp;DYN_ARGS=TRUE&amp;DOC_NAME=FAT:FQL_AUDITING_CLIENT_TEMPLATE.FAT&amp;display_string=Audit&amp;VAR:KEY=ULILIHILQP&amp;VAR:QUERY=RkZfQ0FQRVgoUVRSLC0yUSk=&amp;WINDOW=FIRST_POPUP&amp;HEIGHT=450&amp;WIDTH=450&amp;START_MAXIMIZED=FALS","E&amp;VAR:CALENDAR=US&amp;VAR:SYMBOL=APL&amp;VAR:INDEX=0"}</definedName>
    <definedName name="_227__FDSAUDITLINK__" hidden="1">{"fdsup://directions/FAT Viewer?action=UPDATE&amp;creator=factset&amp;DYN_ARGS=TRUE&amp;DOC_NAME=FAT:FQL_AUDITING_CLIENT_TEMPLATE.FAT&amp;display_string=Audit&amp;VAR:KEY=ULILIHILQP&amp;VAR:QUERY=RkZfQ0FQRVgoUVRSLC0yUSk=&amp;WINDOW=FIRST_POPUP&amp;HEIGHT=450&amp;WIDTH=450&amp;START_MAXIMIZED=FALS","E&amp;VAR:CALENDAR=US&amp;VAR:SYMBOL=APL&amp;VAR:INDEX=0"}</definedName>
    <definedName name="_228__FDSAUDITLINK__" localSheetId="2" hidden="1">{"fdsup://directions/FAT Viewer?action=UPDATE&amp;creator=factset&amp;DYN_ARGS=TRUE&amp;DOC_NAME=FAT:FQL_AUDITING_CLIENT_TEMPLATE.FAT&amp;display_string=Audit&amp;VAR:KEY=ALWBKHSXEZ&amp;VAR:QUERY=RkZfQ0FQRVgoUVRSLC0zUSk=&amp;WINDOW=FIRST_POPUP&amp;HEIGHT=450&amp;WIDTH=450&amp;START_MAXIMIZED=FALS","E&amp;VAR:CALENDAR=US&amp;VAR:SYMBOL=APL&amp;VAR:INDEX=0"}</definedName>
    <definedName name="_228__FDSAUDITLINK__" hidden="1">{"fdsup://directions/FAT Viewer?action=UPDATE&amp;creator=factset&amp;DYN_ARGS=TRUE&amp;DOC_NAME=FAT:FQL_AUDITING_CLIENT_TEMPLATE.FAT&amp;display_string=Audit&amp;VAR:KEY=ALWBKHSXEZ&amp;VAR:QUERY=RkZfQ0FQRVgoUVRSLC0zUSk=&amp;WINDOW=FIRST_POPUP&amp;HEIGHT=450&amp;WIDTH=450&amp;START_MAXIMIZED=FALS","E&amp;VAR:CALENDAR=US&amp;VAR:SYMBOL=APL&amp;VAR:INDEX=0"}</definedName>
    <definedName name="_229__FDSAUDITLINK__" localSheetId="2" hidden="1">{"fdsup://directions/FAT Viewer?action=UPDATE&amp;creator=factset&amp;DYN_ARGS=TRUE&amp;DOC_NAME=FAT:FQL_AUDITING_CLIENT_TEMPLATE.FAT&amp;display_string=Audit&amp;VAR:KEY=UJKNYZOXGH&amp;VAR:QUERY=RkZfQ0FQRVgoUVRSLDBRKQ==&amp;WINDOW=FIRST_POPUP&amp;HEIGHT=450&amp;WIDTH=450&amp;START_MAXIMIZED=FALS","E&amp;VAR:CALENDAR=US&amp;VAR:SYMBOL=XTXI&amp;VAR:INDEX=0"}</definedName>
    <definedName name="_229__FDSAUDITLINK__" hidden="1">{"fdsup://directions/FAT Viewer?action=UPDATE&amp;creator=factset&amp;DYN_ARGS=TRUE&amp;DOC_NAME=FAT:FQL_AUDITING_CLIENT_TEMPLATE.FAT&amp;display_string=Audit&amp;VAR:KEY=UJKNYZOXGH&amp;VAR:QUERY=RkZfQ0FQRVgoUVRSLDBRKQ==&amp;WINDOW=FIRST_POPUP&amp;HEIGHT=450&amp;WIDTH=450&amp;START_MAXIMIZED=FALS","E&amp;VAR:CALENDAR=US&amp;VAR:SYMBOL=XTXI&amp;VAR:INDEX=0"}</definedName>
    <definedName name="_23__123Graph_CSENS_COMPARISON" hidden="1">#REF!</definedName>
    <definedName name="_23__123Graph_CWAGES_BY_B_U" hidden="1">#REF!</definedName>
    <definedName name="_23__123Graph_DSUPPLIES_BY_B_U" hidden="1">#REF!</definedName>
    <definedName name="_23__123Graph_FOP75_25RETURN" hidden="1">#REF!</definedName>
    <definedName name="_23__FDSAUDITLINK__" localSheetId="2" hidden="1">{"fdsup://directions/FAT Viewer?action=UPDATE&amp;creator=factset&amp;DYN_ARGS=TRUE&amp;DOC_NAME=FAT:FQL_AUDITING_CLIENT_TEMPLATE.FAT&amp;display_string=Audit&amp;VAR:KEY=ETKFAHIZCJ&amp;VAR:QUERY=RkZfQ0FQRVgoUVRSLC0yUSk=&amp;WINDOW=FIRST_POPUP&amp;HEIGHT=450&amp;WIDTH=450&amp;START_MAXIMIZED=FALS","E&amp;VAR:CALENDAR=US&amp;VAR:SYMBOL=EVEP&amp;VAR:INDEX=0"}</definedName>
    <definedName name="_23__FDSAUDITLINK__" hidden="1">{"fdsup://directions/FAT Viewer?action=UPDATE&amp;creator=factset&amp;DYN_ARGS=TRUE&amp;DOC_NAME=FAT:FQL_AUDITING_CLIENT_TEMPLATE.FAT&amp;display_string=Audit&amp;VAR:KEY=ETKFAHIZCJ&amp;VAR:QUERY=RkZfQ0FQRVgoUVRSLC0yUSk=&amp;WINDOW=FIRST_POPUP&amp;HEIGHT=450&amp;WIDTH=450&amp;START_MAXIMIZED=FALS","E&amp;VAR:CALENDAR=US&amp;VAR:SYMBOL=EVEP&amp;VAR:INDEX=0"}</definedName>
    <definedName name="_230__FDSAUDITLINK__" localSheetId="2" hidden="1">{"fdsup://directions/FAT Viewer?action=UPDATE&amp;creator=factset&amp;DYN_ARGS=TRUE&amp;DOC_NAME=FAT:FQL_AUDITING_CLIENT_TEMPLATE.FAT&amp;display_string=Audit&amp;VAR:KEY=UZINYXYJIP&amp;VAR:QUERY=RkZfQ0FQRVgoUVRSLC0xUSk=&amp;WINDOW=FIRST_POPUP&amp;HEIGHT=450&amp;WIDTH=450&amp;START_MAXIMIZED=FALS","E&amp;VAR:CALENDAR=US&amp;VAR:SYMBOL=XTXI&amp;VAR:INDEX=0"}</definedName>
    <definedName name="_230__FDSAUDITLINK__" hidden="1">{"fdsup://directions/FAT Viewer?action=UPDATE&amp;creator=factset&amp;DYN_ARGS=TRUE&amp;DOC_NAME=FAT:FQL_AUDITING_CLIENT_TEMPLATE.FAT&amp;display_string=Audit&amp;VAR:KEY=UZINYXYJIP&amp;VAR:QUERY=RkZfQ0FQRVgoUVRSLC0xUSk=&amp;WINDOW=FIRST_POPUP&amp;HEIGHT=450&amp;WIDTH=450&amp;START_MAXIMIZED=FALS","E&amp;VAR:CALENDAR=US&amp;VAR:SYMBOL=XTXI&amp;VAR:INDEX=0"}</definedName>
    <definedName name="_231__FDSAUDITLINK__" localSheetId="2" hidden="1">{"fdsup://directions/FAT Viewer?action=UPDATE&amp;creator=factset&amp;DYN_ARGS=TRUE&amp;DOC_NAME=FAT:FQL_AUDITING_CLIENT_TEMPLATE.FAT&amp;display_string=Audit&amp;VAR:KEY=KBUNSBMVWP&amp;VAR:QUERY=RkZfQ0FQRVgoUVRSLC0yUSk=&amp;WINDOW=FIRST_POPUP&amp;HEIGHT=450&amp;WIDTH=450&amp;START_MAXIMIZED=FALS","E&amp;VAR:CALENDAR=US&amp;VAR:SYMBOL=XTXI&amp;VAR:INDEX=0"}</definedName>
    <definedName name="_231__FDSAUDITLINK__" hidden="1">{"fdsup://directions/FAT Viewer?action=UPDATE&amp;creator=factset&amp;DYN_ARGS=TRUE&amp;DOC_NAME=FAT:FQL_AUDITING_CLIENT_TEMPLATE.FAT&amp;display_string=Audit&amp;VAR:KEY=KBUNSBMVWP&amp;VAR:QUERY=RkZfQ0FQRVgoUVRSLC0yUSk=&amp;WINDOW=FIRST_POPUP&amp;HEIGHT=450&amp;WIDTH=450&amp;START_MAXIMIZED=FALS","E&amp;VAR:CALENDAR=US&amp;VAR:SYMBOL=XTXI&amp;VAR:INDEX=0"}</definedName>
    <definedName name="_232__FDSAUDITLINK__" localSheetId="2" hidden="1">{"fdsup://directions/FAT Viewer?action=UPDATE&amp;creator=factset&amp;DYN_ARGS=TRUE&amp;DOC_NAME=FAT:FQL_AUDITING_CLIENT_TEMPLATE.FAT&amp;display_string=Audit&amp;VAR:KEY=QTIRGRCNQP&amp;VAR:QUERY=RkZfQ0FQRVgoUVRSLC0zUSk=&amp;WINDOW=FIRST_POPUP&amp;HEIGHT=450&amp;WIDTH=450&amp;START_MAXIMIZED=FALS","E&amp;VAR:CALENDAR=US&amp;VAR:SYMBOL=XTXI&amp;VAR:INDEX=0"}</definedName>
    <definedName name="_232__FDSAUDITLINK__" hidden="1">{"fdsup://directions/FAT Viewer?action=UPDATE&amp;creator=factset&amp;DYN_ARGS=TRUE&amp;DOC_NAME=FAT:FQL_AUDITING_CLIENT_TEMPLATE.FAT&amp;display_string=Audit&amp;VAR:KEY=QTIRGRCNQP&amp;VAR:QUERY=RkZfQ0FQRVgoUVRSLC0zUSk=&amp;WINDOW=FIRST_POPUP&amp;HEIGHT=450&amp;WIDTH=450&amp;START_MAXIMIZED=FALS","E&amp;VAR:CALENDAR=US&amp;VAR:SYMBOL=XTXI&amp;VAR:INDEX=0"}</definedName>
    <definedName name="_233__FDSAUDITLINK__" localSheetId="2" hidden="1">{"fdsup://directions/FAT Viewer?action=UPDATE&amp;creator=factset&amp;DYN_ARGS=TRUE&amp;DOC_NAME=FAT:FQL_AUDITING_CLIENT_TEMPLATE.FAT&amp;display_string=Audit&amp;VAR:KEY=GVGNCPODUV&amp;VAR:QUERY=RkZfQ0FQRVgoUVRSLDBRKQ==&amp;WINDOW=FIRST_POPUP&amp;HEIGHT=450&amp;WIDTH=450&amp;START_MAXIMIZED=FALS","E&amp;VAR:CALENDAR=US&amp;VAR:SYMBOL=TRGP&amp;VAR:INDEX=0"}</definedName>
    <definedName name="_233__FDSAUDITLINK__" hidden="1">{"fdsup://directions/FAT Viewer?action=UPDATE&amp;creator=factset&amp;DYN_ARGS=TRUE&amp;DOC_NAME=FAT:FQL_AUDITING_CLIENT_TEMPLATE.FAT&amp;display_string=Audit&amp;VAR:KEY=GVGNCPODUV&amp;VAR:QUERY=RkZfQ0FQRVgoUVRSLDBRKQ==&amp;WINDOW=FIRST_POPUP&amp;HEIGHT=450&amp;WIDTH=450&amp;START_MAXIMIZED=FALS","E&amp;VAR:CALENDAR=US&amp;VAR:SYMBOL=TRGP&amp;VAR:INDEX=0"}</definedName>
    <definedName name="_234__FDSAUDITLINK__" localSheetId="2" hidden="1">{"fdsup://directions/FAT Viewer?action=UPDATE&amp;creator=factset&amp;DYN_ARGS=TRUE&amp;DOC_NAME=FAT:FQL_AUDITING_CLIENT_TEMPLATE.FAT&amp;display_string=Audit&amp;VAR:KEY=KXGRIVODUV&amp;VAR:QUERY=RkZfQ0FQRVgoUVRSLC0xUSk=&amp;WINDOW=FIRST_POPUP&amp;HEIGHT=450&amp;WIDTH=450&amp;START_MAXIMIZED=FALS","E&amp;VAR:CALENDAR=US&amp;VAR:SYMBOL=TRGP&amp;VAR:INDEX=0"}</definedName>
    <definedName name="_234__FDSAUDITLINK__" hidden="1">{"fdsup://directions/FAT Viewer?action=UPDATE&amp;creator=factset&amp;DYN_ARGS=TRUE&amp;DOC_NAME=FAT:FQL_AUDITING_CLIENT_TEMPLATE.FAT&amp;display_string=Audit&amp;VAR:KEY=KXGRIVODUV&amp;VAR:QUERY=RkZfQ0FQRVgoUVRSLC0xUSk=&amp;WINDOW=FIRST_POPUP&amp;HEIGHT=450&amp;WIDTH=450&amp;START_MAXIMIZED=FALS","E&amp;VAR:CALENDAR=US&amp;VAR:SYMBOL=TRGP&amp;VAR:INDEX=0"}</definedName>
    <definedName name="_235__FDSAUDITLINK__" localSheetId="2" hidden="1">{"fdsup://directions/FAT Viewer?action=UPDATE&amp;creator=factset&amp;DYN_ARGS=TRUE&amp;DOC_NAME=FAT:FQL_AUDITING_CLIENT_TEMPLATE.FAT&amp;display_string=Audit&amp;VAR:KEY=CRANOROXQD&amp;VAR:QUERY=RkZfQ0FQRVgoUVRSLC0yUSk=&amp;WINDOW=FIRST_POPUP&amp;HEIGHT=450&amp;WIDTH=450&amp;START_MAXIMIZED=FALS","E&amp;VAR:CALENDAR=US&amp;VAR:SYMBOL=TRGP&amp;VAR:INDEX=0"}</definedName>
    <definedName name="_235__FDSAUDITLINK__" hidden="1">{"fdsup://directions/FAT Viewer?action=UPDATE&amp;creator=factset&amp;DYN_ARGS=TRUE&amp;DOC_NAME=FAT:FQL_AUDITING_CLIENT_TEMPLATE.FAT&amp;display_string=Audit&amp;VAR:KEY=CRANOROXQD&amp;VAR:QUERY=RkZfQ0FQRVgoUVRSLC0yUSk=&amp;WINDOW=FIRST_POPUP&amp;HEIGHT=450&amp;WIDTH=450&amp;START_MAXIMIZED=FALS","E&amp;VAR:CALENDAR=US&amp;VAR:SYMBOL=TRGP&amp;VAR:INDEX=0"}</definedName>
    <definedName name="_236__FDSAUDITLINK__" localSheetId="2" hidden="1">{"fdsup://directions/FAT Viewer?action=UPDATE&amp;creator=factset&amp;DYN_ARGS=TRUE&amp;DOC_NAME=FAT:FQL_AUDITING_CLIENT_TEMPLATE.FAT&amp;display_string=Audit&amp;VAR:KEY=QLUTQLCLGJ&amp;VAR:QUERY=RkZfQ0FQRVgoUVRSLC0zUSk=&amp;WINDOW=FIRST_POPUP&amp;HEIGHT=450&amp;WIDTH=450&amp;START_MAXIMIZED=FALS","E&amp;VAR:CALENDAR=US&amp;VAR:SYMBOL=TRGP&amp;VAR:INDEX=0"}</definedName>
    <definedName name="_236__FDSAUDITLINK__" hidden="1">{"fdsup://directions/FAT Viewer?action=UPDATE&amp;creator=factset&amp;DYN_ARGS=TRUE&amp;DOC_NAME=FAT:FQL_AUDITING_CLIENT_TEMPLATE.FAT&amp;display_string=Audit&amp;VAR:KEY=QLUTQLCLGJ&amp;VAR:QUERY=RkZfQ0FQRVgoUVRSLC0zUSk=&amp;WINDOW=FIRST_POPUP&amp;HEIGHT=450&amp;WIDTH=450&amp;START_MAXIMIZED=FALS","E&amp;VAR:CALENDAR=US&amp;VAR:SYMBOL=TRGP&amp;VAR:INDEX=0"}</definedName>
    <definedName name="_237__FDSAUDITLINK__" localSheetId="2" hidden="1">{"fdsup://directions/FAT Viewer?action=UPDATE&amp;creator=factset&amp;DYN_ARGS=TRUE&amp;DOC_NAME=FAT:FQL_AUDITING_CLIENT_TEMPLATE.FAT&amp;display_string=Audit&amp;VAR:KEY=EZGTCLSBAD&amp;VAR:QUERY=RkZfQ0FQRVgoUVRSLDBRKQ==&amp;WINDOW=FIRST_POPUP&amp;HEIGHT=450&amp;WIDTH=450&amp;START_MAXIMIZED=FALS","E&amp;VAR:CALENDAR=US&amp;VAR:SYMBOL=NSH&amp;VAR:INDEX=0"}</definedName>
    <definedName name="_237__FDSAUDITLINK__" hidden="1">{"fdsup://directions/FAT Viewer?action=UPDATE&amp;creator=factset&amp;DYN_ARGS=TRUE&amp;DOC_NAME=FAT:FQL_AUDITING_CLIENT_TEMPLATE.FAT&amp;display_string=Audit&amp;VAR:KEY=EZGTCLSBAD&amp;VAR:QUERY=RkZfQ0FQRVgoUVRSLDBRKQ==&amp;WINDOW=FIRST_POPUP&amp;HEIGHT=450&amp;WIDTH=450&amp;START_MAXIMIZED=FALS","E&amp;VAR:CALENDAR=US&amp;VAR:SYMBOL=NSH&amp;VAR:INDEX=0"}</definedName>
    <definedName name="_238__FDSAUDITLINK__" localSheetId="2" hidden="1">{"fdsup://directions/FAT Viewer?action=UPDATE&amp;creator=factset&amp;DYN_ARGS=TRUE&amp;DOC_NAME=FAT:FQL_AUDITING_CLIENT_TEMPLATE.FAT&amp;display_string=Audit&amp;VAR:KEY=YJKTCVWVCX&amp;VAR:QUERY=RkZfQ0FQRVgoUVRSLC0xUSk=&amp;WINDOW=FIRST_POPUP&amp;HEIGHT=450&amp;WIDTH=450&amp;START_MAXIMIZED=FALS","E&amp;VAR:CALENDAR=US&amp;VAR:SYMBOL=NSH&amp;VAR:INDEX=0"}</definedName>
    <definedName name="_238__FDSAUDITLINK__" hidden="1">{"fdsup://directions/FAT Viewer?action=UPDATE&amp;creator=factset&amp;DYN_ARGS=TRUE&amp;DOC_NAME=FAT:FQL_AUDITING_CLIENT_TEMPLATE.FAT&amp;display_string=Audit&amp;VAR:KEY=YJKTCVWVCX&amp;VAR:QUERY=RkZfQ0FQRVgoUVRSLC0xUSk=&amp;WINDOW=FIRST_POPUP&amp;HEIGHT=450&amp;WIDTH=450&amp;START_MAXIMIZED=FALS","E&amp;VAR:CALENDAR=US&amp;VAR:SYMBOL=NSH&amp;VAR:INDEX=0"}</definedName>
    <definedName name="_239__FDSAUDITLINK__" localSheetId="2" hidden="1">{"fdsup://directions/FAT Viewer?action=UPDATE&amp;creator=factset&amp;DYN_ARGS=TRUE&amp;DOC_NAME=FAT:FQL_AUDITING_CLIENT_TEMPLATE.FAT&amp;display_string=Audit&amp;VAR:KEY=ENIFKRWBWP&amp;VAR:QUERY=RkZfQ0FQRVgoUVRSLC0yUSk=&amp;WINDOW=FIRST_POPUP&amp;HEIGHT=450&amp;WIDTH=450&amp;START_MAXIMIZED=FALS","E&amp;VAR:CALENDAR=US&amp;VAR:SYMBOL=NSH&amp;VAR:INDEX=0"}</definedName>
    <definedName name="_239__FDSAUDITLINK__" hidden="1">{"fdsup://directions/FAT Viewer?action=UPDATE&amp;creator=factset&amp;DYN_ARGS=TRUE&amp;DOC_NAME=FAT:FQL_AUDITING_CLIENT_TEMPLATE.FAT&amp;display_string=Audit&amp;VAR:KEY=ENIFKRWBWP&amp;VAR:QUERY=RkZfQ0FQRVgoUVRSLC0yUSk=&amp;WINDOW=FIRST_POPUP&amp;HEIGHT=450&amp;WIDTH=450&amp;START_MAXIMIZED=FALS","E&amp;VAR:CALENDAR=US&amp;VAR:SYMBOL=NSH&amp;VAR:INDEX=0"}</definedName>
    <definedName name="_24__123Graph_CSUPPLIES_BY_B_U" hidden="1">#REF!</definedName>
    <definedName name="_24__123Graph_DCONTRACT_BY_B_U" hidden="1">#REF!</definedName>
    <definedName name="_24__123Graph_DWAGES_BY_B_U" hidden="1">#REF!</definedName>
    <definedName name="_24__123Graph_XCHART_1" hidden="1">#REF!</definedName>
    <definedName name="_24__FDSAUDITLINK__" localSheetId="2" hidden="1">{"fdsup://directions/FAT Viewer?action=UPDATE&amp;creator=factset&amp;DYN_ARGS=TRUE&amp;DOC_NAME=FAT:FQL_AUDITING_CLIENT_TEMPLATE.FAT&amp;display_string=Audit&amp;VAR:KEY=EZYLEXSBON&amp;VAR:QUERY=RkZfQ0FQRVgoUVRSLC0zUSk=&amp;WINDOW=FIRST_POPUP&amp;HEIGHT=450&amp;WIDTH=450&amp;START_MAXIMIZED=FALS","E&amp;VAR:CALENDAR=US&amp;VAR:SYMBOL=EVEP&amp;VAR:INDEX=0"}</definedName>
    <definedName name="_24__FDSAUDITLINK__" hidden="1">{"fdsup://directions/FAT Viewer?action=UPDATE&amp;creator=factset&amp;DYN_ARGS=TRUE&amp;DOC_NAME=FAT:FQL_AUDITING_CLIENT_TEMPLATE.FAT&amp;display_string=Audit&amp;VAR:KEY=EZYLEXSBON&amp;VAR:QUERY=RkZfQ0FQRVgoUVRSLC0zUSk=&amp;WINDOW=FIRST_POPUP&amp;HEIGHT=450&amp;WIDTH=450&amp;START_MAXIMIZED=FALS","E&amp;VAR:CALENDAR=US&amp;VAR:SYMBOL=EVEP&amp;VAR:INDEX=0"}</definedName>
    <definedName name="_240__FDSAUDITLINK__" localSheetId="2" hidden="1">{"fdsup://directions/FAT Viewer?action=UPDATE&amp;creator=factset&amp;DYN_ARGS=TRUE&amp;DOC_NAME=FAT:FQL_AUDITING_CLIENT_TEMPLATE.FAT&amp;display_string=Audit&amp;VAR:KEY=CDCBWBYDQB&amp;VAR:QUERY=RkZfQ0FQRVgoUVRSLC0zUSk=&amp;WINDOW=FIRST_POPUP&amp;HEIGHT=450&amp;WIDTH=450&amp;START_MAXIMIZED=FALS","E&amp;VAR:CALENDAR=US&amp;VAR:SYMBOL=NSH&amp;VAR:INDEX=0"}</definedName>
    <definedName name="_240__FDSAUDITLINK__" hidden="1">{"fdsup://directions/FAT Viewer?action=UPDATE&amp;creator=factset&amp;DYN_ARGS=TRUE&amp;DOC_NAME=FAT:FQL_AUDITING_CLIENT_TEMPLATE.FAT&amp;display_string=Audit&amp;VAR:KEY=CDCBWBYDQB&amp;VAR:QUERY=RkZfQ0FQRVgoUVRSLC0zUSk=&amp;WINDOW=FIRST_POPUP&amp;HEIGHT=450&amp;WIDTH=450&amp;START_MAXIMIZED=FALS","E&amp;VAR:CALENDAR=US&amp;VAR:SYMBOL=NSH&amp;VAR:INDEX=0"}</definedName>
    <definedName name="_241__FDSAUDITLINK__" localSheetId="2" hidden="1">{"fdsup://directions/FAT Viewer?action=UPDATE&amp;creator=factset&amp;DYN_ARGS=TRUE&amp;DOC_NAME=FAT:FQL_AUDITING_CLIENT_TEMPLATE.FAT&amp;display_string=Audit&amp;VAR:KEY=MRELINIDUN&amp;VAR:QUERY=RkZfQ0FQRVgoUVRSLDBRKQ==&amp;WINDOW=FIRST_POPUP&amp;HEIGHT=450&amp;WIDTH=450&amp;START_MAXIMIZED=FALS","E&amp;VAR:CALENDAR=US&amp;VAR:SYMBOL=KMI&amp;VAR:INDEX=0"}</definedName>
    <definedName name="_241__FDSAUDITLINK__" hidden="1">{"fdsup://directions/FAT Viewer?action=UPDATE&amp;creator=factset&amp;DYN_ARGS=TRUE&amp;DOC_NAME=FAT:FQL_AUDITING_CLIENT_TEMPLATE.FAT&amp;display_string=Audit&amp;VAR:KEY=MRELINIDUN&amp;VAR:QUERY=RkZfQ0FQRVgoUVRSLDBRKQ==&amp;WINDOW=FIRST_POPUP&amp;HEIGHT=450&amp;WIDTH=450&amp;START_MAXIMIZED=FALS","E&amp;VAR:CALENDAR=US&amp;VAR:SYMBOL=KMI&amp;VAR:INDEX=0"}</definedName>
    <definedName name="_242__FDSAUDITLINK__" localSheetId="2" hidden="1">{"fdsup://directions/FAT Viewer?action=UPDATE&amp;creator=factset&amp;DYN_ARGS=TRUE&amp;DOC_NAME=FAT:FQL_AUDITING_CLIENT_TEMPLATE.FAT&amp;display_string=Audit&amp;VAR:KEY=IFODUDADIP&amp;VAR:QUERY=RkZfQ0FQRVgoUVRSLC0xUSk=&amp;WINDOW=FIRST_POPUP&amp;HEIGHT=450&amp;WIDTH=450&amp;START_MAXIMIZED=FALS","E&amp;VAR:CALENDAR=US&amp;VAR:SYMBOL=KMI&amp;VAR:INDEX=0"}</definedName>
    <definedName name="_242__FDSAUDITLINK__" hidden="1">{"fdsup://directions/FAT Viewer?action=UPDATE&amp;creator=factset&amp;DYN_ARGS=TRUE&amp;DOC_NAME=FAT:FQL_AUDITING_CLIENT_TEMPLATE.FAT&amp;display_string=Audit&amp;VAR:KEY=IFODUDADIP&amp;VAR:QUERY=RkZfQ0FQRVgoUVRSLC0xUSk=&amp;WINDOW=FIRST_POPUP&amp;HEIGHT=450&amp;WIDTH=450&amp;START_MAXIMIZED=FALS","E&amp;VAR:CALENDAR=US&amp;VAR:SYMBOL=KMI&amp;VAR:INDEX=0"}</definedName>
    <definedName name="_243__FDSAUDITLINK__" localSheetId="2" hidden="1">{"fdsup://directions/FAT Viewer?action=UPDATE&amp;creator=factset&amp;DYN_ARGS=TRUE&amp;DOC_NAME=FAT:FQL_AUDITING_CLIENT_TEMPLATE.FAT&amp;display_string=Audit&amp;VAR:KEY=IVYHOZMZUD&amp;VAR:QUERY=RkZfQ0FQRVgoUVRSLC0yUSk=&amp;WINDOW=FIRST_POPUP&amp;HEIGHT=450&amp;WIDTH=450&amp;START_MAXIMIZED=FALS","E&amp;VAR:CALENDAR=US&amp;VAR:SYMBOL=KMI&amp;VAR:INDEX=0"}</definedName>
    <definedName name="_243__FDSAUDITLINK__" hidden="1">{"fdsup://directions/FAT Viewer?action=UPDATE&amp;creator=factset&amp;DYN_ARGS=TRUE&amp;DOC_NAME=FAT:FQL_AUDITING_CLIENT_TEMPLATE.FAT&amp;display_string=Audit&amp;VAR:KEY=IVYHOZMZUD&amp;VAR:QUERY=RkZfQ0FQRVgoUVRSLC0yUSk=&amp;WINDOW=FIRST_POPUP&amp;HEIGHT=450&amp;WIDTH=450&amp;START_MAXIMIZED=FALS","E&amp;VAR:CALENDAR=US&amp;VAR:SYMBOL=KMI&amp;VAR:INDEX=0"}</definedName>
    <definedName name="_244__FDSAUDITLINK__" localSheetId="2" hidden="1">{"fdsup://directions/FAT Viewer?action=UPDATE&amp;creator=factset&amp;DYN_ARGS=TRUE&amp;DOC_NAME=FAT:FQL_AUDITING_CLIENT_TEMPLATE.FAT&amp;display_string=Audit&amp;VAR:KEY=KPUZOZGRKX&amp;VAR:QUERY=RkZfQ0FQRVgoUVRSLC0zUSk=&amp;WINDOW=FIRST_POPUP&amp;HEIGHT=450&amp;WIDTH=450&amp;START_MAXIMIZED=FALS","E&amp;VAR:CALENDAR=US&amp;VAR:SYMBOL=KMI&amp;VAR:INDEX=0"}</definedName>
    <definedName name="_244__FDSAUDITLINK__" hidden="1">{"fdsup://directions/FAT Viewer?action=UPDATE&amp;creator=factset&amp;DYN_ARGS=TRUE&amp;DOC_NAME=FAT:FQL_AUDITING_CLIENT_TEMPLATE.FAT&amp;display_string=Audit&amp;VAR:KEY=KPUZOZGRKX&amp;VAR:QUERY=RkZfQ0FQRVgoUVRSLC0zUSk=&amp;WINDOW=FIRST_POPUP&amp;HEIGHT=450&amp;WIDTH=450&amp;START_MAXIMIZED=FALS","E&amp;VAR:CALENDAR=US&amp;VAR:SYMBOL=KMI&amp;VAR:INDEX=0"}</definedName>
    <definedName name="_245__FDSAUDITLINK__" localSheetId="2" hidden="1">{"fdsup://directions/FAT Viewer?action=UPDATE&amp;creator=factset&amp;DYN_ARGS=TRUE&amp;DOC_NAME=FAT:FQL_AUDITING_CLIENT_TEMPLATE.FAT&amp;display_string=Audit&amp;VAR:KEY=YHQTSVONSR&amp;VAR:QUERY=RkZfQ0FQRVgoUVRSLDBRKQ==&amp;WINDOW=FIRST_POPUP&amp;HEIGHT=450&amp;WIDTH=450&amp;START_MAXIMIZED=FALS","E&amp;VAR:CALENDAR=US&amp;VAR:SYMBOL=ETE&amp;VAR:INDEX=0"}</definedName>
    <definedName name="_245__FDSAUDITLINK__" hidden="1">{"fdsup://directions/FAT Viewer?action=UPDATE&amp;creator=factset&amp;DYN_ARGS=TRUE&amp;DOC_NAME=FAT:FQL_AUDITING_CLIENT_TEMPLATE.FAT&amp;display_string=Audit&amp;VAR:KEY=YHQTSVONSR&amp;VAR:QUERY=RkZfQ0FQRVgoUVRSLDBRKQ==&amp;WINDOW=FIRST_POPUP&amp;HEIGHT=450&amp;WIDTH=450&amp;START_MAXIMIZED=FALS","E&amp;VAR:CALENDAR=US&amp;VAR:SYMBOL=ETE&amp;VAR:INDEX=0"}</definedName>
    <definedName name="_246__FDSAUDITLINK__" localSheetId="2" hidden="1">{"fdsup://directions/FAT Viewer?action=UPDATE&amp;creator=factset&amp;DYN_ARGS=TRUE&amp;DOC_NAME=FAT:FQL_AUDITING_CLIENT_TEMPLATE.FAT&amp;display_string=Audit&amp;VAR:KEY=KLSZKFETWB&amp;VAR:QUERY=RkZfQ0FQRVgoUVRSLC0xUSk=&amp;WINDOW=FIRST_POPUP&amp;HEIGHT=450&amp;WIDTH=450&amp;START_MAXIMIZED=FALS","E&amp;VAR:CALENDAR=US&amp;VAR:SYMBOL=ETE&amp;VAR:INDEX=0"}</definedName>
    <definedName name="_246__FDSAUDITLINK__" hidden="1">{"fdsup://directions/FAT Viewer?action=UPDATE&amp;creator=factset&amp;DYN_ARGS=TRUE&amp;DOC_NAME=FAT:FQL_AUDITING_CLIENT_TEMPLATE.FAT&amp;display_string=Audit&amp;VAR:KEY=KLSZKFETWB&amp;VAR:QUERY=RkZfQ0FQRVgoUVRSLC0xUSk=&amp;WINDOW=FIRST_POPUP&amp;HEIGHT=450&amp;WIDTH=450&amp;START_MAXIMIZED=FALS","E&amp;VAR:CALENDAR=US&amp;VAR:SYMBOL=ETE&amp;VAR:INDEX=0"}</definedName>
    <definedName name="_247__FDSAUDITLINK__" localSheetId="2" hidden="1">{"fdsup://directions/FAT Viewer?action=UPDATE&amp;creator=factset&amp;DYN_ARGS=TRUE&amp;DOC_NAME=FAT:FQL_AUDITING_CLIENT_TEMPLATE.FAT&amp;display_string=Audit&amp;VAR:KEY=WFALUTYBGP&amp;VAR:QUERY=RkZfQ0FQRVgoUVRSLC0yUSk=&amp;WINDOW=FIRST_POPUP&amp;HEIGHT=450&amp;WIDTH=450&amp;START_MAXIMIZED=FALS","E&amp;VAR:CALENDAR=US&amp;VAR:SYMBOL=ETE&amp;VAR:INDEX=0"}</definedName>
    <definedName name="_247__FDSAUDITLINK__" hidden="1">{"fdsup://directions/FAT Viewer?action=UPDATE&amp;creator=factset&amp;DYN_ARGS=TRUE&amp;DOC_NAME=FAT:FQL_AUDITING_CLIENT_TEMPLATE.FAT&amp;display_string=Audit&amp;VAR:KEY=WFALUTYBGP&amp;VAR:QUERY=RkZfQ0FQRVgoUVRSLC0yUSk=&amp;WINDOW=FIRST_POPUP&amp;HEIGHT=450&amp;WIDTH=450&amp;START_MAXIMIZED=FALS","E&amp;VAR:CALENDAR=US&amp;VAR:SYMBOL=ETE&amp;VAR:INDEX=0"}</definedName>
    <definedName name="_248__FDSAUDITLINK__" localSheetId="2" hidden="1">{"fdsup://directions/FAT Viewer?action=UPDATE&amp;creator=factset&amp;DYN_ARGS=TRUE&amp;DOC_NAME=FAT:FQL_AUDITING_CLIENT_TEMPLATE.FAT&amp;display_string=Audit&amp;VAR:KEY=ODYHONQXAZ&amp;VAR:QUERY=RkZfQ0FQRVgoUVRSLC0zUSk=&amp;WINDOW=FIRST_POPUP&amp;HEIGHT=450&amp;WIDTH=450&amp;START_MAXIMIZED=FALS","E&amp;VAR:CALENDAR=US&amp;VAR:SYMBOL=ETE&amp;VAR:INDEX=0"}</definedName>
    <definedName name="_248__FDSAUDITLINK__" hidden="1">{"fdsup://directions/FAT Viewer?action=UPDATE&amp;creator=factset&amp;DYN_ARGS=TRUE&amp;DOC_NAME=FAT:FQL_AUDITING_CLIENT_TEMPLATE.FAT&amp;display_string=Audit&amp;VAR:KEY=ODYHONQXAZ&amp;VAR:QUERY=RkZfQ0FQRVgoUVRSLC0zUSk=&amp;WINDOW=FIRST_POPUP&amp;HEIGHT=450&amp;WIDTH=450&amp;START_MAXIMIZED=FALS","E&amp;VAR:CALENDAR=US&amp;VAR:SYMBOL=ETE&amp;VAR:INDEX=0"}</definedName>
    <definedName name="_249__FDSAUDITLINK__" localSheetId="2" hidden="1">{"fdsup://directions/FAT Viewer?action=UPDATE&amp;creator=factset&amp;DYN_ARGS=TRUE&amp;DOC_NAME=FAT:FQL_AUDITING_CLIENT_TEMPLATE.FAT&amp;display_string=Audit&amp;VAR:KEY=YDGFSNGJUZ&amp;VAR:QUERY=RkZfQ0FQRVgoUVRSLDBRKQ==&amp;WINDOW=FIRST_POPUP&amp;HEIGHT=450&amp;WIDTH=450&amp;START_MAXIMIZED=FALS","E&amp;VAR:CALENDAR=US&amp;VAR:SYMBOL=AHGP&amp;VAR:INDEX=0"}</definedName>
    <definedName name="_249__FDSAUDITLINK__" hidden="1">{"fdsup://directions/FAT Viewer?action=UPDATE&amp;creator=factset&amp;DYN_ARGS=TRUE&amp;DOC_NAME=FAT:FQL_AUDITING_CLIENT_TEMPLATE.FAT&amp;display_string=Audit&amp;VAR:KEY=YDGFSNGJUZ&amp;VAR:QUERY=RkZfQ0FQRVgoUVRSLDBRKQ==&amp;WINDOW=FIRST_POPUP&amp;HEIGHT=450&amp;WIDTH=450&amp;START_MAXIMIZED=FALS","E&amp;VAR:CALENDAR=US&amp;VAR:SYMBOL=AHGP&amp;VAR:INDEX=0"}</definedName>
    <definedName name="_25__123Graph_CWAGES_BY_B_U" hidden="1">#REF!</definedName>
    <definedName name="_25__123Graph_DQRE_S_BY_CO." hidden="1">#REF!</definedName>
    <definedName name="_25__123Graph_ECONTRACT_BY_B_U" hidden="1">#REF!</definedName>
    <definedName name="_25__123Graph_XOP75_25PRICE" hidden="1">#REF!</definedName>
    <definedName name="_25__FDSAUDITLINK__" localSheetId="2" hidden="1">{"fdsup://directions/FAT Viewer?action=UPDATE&amp;creator=factset&amp;DYN_ARGS=TRUE&amp;DOC_NAME=FAT:FQL_AUDITING_CLIENT_TEMPLATE.FAT&amp;display_string=Audit&amp;VAR:KEY=YBCFILUNWN&amp;VAR:QUERY=RkZfQ0FQRVgoUVRSLDBRKQ==&amp;WINDOW=FIRST_POPUP&amp;HEIGHT=450&amp;WIDTH=450&amp;START_MAXIMIZED=FALS","E&amp;VAR:CALENDAR=US&amp;VAR:SYMBOL=ENP&amp;VAR:INDEX=0"}</definedName>
    <definedName name="_25__FDSAUDITLINK__" hidden="1">{"fdsup://directions/FAT Viewer?action=UPDATE&amp;creator=factset&amp;DYN_ARGS=TRUE&amp;DOC_NAME=FAT:FQL_AUDITING_CLIENT_TEMPLATE.FAT&amp;display_string=Audit&amp;VAR:KEY=YBCFILUNWN&amp;VAR:QUERY=RkZfQ0FQRVgoUVRSLDBRKQ==&amp;WINDOW=FIRST_POPUP&amp;HEIGHT=450&amp;WIDTH=450&amp;START_MAXIMIZED=FALS","E&amp;VAR:CALENDAR=US&amp;VAR:SYMBOL=ENP&amp;VAR:INDEX=0"}</definedName>
    <definedName name="_250__FDSAUDITLINK__" localSheetId="2" hidden="1">{"fdsup://directions/FAT Viewer?action=UPDATE&amp;creator=factset&amp;DYN_ARGS=TRUE&amp;DOC_NAME=FAT:FQL_AUDITING_CLIENT_TEMPLATE.FAT&amp;display_string=Audit&amp;VAR:KEY=YBCBUFQRWT&amp;VAR:QUERY=RkZfQ0FQRVgoUVRSLC0xUSk=&amp;WINDOW=FIRST_POPUP&amp;HEIGHT=450&amp;WIDTH=450&amp;START_MAXIMIZED=FALS","E&amp;VAR:CALENDAR=US&amp;VAR:SYMBOL=AHGP&amp;VAR:INDEX=0"}</definedName>
    <definedName name="_250__FDSAUDITLINK__" hidden="1">{"fdsup://directions/FAT Viewer?action=UPDATE&amp;creator=factset&amp;DYN_ARGS=TRUE&amp;DOC_NAME=FAT:FQL_AUDITING_CLIENT_TEMPLATE.FAT&amp;display_string=Audit&amp;VAR:KEY=YBCBUFQRWT&amp;VAR:QUERY=RkZfQ0FQRVgoUVRSLC0xUSk=&amp;WINDOW=FIRST_POPUP&amp;HEIGHT=450&amp;WIDTH=450&amp;START_MAXIMIZED=FALS","E&amp;VAR:CALENDAR=US&amp;VAR:SYMBOL=AHGP&amp;VAR:INDEX=0"}</definedName>
    <definedName name="_251__FDSAUDITLINK__" localSheetId="2" hidden="1">{"fdsup://directions/FAT Viewer?action=UPDATE&amp;creator=factset&amp;DYN_ARGS=TRUE&amp;DOC_NAME=FAT:FQL_AUDITING_CLIENT_TEMPLATE.FAT&amp;display_string=Audit&amp;VAR:KEY=SVCFMTMNEH&amp;VAR:QUERY=RkZfQ0FQRVgoUVRSLC0yUSk=&amp;WINDOW=FIRST_POPUP&amp;HEIGHT=450&amp;WIDTH=450&amp;START_MAXIMIZED=FALS","E&amp;VAR:CALENDAR=US&amp;VAR:SYMBOL=AHGP&amp;VAR:INDEX=0"}</definedName>
    <definedName name="_251__FDSAUDITLINK__" hidden="1">{"fdsup://directions/FAT Viewer?action=UPDATE&amp;creator=factset&amp;DYN_ARGS=TRUE&amp;DOC_NAME=FAT:FQL_AUDITING_CLIENT_TEMPLATE.FAT&amp;display_string=Audit&amp;VAR:KEY=SVCFMTMNEH&amp;VAR:QUERY=RkZfQ0FQRVgoUVRSLC0yUSk=&amp;WINDOW=FIRST_POPUP&amp;HEIGHT=450&amp;WIDTH=450&amp;START_MAXIMIZED=FALS","E&amp;VAR:CALENDAR=US&amp;VAR:SYMBOL=AHGP&amp;VAR:INDEX=0"}</definedName>
    <definedName name="_252__FDSAUDITLINK__" localSheetId="2" hidden="1">{"fdsup://directions/FAT Viewer?action=UPDATE&amp;creator=factset&amp;DYN_ARGS=TRUE&amp;DOC_NAME=FAT:FQL_AUDITING_CLIENT_TEMPLATE.FAT&amp;display_string=Audit&amp;VAR:KEY=UPEPWDAVAV&amp;VAR:QUERY=RkZfQ0FQRVgoUVRSLC0zUSk=&amp;WINDOW=FIRST_POPUP&amp;HEIGHT=450&amp;WIDTH=450&amp;START_MAXIMIZED=FALS","E&amp;VAR:CALENDAR=US&amp;VAR:SYMBOL=AHGP&amp;VAR:INDEX=0"}</definedName>
    <definedName name="_252__FDSAUDITLINK__" hidden="1">{"fdsup://directions/FAT Viewer?action=UPDATE&amp;creator=factset&amp;DYN_ARGS=TRUE&amp;DOC_NAME=FAT:FQL_AUDITING_CLIENT_TEMPLATE.FAT&amp;display_string=Audit&amp;VAR:KEY=UPEPWDAVAV&amp;VAR:QUERY=RkZfQ0FQRVgoUVRSLC0zUSk=&amp;WINDOW=FIRST_POPUP&amp;HEIGHT=450&amp;WIDTH=450&amp;START_MAXIMIZED=FALS","E&amp;VAR:CALENDAR=US&amp;VAR:SYMBOL=AHGP&amp;VAR:INDEX=0"}</definedName>
    <definedName name="_253__FDSAUDITLINK__" localSheetId="2" hidden="1">{"fdsup://directions/FAT Viewer?action=UPDATE&amp;creator=factset&amp;DYN_ARGS=TRUE&amp;DOC_NAME=FAT:FQL_AUDITING_CLIENT_TEMPLATE.FAT&amp;display_string=Audit&amp;VAR:KEY=GZENALIHQZ&amp;VAR:QUERY=RkZfQ0FQRVgoUVRSLDBRKQ==&amp;WINDOW=FIRST_POPUP&amp;HEIGHT=450&amp;WIDTH=450&amp;START_MAXIMIZED=FALS","E&amp;VAR:CALENDAR=US&amp;VAR:SYMBOL=AHD&amp;VAR:INDEX=0"}</definedName>
    <definedName name="_253__FDSAUDITLINK__" hidden="1">{"fdsup://directions/FAT Viewer?action=UPDATE&amp;creator=factset&amp;DYN_ARGS=TRUE&amp;DOC_NAME=FAT:FQL_AUDITING_CLIENT_TEMPLATE.FAT&amp;display_string=Audit&amp;VAR:KEY=GZENALIHQZ&amp;VAR:QUERY=RkZfQ0FQRVgoUVRSLDBRKQ==&amp;WINDOW=FIRST_POPUP&amp;HEIGHT=450&amp;WIDTH=450&amp;START_MAXIMIZED=FALS","E&amp;VAR:CALENDAR=US&amp;VAR:SYMBOL=AHD&amp;VAR:INDEX=0"}</definedName>
    <definedName name="_254__FDSAUDITLINK__" localSheetId="2" hidden="1">{"fdsup://directions/FAT Viewer?action=UPDATE&amp;creator=factset&amp;DYN_ARGS=TRUE&amp;DOC_NAME=FAT:FQL_AUDITING_CLIENT_TEMPLATE.FAT&amp;display_string=Audit&amp;VAR:KEY=ANEFKFOZQB&amp;VAR:QUERY=RkZfQ0FQRVgoUVRSLC0xUSk=&amp;WINDOW=FIRST_POPUP&amp;HEIGHT=450&amp;WIDTH=450&amp;START_MAXIMIZED=FALS","E&amp;VAR:CALENDAR=US&amp;VAR:SYMBOL=AHD&amp;VAR:INDEX=0"}</definedName>
    <definedName name="_254__FDSAUDITLINK__" hidden="1">{"fdsup://directions/FAT Viewer?action=UPDATE&amp;creator=factset&amp;DYN_ARGS=TRUE&amp;DOC_NAME=FAT:FQL_AUDITING_CLIENT_TEMPLATE.FAT&amp;display_string=Audit&amp;VAR:KEY=ANEFKFOZQB&amp;VAR:QUERY=RkZfQ0FQRVgoUVRSLC0xUSk=&amp;WINDOW=FIRST_POPUP&amp;HEIGHT=450&amp;WIDTH=450&amp;START_MAXIMIZED=FALS","E&amp;VAR:CALENDAR=US&amp;VAR:SYMBOL=AHD&amp;VAR:INDEX=0"}</definedName>
    <definedName name="_255__FDSAUDITLINK__" localSheetId="2" hidden="1">{"fdsup://directions/FAT Viewer?action=UPDATE&amp;creator=factset&amp;DYN_ARGS=TRUE&amp;DOC_NAME=FAT:FQL_AUDITING_CLIENT_TEMPLATE.FAT&amp;display_string=Audit&amp;VAR:KEY=WBOZKRUNWH&amp;VAR:QUERY=RkZfQ0FQRVgoUVRSLC0yUSk=&amp;WINDOW=FIRST_POPUP&amp;HEIGHT=450&amp;WIDTH=450&amp;START_MAXIMIZED=FALS","E&amp;VAR:CALENDAR=US&amp;VAR:SYMBOL=AHD&amp;VAR:INDEX=0"}</definedName>
    <definedName name="_255__FDSAUDITLINK__" hidden="1">{"fdsup://directions/FAT Viewer?action=UPDATE&amp;creator=factset&amp;DYN_ARGS=TRUE&amp;DOC_NAME=FAT:FQL_AUDITING_CLIENT_TEMPLATE.FAT&amp;display_string=Audit&amp;VAR:KEY=WBOZKRUNWH&amp;VAR:QUERY=RkZfQ0FQRVgoUVRSLC0yUSk=&amp;WINDOW=FIRST_POPUP&amp;HEIGHT=450&amp;WIDTH=450&amp;START_MAXIMIZED=FALS","E&amp;VAR:CALENDAR=US&amp;VAR:SYMBOL=AHD&amp;VAR:INDEX=0"}</definedName>
    <definedName name="_256__FDSAUDITLINK__" localSheetId="2" hidden="1">{"fdsup://directions/FAT Viewer?action=UPDATE&amp;creator=factset&amp;DYN_ARGS=TRUE&amp;DOC_NAME=FAT:FQL_AUDITING_CLIENT_TEMPLATE.FAT&amp;display_string=Audit&amp;VAR:KEY=CNQPUPARQX&amp;VAR:QUERY=RkZfQ0FQRVgoUVRSLC0zUSk=&amp;WINDOW=FIRST_POPUP&amp;HEIGHT=450&amp;WIDTH=450&amp;START_MAXIMIZED=FALS","E&amp;VAR:CALENDAR=US&amp;VAR:SYMBOL=AHD&amp;VAR:INDEX=0"}</definedName>
    <definedName name="_256__FDSAUDITLINK__" hidden="1">{"fdsup://directions/FAT Viewer?action=UPDATE&amp;creator=factset&amp;DYN_ARGS=TRUE&amp;DOC_NAME=FAT:FQL_AUDITING_CLIENT_TEMPLATE.FAT&amp;display_string=Audit&amp;VAR:KEY=CNQPUPARQX&amp;VAR:QUERY=RkZfQ0FQRVgoUVRSLC0zUSk=&amp;WINDOW=FIRST_POPUP&amp;HEIGHT=450&amp;WIDTH=450&amp;START_MAXIMIZED=FALS","E&amp;VAR:CALENDAR=US&amp;VAR:SYMBOL=AHD&amp;VAR:INDEX=0"}</definedName>
    <definedName name="_257__FDSAUDITLINK__" localSheetId="2" hidden="1">{"fdsup://directions/FAT Viewer?action=UPDATE&amp;creator=factset&amp;DYN_ARGS=TRUE&amp;DOC_NAME=FAT:FQL_AUDITING_CLIENT_TEMPLATE.FAT&amp;display_string=Audit&amp;VAR:KEY=IRUNOBIVMN&amp;VAR:QUERY=RkZfQ0FQRVgoUVRSLDBRKQ==&amp;WINDOW=FIRST_POPUP&amp;HEIGHT=450&amp;WIDTH=450&amp;START_MAXIMIZED=FALS","E&amp;VAR:CALENDAR=US&amp;VAR:SYMBOL=EXH&amp;VAR:INDEX=0"}</definedName>
    <definedName name="_257__FDSAUDITLINK__" hidden="1">{"fdsup://directions/FAT Viewer?action=UPDATE&amp;creator=factset&amp;DYN_ARGS=TRUE&amp;DOC_NAME=FAT:FQL_AUDITING_CLIENT_TEMPLATE.FAT&amp;display_string=Audit&amp;VAR:KEY=IRUNOBIVMN&amp;VAR:QUERY=RkZfQ0FQRVgoUVRSLDBRKQ==&amp;WINDOW=FIRST_POPUP&amp;HEIGHT=450&amp;WIDTH=450&amp;START_MAXIMIZED=FALS","E&amp;VAR:CALENDAR=US&amp;VAR:SYMBOL=EXH&amp;VAR:INDEX=0"}</definedName>
    <definedName name="_258__FDSAUDITLINK__" localSheetId="2" hidden="1">{"fdsup://directions/FAT Viewer?action=UPDATE&amp;creator=factset&amp;DYN_ARGS=TRUE&amp;DOC_NAME=FAT:FQL_AUDITING_CLIENT_TEMPLATE.FAT&amp;display_string=Audit&amp;VAR:KEY=ILCHSVMLSV&amp;VAR:QUERY=RkZfQ0FQRVgoUVRSLC0xUSk=&amp;WINDOW=FIRST_POPUP&amp;HEIGHT=450&amp;WIDTH=450&amp;START_MAXIMIZED=FALS","E&amp;VAR:CALENDAR=US&amp;VAR:SYMBOL=EXH&amp;VAR:INDEX=0"}</definedName>
    <definedName name="_258__FDSAUDITLINK__" hidden="1">{"fdsup://directions/FAT Viewer?action=UPDATE&amp;creator=factset&amp;DYN_ARGS=TRUE&amp;DOC_NAME=FAT:FQL_AUDITING_CLIENT_TEMPLATE.FAT&amp;display_string=Audit&amp;VAR:KEY=ILCHSVMLSV&amp;VAR:QUERY=RkZfQ0FQRVgoUVRSLC0xUSk=&amp;WINDOW=FIRST_POPUP&amp;HEIGHT=450&amp;WIDTH=450&amp;START_MAXIMIZED=FALS","E&amp;VAR:CALENDAR=US&amp;VAR:SYMBOL=EXH&amp;VAR:INDEX=0"}</definedName>
    <definedName name="_259__FDSAUDITLINK__" localSheetId="2" hidden="1">{"fdsup://directions/FAT Viewer?action=UPDATE&amp;creator=factset&amp;DYN_ARGS=TRUE&amp;DOC_NAME=FAT:FQL_AUDITING_CLIENT_TEMPLATE.FAT&amp;display_string=Audit&amp;VAR:KEY=WDCBKNWDAH&amp;VAR:QUERY=RkZfQ0FQRVgoUVRSLC0yUSk=&amp;WINDOW=FIRST_POPUP&amp;HEIGHT=450&amp;WIDTH=450&amp;START_MAXIMIZED=FALS","E&amp;VAR:CALENDAR=US&amp;VAR:SYMBOL=EXH&amp;VAR:INDEX=0"}</definedName>
    <definedName name="_259__FDSAUDITLINK__" hidden="1">{"fdsup://directions/FAT Viewer?action=UPDATE&amp;creator=factset&amp;DYN_ARGS=TRUE&amp;DOC_NAME=FAT:FQL_AUDITING_CLIENT_TEMPLATE.FAT&amp;display_string=Audit&amp;VAR:KEY=WDCBKNWDAH&amp;VAR:QUERY=RkZfQ0FQRVgoUVRSLC0yUSk=&amp;WINDOW=FIRST_POPUP&amp;HEIGHT=450&amp;WIDTH=450&amp;START_MAXIMIZED=FALS","E&amp;VAR:CALENDAR=US&amp;VAR:SYMBOL=EXH&amp;VAR:INDEX=0"}</definedName>
    <definedName name="_26__123Graph_DCONTRACT_BY_B_U" hidden="1">#REF!</definedName>
    <definedName name="_26__123Graph_DSUPPLIES_BY_B_U" hidden="1">#REF!</definedName>
    <definedName name="_26__123Graph_EQRE_S_BY_CO." hidden="1">#REF!</definedName>
    <definedName name="_26__123Graph_XOP75_25RETURN" hidden="1">#REF!</definedName>
    <definedName name="_26__FDSAUDITLINK__" localSheetId="2" hidden="1">{"fdsup://directions/FAT Viewer?action=UPDATE&amp;creator=factset&amp;DYN_ARGS=TRUE&amp;DOC_NAME=FAT:FQL_AUDITING_CLIENT_TEMPLATE.FAT&amp;display_string=Audit&amp;VAR:KEY=SFUXURANYB&amp;VAR:QUERY=RkZfQ0FQRVgoUVRSLC0xUSk=&amp;WINDOW=FIRST_POPUP&amp;HEIGHT=450&amp;WIDTH=450&amp;START_MAXIMIZED=FALS","E&amp;VAR:CALENDAR=US&amp;VAR:SYMBOL=ENP&amp;VAR:INDEX=0"}</definedName>
    <definedName name="_26__FDSAUDITLINK__" hidden="1">{"fdsup://directions/FAT Viewer?action=UPDATE&amp;creator=factset&amp;DYN_ARGS=TRUE&amp;DOC_NAME=FAT:FQL_AUDITING_CLIENT_TEMPLATE.FAT&amp;display_string=Audit&amp;VAR:KEY=SFUXURANYB&amp;VAR:QUERY=RkZfQ0FQRVgoUVRSLC0xUSk=&amp;WINDOW=FIRST_POPUP&amp;HEIGHT=450&amp;WIDTH=450&amp;START_MAXIMIZED=FALS","E&amp;VAR:CALENDAR=US&amp;VAR:SYMBOL=ENP&amp;VAR:INDEX=0"}</definedName>
    <definedName name="_260__FDSAUDITLINK__" localSheetId="2" hidden="1">{"fdsup://directions/FAT Viewer?action=UPDATE&amp;creator=factset&amp;DYN_ARGS=TRUE&amp;DOC_NAME=FAT:FQL_AUDITING_CLIENT_TEMPLATE.FAT&amp;display_string=Audit&amp;VAR:KEY=UHKPODUPWH&amp;VAR:QUERY=RkZfQ0FQRVgoUVRSLC0zUSk=&amp;WINDOW=FIRST_POPUP&amp;HEIGHT=450&amp;WIDTH=450&amp;START_MAXIMIZED=FALS","E&amp;VAR:CALENDAR=US&amp;VAR:SYMBOL=EXH&amp;VAR:INDEX=0"}</definedName>
    <definedName name="_260__FDSAUDITLINK__" hidden="1">{"fdsup://directions/FAT Viewer?action=UPDATE&amp;creator=factset&amp;DYN_ARGS=TRUE&amp;DOC_NAME=FAT:FQL_AUDITING_CLIENT_TEMPLATE.FAT&amp;display_string=Audit&amp;VAR:KEY=UHKPODUPWH&amp;VAR:QUERY=RkZfQ0FQRVgoUVRSLC0zUSk=&amp;WINDOW=FIRST_POPUP&amp;HEIGHT=450&amp;WIDTH=450&amp;START_MAXIMIZED=FALS","E&amp;VAR:CALENDAR=US&amp;VAR:SYMBOL=EXH&amp;VAR:INDEX=0"}</definedName>
    <definedName name="_261__FDSAUDITLINK__" localSheetId="2" hidden="1">{"fdsup://directions/FAT Viewer?action=UPDATE&amp;creator=factset&amp;DYN_ARGS=TRUE&amp;DOC_NAME=FAT:FQL_AUDITING_CLIENT_TEMPLATE.FAT&amp;display_string=Audit&amp;VAR:KEY=MDWHUFCHOV&amp;VAR:QUERY=RkZfQ0FQRVgoUVRSLDBRKQ==&amp;WINDOW=FIRST_POPUP&amp;HEIGHT=450&amp;WIDTH=450&amp;START_MAXIMIZED=FALS","E&amp;VAR:CALENDAR=US&amp;VAR:SYMBOL=TIH.TO&amp;VAR:INDEX=0"}</definedName>
    <definedName name="_261__FDSAUDITLINK__" hidden="1">{"fdsup://directions/FAT Viewer?action=UPDATE&amp;creator=factset&amp;DYN_ARGS=TRUE&amp;DOC_NAME=FAT:FQL_AUDITING_CLIENT_TEMPLATE.FAT&amp;display_string=Audit&amp;VAR:KEY=MDWHUFCHOV&amp;VAR:QUERY=RkZfQ0FQRVgoUVRSLDBRKQ==&amp;WINDOW=FIRST_POPUP&amp;HEIGHT=450&amp;WIDTH=450&amp;START_MAXIMIZED=FALS","E&amp;VAR:CALENDAR=US&amp;VAR:SYMBOL=TIH.TO&amp;VAR:INDEX=0"}</definedName>
    <definedName name="_262">#REF!</definedName>
    <definedName name="_262__FDSAUDITLINK__" localSheetId="2" hidden="1">{"fdsup://directions/FAT Viewer?action=UPDATE&amp;creator=factset&amp;DYN_ARGS=TRUE&amp;DOC_NAME=FAT:FQL_AUDITING_CLIENT_TEMPLATE.FAT&amp;display_string=Audit&amp;VAR:KEY=OHQDWBINOJ&amp;VAR:QUERY=RkZfQ0FQRVgoUVRSLC0xUSk=&amp;WINDOW=FIRST_POPUP&amp;HEIGHT=450&amp;WIDTH=450&amp;START_MAXIMIZED=FALS","E&amp;VAR:CALENDAR=US&amp;VAR:SYMBOL=TIH.TO&amp;VAR:INDEX=0"}</definedName>
    <definedName name="_262__FDSAUDITLINK__" hidden="1">{"fdsup://directions/FAT Viewer?action=UPDATE&amp;creator=factset&amp;DYN_ARGS=TRUE&amp;DOC_NAME=FAT:FQL_AUDITING_CLIENT_TEMPLATE.FAT&amp;display_string=Audit&amp;VAR:KEY=OHQDWBINOJ&amp;VAR:QUERY=RkZfQ0FQRVgoUVRSLC0xUSk=&amp;WINDOW=FIRST_POPUP&amp;HEIGHT=450&amp;WIDTH=450&amp;START_MAXIMIZED=FALS","E&amp;VAR:CALENDAR=US&amp;VAR:SYMBOL=TIH.TO&amp;VAR:INDEX=0"}</definedName>
    <definedName name="_262A">#REF!</definedName>
    <definedName name="_262B">#REF!</definedName>
    <definedName name="_263">#REF!</definedName>
    <definedName name="_263__FDSAUDITLINK__" localSheetId="2" hidden="1">{"fdsup://directions/FAT Viewer?action=UPDATE&amp;creator=factset&amp;DYN_ARGS=TRUE&amp;DOC_NAME=FAT:FQL_AUDITING_CLIENT_TEMPLATE.FAT&amp;display_string=Audit&amp;VAR:KEY=OFUXUVUJWN&amp;VAR:QUERY=RkZfQ0FQRVgoUVRSLC0yUSk=&amp;WINDOW=FIRST_POPUP&amp;HEIGHT=450&amp;WIDTH=450&amp;START_MAXIMIZED=FALS","E&amp;VAR:CALENDAR=US&amp;VAR:SYMBOL=TIH.TO&amp;VAR:INDEX=0"}</definedName>
    <definedName name="_263__FDSAUDITLINK__" hidden="1">{"fdsup://directions/FAT Viewer?action=UPDATE&amp;creator=factset&amp;DYN_ARGS=TRUE&amp;DOC_NAME=FAT:FQL_AUDITING_CLIENT_TEMPLATE.FAT&amp;display_string=Audit&amp;VAR:KEY=OFUXUVUJWN&amp;VAR:QUERY=RkZfQ0FQRVgoUVRSLC0yUSk=&amp;WINDOW=FIRST_POPUP&amp;HEIGHT=450&amp;WIDTH=450&amp;START_MAXIMIZED=FALS","E&amp;VAR:CALENDAR=US&amp;VAR:SYMBOL=TIH.TO&amp;VAR:INDEX=0"}</definedName>
    <definedName name="_263A">#REF!</definedName>
    <definedName name="_263B">#REF!</definedName>
    <definedName name="_264__FDSAUDITLINK__" localSheetId="2" hidden="1">{"fdsup://directions/FAT Viewer?action=UPDATE&amp;creator=factset&amp;DYN_ARGS=TRUE&amp;DOC_NAME=FAT:FQL_AUDITING_CLIENT_TEMPLATE.FAT&amp;display_string=Audit&amp;VAR:KEY=IRGPYRITKB&amp;VAR:QUERY=RkZfQ0FQRVgoUVRSLC0zUSk=&amp;WINDOW=FIRST_POPUP&amp;HEIGHT=450&amp;WIDTH=450&amp;START_MAXIMIZED=FALS","E&amp;VAR:CALENDAR=US&amp;VAR:SYMBOL=TIH.TO&amp;VAR:INDEX=0"}</definedName>
    <definedName name="_264__FDSAUDITLINK__" hidden="1">{"fdsup://directions/FAT Viewer?action=UPDATE&amp;creator=factset&amp;DYN_ARGS=TRUE&amp;DOC_NAME=FAT:FQL_AUDITING_CLIENT_TEMPLATE.FAT&amp;display_string=Audit&amp;VAR:KEY=IRGPYRITKB&amp;VAR:QUERY=RkZfQ0FQRVgoUVRSLC0zUSk=&amp;WINDOW=FIRST_POPUP&amp;HEIGHT=450&amp;WIDTH=450&amp;START_MAXIMIZED=FALS","E&amp;VAR:CALENDAR=US&amp;VAR:SYMBOL=TIH.TO&amp;VAR:INDEX=0"}</definedName>
    <definedName name="_265__FDSAUDITLINK__" localSheetId="2" hidden="1">{"fdsup://directions/FAT Viewer?action=UPDATE&amp;creator=factset&amp;DYN_ARGS=TRUE&amp;DOC_NAME=FAT:FQL_AUDITING_CLIENT_TEMPLATE.FAT&amp;display_string=Audit&amp;VAR:KEY=WTONQHQDUZ&amp;VAR:QUERY=RkZfQ0FQRVgoUVRSLDBRKQ==&amp;WINDOW=FIRST_POPUP&amp;HEIGHT=450&amp;WIDTH=450&amp;START_MAXIMIZED=FALS","E&amp;VAR:CALENDAR=US&amp;VAR:SYMBOL=NGS&amp;VAR:INDEX=0"}</definedName>
    <definedName name="_265__FDSAUDITLINK__" hidden="1">{"fdsup://directions/FAT Viewer?action=UPDATE&amp;creator=factset&amp;DYN_ARGS=TRUE&amp;DOC_NAME=FAT:FQL_AUDITING_CLIENT_TEMPLATE.FAT&amp;display_string=Audit&amp;VAR:KEY=WTONQHQDUZ&amp;VAR:QUERY=RkZfQ0FQRVgoUVRSLDBRKQ==&amp;WINDOW=FIRST_POPUP&amp;HEIGHT=450&amp;WIDTH=450&amp;START_MAXIMIZED=FALS","E&amp;VAR:CALENDAR=US&amp;VAR:SYMBOL=NGS&amp;VAR:INDEX=0"}</definedName>
    <definedName name="_266__FDSAUDITLINK__" localSheetId="2" hidden="1">{"fdsup://directions/FAT Viewer?action=UPDATE&amp;creator=factset&amp;DYN_ARGS=TRUE&amp;DOC_NAME=FAT:FQL_AUDITING_CLIENT_TEMPLATE.FAT&amp;display_string=Audit&amp;VAR:KEY=QJOLOPGHWH&amp;VAR:QUERY=RkZfQ0FQRVgoUVRSLC0xUSk=&amp;WINDOW=FIRST_POPUP&amp;HEIGHT=450&amp;WIDTH=450&amp;START_MAXIMIZED=FALS","E&amp;VAR:CALENDAR=US&amp;VAR:SYMBOL=NGS&amp;VAR:INDEX=0"}</definedName>
    <definedName name="_266__FDSAUDITLINK__" hidden="1">{"fdsup://directions/FAT Viewer?action=UPDATE&amp;creator=factset&amp;DYN_ARGS=TRUE&amp;DOC_NAME=FAT:FQL_AUDITING_CLIENT_TEMPLATE.FAT&amp;display_string=Audit&amp;VAR:KEY=QJOLOPGHWH&amp;VAR:QUERY=RkZfQ0FQRVgoUVRSLC0xUSk=&amp;WINDOW=FIRST_POPUP&amp;HEIGHT=450&amp;WIDTH=450&amp;START_MAXIMIZED=FALS","E&amp;VAR:CALENDAR=US&amp;VAR:SYMBOL=NGS&amp;VAR:INDEX=0"}</definedName>
    <definedName name="_267__FDSAUDITLINK__" localSheetId="2" hidden="1">{"fdsup://directions/FAT Viewer?action=UPDATE&amp;creator=factset&amp;DYN_ARGS=TRUE&amp;DOC_NAME=FAT:FQL_AUDITING_CLIENT_TEMPLATE.FAT&amp;display_string=Audit&amp;VAR:KEY=KFEZCLCRSD&amp;VAR:QUERY=RkZfQ0FQRVgoUVRSLC0yUSk=&amp;WINDOW=FIRST_POPUP&amp;HEIGHT=450&amp;WIDTH=450&amp;START_MAXIMIZED=FALS","E&amp;VAR:CALENDAR=US&amp;VAR:SYMBOL=NGS&amp;VAR:INDEX=0"}</definedName>
    <definedName name="_267__FDSAUDITLINK__" hidden="1">{"fdsup://directions/FAT Viewer?action=UPDATE&amp;creator=factset&amp;DYN_ARGS=TRUE&amp;DOC_NAME=FAT:FQL_AUDITING_CLIENT_TEMPLATE.FAT&amp;display_string=Audit&amp;VAR:KEY=KFEZCLCRSD&amp;VAR:QUERY=RkZfQ0FQRVgoUVRSLC0yUSk=&amp;WINDOW=FIRST_POPUP&amp;HEIGHT=450&amp;WIDTH=450&amp;START_MAXIMIZED=FALS","E&amp;VAR:CALENDAR=US&amp;VAR:SYMBOL=NGS&amp;VAR:INDEX=0"}</definedName>
    <definedName name="_268__FDSAUDITLINK__" localSheetId="2" hidden="1">{"fdsup://directions/FAT Viewer?action=UPDATE&amp;creator=factset&amp;DYN_ARGS=TRUE&amp;DOC_NAME=FAT:FQL_AUDITING_CLIENT_TEMPLATE.FAT&amp;display_string=Audit&amp;VAR:KEY=OPCBYLCVWF&amp;VAR:QUERY=RkZfQ0FQRVgoUVRSLC0zUSk=&amp;WINDOW=FIRST_POPUP&amp;HEIGHT=450&amp;WIDTH=450&amp;START_MAXIMIZED=FALS","E&amp;VAR:CALENDAR=US&amp;VAR:SYMBOL=NGS&amp;VAR:INDEX=0"}</definedName>
    <definedName name="_268__FDSAUDITLINK__" hidden="1">{"fdsup://directions/FAT Viewer?action=UPDATE&amp;creator=factset&amp;DYN_ARGS=TRUE&amp;DOC_NAME=FAT:FQL_AUDITING_CLIENT_TEMPLATE.FAT&amp;display_string=Audit&amp;VAR:KEY=OPCBYLCVWF&amp;VAR:QUERY=RkZfQ0FQRVgoUVRSLC0zUSk=&amp;WINDOW=FIRST_POPUP&amp;HEIGHT=450&amp;WIDTH=450&amp;START_MAXIMIZED=FALS","E&amp;VAR:CALENDAR=US&amp;VAR:SYMBOL=NGS&amp;VAR:INDEX=0"}</definedName>
    <definedName name="_269__FDSAUDITLINK__" localSheetId="2" hidden="1">{"fdsup://directions/FAT Viewer?action=UPDATE&amp;creator=factset&amp;DYN_ARGS=TRUE&amp;DOC_NAME=FAT:FQL_AUDITING_CLIENT_TEMPLATE.FAT&amp;display_string=Audit&amp;VAR:KEY=MZMZIRGRQD&amp;VAR:QUERY=RkZfQ0FQRVgoUVRSLDBRKQ==&amp;WINDOW=FIRST_POPUP&amp;HEIGHT=450&amp;WIDTH=450&amp;START_MAXIMIZED=FALS","E&amp;VAR:CALENDAR=US&amp;VAR:SYMBOL=TTI&amp;VAR:INDEX=0"}</definedName>
    <definedName name="_269__FDSAUDITLINK__" hidden="1">{"fdsup://directions/FAT Viewer?action=UPDATE&amp;creator=factset&amp;DYN_ARGS=TRUE&amp;DOC_NAME=FAT:FQL_AUDITING_CLIENT_TEMPLATE.FAT&amp;display_string=Audit&amp;VAR:KEY=MZMZIRGRQD&amp;VAR:QUERY=RkZfQ0FQRVgoUVRSLDBRKQ==&amp;WINDOW=FIRST_POPUP&amp;HEIGHT=450&amp;WIDTH=450&amp;START_MAXIMIZED=FALS","E&amp;VAR:CALENDAR=US&amp;VAR:SYMBOL=TTI&amp;VAR:INDEX=0"}</definedName>
    <definedName name="_27__123Graph_DQRE_S_BY_CO." hidden="1">#REF!</definedName>
    <definedName name="_27__123Graph_DWAGES_BY_B_U" hidden="1">#REF!</definedName>
    <definedName name="_27__123Graph_ESUPPLIES_BY_B_U" hidden="1">#REF!</definedName>
    <definedName name="_27__FDSAUDITLINK__" localSheetId="2" hidden="1">{"fdsup://directions/FAT Viewer?action=UPDATE&amp;creator=factset&amp;DYN_ARGS=TRUE&amp;DOC_NAME=FAT:FQL_AUDITING_CLIENT_TEMPLATE.FAT&amp;display_string=Audit&amp;VAR:KEY=CNWVYNAVGH&amp;VAR:QUERY=RkZfQ0FQRVgoUVRSLC0yUSk=&amp;WINDOW=FIRST_POPUP&amp;HEIGHT=450&amp;WIDTH=450&amp;START_MAXIMIZED=FALS","E&amp;VAR:CALENDAR=US&amp;VAR:SYMBOL=ENP&amp;VAR:INDEX=0"}</definedName>
    <definedName name="_27__FDSAUDITLINK__" hidden="1">{"fdsup://directions/FAT Viewer?action=UPDATE&amp;creator=factset&amp;DYN_ARGS=TRUE&amp;DOC_NAME=FAT:FQL_AUDITING_CLIENT_TEMPLATE.FAT&amp;display_string=Audit&amp;VAR:KEY=CNWVYNAVGH&amp;VAR:QUERY=RkZfQ0FQRVgoUVRSLC0yUSk=&amp;WINDOW=FIRST_POPUP&amp;HEIGHT=450&amp;WIDTH=450&amp;START_MAXIMIZED=FALS","E&amp;VAR:CALENDAR=US&amp;VAR:SYMBOL=ENP&amp;VAR:INDEX=0"}</definedName>
    <definedName name="_270__FDSAUDITLINK__" localSheetId="2" hidden="1">{"fdsup://directions/FAT Viewer?action=UPDATE&amp;creator=factset&amp;DYN_ARGS=TRUE&amp;DOC_NAME=FAT:FQL_AUDITING_CLIENT_TEMPLATE.FAT&amp;display_string=Audit&amp;VAR:KEY=OLWNEPKPEB&amp;VAR:QUERY=RkZfQ0FQRVgoUVRSLC0xUSk=&amp;WINDOW=FIRST_POPUP&amp;HEIGHT=450&amp;WIDTH=450&amp;START_MAXIMIZED=FALS","E&amp;VAR:CALENDAR=US&amp;VAR:SYMBOL=TTI&amp;VAR:INDEX=0"}</definedName>
    <definedName name="_270__FDSAUDITLINK__" hidden="1">{"fdsup://directions/FAT Viewer?action=UPDATE&amp;creator=factset&amp;DYN_ARGS=TRUE&amp;DOC_NAME=FAT:FQL_AUDITING_CLIENT_TEMPLATE.FAT&amp;display_string=Audit&amp;VAR:KEY=OLWNEPKPEB&amp;VAR:QUERY=RkZfQ0FQRVgoUVRSLC0xUSk=&amp;WINDOW=FIRST_POPUP&amp;HEIGHT=450&amp;WIDTH=450&amp;START_MAXIMIZED=FALS","E&amp;VAR:CALENDAR=US&amp;VAR:SYMBOL=TTI&amp;VAR:INDEX=0"}</definedName>
    <definedName name="_271__FDSAUDITLINK__" localSheetId="2" hidden="1">{"fdsup://directions/FAT Viewer?action=UPDATE&amp;creator=factset&amp;DYN_ARGS=TRUE&amp;DOC_NAME=FAT:FQL_AUDITING_CLIENT_TEMPLATE.FAT&amp;display_string=Audit&amp;VAR:KEY=GTKDCPCRGJ&amp;VAR:QUERY=RkZfQ0FQRVgoUVRSLC0yUSk=&amp;WINDOW=FIRST_POPUP&amp;HEIGHT=450&amp;WIDTH=450&amp;START_MAXIMIZED=FALS","E&amp;VAR:CALENDAR=US&amp;VAR:SYMBOL=TTI&amp;VAR:INDEX=0"}</definedName>
    <definedName name="_271__FDSAUDITLINK__" hidden="1">{"fdsup://directions/FAT Viewer?action=UPDATE&amp;creator=factset&amp;DYN_ARGS=TRUE&amp;DOC_NAME=FAT:FQL_AUDITING_CLIENT_TEMPLATE.FAT&amp;display_string=Audit&amp;VAR:KEY=GTKDCPCRGJ&amp;VAR:QUERY=RkZfQ0FQRVgoUVRSLC0yUSk=&amp;WINDOW=FIRST_POPUP&amp;HEIGHT=450&amp;WIDTH=450&amp;START_MAXIMIZED=FALS","E&amp;VAR:CALENDAR=US&amp;VAR:SYMBOL=TTI&amp;VAR:INDEX=0"}</definedName>
    <definedName name="_272__FDSAUDITLINK__" localSheetId="2" hidden="1">{"fdsup://directions/FAT Viewer?action=UPDATE&amp;creator=factset&amp;DYN_ARGS=TRUE&amp;DOC_NAME=FAT:FQL_AUDITING_CLIENT_TEMPLATE.FAT&amp;display_string=Audit&amp;VAR:KEY=WFAZYZAZOH&amp;VAR:QUERY=RkZfQ0FQRVgoUVRSLC0zUSk=&amp;WINDOW=FIRST_POPUP&amp;HEIGHT=450&amp;WIDTH=450&amp;START_MAXIMIZED=FALS","E&amp;VAR:CALENDAR=US&amp;VAR:SYMBOL=TTI&amp;VAR:INDEX=0"}</definedName>
    <definedName name="_272__FDSAUDITLINK__" hidden="1">{"fdsup://directions/FAT Viewer?action=UPDATE&amp;creator=factset&amp;DYN_ARGS=TRUE&amp;DOC_NAME=FAT:FQL_AUDITING_CLIENT_TEMPLATE.FAT&amp;display_string=Audit&amp;VAR:KEY=WFAZYZAZOH&amp;VAR:QUERY=RkZfQ0FQRVgoUVRSLC0zUSk=&amp;WINDOW=FIRST_POPUP&amp;HEIGHT=450&amp;WIDTH=450&amp;START_MAXIMIZED=FALS","E&amp;VAR:CALENDAR=US&amp;VAR:SYMBOL=TTI&amp;VAR:INDEX=0"}</definedName>
    <definedName name="_28__123Graph_DSUPPLIES_BY_B_U" hidden="1">#REF!</definedName>
    <definedName name="_28__123Graph_ECONTRACT_BY_B_U" hidden="1">#REF!</definedName>
    <definedName name="_28__123Graph_EWAGES_BY_B_U" hidden="1">#REF!</definedName>
    <definedName name="_28__FDSAUDITLINK__" localSheetId="2" hidden="1">{"fdsup://directions/FAT Viewer?action=UPDATE&amp;creator=factset&amp;DYN_ARGS=TRUE&amp;DOC_NAME=FAT:FQL_AUDITING_CLIENT_TEMPLATE.FAT&amp;display_string=Audit&amp;VAR:KEY=YRMPIDWTSD&amp;VAR:QUERY=RkZfQ0FQRVgoUVRSLC0zUSk=&amp;WINDOW=FIRST_POPUP&amp;HEIGHT=450&amp;WIDTH=450&amp;START_MAXIMIZED=FALS","E&amp;VAR:CALENDAR=US&amp;VAR:SYMBOL=ENP&amp;VAR:INDEX=0"}</definedName>
    <definedName name="_28__FDSAUDITLINK__" hidden="1">{"fdsup://directions/FAT Viewer?action=UPDATE&amp;creator=factset&amp;DYN_ARGS=TRUE&amp;DOC_NAME=FAT:FQL_AUDITING_CLIENT_TEMPLATE.FAT&amp;display_string=Audit&amp;VAR:KEY=YRMPIDWTSD&amp;VAR:QUERY=RkZfQ0FQRVgoUVRSLC0zUSk=&amp;WINDOW=FIRST_POPUP&amp;HEIGHT=450&amp;WIDTH=450&amp;START_MAXIMIZED=FALS","E&amp;VAR:CALENDAR=US&amp;VAR:SYMBOL=ENP&amp;VAR:INDEX=0"}</definedName>
    <definedName name="_29__123Graph_DWAGES_BY_B_U" hidden="1">#REF!</definedName>
    <definedName name="_29__123Graph_EQRE_S_BY_CO." hidden="1">#REF!</definedName>
    <definedName name="_29__123Graph_FCONTRACT_BY_B_U" hidden="1">#REF!</definedName>
    <definedName name="_29__FDSAUDITLINK__" localSheetId="2" hidden="1">{"fdsup://directions/FAT Viewer?action=UPDATE&amp;creator=factset&amp;DYN_ARGS=TRUE&amp;DOC_NAME=FAT:FQL_AUDITING_CLIENT_TEMPLATE.FAT&amp;display_string=Audit&amp;VAR:KEY=IJUHMJENAX&amp;VAR:QUERY=RkZfQ0FQRVgoUVRSLDBRKQ==&amp;WINDOW=FIRST_POPUP&amp;HEIGHT=450&amp;WIDTH=450&amp;START_MAXIMIZED=FALS","E&amp;VAR:CALENDAR=US&amp;VAR:SYMBOL=BBEP&amp;VAR:INDEX=0"}</definedName>
    <definedName name="_29__FDSAUDITLINK__" hidden="1">{"fdsup://directions/FAT Viewer?action=UPDATE&amp;creator=factset&amp;DYN_ARGS=TRUE&amp;DOC_NAME=FAT:FQL_AUDITING_CLIENT_TEMPLATE.FAT&amp;display_string=Audit&amp;VAR:KEY=IJUHMJENAX&amp;VAR:QUERY=RkZfQ0FQRVgoUVRSLDBRKQ==&amp;WINDOW=FIRST_POPUP&amp;HEIGHT=450&amp;WIDTH=450&amp;START_MAXIMIZED=FALS","E&amp;VAR:CALENDAR=US&amp;VAR:SYMBOL=BBEP&amp;VAR:INDEX=0"}</definedName>
    <definedName name="_3__123Graph_ACHART_17" hidden="1">#REF!</definedName>
    <definedName name="_3__123Graph_AOP75_25RETURN" hidden="1">#REF!</definedName>
    <definedName name="_3__123Graph_AQRE_S_BY_TYPE" hidden="1">#REF!</definedName>
    <definedName name="_3__123Graph_BALL_IN_COSTS" hidden="1">#REF!</definedName>
    <definedName name="_3__123Graph_BCHART_1" hidden="1">#REF!</definedName>
    <definedName name="_3__123Graph_LBL_ACHART_1" hidden="1">#REF!</definedName>
    <definedName name="_3__123Graph_XCHART_1" hidden="1">#REF!</definedName>
    <definedName name="_3__FDSAUDITLINK__" localSheetId="2" hidden="1">{"fdsup://directions/FAT Viewer?action=UPDATE&amp;creator=factset&amp;DYN_ARGS=TRUE&amp;DOC_NAME=FAT:FQL_AUDITING_CLIENT_TEMPLATE.FAT&amp;display_string=Audit&amp;VAR:KEY=ETUFKPINAF&amp;VAR:QUERY=RkZfQ0FQRVgoUVRSLC0yUSk=&amp;WINDOW=FIRST_POPUP&amp;HEIGHT=450&amp;WIDTH=450&amp;START_MAXIMIZED=FALS","E&amp;VAR:CALENDAR=US&amp;VAR:SYMBOL=VNR&amp;VAR:INDEX=0"}</definedName>
    <definedName name="_3__FDSAUDITLINK__" hidden="1">{"fdsup://directions/FAT Viewer?action=UPDATE&amp;creator=factset&amp;DYN_ARGS=TRUE&amp;DOC_NAME=FAT:FQL_AUDITING_CLIENT_TEMPLATE.FAT&amp;display_string=Audit&amp;VAR:KEY=ETUFKPINAF&amp;VAR:QUERY=RkZfQ0FQRVgoUVRSLC0yUSk=&amp;WINDOW=FIRST_POPUP&amp;HEIGHT=450&amp;WIDTH=450&amp;START_MAXIMIZED=FALS","E&amp;VAR:CALENDAR=US&amp;VAR:SYMBOL=VNR&amp;VAR:INDEX=0"}</definedName>
    <definedName name="_30__123Graph_ECONTRACT_BY_B_U" hidden="1">#REF!</definedName>
    <definedName name="_30__123Graph_ESUPPLIES_BY_B_U" hidden="1">#REF!</definedName>
    <definedName name="_30__123Graph_FQRE_S_BY_CO." hidden="1">#REF!</definedName>
    <definedName name="_30__FDSAUDITLINK__" localSheetId="2" hidden="1">{"fdsup://directions/FAT Viewer?action=UPDATE&amp;creator=factset&amp;DYN_ARGS=TRUE&amp;DOC_NAME=FAT:FQL_AUDITING_CLIENT_TEMPLATE.FAT&amp;display_string=Audit&amp;VAR:KEY=MNIZYREHEB&amp;VAR:QUERY=RkZfQ0FQRVgoUVRSLC0xUSk=&amp;WINDOW=FIRST_POPUP&amp;HEIGHT=450&amp;WIDTH=450&amp;START_MAXIMIZED=FALS","E&amp;VAR:CALENDAR=US&amp;VAR:SYMBOL=BBEP&amp;VAR:INDEX=0"}</definedName>
    <definedName name="_30__FDSAUDITLINK__" hidden="1">{"fdsup://directions/FAT Viewer?action=UPDATE&amp;creator=factset&amp;DYN_ARGS=TRUE&amp;DOC_NAME=FAT:FQL_AUDITING_CLIENT_TEMPLATE.FAT&amp;display_string=Audit&amp;VAR:KEY=MNIZYREHEB&amp;VAR:QUERY=RkZfQ0FQRVgoUVRSLC0xUSk=&amp;WINDOW=FIRST_POPUP&amp;HEIGHT=450&amp;WIDTH=450&amp;START_MAXIMIZED=FALS","E&amp;VAR:CALENDAR=US&amp;VAR:SYMBOL=BBEP&amp;VAR:INDEX=0"}</definedName>
    <definedName name="_31__123Graph_EQRE_S_BY_CO." hidden="1">#REF!</definedName>
    <definedName name="_31__123Graph_EWAGES_BY_B_U" hidden="1">#REF!</definedName>
    <definedName name="_31__123Graph_FSUPPLIES_BY_B_U" hidden="1">#REF!</definedName>
    <definedName name="_31__FDSAUDITLINK__" localSheetId="2" hidden="1">{"fdsup://directions/FAT Viewer?action=UPDATE&amp;creator=factset&amp;DYN_ARGS=TRUE&amp;DOC_NAME=FAT:FQL_AUDITING_CLIENT_TEMPLATE.FAT&amp;display_string=Audit&amp;VAR:KEY=SNSFGJCNOX&amp;VAR:QUERY=RkZfQ0FQRVgoUVRSLC0yUSk=&amp;WINDOW=FIRST_POPUP&amp;HEIGHT=450&amp;WIDTH=450&amp;START_MAXIMIZED=FALS","E&amp;VAR:CALENDAR=US&amp;VAR:SYMBOL=BBEP&amp;VAR:INDEX=0"}</definedName>
    <definedName name="_31__FDSAUDITLINK__" hidden="1">{"fdsup://directions/FAT Viewer?action=UPDATE&amp;creator=factset&amp;DYN_ARGS=TRUE&amp;DOC_NAME=FAT:FQL_AUDITING_CLIENT_TEMPLATE.FAT&amp;display_string=Audit&amp;VAR:KEY=SNSFGJCNOX&amp;VAR:QUERY=RkZfQ0FQRVgoUVRSLC0yUSk=&amp;WINDOW=FIRST_POPUP&amp;HEIGHT=450&amp;WIDTH=450&amp;START_MAXIMIZED=FALS","E&amp;VAR:CALENDAR=US&amp;VAR:SYMBOL=BBEP&amp;VAR:INDEX=0"}</definedName>
    <definedName name="_32__123Graph_ESUPPLIES_BY_B_U" hidden="1">#REF!</definedName>
    <definedName name="_32__123Graph_FCONTRACT_BY_B_U" hidden="1">#REF!</definedName>
    <definedName name="_32__123Graph_FWAGES_BY_B_U" hidden="1">#REF!</definedName>
    <definedName name="_32__FDSAUDITLINK__" localSheetId="2" hidden="1">{"fdsup://directions/FAT Viewer?action=UPDATE&amp;creator=factset&amp;DYN_ARGS=TRUE&amp;DOC_NAME=FAT:FQL_AUDITING_CLIENT_TEMPLATE.FAT&amp;display_string=Audit&amp;VAR:KEY=OLQPCZMVYF&amp;VAR:QUERY=RkZfQ0FQRVgoUVRSLC0zUSk=&amp;WINDOW=FIRST_POPUP&amp;HEIGHT=450&amp;WIDTH=450&amp;START_MAXIMIZED=FALS","E&amp;VAR:CALENDAR=US&amp;VAR:SYMBOL=BBEP&amp;VAR:INDEX=0"}</definedName>
    <definedName name="_32__FDSAUDITLINK__" hidden="1">{"fdsup://directions/FAT Viewer?action=UPDATE&amp;creator=factset&amp;DYN_ARGS=TRUE&amp;DOC_NAME=FAT:FQL_AUDITING_CLIENT_TEMPLATE.FAT&amp;display_string=Audit&amp;VAR:KEY=OLQPCZMVYF&amp;VAR:QUERY=RkZfQ0FQRVgoUVRSLC0zUSk=&amp;WINDOW=FIRST_POPUP&amp;HEIGHT=450&amp;WIDTH=450&amp;START_MAXIMIZED=FALS","E&amp;VAR:CALENDAR=US&amp;VAR:SYMBOL=BBEP&amp;VAR:INDEX=0"}</definedName>
    <definedName name="_33__123Graph_EWAGES_BY_B_U" hidden="1">#REF!</definedName>
    <definedName name="_33__123Graph_FQRE_S_BY_CO." hidden="1">#REF!</definedName>
    <definedName name="_33__123Graph_XCONTRACT_BY_B_U" hidden="1">#REF!</definedName>
    <definedName name="_33__FDSAUDITLINK__" localSheetId="2" hidden="1">{"fdsup://directions/FAT Viewer?action=UPDATE&amp;creator=factset&amp;DYN_ARGS=TRUE&amp;DOC_NAME=FAT:FQL_AUDITING_CLIENT_TEMPLATE.FAT&amp;display_string=Audit&amp;VAR:KEY=STWROFIJSF&amp;VAR:QUERY=RkZfQ0FQRVgoUVRSLDBRKQ==&amp;WINDOW=FIRST_POPUP&amp;HEIGHT=450&amp;WIDTH=450&amp;START_MAXIMIZED=FALS","E&amp;VAR:CALENDAR=US&amp;VAR:SYMBOL=XTEX&amp;VAR:INDEX=0"}</definedName>
    <definedName name="_33__FDSAUDITLINK__" hidden="1">{"fdsup://directions/FAT Viewer?action=UPDATE&amp;creator=factset&amp;DYN_ARGS=TRUE&amp;DOC_NAME=FAT:FQL_AUDITING_CLIENT_TEMPLATE.FAT&amp;display_string=Audit&amp;VAR:KEY=STWROFIJSF&amp;VAR:QUERY=RkZfQ0FQRVgoUVRSLDBRKQ==&amp;WINDOW=FIRST_POPUP&amp;HEIGHT=450&amp;WIDTH=450&amp;START_MAXIMIZED=FALS","E&amp;VAR:CALENDAR=US&amp;VAR:SYMBOL=XTEX&amp;VAR:INDEX=0"}</definedName>
    <definedName name="_34__123Graph_FCONTRACT_BY_B_U" hidden="1">#REF!</definedName>
    <definedName name="_34__123Graph_FSUPPLIES_BY_B_U" hidden="1">#REF!</definedName>
    <definedName name="_34__123Graph_XQRE_S_BY_CO." hidden="1">#REF!</definedName>
    <definedName name="_34__FDSAUDITLINK__" localSheetId="2" hidden="1">{"fdsup://directions/FAT Viewer?action=UPDATE&amp;creator=factset&amp;DYN_ARGS=TRUE&amp;DOC_NAME=FAT:FQL_AUDITING_CLIENT_TEMPLATE.FAT&amp;display_string=Audit&amp;VAR:KEY=KDUREDIREH&amp;VAR:QUERY=RkZfQ0FQRVgoUVRSLC0xUSk=&amp;WINDOW=FIRST_POPUP&amp;HEIGHT=450&amp;WIDTH=450&amp;START_MAXIMIZED=FALS","E&amp;VAR:CALENDAR=US&amp;VAR:SYMBOL=XTEX&amp;VAR:INDEX=0"}</definedName>
    <definedName name="_34__FDSAUDITLINK__" hidden="1">{"fdsup://directions/FAT Viewer?action=UPDATE&amp;creator=factset&amp;DYN_ARGS=TRUE&amp;DOC_NAME=FAT:FQL_AUDITING_CLIENT_TEMPLATE.FAT&amp;display_string=Audit&amp;VAR:KEY=KDUREDIREH&amp;VAR:QUERY=RkZfQ0FQRVgoUVRSLC0xUSk=&amp;WINDOW=FIRST_POPUP&amp;HEIGHT=450&amp;WIDTH=450&amp;START_MAXIMIZED=FALS","E&amp;VAR:CALENDAR=US&amp;VAR:SYMBOL=XTEX&amp;VAR:INDEX=0"}</definedName>
    <definedName name="_35__123Graph_FQRE_S_BY_CO." hidden="1">#REF!</definedName>
    <definedName name="_35__123Graph_FWAGES_BY_B_U" hidden="1">#REF!</definedName>
    <definedName name="_35__123Graph_XQRE_S_BY_TYPE" hidden="1">#REF!</definedName>
    <definedName name="_35__FDSAUDITLINK__" localSheetId="2" hidden="1">{"fdsup://directions/FAT Viewer?action=UPDATE&amp;creator=factset&amp;DYN_ARGS=TRUE&amp;DOC_NAME=FAT:FQL_AUDITING_CLIENT_TEMPLATE.FAT&amp;display_string=Audit&amp;VAR:KEY=ETMVMHIFML&amp;VAR:QUERY=RkZfQ0FQRVgoUVRSLC0yUSk=&amp;WINDOW=FIRST_POPUP&amp;HEIGHT=450&amp;WIDTH=450&amp;START_MAXIMIZED=FALS","E&amp;VAR:CALENDAR=US&amp;VAR:SYMBOL=XTEX&amp;VAR:INDEX=0"}</definedName>
    <definedName name="_35__FDSAUDITLINK__" hidden="1">{"fdsup://directions/FAT Viewer?action=UPDATE&amp;creator=factset&amp;DYN_ARGS=TRUE&amp;DOC_NAME=FAT:FQL_AUDITING_CLIENT_TEMPLATE.FAT&amp;display_string=Audit&amp;VAR:KEY=ETMVMHIFML&amp;VAR:QUERY=RkZfQ0FQRVgoUVRSLC0yUSk=&amp;WINDOW=FIRST_POPUP&amp;HEIGHT=450&amp;WIDTH=450&amp;START_MAXIMIZED=FALS","E&amp;VAR:CALENDAR=US&amp;VAR:SYMBOL=XTEX&amp;VAR:INDEX=0"}</definedName>
    <definedName name="_36__123Graph_FSUPPLIES_BY_B_U" hidden="1">#REF!</definedName>
    <definedName name="_36__123Graph_XCONTRACT_BY_B_U" hidden="1">#REF!</definedName>
    <definedName name="_36__123Graph_XSUPPLIES_BY_B_U" hidden="1">#REF!</definedName>
    <definedName name="_36__FDSAUDITLINK__" localSheetId="2" hidden="1">{"fdsup://directions/FAT Viewer?action=UPDATE&amp;creator=factset&amp;DYN_ARGS=TRUE&amp;DOC_NAME=FAT:FQL_AUDITING_CLIENT_TEMPLATE.FAT&amp;display_string=Audit&amp;VAR:KEY=CRMZGXMZGJ&amp;VAR:QUERY=RkZfQ0FQRVgoUVRSLC0zUSk=&amp;WINDOW=FIRST_POPUP&amp;HEIGHT=450&amp;WIDTH=450&amp;START_MAXIMIZED=FALS","E&amp;VAR:CALENDAR=US&amp;VAR:SYMBOL=XTEX&amp;VAR:INDEX=0"}</definedName>
    <definedName name="_36__FDSAUDITLINK__" hidden="1">{"fdsup://directions/FAT Viewer?action=UPDATE&amp;creator=factset&amp;DYN_ARGS=TRUE&amp;DOC_NAME=FAT:FQL_AUDITING_CLIENT_TEMPLATE.FAT&amp;display_string=Audit&amp;VAR:KEY=CRMZGXMZGJ&amp;VAR:QUERY=RkZfQ0FQRVgoUVRSLC0zUSk=&amp;WINDOW=FIRST_POPUP&amp;HEIGHT=450&amp;WIDTH=450&amp;START_MAXIMIZED=FALS","E&amp;VAR:CALENDAR=US&amp;VAR:SYMBOL=XTEX&amp;VAR:INDEX=0"}</definedName>
    <definedName name="_37__123Graph_ACHART_1" hidden="1">#REF!</definedName>
    <definedName name="_37__123Graph_FWAGES_BY_B_U" hidden="1">#REF!</definedName>
    <definedName name="_37__123Graph_XQRE_S_BY_CO." hidden="1">#REF!</definedName>
    <definedName name="_37__123Graph_XTAX_CREDIT" hidden="1">#REF!</definedName>
    <definedName name="_37__FDSAUDITLINK__" localSheetId="2" hidden="1">{"fdsup://directions/FAT Viewer?action=UPDATE&amp;creator=factset&amp;DYN_ARGS=TRUE&amp;DOC_NAME=FAT:FQL_AUDITING_CLIENT_TEMPLATE.FAT&amp;display_string=Audit&amp;VAR:KEY=MTUFABETWX&amp;VAR:QUERY=RkZfQ0FQRVgoUVRSLDBRKQ==&amp;WINDOW=FIRST_POPUP&amp;HEIGHT=450&amp;WIDTH=450&amp;START_MAXIMIZED=FALS","E&amp;VAR:CALENDAR=US&amp;VAR:SYMBOL=WPZ&amp;VAR:INDEX=0"}</definedName>
    <definedName name="_37__FDSAUDITLINK__" hidden="1">{"fdsup://directions/FAT Viewer?action=UPDATE&amp;creator=factset&amp;DYN_ARGS=TRUE&amp;DOC_NAME=FAT:FQL_AUDITING_CLIENT_TEMPLATE.FAT&amp;display_string=Audit&amp;VAR:KEY=MTUFABETWX&amp;VAR:QUERY=RkZfQ0FQRVgoUVRSLDBRKQ==&amp;WINDOW=FIRST_POPUP&amp;HEIGHT=450&amp;WIDTH=450&amp;START_MAXIMIZED=FALS","E&amp;VAR:CALENDAR=US&amp;VAR:SYMBOL=WPZ&amp;VAR:INDEX=0"}</definedName>
    <definedName name="_38__123Graph_XCONTRACT_BY_B_U" hidden="1">#REF!</definedName>
    <definedName name="_38__123Graph_XQRE_S_BY_TYPE" hidden="1">#REF!</definedName>
    <definedName name="_38__FDSAUDITLINK__" localSheetId="2" hidden="1">{"fdsup://directions/FAT Viewer?action=UPDATE&amp;creator=factset&amp;DYN_ARGS=TRUE&amp;DOC_NAME=FAT:FQL_AUDITING_CLIENT_TEMPLATE.FAT&amp;display_string=Audit&amp;VAR:KEY=ABALGZCVQZ&amp;VAR:QUERY=RkZfQ0FQRVgoUVRSLC0xUSk=&amp;WINDOW=FIRST_POPUP&amp;HEIGHT=450&amp;WIDTH=450&amp;START_MAXIMIZED=FALS","E&amp;VAR:CALENDAR=US&amp;VAR:SYMBOL=WPZ&amp;VAR:INDEX=0"}</definedName>
    <definedName name="_38__FDSAUDITLINK__" hidden="1">{"fdsup://directions/FAT Viewer?action=UPDATE&amp;creator=factset&amp;DYN_ARGS=TRUE&amp;DOC_NAME=FAT:FQL_AUDITING_CLIENT_TEMPLATE.FAT&amp;display_string=Audit&amp;VAR:KEY=ABALGZCVQZ&amp;VAR:QUERY=RkZfQ0FQRVgoUVRSLC0xUSk=&amp;WINDOW=FIRST_POPUP&amp;HEIGHT=450&amp;WIDTH=450&amp;START_MAXIMIZED=FALS","E&amp;VAR:CALENDAR=US&amp;VAR:SYMBOL=WPZ&amp;VAR:INDEX=0"}</definedName>
    <definedName name="_39__123Graph_XQRE_S_BY_CO." hidden="1">#REF!</definedName>
    <definedName name="_39__123Graph_XSUPPLIES_BY_B_U" hidden="1">#REF!</definedName>
    <definedName name="_39__FDSAUDITLINK__" localSheetId="2" hidden="1">{"fdsup://directions/FAT Viewer?action=UPDATE&amp;creator=factset&amp;DYN_ARGS=TRUE&amp;DOC_NAME=FAT:FQL_AUDITING_CLIENT_TEMPLATE.FAT&amp;display_string=Audit&amp;VAR:KEY=KTSTYDABQH&amp;VAR:QUERY=RkZfQ0FQRVgoUVRSLC0yUSk=&amp;WINDOW=FIRST_POPUP&amp;HEIGHT=450&amp;WIDTH=450&amp;START_MAXIMIZED=FALS","E&amp;VAR:CALENDAR=US&amp;VAR:SYMBOL=WPZ&amp;VAR:INDEX=0"}</definedName>
    <definedName name="_39__FDSAUDITLINK__" hidden="1">{"fdsup://directions/FAT Viewer?action=UPDATE&amp;creator=factset&amp;DYN_ARGS=TRUE&amp;DOC_NAME=FAT:FQL_AUDITING_CLIENT_TEMPLATE.FAT&amp;display_string=Audit&amp;VAR:KEY=KTSTYDABQH&amp;VAR:QUERY=RkZfQ0FQRVgoUVRSLC0yUSk=&amp;WINDOW=FIRST_POPUP&amp;HEIGHT=450&amp;WIDTH=450&amp;START_MAXIMIZED=FALS","E&amp;VAR:CALENDAR=US&amp;VAR:SYMBOL=WPZ&amp;VAR:INDEX=0"}</definedName>
    <definedName name="_4__123Graph_ACONTRACT_BY_B_U" hidden="1">#REF!</definedName>
    <definedName name="_4__123Graph_ASENS_COMPARISON" hidden="1">#REF!</definedName>
    <definedName name="_4__123Graph_BCHART_1" hidden="1">#REF!</definedName>
    <definedName name="_4__123Graph_BCHART_3" hidden="1">#REF!</definedName>
    <definedName name="_4__123Graph_XALL_IN_COSTS" hidden="1">#REF!</definedName>
    <definedName name="_4__123Graph_XCHART_1" hidden="1">#REF!</definedName>
    <definedName name="_4__FDSAUDITLINK__" localSheetId="2" hidden="1">{"fdsup://directions/FAT Viewer?action=UPDATE&amp;creator=factset&amp;DYN_ARGS=TRUE&amp;DOC_NAME=FAT:FQL_AUDITING_CLIENT_TEMPLATE.FAT&amp;display_string=Audit&amp;VAR:KEY=MDWNWPQNIH&amp;VAR:QUERY=RkZfQ0FQRVgoUVRSLC0zUSk=&amp;WINDOW=FIRST_POPUP&amp;HEIGHT=450&amp;WIDTH=450&amp;START_MAXIMIZED=FALS","E&amp;VAR:CALENDAR=US&amp;VAR:SYMBOL=VNR&amp;VAR:INDEX=0"}</definedName>
    <definedName name="_4__FDSAUDITLINK__" hidden="1">{"fdsup://directions/FAT Viewer?action=UPDATE&amp;creator=factset&amp;DYN_ARGS=TRUE&amp;DOC_NAME=FAT:FQL_AUDITING_CLIENT_TEMPLATE.FAT&amp;display_string=Audit&amp;VAR:KEY=MDWNWPQNIH&amp;VAR:QUERY=RkZfQ0FQRVgoUVRSLC0zUSk=&amp;WINDOW=FIRST_POPUP&amp;HEIGHT=450&amp;WIDTH=450&amp;START_MAXIMIZED=FALS","E&amp;VAR:CALENDAR=US&amp;VAR:SYMBOL=VNR&amp;VAR:INDEX=0"}</definedName>
    <definedName name="_40__123Graph_XQRE_S_BY_TYPE" hidden="1">#REF!</definedName>
    <definedName name="_40__123Graph_XTAX_CREDIT" hidden="1">#REF!</definedName>
    <definedName name="_40__FDSAUDITLINK__" localSheetId="2" hidden="1">{"fdsup://directions/FAT Viewer?action=UPDATE&amp;creator=factset&amp;DYN_ARGS=TRUE&amp;DOC_NAME=FAT:FQL_AUDITING_CLIENT_TEMPLATE.FAT&amp;display_string=Audit&amp;VAR:KEY=QDWJIZMZWJ&amp;VAR:QUERY=RkZfQ0FQRVgoUVRSLC0zUSk=&amp;WINDOW=FIRST_POPUP&amp;HEIGHT=450&amp;WIDTH=450&amp;START_MAXIMIZED=FALS","E&amp;VAR:CALENDAR=US&amp;VAR:SYMBOL=WPZ&amp;VAR:INDEX=0"}</definedName>
    <definedName name="_40__FDSAUDITLINK__" hidden="1">{"fdsup://directions/FAT Viewer?action=UPDATE&amp;creator=factset&amp;DYN_ARGS=TRUE&amp;DOC_NAME=FAT:FQL_AUDITING_CLIENT_TEMPLATE.FAT&amp;display_string=Audit&amp;VAR:KEY=QDWJIZMZWJ&amp;VAR:QUERY=RkZfQ0FQRVgoUVRSLC0zUSk=&amp;WINDOW=FIRST_POPUP&amp;HEIGHT=450&amp;WIDTH=450&amp;START_MAXIMIZED=FALS","E&amp;VAR:CALENDAR=US&amp;VAR:SYMBOL=WPZ&amp;VAR:INDEX=0"}</definedName>
    <definedName name="_41__123Graph_XSUPPLIES_BY_B_U" hidden="1">#REF!</definedName>
    <definedName name="_41__FDSAUDITLINK__" localSheetId="2" hidden="1">{"fdsup://directions/FAT Viewer?action=UPDATE&amp;creator=factset&amp;DYN_ARGS=TRUE&amp;DOC_NAME=FAT:FQL_AUDITING_CLIENT_TEMPLATE.FAT&amp;display_string=Audit&amp;VAR:KEY=YFMJKLGFGP&amp;VAR:QUERY=RkZfQ0FQRVgoUVRSLDBRKQ==&amp;WINDOW=FIRST_POPUP&amp;HEIGHT=450&amp;WIDTH=450&amp;START_MAXIMIZED=FALS","E&amp;VAR:CALENDAR=US&amp;VAR:SYMBOL=WES&amp;VAR:INDEX=0"}</definedName>
    <definedName name="_41__FDSAUDITLINK__" hidden="1">{"fdsup://directions/FAT Viewer?action=UPDATE&amp;creator=factset&amp;DYN_ARGS=TRUE&amp;DOC_NAME=FAT:FQL_AUDITING_CLIENT_TEMPLATE.FAT&amp;display_string=Audit&amp;VAR:KEY=YFMJKLGFGP&amp;VAR:QUERY=RkZfQ0FQRVgoUVRSLDBRKQ==&amp;WINDOW=FIRST_POPUP&amp;HEIGHT=450&amp;WIDTH=450&amp;START_MAXIMIZED=FALS","E&amp;VAR:CALENDAR=US&amp;VAR:SYMBOL=WES&amp;VAR:INDEX=0"}</definedName>
    <definedName name="_42__123Graph_XTAX_CREDIT" hidden="1">#REF!</definedName>
    <definedName name="_42__FDSAUDITLINK__" localSheetId="2" hidden="1">{"fdsup://directions/FAT Viewer?action=UPDATE&amp;creator=factset&amp;DYN_ARGS=TRUE&amp;DOC_NAME=FAT:FQL_AUDITING_CLIENT_TEMPLATE.FAT&amp;display_string=Audit&amp;VAR:KEY=EVMVITULQV&amp;VAR:QUERY=RkZfQ0FQRVgoUVRSLC0xUSk=&amp;WINDOW=FIRST_POPUP&amp;HEIGHT=450&amp;WIDTH=450&amp;START_MAXIMIZED=FALS","E&amp;VAR:CALENDAR=US&amp;VAR:SYMBOL=WES&amp;VAR:INDEX=0"}</definedName>
    <definedName name="_42__FDSAUDITLINK__" hidden="1">{"fdsup://directions/FAT Viewer?action=UPDATE&amp;creator=factset&amp;DYN_ARGS=TRUE&amp;DOC_NAME=FAT:FQL_AUDITING_CLIENT_TEMPLATE.FAT&amp;display_string=Audit&amp;VAR:KEY=EVMVITULQV&amp;VAR:QUERY=RkZfQ0FQRVgoUVRSLC0xUSk=&amp;WINDOW=FIRST_POPUP&amp;HEIGHT=450&amp;WIDTH=450&amp;START_MAXIMIZED=FALS","E&amp;VAR:CALENDAR=US&amp;VAR:SYMBOL=WES&amp;VAR:INDEX=0"}</definedName>
    <definedName name="_43__FDSAUDITLINK__" localSheetId="2" hidden="1">{"fdsup://directions/FAT Viewer?action=UPDATE&amp;creator=factset&amp;DYN_ARGS=TRUE&amp;DOC_NAME=FAT:FQL_AUDITING_CLIENT_TEMPLATE.FAT&amp;display_string=Audit&amp;VAR:KEY=AZSVKVINOD&amp;VAR:QUERY=RkZfQ0FQRVgoUVRSLC0yUSk=&amp;WINDOW=FIRST_POPUP&amp;HEIGHT=450&amp;WIDTH=450&amp;START_MAXIMIZED=FALS","E&amp;VAR:CALENDAR=US&amp;VAR:SYMBOL=WES&amp;VAR:INDEX=0"}</definedName>
    <definedName name="_43__FDSAUDITLINK__" hidden="1">{"fdsup://directions/FAT Viewer?action=UPDATE&amp;creator=factset&amp;DYN_ARGS=TRUE&amp;DOC_NAME=FAT:FQL_AUDITING_CLIENT_TEMPLATE.FAT&amp;display_string=Audit&amp;VAR:KEY=AZSVKVINOD&amp;VAR:QUERY=RkZfQ0FQRVgoUVRSLC0yUSk=&amp;WINDOW=FIRST_POPUP&amp;HEIGHT=450&amp;WIDTH=450&amp;START_MAXIMIZED=FALS","E&amp;VAR:CALENDAR=US&amp;VAR:SYMBOL=WES&amp;VAR:INDEX=0"}</definedName>
    <definedName name="_44__FDSAUDITLINK__" localSheetId="2" hidden="1">{"fdsup://directions/FAT Viewer?action=UPDATE&amp;creator=factset&amp;DYN_ARGS=TRUE&amp;DOC_NAME=FAT:FQL_AUDITING_CLIENT_TEMPLATE.FAT&amp;display_string=Audit&amp;VAR:KEY=CZWFQBERIZ&amp;VAR:QUERY=RkZfQ0FQRVgoUVRSLC0zUSk=&amp;WINDOW=FIRST_POPUP&amp;HEIGHT=450&amp;WIDTH=450&amp;START_MAXIMIZED=FALS","E&amp;VAR:CALENDAR=US&amp;VAR:SYMBOL=WES&amp;VAR:INDEX=0"}</definedName>
    <definedName name="_44__FDSAUDITLINK__" hidden="1">{"fdsup://directions/FAT Viewer?action=UPDATE&amp;creator=factset&amp;DYN_ARGS=TRUE&amp;DOC_NAME=FAT:FQL_AUDITING_CLIENT_TEMPLATE.FAT&amp;display_string=Audit&amp;VAR:KEY=CZWFQBERIZ&amp;VAR:QUERY=RkZfQ0FQRVgoUVRSLC0zUSk=&amp;WINDOW=FIRST_POPUP&amp;HEIGHT=450&amp;WIDTH=450&amp;START_MAXIMIZED=FALS","E&amp;VAR:CALENDAR=US&amp;VAR:SYMBOL=WES&amp;VAR:INDEX=0"}</definedName>
    <definedName name="_45__FDSAUDITLINK__" localSheetId="2" hidden="1">{"fdsup://directions/FAT Viewer?action=UPDATE&amp;creator=factset&amp;DYN_ARGS=TRUE&amp;DOC_NAME=FAT:FQL_AUDITING_CLIENT_TEMPLATE.FAT&amp;display_string=Audit&amp;VAR:KEY=OFIZMPANOL&amp;VAR:QUERY=RkZfQ0FQRVgoUVRSLDBRKQ==&amp;WINDOW=FIRST_POPUP&amp;HEIGHT=450&amp;WIDTH=450&amp;START_MAXIMIZED=FALS","E&amp;VAR:CALENDAR=US&amp;VAR:SYMBOL=TOO&amp;VAR:INDEX=0"}</definedName>
    <definedName name="_45__FDSAUDITLINK__" hidden="1">{"fdsup://directions/FAT Viewer?action=UPDATE&amp;creator=factset&amp;DYN_ARGS=TRUE&amp;DOC_NAME=FAT:FQL_AUDITING_CLIENT_TEMPLATE.FAT&amp;display_string=Audit&amp;VAR:KEY=OFIZMPANOL&amp;VAR:QUERY=RkZfQ0FQRVgoUVRSLDBRKQ==&amp;WINDOW=FIRST_POPUP&amp;HEIGHT=450&amp;WIDTH=450&amp;START_MAXIMIZED=FALS","E&amp;VAR:CALENDAR=US&amp;VAR:SYMBOL=TOO&amp;VAR:INDEX=0"}</definedName>
    <definedName name="_46__FDSAUDITLINK__" localSheetId="2" hidden="1">{"fdsup://directions/FAT Viewer?action=UPDATE&amp;creator=factset&amp;DYN_ARGS=TRUE&amp;DOC_NAME=FAT:FQL_AUDITING_CLIENT_TEMPLATE.FAT&amp;display_string=Audit&amp;VAR:KEY=QDYPCNUPAH&amp;VAR:QUERY=RkZfQ0FQRVgoUVRSLC0xUSk=&amp;WINDOW=FIRST_POPUP&amp;HEIGHT=450&amp;WIDTH=450&amp;START_MAXIMIZED=FALS","E&amp;VAR:CALENDAR=US&amp;VAR:SYMBOL=TOO&amp;VAR:INDEX=0"}</definedName>
    <definedName name="_46__FDSAUDITLINK__" hidden="1">{"fdsup://directions/FAT Viewer?action=UPDATE&amp;creator=factset&amp;DYN_ARGS=TRUE&amp;DOC_NAME=FAT:FQL_AUDITING_CLIENT_TEMPLATE.FAT&amp;display_string=Audit&amp;VAR:KEY=QDYPCNUPAH&amp;VAR:QUERY=RkZfQ0FQRVgoUVRSLC0xUSk=&amp;WINDOW=FIRST_POPUP&amp;HEIGHT=450&amp;WIDTH=450&amp;START_MAXIMIZED=FALS","E&amp;VAR:CALENDAR=US&amp;VAR:SYMBOL=TOO&amp;VAR:INDEX=0"}</definedName>
    <definedName name="_47__FDSAUDITLINK__" localSheetId="2" hidden="1">{"fdsup://directions/FAT Viewer?action=UPDATE&amp;creator=factset&amp;DYN_ARGS=TRUE&amp;DOC_NAME=FAT:FQL_AUDITING_CLIENT_TEMPLATE.FAT&amp;display_string=Audit&amp;VAR:KEY=IZALYPYPUX&amp;VAR:QUERY=RkZfQ0FQRVgoUVRSLC0yUSk=&amp;WINDOW=FIRST_POPUP&amp;HEIGHT=450&amp;WIDTH=450&amp;START_MAXIMIZED=FALS","E&amp;VAR:CALENDAR=US&amp;VAR:SYMBOL=TOO&amp;VAR:INDEX=0"}</definedName>
    <definedName name="_47__FDSAUDITLINK__" hidden="1">{"fdsup://directions/FAT Viewer?action=UPDATE&amp;creator=factset&amp;DYN_ARGS=TRUE&amp;DOC_NAME=FAT:FQL_AUDITING_CLIENT_TEMPLATE.FAT&amp;display_string=Audit&amp;VAR:KEY=IZALYPYPUX&amp;VAR:QUERY=RkZfQ0FQRVgoUVRSLC0yUSk=&amp;WINDOW=FIRST_POPUP&amp;HEIGHT=450&amp;WIDTH=450&amp;START_MAXIMIZED=FALS","E&amp;VAR:CALENDAR=US&amp;VAR:SYMBOL=TOO&amp;VAR:INDEX=0"}</definedName>
    <definedName name="_48__FDSAUDITLINK__" localSheetId="2" hidden="1">{"fdsup://directions/FAT Viewer?action=UPDATE&amp;creator=factset&amp;DYN_ARGS=TRUE&amp;DOC_NAME=FAT:FQL_AUDITING_CLIENT_TEMPLATE.FAT&amp;display_string=Audit&amp;VAR:KEY=CLEZKNMJKL&amp;VAR:QUERY=RkZfQ0FQRVgoUVRSLC0zUSk=&amp;WINDOW=FIRST_POPUP&amp;HEIGHT=450&amp;WIDTH=450&amp;START_MAXIMIZED=FALS","E&amp;VAR:CALENDAR=US&amp;VAR:SYMBOL=TOO&amp;VAR:INDEX=0"}</definedName>
    <definedName name="_48__FDSAUDITLINK__" hidden="1">{"fdsup://directions/FAT Viewer?action=UPDATE&amp;creator=factset&amp;DYN_ARGS=TRUE&amp;DOC_NAME=FAT:FQL_AUDITING_CLIENT_TEMPLATE.FAT&amp;display_string=Audit&amp;VAR:KEY=CLEZKNMJKL&amp;VAR:QUERY=RkZfQ0FQRVgoUVRSLC0zUSk=&amp;WINDOW=FIRST_POPUP&amp;HEIGHT=450&amp;WIDTH=450&amp;START_MAXIMIZED=FALS","E&amp;VAR:CALENDAR=US&amp;VAR:SYMBOL=TOO&amp;VAR:INDEX=0"}</definedName>
    <definedName name="_49__FDSAUDITLINK__" localSheetId="2" hidden="1">{"fdsup://directions/FAT Viewer?action=UPDATE&amp;creator=factset&amp;DYN_ARGS=TRUE&amp;DOC_NAME=FAT:FQL_AUDITING_CLIENT_TEMPLATE.FAT&amp;display_string=Audit&amp;VAR:KEY=ORETOLEDWJ&amp;VAR:QUERY=RkZfQ0FQRVgoUVRSLDBRKQ==&amp;WINDOW=FIRST_POPUP&amp;HEIGHT=450&amp;WIDTH=450&amp;START_MAXIMIZED=FALS","E&amp;VAR:CALENDAR=US&amp;VAR:SYMBOL=TLP&amp;VAR:INDEX=0"}</definedName>
    <definedName name="_49__FDSAUDITLINK__" hidden="1">{"fdsup://directions/FAT Viewer?action=UPDATE&amp;creator=factset&amp;DYN_ARGS=TRUE&amp;DOC_NAME=FAT:FQL_AUDITING_CLIENT_TEMPLATE.FAT&amp;display_string=Audit&amp;VAR:KEY=ORETOLEDWJ&amp;VAR:QUERY=RkZfQ0FQRVgoUVRSLDBRKQ==&amp;WINDOW=FIRST_POPUP&amp;HEIGHT=450&amp;WIDTH=450&amp;START_MAXIMIZED=FALS","E&amp;VAR:CALENDAR=US&amp;VAR:SYMBOL=TLP&amp;VAR:INDEX=0"}</definedName>
    <definedName name="_5__123Graph_ACHART_17" hidden="1">#REF!</definedName>
    <definedName name="_5__123Graph_AQRE_S_BY_CO." hidden="1">#REF!</definedName>
    <definedName name="_5__123Graph_ASUPPLIES_BY_B_U" hidden="1">#REF!</definedName>
    <definedName name="_5__123Graph_BOP75_25PRICE" hidden="1">#REF!</definedName>
    <definedName name="_5__123Graph_CCHART_1" hidden="1">#REF!</definedName>
    <definedName name="_5__FDSAUDITLINK__" localSheetId="2" hidden="1">{"fdsup://directions/FAT Viewer?action=UPDATE&amp;creator=factset&amp;DYN_ARGS=TRUE&amp;DOC_NAME=FAT:FQL_AUDITING_CLIENT_TEMPLATE.FAT&amp;display_string=Audit&amp;VAR:KEY=QJEFSLIVYR&amp;VAR:QUERY=RkZfQ0FQRVgoUVRSLDBRKQ==&amp;WINDOW=FIRST_POPUP&amp;HEIGHT=450&amp;WIDTH=450&amp;START_MAXIMIZED=FALS","E&amp;VAR:CALENDAR=US&amp;VAR:SYMBOL=QRE&amp;VAR:INDEX=0"}</definedName>
    <definedName name="_5__FDSAUDITLINK__" hidden="1">{"fdsup://directions/FAT Viewer?action=UPDATE&amp;creator=factset&amp;DYN_ARGS=TRUE&amp;DOC_NAME=FAT:FQL_AUDITING_CLIENT_TEMPLATE.FAT&amp;display_string=Audit&amp;VAR:KEY=QJEFSLIVYR&amp;VAR:QUERY=RkZfQ0FQRVgoUVRSLDBRKQ==&amp;WINDOW=FIRST_POPUP&amp;HEIGHT=450&amp;WIDTH=450&amp;START_MAXIMIZED=FALS","E&amp;VAR:CALENDAR=US&amp;VAR:SYMBOL=QRE&amp;VAR:INDEX=0"}</definedName>
    <definedName name="_5_0_0Cwvu.GREY_A" hidden="1">#REF!</definedName>
    <definedName name="_50__FDSAUDITLINK__" localSheetId="2" hidden="1">{"fdsup://directions/FAT Viewer?action=UPDATE&amp;creator=factset&amp;DYN_ARGS=TRUE&amp;DOC_NAME=FAT:FQL_AUDITING_CLIENT_TEMPLATE.FAT&amp;display_string=Audit&amp;VAR:KEY=IFEJUTUPOH&amp;VAR:QUERY=RkZfQ0FQRVgoUVRSLC0xUSk=&amp;WINDOW=FIRST_POPUP&amp;HEIGHT=450&amp;WIDTH=450&amp;START_MAXIMIZED=FALS","E&amp;VAR:CALENDAR=US&amp;VAR:SYMBOL=TLP&amp;VAR:INDEX=0"}</definedName>
    <definedName name="_50__FDSAUDITLINK__" hidden="1">{"fdsup://directions/FAT Viewer?action=UPDATE&amp;creator=factset&amp;DYN_ARGS=TRUE&amp;DOC_NAME=FAT:FQL_AUDITING_CLIENT_TEMPLATE.FAT&amp;display_string=Audit&amp;VAR:KEY=IFEJUTUPOH&amp;VAR:QUERY=RkZfQ0FQRVgoUVRSLC0xUSk=&amp;WINDOW=FIRST_POPUP&amp;HEIGHT=450&amp;WIDTH=450&amp;START_MAXIMIZED=FALS","E&amp;VAR:CALENDAR=US&amp;VAR:SYMBOL=TLP&amp;VAR:INDEX=0"}</definedName>
    <definedName name="_51__FDSAUDITLINK__" localSheetId="2" hidden="1">{"fdsup://directions/FAT Viewer?action=UPDATE&amp;creator=factset&amp;DYN_ARGS=TRUE&amp;DOC_NAME=FAT:FQL_AUDITING_CLIENT_TEMPLATE.FAT&amp;display_string=Audit&amp;VAR:KEY=SLSPOJUTYT&amp;VAR:QUERY=RkZfQ0FQRVgoUVRSLC0yUSk=&amp;WINDOW=FIRST_POPUP&amp;HEIGHT=450&amp;WIDTH=450&amp;START_MAXIMIZED=FALS","E&amp;VAR:CALENDAR=US&amp;VAR:SYMBOL=TLP&amp;VAR:INDEX=0"}</definedName>
    <definedName name="_51__FDSAUDITLINK__" hidden="1">{"fdsup://directions/FAT Viewer?action=UPDATE&amp;creator=factset&amp;DYN_ARGS=TRUE&amp;DOC_NAME=FAT:FQL_AUDITING_CLIENT_TEMPLATE.FAT&amp;display_string=Audit&amp;VAR:KEY=SLSPOJUTYT&amp;VAR:QUERY=RkZfQ0FQRVgoUVRSLC0yUSk=&amp;WINDOW=FIRST_POPUP&amp;HEIGHT=450&amp;WIDTH=450&amp;START_MAXIMIZED=FALS","E&amp;VAR:CALENDAR=US&amp;VAR:SYMBOL=TLP&amp;VAR:INDEX=0"}</definedName>
    <definedName name="_52__FDSAUDITLINK__" localSheetId="2" hidden="1">{"fdsup://directions/FAT Viewer?action=UPDATE&amp;creator=factset&amp;DYN_ARGS=TRUE&amp;DOC_NAME=FAT:FQL_AUDITING_CLIENT_TEMPLATE.FAT&amp;display_string=Audit&amp;VAR:KEY=EVIPIVWNMP&amp;VAR:QUERY=RkZfQ0FQRVgoUVRSLC0zUSk=&amp;WINDOW=FIRST_POPUP&amp;HEIGHT=450&amp;WIDTH=450&amp;START_MAXIMIZED=FALS","E&amp;VAR:CALENDAR=US&amp;VAR:SYMBOL=TLP&amp;VAR:INDEX=0"}</definedName>
    <definedName name="_52__FDSAUDITLINK__" hidden="1">{"fdsup://directions/FAT Viewer?action=UPDATE&amp;creator=factset&amp;DYN_ARGS=TRUE&amp;DOC_NAME=FAT:FQL_AUDITING_CLIENT_TEMPLATE.FAT&amp;display_string=Audit&amp;VAR:KEY=EVIPIVWNMP&amp;VAR:QUERY=RkZfQ0FQRVgoUVRSLC0zUSk=&amp;WINDOW=FIRST_POPUP&amp;HEIGHT=450&amp;WIDTH=450&amp;START_MAXIMIZED=FALS","E&amp;VAR:CALENDAR=US&amp;VAR:SYMBOL=TLP&amp;VAR:INDEX=0"}</definedName>
    <definedName name="_53__FDSAUDITLINK__" localSheetId="2" hidden="1">{"fdsup://directions/FAT Viewer?action=UPDATE&amp;creator=factset&amp;DYN_ARGS=TRUE&amp;DOC_NAME=FAT:FQL_AUDITING_CLIENT_TEMPLATE.FAT&amp;display_string=Audit&amp;VAR:KEY=WPYRSPYXIF&amp;VAR:QUERY=RkZfQ0FQRVgoUVRSLDBRKQ==&amp;WINDOW=FIRST_POPUP&amp;HEIGHT=450&amp;WIDTH=450&amp;START_MAXIMIZED=FALS","E&amp;VAR:CALENDAR=US&amp;VAR:SYMBOL=TGP&amp;VAR:INDEX=0"}</definedName>
    <definedName name="_53__FDSAUDITLINK__" hidden="1">{"fdsup://directions/FAT Viewer?action=UPDATE&amp;creator=factset&amp;DYN_ARGS=TRUE&amp;DOC_NAME=FAT:FQL_AUDITING_CLIENT_TEMPLATE.FAT&amp;display_string=Audit&amp;VAR:KEY=WPYRSPYXIF&amp;VAR:QUERY=RkZfQ0FQRVgoUVRSLDBRKQ==&amp;WINDOW=FIRST_POPUP&amp;HEIGHT=450&amp;WIDTH=450&amp;START_MAXIMIZED=FALS","E&amp;VAR:CALENDAR=US&amp;VAR:SYMBOL=TGP&amp;VAR:INDEX=0"}</definedName>
    <definedName name="_54__FDSAUDITLINK__" localSheetId="2" hidden="1">{"fdsup://directions/FAT Viewer?action=UPDATE&amp;creator=factset&amp;DYN_ARGS=TRUE&amp;DOC_NAME=FAT:FQL_AUDITING_CLIENT_TEMPLATE.FAT&amp;display_string=Audit&amp;VAR:KEY=YRQJSBSTEN&amp;VAR:QUERY=RkZfQ0FQRVgoUVRSLC0xUSk=&amp;WINDOW=FIRST_POPUP&amp;HEIGHT=450&amp;WIDTH=450&amp;START_MAXIMIZED=FALS","E&amp;VAR:CALENDAR=US&amp;VAR:SYMBOL=TGP&amp;VAR:INDEX=0"}</definedName>
    <definedName name="_54__FDSAUDITLINK__" hidden="1">{"fdsup://directions/FAT Viewer?action=UPDATE&amp;creator=factset&amp;DYN_ARGS=TRUE&amp;DOC_NAME=FAT:FQL_AUDITING_CLIENT_TEMPLATE.FAT&amp;display_string=Audit&amp;VAR:KEY=YRQJSBSTEN&amp;VAR:QUERY=RkZfQ0FQRVgoUVRSLC0xUSk=&amp;WINDOW=FIRST_POPUP&amp;HEIGHT=450&amp;WIDTH=450&amp;START_MAXIMIZED=FALS","E&amp;VAR:CALENDAR=US&amp;VAR:SYMBOL=TGP&amp;VAR:INDEX=0"}</definedName>
    <definedName name="_55__FDSAUDITLINK__" localSheetId="2" hidden="1">{"fdsup://directions/FAT Viewer?action=UPDATE&amp;creator=factset&amp;DYN_ARGS=TRUE&amp;DOC_NAME=FAT:FQL_AUDITING_CLIENT_TEMPLATE.FAT&amp;display_string=Audit&amp;VAR:KEY=YZOLCXEXUF&amp;VAR:QUERY=RkZfQ0FQRVgoUVRSLC0yUSk=&amp;WINDOW=FIRST_POPUP&amp;HEIGHT=450&amp;WIDTH=450&amp;START_MAXIMIZED=FALS","E&amp;VAR:CALENDAR=US&amp;VAR:SYMBOL=TGP&amp;VAR:INDEX=0"}</definedName>
    <definedName name="_55__FDSAUDITLINK__" hidden="1">{"fdsup://directions/FAT Viewer?action=UPDATE&amp;creator=factset&amp;DYN_ARGS=TRUE&amp;DOC_NAME=FAT:FQL_AUDITING_CLIENT_TEMPLATE.FAT&amp;display_string=Audit&amp;VAR:KEY=YZOLCXEXUF&amp;VAR:QUERY=RkZfQ0FQRVgoUVRSLC0yUSk=&amp;WINDOW=FIRST_POPUP&amp;HEIGHT=450&amp;WIDTH=450&amp;START_MAXIMIZED=FALS","E&amp;VAR:CALENDAR=US&amp;VAR:SYMBOL=TGP&amp;VAR:INDEX=0"}</definedName>
    <definedName name="_56__FDSAUDITLINK__" localSheetId="2" hidden="1">{"fdsup://directions/FAT Viewer?action=UPDATE&amp;creator=factset&amp;DYN_ARGS=TRUE&amp;DOC_NAME=FAT:FQL_AUDITING_CLIENT_TEMPLATE.FAT&amp;display_string=Audit&amp;VAR:KEY=CHQLGXCTOF&amp;VAR:QUERY=RkZfQ0FQRVgoUVRSLC0zUSk=&amp;WINDOW=FIRST_POPUP&amp;HEIGHT=450&amp;WIDTH=450&amp;START_MAXIMIZED=FALS","E&amp;VAR:CALENDAR=US&amp;VAR:SYMBOL=TGP&amp;VAR:INDEX=0"}</definedName>
    <definedName name="_56__FDSAUDITLINK__" hidden="1">{"fdsup://directions/FAT Viewer?action=UPDATE&amp;creator=factset&amp;DYN_ARGS=TRUE&amp;DOC_NAME=FAT:FQL_AUDITING_CLIENT_TEMPLATE.FAT&amp;display_string=Audit&amp;VAR:KEY=CHQLGXCTOF&amp;VAR:QUERY=RkZfQ0FQRVgoUVRSLC0zUSk=&amp;WINDOW=FIRST_POPUP&amp;HEIGHT=450&amp;WIDTH=450&amp;START_MAXIMIZED=FALS","E&amp;VAR:CALENDAR=US&amp;VAR:SYMBOL=TGP&amp;VAR:INDEX=0"}</definedName>
    <definedName name="_57__FDSAUDITLINK__" localSheetId="2" hidden="1">{"fdsup://directions/FAT Viewer?action=UPDATE&amp;creator=factset&amp;DYN_ARGS=TRUE&amp;DOC_NAME=FAT:FQL_AUDITING_CLIENT_TEMPLATE.FAT&amp;display_string=Audit&amp;VAR:KEY=GHMLUFYXOP&amp;VAR:QUERY=RkZfQ0FQRVgoUVRSLDBRKQ==&amp;WINDOW=FIRST_POPUP&amp;HEIGHT=450&amp;WIDTH=450&amp;START_MAXIMIZED=FALS","E&amp;VAR:CALENDAR=US&amp;VAR:SYMBOL=TCLP&amp;VAR:INDEX=0"}</definedName>
    <definedName name="_57__FDSAUDITLINK__" hidden="1">{"fdsup://directions/FAT Viewer?action=UPDATE&amp;creator=factset&amp;DYN_ARGS=TRUE&amp;DOC_NAME=FAT:FQL_AUDITING_CLIENT_TEMPLATE.FAT&amp;display_string=Audit&amp;VAR:KEY=GHMLUFYXOP&amp;VAR:QUERY=RkZfQ0FQRVgoUVRSLDBRKQ==&amp;WINDOW=FIRST_POPUP&amp;HEIGHT=450&amp;WIDTH=450&amp;START_MAXIMIZED=FALS","E&amp;VAR:CALENDAR=US&amp;VAR:SYMBOL=TCLP&amp;VAR:INDEX=0"}</definedName>
    <definedName name="_58__FDSAUDITLINK__" localSheetId="2" hidden="1">{"fdsup://directions/FAT Viewer?action=UPDATE&amp;creator=factset&amp;DYN_ARGS=TRUE&amp;DOC_NAME=FAT:FQL_AUDITING_CLIENT_TEMPLATE.FAT&amp;display_string=Audit&amp;VAR:KEY=QPEHWNSLAR&amp;VAR:QUERY=RkZfQ0FQRVgoUVRSLC0xUSk=&amp;WINDOW=FIRST_POPUP&amp;HEIGHT=450&amp;WIDTH=450&amp;START_MAXIMIZED=FALS","E&amp;VAR:CALENDAR=US&amp;VAR:SYMBOL=TCLP&amp;VAR:INDEX=0"}</definedName>
    <definedName name="_58__FDSAUDITLINK__" hidden="1">{"fdsup://directions/FAT Viewer?action=UPDATE&amp;creator=factset&amp;DYN_ARGS=TRUE&amp;DOC_NAME=FAT:FQL_AUDITING_CLIENT_TEMPLATE.FAT&amp;display_string=Audit&amp;VAR:KEY=QPEHWNSLAR&amp;VAR:QUERY=RkZfQ0FQRVgoUVRSLC0xUSk=&amp;WINDOW=FIRST_POPUP&amp;HEIGHT=450&amp;WIDTH=450&amp;START_MAXIMIZED=FALS","E&amp;VAR:CALENDAR=US&amp;VAR:SYMBOL=TCLP&amp;VAR:INDEX=0"}</definedName>
    <definedName name="_59__FDSAUDITLINK__" localSheetId="2" hidden="1">{"fdsup://directions/FAT Viewer?action=UPDATE&amp;creator=factset&amp;DYN_ARGS=TRUE&amp;DOC_NAME=FAT:FQL_AUDITING_CLIENT_TEMPLATE.FAT&amp;display_string=Audit&amp;VAR:KEY=SNKTAXSVEJ&amp;VAR:QUERY=RkZfQ0FQRVgoUVRSLC0yUSk=&amp;WINDOW=FIRST_POPUP&amp;HEIGHT=450&amp;WIDTH=450&amp;START_MAXIMIZED=FALS","E&amp;VAR:CALENDAR=US&amp;VAR:SYMBOL=TCLP&amp;VAR:INDEX=0"}</definedName>
    <definedName name="_59__FDSAUDITLINK__" hidden="1">{"fdsup://directions/FAT Viewer?action=UPDATE&amp;creator=factset&amp;DYN_ARGS=TRUE&amp;DOC_NAME=FAT:FQL_AUDITING_CLIENT_TEMPLATE.FAT&amp;display_string=Audit&amp;VAR:KEY=SNKTAXSVEJ&amp;VAR:QUERY=RkZfQ0FQRVgoUVRSLC0yUSk=&amp;WINDOW=FIRST_POPUP&amp;HEIGHT=450&amp;WIDTH=450&amp;START_MAXIMIZED=FALS","E&amp;VAR:CALENDAR=US&amp;VAR:SYMBOL=TCLP&amp;VAR:INDEX=0"}</definedName>
    <definedName name="_6__123Graph_ACHART_1" hidden="1">#REF!</definedName>
    <definedName name="_6__123Graph_ACONTRACT_BY_B_U" hidden="1">#REF!</definedName>
    <definedName name="_6__123Graph_AQRE_S_BY_TYPE" hidden="1">#REF!</definedName>
    <definedName name="_6__123Graph_ATAX_CREDIT" hidden="1">#REF!</definedName>
    <definedName name="_6__123Graph_BOP75_25RETURN" hidden="1">#REF!</definedName>
    <definedName name="_6__123Graph_DCHART_1" hidden="1">#REF!</definedName>
    <definedName name="_6__FDSAUDITLINK__" localSheetId="2" hidden="1">{"fdsup://directions/FAT Viewer?action=UPDATE&amp;creator=factset&amp;DYN_ARGS=TRUE&amp;DOC_NAME=FAT:FQL_AUDITING_CLIENT_TEMPLATE.FAT&amp;display_string=Audit&amp;VAR:KEY=QJSNCHQBQN&amp;VAR:QUERY=RkZfQ0FQRVgoUVRSLC0xUSk=&amp;WINDOW=FIRST_POPUP&amp;HEIGHT=450&amp;WIDTH=450&amp;START_MAXIMIZED=FALS","E&amp;VAR:CALENDAR=US&amp;VAR:SYMBOL=QRE&amp;VAR:INDEX=0"}</definedName>
    <definedName name="_6__FDSAUDITLINK__" hidden="1">{"fdsup://directions/FAT Viewer?action=UPDATE&amp;creator=factset&amp;DYN_ARGS=TRUE&amp;DOC_NAME=FAT:FQL_AUDITING_CLIENT_TEMPLATE.FAT&amp;display_string=Audit&amp;VAR:KEY=QJSNCHQBQN&amp;VAR:QUERY=RkZfQ0FQRVgoUVRSLC0xUSk=&amp;WINDOW=FIRST_POPUP&amp;HEIGHT=450&amp;WIDTH=450&amp;START_MAXIMIZED=FALS","E&amp;VAR:CALENDAR=US&amp;VAR:SYMBOL=QRE&amp;VAR:INDEX=0"}</definedName>
    <definedName name="_60__FDSAUDITLINK__" localSheetId="2" hidden="1">{"fdsup://directions/FAT Viewer?action=UPDATE&amp;creator=factset&amp;DYN_ARGS=TRUE&amp;DOC_NAME=FAT:FQL_AUDITING_CLIENT_TEMPLATE.FAT&amp;display_string=Audit&amp;VAR:KEY=SDELUFCFMH&amp;VAR:QUERY=RkZfQ0FQRVgoUVRSLC0zUSk=&amp;WINDOW=FIRST_POPUP&amp;HEIGHT=450&amp;WIDTH=450&amp;START_MAXIMIZED=FALS","E&amp;VAR:CALENDAR=US&amp;VAR:SYMBOL=TCLP&amp;VAR:INDEX=0"}</definedName>
    <definedName name="_60__FDSAUDITLINK__" hidden="1">{"fdsup://directions/FAT Viewer?action=UPDATE&amp;creator=factset&amp;DYN_ARGS=TRUE&amp;DOC_NAME=FAT:FQL_AUDITING_CLIENT_TEMPLATE.FAT&amp;display_string=Audit&amp;VAR:KEY=SDELUFCFMH&amp;VAR:QUERY=RkZfQ0FQRVgoUVRSLC0zUSk=&amp;WINDOW=FIRST_POPUP&amp;HEIGHT=450&amp;WIDTH=450&amp;START_MAXIMIZED=FALS","E&amp;VAR:CALENDAR=US&amp;VAR:SYMBOL=TCLP&amp;VAR:INDEX=0"}</definedName>
    <definedName name="_61__FDSAUDITLINK__" localSheetId="2" hidden="1">{"fdsup://directions/FAT Viewer?action=UPDATE&amp;creator=factset&amp;DYN_ARGS=TRUE&amp;DOC_NAME=FAT:FQL_AUDITING_CLIENT_TEMPLATE.FAT&amp;display_string=Audit&amp;VAR:KEY=GZYXSRSLAB&amp;VAR:QUERY=RkZfQ0FQRVgoUVRSLDBRKQ==&amp;WINDOW=FIRST_POPUP&amp;HEIGHT=450&amp;WIDTH=450&amp;START_MAXIMIZED=FALS","E&amp;VAR:CALENDAR=US&amp;VAR:SYMBOL=SXL&amp;VAR:INDEX=0"}</definedName>
    <definedName name="_61__FDSAUDITLINK__" hidden="1">{"fdsup://directions/FAT Viewer?action=UPDATE&amp;creator=factset&amp;DYN_ARGS=TRUE&amp;DOC_NAME=FAT:FQL_AUDITING_CLIENT_TEMPLATE.FAT&amp;display_string=Audit&amp;VAR:KEY=GZYXSRSLAB&amp;VAR:QUERY=RkZfQ0FQRVgoUVRSLDBRKQ==&amp;WINDOW=FIRST_POPUP&amp;HEIGHT=450&amp;WIDTH=450&amp;START_MAXIMIZED=FALS","E&amp;VAR:CALENDAR=US&amp;VAR:SYMBOL=SXL&amp;VAR:INDEX=0"}</definedName>
    <definedName name="_62__FDSAUDITLINK__" localSheetId="2" hidden="1">{"fdsup://directions/FAT Viewer?action=UPDATE&amp;creator=factset&amp;DYN_ARGS=TRUE&amp;DOC_NAME=FAT:FQL_AUDITING_CLIENT_TEMPLATE.FAT&amp;display_string=Audit&amp;VAR:KEY=OTUZKHYDIH&amp;VAR:QUERY=RkZfQ0FQRVgoUVRSLC0xUSk=&amp;WINDOW=FIRST_POPUP&amp;HEIGHT=450&amp;WIDTH=450&amp;START_MAXIMIZED=FALS","E&amp;VAR:CALENDAR=US&amp;VAR:SYMBOL=SXL&amp;VAR:INDEX=0"}</definedName>
    <definedName name="_62__FDSAUDITLINK__" hidden="1">{"fdsup://directions/FAT Viewer?action=UPDATE&amp;creator=factset&amp;DYN_ARGS=TRUE&amp;DOC_NAME=FAT:FQL_AUDITING_CLIENT_TEMPLATE.FAT&amp;display_string=Audit&amp;VAR:KEY=OTUZKHYDIH&amp;VAR:QUERY=RkZfQ0FQRVgoUVRSLC0xUSk=&amp;WINDOW=FIRST_POPUP&amp;HEIGHT=450&amp;WIDTH=450&amp;START_MAXIMIZED=FALS","E&amp;VAR:CALENDAR=US&amp;VAR:SYMBOL=SXL&amp;VAR:INDEX=0"}</definedName>
    <definedName name="_63__FDSAUDITLINK__" localSheetId="2" hidden="1">{"fdsup://directions/FAT Viewer?action=UPDATE&amp;creator=factset&amp;DYN_ARGS=TRUE&amp;DOC_NAME=FAT:FQL_AUDITING_CLIENT_TEMPLATE.FAT&amp;display_string=Audit&amp;VAR:KEY=EDQFKNCBST&amp;VAR:QUERY=RkZfQ0FQRVgoUVRSLC0yUSk=&amp;WINDOW=FIRST_POPUP&amp;HEIGHT=450&amp;WIDTH=450&amp;START_MAXIMIZED=FALS","E&amp;VAR:CALENDAR=US&amp;VAR:SYMBOL=SXL&amp;VAR:INDEX=0"}</definedName>
    <definedName name="_63__FDSAUDITLINK__" hidden="1">{"fdsup://directions/FAT Viewer?action=UPDATE&amp;creator=factset&amp;DYN_ARGS=TRUE&amp;DOC_NAME=FAT:FQL_AUDITING_CLIENT_TEMPLATE.FAT&amp;display_string=Audit&amp;VAR:KEY=EDQFKNCBST&amp;VAR:QUERY=RkZfQ0FQRVgoUVRSLC0yUSk=&amp;WINDOW=FIRST_POPUP&amp;HEIGHT=450&amp;WIDTH=450&amp;START_MAXIMIZED=FALS","E&amp;VAR:CALENDAR=US&amp;VAR:SYMBOL=SXL&amp;VAR:INDEX=0"}</definedName>
    <definedName name="_64__FDSAUDITLINK__" localSheetId="2" hidden="1">{"fdsup://directions/FAT Viewer?action=UPDATE&amp;creator=factset&amp;DYN_ARGS=TRUE&amp;DOC_NAME=FAT:FQL_AUDITING_CLIENT_TEMPLATE.FAT&amp;display_string=Audit&amp;VAR:KEY=GHOZODERIN&amp;VAR:QUERY=RkZfQ0FQRVgoUVRSLC0zUSk=&amp;WINDOW=FIRST_POPUP&amp;HEIGHT=450&amp;WIDTH=450&amp;START_MAXIMIZED=FALS","E&amp;VAR:CALENDAR=US&amp;VAR:SYMBOL=SXL&amp;VAR:INDEX=0"}</definedName>
    <definedName name="_64__FDSAUDITLINK__" hidden="1">{"fdsup://directions/FAT Viewer?action=UPDATE&amp;creator=factset&amp;DYN_ARGS=TRUE&amp;DOC_NAME=FAT:FQL_AUDITING_CLIENT_TEMPLATE.FAT&amp;display_string=Audit&amp;VAR:KEY=GHOZODERIN&amp;VAR:QUERY=RkZfQ0FQRVgoUVRSLC0zUSk=&amp;WINDOW=FIRST_POPUP&amp;HEIGHT=450&amp;WIDTH=450&amp;START_MAXIMIZED=FALS","E&amp;VAR:CALENDAR=US&amp;VAR:SYMBOL=SXL&amp;VAR:INDEX=0"}</definedName>
    <definedName name="_65__FDSAUDITLINK__" localSheetId="2" hidden="1">{"fdsup://directions/FAT Viewer?action=UPDATE&amp;creator=factset&amp;DYN_ARGS=TRUE&amp;DOC_NAME=FAT:FQL_AUDITING_CLIENT_TEMPLATE.FAT&amp;display_string=Audit&amp;VAR:KEY=CNERIDSTYT&amp;VAR:QUERY=RkZfQ0FQRVgoUVRSLDBRKQ==&amp;WINDOW=FIRST_POPUP&amp;HEIGHT=450&amp;WIDTH=450&amp;START_MAXIMIZED=FALS","E&amp;VAR:CALENDAR=US&amp;VAR:SYMBOL=SPH&amp;VAR:INDEX=0"}</definedName>
    <definedName name="_65__FDSAUDITLINK__" hidden="1">{"fdsup://directions/FAT Viewer?action=UPDATE&amp;creator=factset&amp;DYN_ARGS=TRUE&amp;DOC_NAME=FAT:FQL_AUDITING_CLIENT_TEMPLATE.FAT&amp;display_string=Audit&amp;VAR:KEY=CNERIDSTYT&amp;VAR:QUERY=RkZfQ0FQRVgoUVRSLDBRKQ==&amp;WINDOW=FIRST_POPUP&amp;HEIGHT=450&amp;WIDTH=450&amp;START_MAXIMIZED=FALS","E&amp;VAR:CALENDAR=US&amp;VAR:SYMBOL=SPH&amp;VAR:INDEX=0"}</definedName>
    <definedName name="_66__FDSAUDITLINK__" localSheetId="2" hidden="1">{"fdsup://directions/FAT Viewer?action=UPDATE&amp;creator=factset&amp;DYN_ARGS=TRUE&amp;DOC_NAME=FAT:FQL_AUDITING_CLIENT_TEMPLATE.FAT&amp;display_string=Audit&amp;VAR:KEY=IDSDCXKBEH&amp;VAR:QUERY=RkZfQ0FQRVgoUVRSLC0xUSk=&amp;WINDOW=FIRST_POPUP&amp;HEIGHT=450&amp;WIDTH=450&amp;START_MAXIMIZED=FALS","E&amp;VAR:CALENDAR=US&amp;VAR:SYMBOL=SPH&amp;VAR:INDEX=0"}</definedName>
    <definedName name="_66__FDSAUDITLINK__" hidden="1">{"fdsup://directions/FAT Viewer?action=UPDATE&amp;creator=factset&amp;DYN_ARGS=TRUE&amp;DOC_NAME=FAT:FQL_AUDITING_CLIENT_TEMPLATE.FAT&amp;display_string=Audit&amp;VAR:KEY=IDSDCXKBEH&amp;VAR:QUERY=RkZfQ0FQRVgoUVRSLC0xUSk=&amp;WINDOW=FIRST_POPUP&amp;HEIGHT=450&amp;WIDTH=450&amp;START_MAXIMIZED=FALS","E&amp;VAR:CALENDAR=US&amp;VAR:SYMBOL=SPH&amp;VAR:INDEX=0"}</definedName>
    <definedName name="_67__FDSAUDITLINK__" localSheetId="2" hidden="1">{"fdsup://directions/FAT Viewer?action=UPDATE&amp;creator=factset&amp;DYN_ARGS=TRUE&amp;DOC_NAME=FAT:FQL_AUDITING_CLIENT_TEMPLATE.FAT&amp;display_string=Audit&amp;VAR:KEY=WLOFSPIDKT&amp;VAR:QUERY=RkZfQ0FQRVgoUVRSLC0yUSk=&amp;WINDOW=FIRST_POPUP&amp;HEIGHT=450&amp;WIDTH=450&amp;START_MAXIMIZED=FALS","E&amp;VAR:CALENDAR=US&amp;VAR:SYMBOL=SPH&amp;VAR:INDEX=0"}</definedName>
    <definedName name="_67__FDSAUDITLINK__" hidden="1">{"fdsup://directions/FAT Viewer?action=UPDATE&amp;creator=factset&amp;DYN_ARGS=TRUE&amp;DOC_NAME=FAT:FQL_AUDITING_CLIENT_TEMPLATE.FAT&amp;display_string=Audit&amp;VAR:KEY=WLOFSPIDKT&amp;VAR:QUERY=RkZfQ0FQRVgoUVRSLC0yUSk=&amp;WINDOW=FIRST_POPUP&amp;HEIGHT=450&amp;WIDTH=450&amp;START_MAXIMIZED=FALS","E&amp;VAR:CALENDAR=US&amp;VAR:SYMBOL=SPH&amp;VAR:INDEX=0"}</definedName>
    <definedName name="_68__FDSAUDITLINK__" localSheetId="2" hidden="1">{"fdsup://directions/FAT Viewer?action=UPDATE&amp;creator=factset&amp;DYN_ARGS=TRUE&amp;DOC_NAME=FAT:FQL_AUDITING_CLIENT_TEMPLATE.FAT&amp;display_string=Audit&amp;VAR:KEY=YRULSLWLSP&amp;VAR:QUERY=RkZfQ0FQRVgoUVRSLC0zUSk=&amp;WINDOW=FIRST_POPUP&amp;HEIGHT=450&amp;WIDTH=450&amp;START_MAXIMIZED=FALS","E&amp;VAR:CALENDAR=US&amp;VAR:SYMBOL=SPH&amp;VAR:INDEX=0"}</definedName>
    <definedName name="_68__FDSAUDITLINK__" hidden="1">{"fdsup://directions/FAT Viewer?action=UPDATE&amp;creator=factset&amp;DYN_ARGS=TRUE&amp;DOC_NAME=FAT:FQL_AUDITING_CLIENT_TEMPLATE.FAT&amp;display_string=Audit&amp;VAR:KEY=YRULSLWLSP&amp;VAR:QUERY=RkZfQ0FQRVgoUVRSLC0zUSk=&amp;WINDOW=FIRST_POPUP&amp;HEIGHT=450&amp;WIDTH=450&amp;START_MAXIMIZED=FALS","E&amp;VAR:CALENDAR=US&amp;VAR:SYMBOL=SPH&amp;VAR:INDEX=0"}</definedName>
    <definedName name="_69__FDSAUDITLINK__" localSheetId="2" hidden="1">{"fdsup://directions/FAT Viewer?action=UPDATE&amp;creator=factset&amp;DYN_ARGS=TRUE&amp;DOC_NAME=FAT:FQL_AUDITING_CLIENT_TEMPLATE.FAT&amp;display_string=Audit&amp;VAR:KEY=EBEVWZUTSV&amp;VAR:QUERY=RkZfQ0FQRVgoUVRSLDBRKQ==&amp;WINDOW=FIRST_POPUP&amp;HEIGHT=450&amp;WIDTH=450&amp;START_MAXIMIZED=FALS","E&amp;VAR:CALENDAR=US&amp;VAR:SYMBOL=SEP&amp;VAR:INDEX=0"}</definedName>
    <definedName name="_69__FDSAUDITLINK__" hidden="1">{"fdsup://directions/FAT Viewer?action=UPDATE&amp;creator=factset&amp;DYN_ARGS=TRUE&amp;DOC_NAME=FAT:FQL_AUDITING_CLIENT_TEMPLATE.FAT&amp;display_string=Audit&amp;VAR:KEY=EBEVWZUTSV&amp;VAR:QUERY=RkZfQ0FQRVgoUVRSLDBRKQ==&amp;WINDOW=FIRST_POPUP&amp;HEIGHT=450&amp;WIDTH=450&amp;START_MAXIMIZED=FALS","E&amp;VAR:CALENDAR=US&amp;VAR:SYMBOL=SEP&amp;VAR:INDEX=0"}</definedName>
    <definedName name="_7__123Graph_AQRE_S_BY_CO." hidden="1">#REF!</definedName>
    <definedName name="_7__123Graph_ASENS_COMPARISON" hidden="1">#REF!</definedName>
    <definedName name="_7__123Graph_AWAGES_BY_B_U" hidden="1">#REF!</definedName>
    <definedName name="_7__123Graph_CCHART_1" hidden="1">#REF!</definedName>
    <definedName name="_7__123Graph_LBL_ACHART_1" hidden="1">#REF!</definedName>
    <definedName name="_7__FDSAUDITLINK__" localSheetId="2" hidden="1">{"fdsup://directions/FAT Viewer?action=UPDATE&amp;creator=factset&amp;DYN_ARGS=TRUE&amp;DOC_NAME=FAT:FQL_AUDITING_CLIENT_TEMPLATE.FAT&amp;display_string=Audit&amp;VAR:KEY=AXUJOHQFYF&amp;VAR:QUERY=RkZfQ0FQRVgoUVRSLC0yUSk=&amp;WINDOW=FIRST_POPUP&amp;HEIGHT=450&amp;WIDTH=450&amp;START_MAXIMIZED=FALS","E&amp;VAR:CALENDAR=US&amp;VAR:SYMBOL=QRE&amp;VAR:INDEX=0"}</definedName>
    <definedName name="_7__FDSAUDITLINK__" hidden="1">{"fdsup://directions/FAT Viewer?action=UPDATE&amp;creator=factset&amp;DYN_ARGS=TRUE&amp;DOC_NAME=FAT:FQL_AUDITING_CLIENT_TEMPLATE.FAT&amp;display_string=Audit&amp;VAR:KEY=AXUJOHQFYF&amp;VAR:QUERY=RkZfQ0FQRVgoUVRSLC0yUSk=&amp;WINDOW=FIRST_POPUP&amp;HEIGHT=450&amp;WIDTH=450&amp;START_MAXIMIZED=FALS","E&amp;VAR:CALENDAR=US&amp;VAR:SYMBOL=QRE&amp;VAR:INDEX=0"}</definedName>
    <definedName name="_70__FDSAUDITLINK__" localSheetId="2" hidden="1">{"fdsup://directions/FAT Viewer?action=UPDATE&amp;creator=factset&amp;DYN_ARGS=TRUE&amp;DOC_NAME=FAT:FQL_AUDITING_CLIENT_TEMPLATE.FAT&amp;display_string=Audit&amp;VAR:KEY=ADUJIFGTCH&amp;VAR:QUERY=RkZfQ0FQRVgoUVRSLC0xUSk=&amp;WINDOW=FIRST_POPUP&amp;HEIGHT=450&amp;WIDTH=450&amp;START_MAXIMIZED=FALS","E&amp;VAR:CALENDAR=US&amp;VAR:SYMBOL=SEP&amp;VAR:INDEX=0"}</definedName>
    <definedName name="_70__FDSAUDITLINK__" hidden="1">{"fdsup://directions/FAT Viewer?action=UPDATE&amp;creator=factset&amp;DYN_ARGS=TRUE&amp;DOC_NAME=FAT:FQL_AUDITING_CLIENT_TEMPLATE.FAT&amp;display_string=Audit&amp;VAR:KEY=ADUJIFGTCH&amp;VAR:QUERY=RkZfQ0FQRVgoUVRSLC0xUSk=&amp;WINDOW=FIRST_POPUP&amp;HEIGHT=450&amp;WIDTH=450&amp;START_MAXIMIZED=FALS","E&amp;VAR:CALENDAR=US&amp;VAR:SYMBOL=SEP&amp;VAR:INDEX=0"}</definedName>
    <definedName name="_71__FDSAUDITLINK__" localSheetId="2" hidden="1">{"fdsup://directions/FAT Viewer?action=UPDATE&amp;creator=factset&amp;DYN_ARGS=TRUE&amp;DOC_NAME=FAT:FQL_AUDITING_CLIENT_TEMPLATE.FAT&amp;display_string=Audit&amp;VAR:KEY=CPQLWXQJWZ&amp;VAR:QUERY=RkZfQ0FQRVgoUVRSLC0yUSk=&amp;WINDOW=FIRST_POPUP&amp;HEIGHT=450&amp;WIDTH=450&amp;START_MAXIMIZED=FALS","E&amp;VAR:CALENDAR=US&amp;VAR:SYMBOL=SEP&amp;VAR:INDEX=0"}</definedName>
    <definedName name="_71__FDSAUDITLINK__" hidden="1">{"fdsup://directions/FAT Viewer?action=UPDATE&amp;creator=factset&amp;DYN_ARGS=TRUE&amp;DOC_NAME=FAT:FQL_AUDITING_CLIENT_TEMPLATE.FAT&amp;display_string=Audit&amp;VAR:KEY=CPQLWXQJWZ&amp;VAR:QUERY=RkZfQ0FQRVgoUVRSLC0yUSk=&amp;WINDOW=FIRST_POPUP&amp;HEIGHT=450&amp;WIDTH=450&amp;START_MAXIMIZED=FALS","E&amp;VAR:CALENDAR=US&amp;VAR:SYMBOL=SEP&amp;VAR:INDEX=0"}</definedName>
    <definedName name="_72__FDSAUDITLINK__" localSheetId="2" hidden="1">{"fdsup://directions/FAT Viewer?action=UPDATE&amp;creator=factset&amp;DYN_ARGS=TRUE&amp;DOC_NAME=FAT:FQL_AUDITING_CLIENT_TEMPLATE.FAT&amp;display_string=Audit&amp;VAR:KEY=SJMFWTEDQT&amp;VAR:QUERY=RkZfQ0FQRVgoUVRSLC0zUSk=&amp;WINDOW=FIRST_POPUP&amp;HEIGHT=450&amp;WIDTH=450&amp;START_MAXIMIZED=FALS","E&amp;VAR:CALENDAR=US&amp;VAR:SYMBOL=SEP&amp;VAR:INDEX=0"}</definedName>
    <definedName name="_72__FDSAUDITLINK__" hidden="1">{"fdsup://directions/FAT Viewer?action=UPDATE&amp;creator=factset&amp;DYN_ARGS=TRUE&amp;DOC_NAME=FAT:FQL_AUDITING_CLIENT_TEMPLATE.FAT&amp;display_string=Audit&amp;VAR:KEY=SJMFWTEDQT&amp;VAR:QUERY=RkZfQ0FQRVgoUVRSLC0zUSk=&amp;WINDOW=FIRST_POPUP&amp;HEIGHT=450&amp;WIDTH=450&amp;START_MAXIMIZED=FALS","E&amp;VAR:CALENDAR=US&amp;VAR:SYMBOL=SEP&amp;VAR:INDEX=0"}</definedName>
    <definedName name="_73__FDSAUDITLINK__" localSheetId="2" hidden="1">{"fdsup://directions/FAT Viewer?action=UPDATE&amp;creator=factset&amp;DYN_ARGS=TRUE&amp;DOC_NAME=FAT:FQL_AUDITING_CLIENT_TEMPLATE.FAT&amp;display_string=Audit&amp;VAR:KEY=UTCXKBMJSL&amp;VAR:QUERY=RkZfQ0FQRVgoUVRSLDBRKQ==&amp;WINDOW=FIRST_POPUP&amp;HEIGHT=450&amp;WIDTH=450&amp;START_MAXIMIZED=FALS","E&amp;VAR:CALENDAR=US&amp;VAR:SYMBOL=RGNC&amp;VAR:INDEX=0"}</definedName>
    <definedName name="_73__FDSAUDITLINK__" hidden="1">{"fdsup://directions/FAT Viewer?action=UPDATE&amp;creator=factset&amp;DYN_ARGS=TRUE&amp;DOC_NAME=FAT:FQL_AUDITING_CLIENT_TEMPLATE.FAT&amp;display_string=Audit&amp;VAR:KEY=UTCXKBMJSL&amp;VAR:QUERY=RkZfQ0FQRVgoUVRSLDBRKQ==&amp;WINDOW=FIRST_POPUP&amp;HEIGHT=450&amp;WIDTH=450&amp;START_MAXIMIZED=FALS","E&amp;VAR:CALENDAR=US&amp;VAR:SYMBOL=RGNC&amp;VAR:INDEX=0"}</definedName>
    <definedName name="_74__123Graph_BCHART_1" hidden="1">#REF!</definedName>
    <definedName name="_74__FDSAUDITLINK__" localSheetId="2" hidden="1">{"fdsup://directions/FAT Viewer?action=UPDATE&amp;creator=factset&amp;DYN_ARGS=TRUE&amp;DOC_NAME=FAT:FQL_AUDITING_CLIENT_TEMPLATE.FAT&amp;display_string=Audit&amp;VAR:KEY=YHAFMROTUR&amp;VAR:QUERY=RkZfQ0FQRVgoUVRSLC0xUSk=&amp;WINDOW=FIRST_POPUP&amp;HEIGHT=450&amp;WIDTH=450&amp;START_MAXIMIZED=FALS","E&amp;VAR:CALENDAR=US&amp;VAR:SYMBOL=RGNC&amp;VAR:INDEX=0"}</definedName>
    <definedName name="_74__FDSAUDITLINK__" hidden="1">{"fdsup://directions/FAT Viewer?action=UPDATE&amp;creator=factset&amp;DYN_ARGS=TRUE&amp;DOC_NAME=FAT:FQL_AUDITING_CLIENT_TEMPLATE.FAT&amp;display_string=Audit&amp;VAR:KEY=YHAFMROTUR&amp;VAR:QUERY=RkZfQ0FQRVgoUVRSLC0xUSk=&amp;WINDOW=FIRST_POPUP&amp;HEIGHT=450&amp;WIDTH=450&amp;START_MAXIMIZED=FALS","E&amp;VAR:CALENDAR=US&amp;VAR:SYMBOL=RGNC&amp;VAR:INDEX=0"}</definedName>
    <definedName name="_75__FDSAUDITLINK__" localSheetId="2" hidden="1">{"fdsup://directions/FAT Viewer?action=UPDATE&amp;creator=factset&amp;DYN_ARGS=TRUE&amp;DOC_NAME=FAT:FQL_AUDITING_CLIENT_TEMPLATE.FAT&amp;display_string=Audit&amp;VAR:KEY=WRKHKBULMF&amp;VAR:QUERY=RkZfQ0FQRVgoUVRSLC0yUSk=&amp;WINDOW=FIRST_POPUP&amp;HEIGHT=450&amp;WIDTH=450&amp;START_MAXIMIZED=FALS","E&amp;VAR:CALENDAR=US&amp;VAR:SYMBOL=RGNC&amp;VAR:INDEX=0"}</definedName>
    <definedName name="_75__FDSAUDITLINK__" hidden="1">{"fdsup://directions/FAT Viewer?action=UPDATE&amp;creator=factset&amp;DYN_ARGS=TRUE&amp;DOC_NAME=FAT:FQL_AUDITING_CLIENT_TEMPLATE.FAT&amp;display_string=Audit&amp;VAR:KEY=WRKHKBULMF&amp;VAR:QUERY=RkZfQ0FQRVgoUVRSLC0yUSk=&amp;WINDOW=FIRST_POPUP&amp;HEIGHT=450&amp;WIDTH=450&amp;START_MAXIMIZED=FALS","E&amp;VAR:CALENDAR=US&amp;VAR:SYMBOL=RGNC&amp;VAR:INDEX=0"}</definedName>
    <definedName name="_76__FDSAUDITLINK__" localSheetId="2" hidden="1">{"fdsup://directions/FAT Viewer?action=UPDATE&amp;creator=factset&amp;DYN_ARGS=TRUE&amp;DOC_NAME=FAT:FQL_AUDITING_CLIENT_TEMPLATE.FAT&amp;display_string=Audit&amp;VAR:KEY=YPSXIVMLQF&amp;VAR:QUERY=RkZfQ0FQRVgoUVRSLC0zUSk=&amp;WINDOW=FIRST_POPUP&amp;HEIGHT=450&amp;WIDTH=450&amp;START_MAXIMIZED=FALS","E&amp;VAR:CALENDAR=US&amp;VAR:SYMBOL=RGNC&amp;VAR:INDEX=0"}</definedName>
    <definedName name="_76__FDSAUDITLINK__" hidden="1">{"fdsup://directions/FAT Viewer?action=UPDATE&amp;creator=factset&amp;DYN_ARGS=TRUE&amp;DOC_NAME=FAT:FQL_AUDITING_CLIENT_TEMPLATE.FAT&amp;display_string=Audit&amp;VAR:KEY=YPSXIVMLQF&amp;VAR:QUERY=RkZfQ0FQRVgoUVRSLC0zUSk=&amp;WINDOW=FIRST_POPUP&amp;HEIGHT=450&amp;WIDTH=450&amp;START_MAXIMIZED=FALS","E&amp;VAR:CALENDAR=US&amp;VAR:SYMBOL=RGNC&amp;VAR:INDEX=0"}</definedName>
    <definedName name="_77__FDSAUDITLINK__" localSheetId="2" hidden="1">{"fdsup://directions/FAT Viewer?action=UPDATE&amp;creator=factset&amp;DYN_ARGS=TRUE&amp;DOC_NAME=FAT:FQL_AUDITING_CLIENT_TEMPLATE.FAT&amp;display_string=Audit&amp;VAR:KEY=IJGHIFGLAL&amp;VAR:QUERY=RkZfQ0FQRVgoUVRSLDBRKQ==&amp;WINDOW=FIRST_POPUP&amp;HEIGHT=450&amp;WIDTH=450&amp;START_MAXIMIZED=FALS","E&amp;VAR:CALENDAR=US&amp;VAR:SYMBOL=PVR&amp;VAR:INDEX=0"}</definedName>
    <definedName name="_77__FDSAUDITLINK__" hidden="1">{"fdsup://directions/FAT Viewer?action=UPDATE&amp;creator=factset&amp;DYN_ARGS=TRUE&amp;DOC_NAME=FAT:FQL_AUDITING_CLIENT_TEMPLATE.FAT&amp;display_string=Audit&amp;VAR:KEY=IJGHIFGLAL&amp;VAR:QUERY=RkZfQ0FQRVgoUVRSLDBRKQ==&amp;WINDOW=FIRST_POPUP&amp;HEIGHT=450&amp;WIDTH=450&amp;START_MAXIMIZED=FALS","E&amp;VAR:CALENDAR=US&amp;VAR:SYMBOL=PVR&amp;VAR:INDEX=0"}</definedName>
    <definedName name="_78__FDSAUDITLINK__" localSheetId="2" hidden="1">{"fdsup://directions/FAT Viewer?action=UPDATE&amp;creator=factset&amp;DYN_ARGS=TRUE&amp;DOC_NAME=FAT:FQL_AUDITING_CLIENT_TEMPLATE.FAT&amp;display_string=Audit&amp;VAR:KEY=WJALMDCVGZ&amp;VAR:QUERY=RkZfQ0FQRVgoUVRSLC0xUSk=&amp;WINDOW=FIRST_POPUP&amp;HEIGHT=450&amp;WIDTH=450&amp;START_MAXIMIZED=FALS","E&amp;VAR:CALENDAR=US&amp;VAR:SYMBOL=PVR&amp;VAR:INDEX=0"}</definedName>
    <definedName name="_78__FDSAUDITLINK__" hidden="1">{"fdsup://directions/FAT Viewer?action=UPDATE&amp;creator=factset&amp;DYN_ARGS=TRUE&amp;DOC_NAME=FAT:FQL_AUDITING_CLIENT_TEMPLATE.FAT&amp;display_string=Audit&amp;VAR:KEY=WJALMDCVGZ&amp;VAR:QUERY=RkZfQ0FQRVgoUVRSLC0xUSk=&amp;WINDOW=FIRST_POPUP&amp;HEIGHT=450&amp;WIDTH=450&amp;START_MAXIMIZED=FALS","E&amp;VAR:CALENDAR=US&amp;VAR:SYMBOL=PVR&amp;VAR:INDEX=0"}</definedName>
    <definedName name="_79__FDSAUDITLINK__" localSheetId="2" hidden="1">{"fdsup://directions/FAT Viewer?action=UPDATE&amp;creator=factset&amp;DYN_ARGS=TRUE&amp;DOC_NAME=FAT:FQL_AUDITING_CLIENT_TEMPLATE.FAT&amp;display_string=Audit&amp;VAR:KEY=UXWPCHWDOV&amp;VAR:QUERY=RkZfQ0FQRVgoUVRSLC0yUSk=&amp;WINDOW=FIRST_POPUP&amp;HEIGHT=450&amp;WIDTH=450&amp;START_MAXIMIZED=FALS","E&amp;VAR:CALENDAR=US&amp;VAR:SYMBOL=PVR&amp;VAR:INDEX=0"}</definedName>
    <definedName name="_79__FDSAUDITLINK__" hidden="1">{"fdsup://directions/FAT Viewer?action=UPDATE&amp;creator=factset&amp;DYN_ARGS=TRUE&amp;DOC_NAME=FAT:FQL_AUDITING_CLIENT_TEMPLATE.FAT&amp;display_string=Audit&amp;VAR:KEY=UXWPCHWDOV&amp;VAR:QUERY=RkZfQ0FQRVgoUVRSLC0yUSk=&amp;WINDOW=FIRST_POPUP&amp;HEIGHT=450&amp;WIDTH=450&amp;START_MAXIMIZED=FALS","E&amp;VAR:CALENDAR=US&amp;VAR:SYMBOL=PVR&amp;VAR:INDEX=0"}</definedName>
    <definedName name="_8__123Graph_AQRE_S_BY_TYPE" hidden="1">#REF!</definedName>
    <definedName name="_8__123Graph_ASUPPLIES_BY_B_U" hidden="1">#REF!</definedName>
    <definedName name="_8__123Graph_BCONTRACT_BY_B_U" hidden="1">#REF!</definedName>
    <definedName name="_8__123Graph_CHO_MPRICE" hidden="1">#REF!</definedName>
    <definedName name="_8__123Graph_LBL_ACHART_3" hidden="1">#REF!</definedName>
    <definedName name="_8__FDSAUDITLINK__" localSheetId="2" hidden="1">{"fdsup://directions/FAT Viewer?action=UPDATE&amp;creator=factset&amp;DYN_ARGS=TRUE&amp;DOC_NAME=FAT:FQL_AUDITING_CLIENT_TEMPLATE.FAT&amp;display_string=Audit&amp;VAR:KEY=KJMNIRGJSF&amp;VAR:QUERY=RkZfQ0FQRVgoUVRSLC0zUSk=&amp;WINDOW=FIRST_POPUP&amp;HEIGHT=450&amp;WIDTH=450&amp;START_MAXIMIZED=FALS","E&amp;VAR:CALENDAR=US&amp;VAR:SYMBOL=QRE&amp;VAR:INDEX=0"}</definedName>
    <definedName name="_8__FDSAUDITLINK__" hidden="1">{"fdsup://directions/FAT Viewer?action=UPDATE&amp;creator=factset&amp;DYN_ARGS=TRUE&amp;DOC_NAME=FAT:FQL_AUDITING_CLIENT_TEMPLATE.FAT&amp;display_string=Audit&amp;VAR:KEY=KJMNIRGJSF&amp;VAR:QUERY=RkZfQ0FQRVgoUVRSLC0zUSk=&amp;WINDOW=FIRST_POPUP&amp;HEIGHT=450&amp;WIDTH=450&amp;START_MAXIMIZED=FALS","E&amp;VAR:CALENDAR=US&amp;VAR:SYMBOL=QRE&amp;VAR:INDEX=0"}</definedName>
    <definedName name="_80__FDSAUDITLINK__" localSheetId="2" hidden="1">{"fdsup://directions/FAT Viewer?action=UPDATE&amp;creator=factset&amp;DYN_ARGS=TRUE&amp;DOC_NAME=FAT:FQL_AUDITING_CLIENT_TEMPLATE.FAT&amp;display_string=Audit&amp;VAR:KEY=UTYTONUTUT&amp;VAR:QUERY=RkZfQ0FQRVgoUVRSLC0zUSk=&amp;WINDOW=FIRST_POPUP&amp;HEIGHT=450&amp;WIDTH=450&amp;START_MAXIMIZED=FALS","E&amp;VAR:CALENDAR=US&amp;VAR:SYMBOL=PVR&amp;VAR:INDEX=0"}</definedName>
    <definedName name="_80__FDSAUDITLINK__" hidden="1">{"fdsup://directions/FAT Viewer?action=UPDATE&amp;creator=factset&amp;DYN_ARGS=TRUE&amp;DOC_NAME=FAT:FQL_AUDITING_CLIENT_TEMPLATE.FAT&amp;display_string=Audit&amp;VAR:KEY=UTYTONUTUT&amp;VAR:QUERY=RkZfQ0FQRVgoUVRSLC0zUSk=&amp;WINDOW=FIRST_POPUP&amp;HEIGHT=450&amp;WIDTH=450&amp;START_MAXIMIZED=FALS","E&amp;VAR:CALENDAR=US&amp;VAR:SYMBOL=PVR&amp;VAR:INDEX=0"}</definedName>
    <definedName name="_81__FDSAUDITLINK__" localSheetId="2" hidden="1">{"fdsup://directions/FAT Viewer?action=UPDATE&amp;creator=factset&amp;DYN_ARGS=TRUE&amp;DOC_NAME=FAT:FQL_AUDITING_CLIENT_TEMPLATE.FAT&amp;display_string=Audit&amp;VAR:KEY=ELAPKZILEN&amp;VAR:QUERY=RkZfQ0FQRVgoUVRSLDBRKQ==&amp;WINDOW=FIRST_POPUP&amp;HEIGHT=450&amp;WIDTH=450&amp;START_MAXIMIZED=FALS","E&amp;VAR:CALENDAR=US&amp;VAR:SYMBOL=PNG&amp;VAR:INDEX=0"}</definedName>
    <definedName name="_81__FDSAUDITLINK__" hidden="1">{"fdsup://directions/FAT Viewer?action=UPDATE&amp;creator=factset&amp;DYN_ARGS=TRUE&amp;DOC_NAME=FAT:FQL_AUDITING_CLIENT_TEMPLATE.FAT&amp;display_string=Audit&amp;VAR:KEY=ELAPKZILEN&amp;VAR:QUERY=RkZfQ0FQRVgoUVRSLDBRKQ==&amp;WINDOW=FIRST_POPUP&amp;HEIGHT=450&amp;WIDTH=450&amp;START_MAXIMIZED=FALS","E&amp;VAR:CALENDAR=US&amp;VAR:SYMBOL=PNG&amp;VAR:INDEX=0"}</definedName>
    <definedName name="_82__FDSAUDITLINK__" localSheetId="2" hidden="1">{"fdsup://directions/FAT Viewer?action=UPDATE&amp;creator=factset&amp;DYN_ARGS=TRUE&amp;DOC_NAME=FAT:FQL_AUDITING_CLIENT_TEMPLATE.FAT&amp;display_string=Audit&amp;VAR:KEY=MFCDCRELIN&amp;VAR:QUERY=RkZfQ0FQRVgoUVRSLC0xUSk=&amp;WINDOW=FIRST_POPUP&amp;HEIGHT=450&amp;WIDTH=450&amp;START_MAXIMIZED=FALS","E&amp;VAR:CALENDAR=US&amp;VAR:SYMBOL=PNG&amp;VAR:INDEX=0"}</definedName>
    <definedName name="_82__FDSAUDITLINK__" hidden="1">{"fdsup://directions/FAT Viewer?action=UPDATE&amp;creator=factset&amp;DYN_ARGS=TRUE&amp;DOC_NAME=FAT:FQL_AUDITING_CLIENT_TEMPLATE.FAT&amp;display_string=Audit&amp;VAR:KEY=MFCDCRELIN&amp;VAR:QUERY=RkZfQ0FQRVgoUVRSLC0xUSk=&amp;WINDOW=FIRST_POPUP&amp;HEIGHT=450&amp;WIDTH=450&amp;START_MAXIMIZED=FALS","E&amp;VAR:CALENDAR=US&amp;VAR:SYMBOL=PNG&amp;VAR:INDEX=0"}</definedName>
    <definedName name="_83__FDSAUDITLINK__" localSheetId="2" hidden="1">{"fdsup://directions/FAT Viewer?action=UPDATE&amp;creator=factset&amp;DYN_ARGS=TRUE&amp;DOC_NAME=FAT:FQL_AUDITING_CLIENT_TEMPLATE.FAT&amp;display_string=Audit&amp;VAR:KEY=UVQPSPEXKP&amp;VAR:QUERY=RkZfQ0FQRVgoUVRSLC0yUSk=&amp;WINDOW=FIRST_POPUP&amp;HEIGHT=450&amp;WIDTH=450&amp;START_MAXIMIZED=FALS","E&amp;VAR:CALENDAR=US&amp;VAR:SYMBOL=PNG&amp;VAR:INDEX=0"}</definedName>
    <definedName name="_83__FDSAUDITLINK__" hidden="1">{"fdsup://directions/FAT Viewer?action=UPDATE&amp;creator=factset&amp;DYN_ARGS=TRUE&amp;DOC_NAME=FAT:FQL_AUDITING_CLIENT_TEMPLATE.FAT&amp;display_string=Audit&amp;VAR:KEY=UVQPSPEXKP&amp;VAR:QUERY=RkZfQ0FQRVgoUVRSLC0yUSk=&amp;WINDOW=FIRST_POPUP&amp;HEIGHT=450&amp;WIDTH=450&amp;START_MAXIMIZED=FALS","E&amp;VAR:CALENDAR=US&amp;VAR:SYMBOL=PNG&amp;VAR:INDEX=0"}</definedName>
    <definedName name="_84__FDSAUDITLINK__" localSheetId="2" hidden="1">{"fdsup://directions/FAT Viewer?action=UPDATE&amp;creator=factset&amp;DYN_ARGS=TRUE&amp;DOC_NAME=FAT:FQL_AUDITING_CLIENT_TEMPLATE.FAT&amp;display_string=Audit&amp;VAR:KEY=MZMFUVILAH&amp;VAR:QUERY=RkZfQ0FQRVgoUVRSLC0zUSk=&amp;WINDOW=FIRST_POPUP&amp;HEIGHT=450&amp;WIDTH=450&amp;START_MAXIMIZED=FALS","E&amp;VAR:CALENDAR=US&amp;VAR:SYMBOL=PNG&amp;VAR:INDEX=0"}</definedName>
    <definedName name="_84__FDSAUDITLINK__" hidden="1">{"fdsup://directions/FAT Viewer?action=UPDATE&amp;creator=factset&amp;DYN_ARGS=TRUE&amp;DOC_NAME=FAT:FQL_AUDITING_CLIENT_TEMPLATE.FAT&amp;display_string=Audit&amp;VAR:KEY=MZMFUVILAH&amp;VAR:QUERY=RkZfQ0FQRVgoUVRSLC0zUSk=&amp;WINDOW=FIRST_POPUP&amp;HEIGHT=450&amp;WIDTH=450&amp;START_MAXIMIZED=FALS","E&amp;VAR:CALENDAR=US&amp;VAR:SYMBOL=PNG&amp;VAR:INDEX=0"}</definedName>
    <definedName name="_85__FDSAUDITLINK__" localSheetId="2" hidden="1">{"fdsup://directions/FAT Viewer?action=UPDATE&amp;creator=factset&amp;DYN_ARGS=TRUE&amp;DOC_NAME=FAT:FQL_AUDITING_CLIENT_TEMPLATE.FAT&amp;display_string=Audit&amp;VAR:KEY=WXWFMPKBQH&amp;VAR:QUERY=RkZfQ0FQRVgoUVRSLDBRKQ==&amp;WINDOW=FIRST_POPUP&amp;HEIGHT=450&amp;WIDTH=450&amp;START_MAXIMIZED=FALS","E&amp;VAR:CALENDAR=US&amp;VAR:SYMBOL=PAA&amp;VAR:INDEX=0"}</definedName>
    <definedName name="_85__FDSAUDITLINK__" hidden="1">{"fdsup://directions/FAT Viewer?action=UPDATE&amp;creator=factset&amp;DYN_ARGS=TRUE&amp;DOC_NAME=FAT:FQL_AUDITING_CLIENT_TEMPLATE.FAT&amp;display_string=Audit&amp;VAR:KEY=WXWFMPKBQH&amp;VAR:QUERY=RkZfQ0FQRVgoUVRSLDBRKQ==&amp;WINDOW=FIRST_POPUP&amp;HEIGHT=450&amp;WIDTH=450&amp;START_MAXIMIZED=FALS","E&amp;VAR:CALENDAR=US&amp;VAR:SYMBOL=PAA&amp;VAR:INDEX=0"}</definedName>
    <definedName name="_86__FDSAUDITLINK__" localSheetId="2" hidden="1">{"fdsup://directions/FAT Viewer?action=UPDATE&amp;creator=factset&amp;DYN_ARGS=TRUE&amp;DOC_NAME=FAT:FQL_AUDITING_CLIENT_TEMPLATE.FAT&amp;display_string=Audit&amp;VAR:KEY=WHORIJCLQR&amp;VAR:QUERY=RkZfQ0FQRVgoUVRSLC0xUSk=&amp;WINDOW=FIRST_POPUP&amp;HEIGHT=450&amp;WIDTH=450&amp;START_MAXIMIZED=FALS","E&amp;VAR:CALENDAR=US&amp;VAR:SYMBOL=PAA&amp;VAR:INDEX=0"}</definedName>
    <definedName name="_86__FDSAUDITLINK__" hidden="1">{"fdsup://directions/FAT Viewer?action=UPDATE&amp;creator=factset&amp;DYN_ARGS=TRUE&amp;DOC_NAME=FAT:FQL_AUDITING_CLIENT_TEMPLATE.FAT&amp;display_string=Audit&amp;VAR:KEY=WHORIJCLQR&amp;VAR:QUERY=RkZfQ0FQRVgoUVRSLC0xUSk=&amp;WINDOW=FIRST_POPUP&amp;HEIGHT=450&amp;WIDTH=450&amp;START_MAXIMIZED=FALS","E&amp;VAR:CALENDAR=US&amp;VAR:SYMBOL=PAA&amp;VAR:INDEX=0"}</definedName>
    <definedName name="_87__FDSAUDITLINK__" localSheetId="2" hidden="1">{"fdsup://directions/FAT Viewer?action=UPDATE&amp;creator=factset&amp;DYN_ARGS=TRUE&amp;DOC_NAME=FAT:FQL_AUDITING_CLIENT_TEMPLATE.FAT&amp;display_string=Audit&amp;VAR:KEY=MFOJMXQBSH&amp;VAR:QUERY=RkZfQ0FQRVgoUVRSLC0yUSk=&amp;WINDOW=FIRST_POPUP&amp;HEIGHT=450&amp;WIDTH=450&amp;START_MAXIMIZED=FALS","E&amp;VAR:CALENDAR=US&amp;VAR:SYMBOL=PAA&amp;VAR:INDEX=0"}</definedName>
    <definedName name="_87__FDSAUDITLINK__" hidden="1">{"fdsup://directions/FAT Viewer?action=UPDATE&amp;creator=factset&amp;DYN_ARGS=TRUE&amp;DOC_NAME=FAT:FQL_AUDITING_CLIENT_TEMPLATE.FAT&amp;display_string=Audit&amp;VAR:KEY=MFOJMXQBSH&amp;VAR:QUERY=RkZfQ0FQRVgoUVRSLC0yUSk=&amp;WINDOW=FIRST_POPUP&amp;HEIGHT=450&amp;WIDTH=450&amp;START_MAXIMIZED=FALS","E&amp;VAR:CALENDAR=US&amp;VAR:SYMBOL=PAA&amp;VAR:INDEX=0"}</definedName>
    <definedName name="_88__FDSAUDITLINK__" localSheetId="2" hidden="1">{"fdsup://directions/FAT Viewer?action=UPDATE&amp;creator=factset&amp;DYN_ARGS=TRUE&amp;DOC_NAME=FAT:FQL_AUDITING_CLIENT_TEMPLATE.FAT&amp;display_string=Audit&amp;VAR:KEY=UZKNORULAP&amp;VAR:QUERY=RkZfQ0FQRVgoUVRSLC0zUSk=&amp;WINDOW=FIRST_POPUP&amp;HEIGHT=450&amp;WIDTH=450&amp;START_MAXIMIZED=FALS","E&amp;VAR:CALENDAR=US&amp;VAR:SYMBOL=PAA&amp;VAR:INDEX=0"}</definedName>
    <definedName name="_88__FDSAUDITLINK__" hidden="1">{"fdsup://directions/FAT Viewer?action=UPDATE&amp;creator=factset&amp;DYN_ARGS=TRUE&amp;DOC_NAME=FAT:FQL_AUDITING_CLIENT_TEMPLATE.FAT&amp;display_string=Audit&amp;VAR:KEY=UZKNORULAP&amp;VAR:QUERY=RkZfQ0FQRVgoUVRSLC0zUSk=&amp;WINDOW=FIRST_POPUP&amp;HEIGHT=450&amp;WIDTH=450&amp;START_MAXIMIZED=FALS","E&amp;VAR:CALENDAR=US&amp;VAR:SYMBOL=PAA&amp;VAR:INDEX=0"}</definedName>
    <definedName name="_89__FDSAUDITLINK__" localSheetId="2" hidden="1">{"fdsup://directions/FAT Viewer?action=UPDATE&amp;creator=factset&amp;DYN_ARGS=TRUE&amp;DOC_NAME=FAT:FQL_AUDITING_CLIENT_TEMPLATE.FAT&amp;display_string=Audit&amp;VAR:KEY=GRSJMBEBKN&amp;VAR:QUERY=RkZfQ0FQRVgoUVRSLDBRKQ==&amp;WINDOW=FIRST_POPUP&amp;HEIGHT=450&amp;WIDTH=450&amp;START_MAXIMIZED=FALS","E&amp;VAR:CALENDAR=US&amp;VAR:SYMBOL=OKS&amp;VAR:INDEX=0"}</definedName>
    <definedName name="_89__FDSAUDITLINK__" hidden="1">{"fdsup://directions/FAT Viewer?action=UPDATE&amp;creator=factset&amp;DYN_ARGS=TRUE&amp;DOC_NAME=FAT:FQL_AUDITING_CLIENT_TEMPLATE.FAT&amp;display_string=Audit&amp;VAR:KEY=GRSJMBEBKN&amp;VAR:QUERY=RkZfQ0FQRVgoUVRSLDBRKQ==&amp;WINDOW=FIRST_POPUP&amp;HEIGHT=450&amp;WIDTH=450&amp;START_MAXIMIZED=FALS","E&amp;VAR:CALENDAR=US&amp;VAR:SYMBOL=OKS&amp;VAR:INDEX=0"}</definedName>
    <definedName name="_9__123Graph_ASENS_COMPARISON" hidden="1">#REF!</definedName>
    <definedName name="_9__123Graph_ATAX_CREDIT" hidden="1">#REF!</definedName>
    <definedName name="_9__123Graph_BQRE_S_BY_CO." hidden="1">#REF!</definedName>
    <definedName name="_9__123Graph_CO_MPRICE" hidden="1">#REF!</definedName>
    <definedName name="_9__123Graph_LBL_DCHART_1" hidden="1">#REF!</definedName>
    <definedName name="_9__FDSAUDITLINK__" localSheetId="2" hidden="1">{"fdsup://directions/FAT Viewer?action=UPDATE&amp;creator=factset&amp;DYN_ARGS=TRUE&amp;DOC_NAME=FAT:FQL_AUDITING_CLIENT_TEMPLATE.FAT&amp;display_string=Audit&amp;VAR:KEY=WHWNUXYREN&amp;VAR:QUERY=RkZfQ0FQRVgoUVRSLDBRKQ==&amp;WINDOW=FIRST_POPUP&amp;HEIGHT=450&amp;WIDTH=450&amp;START_MAXIMIZED=FALS","E&amp;VAR:CALENDAR=US&amp;VAR:SYMBOL=PSE&amp;VAR:INDEX=0"}</definedName>
    <definedName name="_9__FDSAUDITLINK__" hidden="1">{"fdsup://directions/FAT Viewer?action=UPDATE&amp;creator=factset&amp;DYN_ARGS=TRUE&amp;DOC_NAME=FAT:FQL_AUDITING_CLIENT_TEMPLATE.FAT&amp;display_string=Audit&amp;VAR:KEY=WHWNUXYREN&amp;VAR:QUERY=RkZfQ0FQRVgoUVRSLDBRKQ==&amp;WINDOW=FIRST_POPUP&amp;HEIGHT=450&amp;WIDTH=450&amp;START_MAXIMIZED=FALS","E&amp;VAR:CALENDAR=US&amp;VAR:SYMBOL=PSE&amp;VAR:INDEX=0"}</definedName>
    <definedName name="_9_0__123Grap" hidden="1">#REF!</definedName>
    <definedName name="_90__FDSAUDITLINK__" localSheetId="2" hidden="1">{"fdsup://directions/FAT Viewer?action=UPDATE&amp;creator=factset&amp;DYN_ARGS=TRUE&amp;DOC_NAME=FAT:FQL_AUDITING_CLIENT_TEMPLATE.FAT&amp;display_string=Audit&amp;VAR:KEY=QZOFENSXWF&amp;VAR:QUERY=RkZfQ0FQRVgoUVRSLC0xUSk=&amp;WINDOW=FIRST_POPUP&amp;HEIGHT=450&amp;WIDTH=450&amp;START_MAXIMIZED=FALS","E&amp;VAR:CALENDAR=US&amp;VAR:SYMBOL=OKS&amp;VAR:INDEX=0"}</definedName>
    <definedName name="_90__FDSAUDITLINK__" hidden="1">{"fdsup://directions/FAT Viewer?action=UPDATE&amp;creator=factset&amp;DYN_ARGS=TRUE&amp;DOC_NAME=FAT:FQL_AUDITING_CLIENT_TEMPLATE.FAT&amp;display_string=Audit&amp;VAR:KEY=QZOFENSXWF&amp;VAR:QUERY=RkZfQ0FQRVgoUVRSLC0xUSk=&amp;WINDOW=FIRST_POPUP&amp;HEIGHT=450&amp;WIDTH=450&amp;START_MAXIMIZED=FALS","E&amp;VAR:CALENDAR=US&amp;VAR:SYMBOL=OKS&amp;VAR:INDEX=0"}</definedName>
    <definedName name="_91__FDSAUDITLINK__" localSheetId="2" hidden="1">{"fdsup://directions/FAT Viewer?action=UPDATE&amp;creator=factset&amp;DYN_ARGS=TRUE&amp;DOC_NAME=FAT:FQL_AUDITING_CLIENT_TEMPLATE.FAT&amp;display_string=Audit&amp;VAR:KEY=EVIPSVMXYV&amp;VAR:QUERY=RkZfQ0FQRVgoUVRSLC0yUSk=&amp;WINDOW=FIRST_POPUP&amp;HEIGHT=450&amp;WIDTH=450&amp;START_MAXIMIZED=FALS","E&amp;VAR:CALENDAR=US&amp;VAR:SYMBOL=OKS&amp;VAR:INDEX=0"}</definedName>
    <definedName name="_91__FDSAUDITLINK__" hidden="1">{"fdsup://directions/FAT Viewer?action=UPDATE&amp;creator=factset&amp;DYN_ARGS=TRUE&amp;DOC_NAME=FAT:FQL_AUDITING_CLIENT_TEMPLATE.FAT&amp;display_string=Audit&amp;VAR:KEY=EVIPSVMXYV&amp;VAR:QUERY=RkZfQ0FQRVgoUVRSLC0yUSk=&amp;WINDOW=FIRST_POPUP&amp;HEIGHT=450&amp;WIDTH=450&amp;START_MAXIMIZED=FALS","E&amp;VAR:CALENDAR=US&amp;VAR:SYMBOL=OKS&amp;VAR:INDEX=0"}</definedName>
    <definedName name="_92__FDSAUDITLINK__" localSheetId="2" hidden="1">{"fdsup://directions/FAT Viewer?action=UPDATE&amp;creator=factset&amp;DYN_ARGS=TRUE&amp;DOC_NAME=FAT:FQL_AUDITING_CLIENT_TEMPLATE.FAT&amp;display_string=Audit&amp;VAR:KEY=WPMHKVAZOP&amp;VAR:QUERY=RkZfQ0FQRVgoUVRSLC0zUSk=&amp;WINDOW=FIRST_POPUP&amp;HEIGHT=450&amp;WIDTH=450&amp;START_MAXIMIZED=FALS","E&amp;VAR:CALENDAR=US&amp;VAR:SYMBOL=OKS&amp;VAR:INDEX=0"}</definedName>
    <definedName name="_92__FDSAUDITLINK__" hidden="1">{"fdsup://directions/FAT Viewer?action=UPDATE&amp;creator=factset&amp;DYN_ARGS=TRUE&amp;DOC_NAME=FAT:FQL_AUDITING_CLIENT_TEMPLATE.FAT&amp;display_string=Audit&amp;VAR:KEY=WPMHKVAZOP&amp;VAR:QUERY=RkZfQ0FQRVgoUVRSLC0zUSk=&amp;WINDOW=FIRST_POPUP&amp;HEIGHT=450&amp;WIDTH=450&amp;START_MAXIMIZED=FALS","E&amp;VAR:CALENDAR=US&amp;VAR:SYMBOL=OKS&amp;VAR:INDEX=0"}</definedName>
    <definedName name="_93__FDSAUDITLINK__" localSheetId="2" hidden="1">{"fdsup://directions/FAT Viewer?action=UPDATE&amp;creator=factset&amp;DYN_ARGS=TRUE&amp;DOC_NAME=FAT:FQL_AUDITING_CLIENT_TEMPLATE.FAT&amp;display_string=Audit&amp;VAR:KEY=SHKVGPWDET&amp;VAR:QUERY=RkZfQ0FQRVgoUVRSLDBRKQ==&amp;WINDOW=FIRST_POPUP&amp;HEIGHT=450&amp;WIDTH=450&amp;START_MAXIMIZED=FALS","E&amp;VAR:CALENDAR=US&amp;VAR:SYMBOL=NS&amp;VAR:INDEX=0"}</definedName>
    <definedName name="_93__FDSAUDITLINK__" hidden="1">{"fdsup://directions/FAT Viewer?action=UPDATE&amp;creator=factset&amp;DYN_ARGS=TRUE&amp;DOC_NAME=FAT:FQL_AUDITING_CLIENT_TEMPLATE.FAT&amp;display_string=Audit&amp;VAR:KEY=SHKVGPWDET&amp;VAR:QUERY=RkZfQ0FQRVgoUVRSLDBRKQ==&amp;WINDOW=FIRST_POPUP&amp;HEIGHT=450&amp;WIDTH=450&amp;START_MAXIMIZED=FALS","E&amp;VAR:CALENDAR=US&amp;VAR:SYMBOL=NS&amp;VAR:INDEX=0"}</definedName>
    <definedName name="_94__FDSAUDITLINK__" localSheetId="2" hidden="1">{"fdsup://directions/FAT Viewer?action=UPDATE&amp;creator=factset&amp;DYN_ARGS=TRUE&amp;DOC_NAME=FAT:FQL_AUDITING_CLIENT_TEMPLATE.FAT&amp;display_string=Audit&amp;VAR:KEY=SRCDYLMVGF&amp;VAR:QUERY=RkZfQ0FQRVgoUVRSLC0xUSk=&amp;WINDOW=FIRST_POPUP&amp;HEIGHT=450&amp;WIDTH=450&amp;START_MAXIMIZED=FALS","E&amp;VAR:CALENDAR=US&amp;VAR:SYMBOL=NS&amp;VAR:INDEX=0"}</definedName>
    <definedName name="_94__FDSAUDITLINK__" hidden="1">{"fdsup://directions/FAT Viewer?action=UPDATE&amp;creator=factset&amp;DYN_ARGS=TRUE&amp;DOC_NAME=FAT:FQL_AUDITING_CLIENT_TEMPLATE.FAT&amp;display_string=Audit&amp;VAR:KEY=SRCDYLMVGF&amp;VAR:QUERY=RkZfQ0FQRVgoUVRSLC0xUSk=&amp;WINDOW=FIRST_POPUP&amp;HEIGHT=450&amp;WIDTH=450&amp;START_MAXIMIZED=FALS","E&amp;VAR:CALENDAR=US&amp;VAR:SYMBOL=NS&amp;VAR:INDEX=0"}</definedName>
    <definedName name="_95__FDSAUDITLINK__" localSheetId="2" hidden="1">{"fdsup://directions/FAT Viewer?action=UPDATE&amp;creator=factset&amp;DYN_ARGS=TRUE&amp;DOC_NAME=FAT:FQL_AUDITING_CLIENT_TEMPLATE.FAT&amp;display_string=Audit&amp;VAR:KEY=YXUXYFSFKL&amp;VAR:QUERY=RkZfQ0FQRVgoUVRSLC0yUSk=&amp;WINDOW=FIRST_POPUP&amp;HEIGHT=450&amp;WIDTH=450&amp;START_MAXIMIZED=FALS","E&amp;VAR:CALENDAR=US&amp;VAR:SYMBOL=NS&amp;VAR:INDEX=0"}</definedName>
    <definedName name="_95__FDSAUDITLINK__" hidden="1">{"fdsup://directions/FAT Viewer?action=UPDATE&amp;creator=factset&amp;DYN_ARGS=TRUE&amp;DOC_NAME=FAT:FQL_AUDITING_CLIENT_TEMPLATE.FAT&amp;display_string=Audit&amp;VAR:KEY=YXUXYFSFKL&amp;VAR:QUERY=RkZfQ0FQRVgoUVRSLC0yUSk=&amp;WINDOW=FIRST_POPUP&amp;HEIGHT=450&amp;WIDTH=450&amp;START_MAXIMIZED=FALS","E&amp;VAR:CALENDAR=US&amp;VAR:SYMBOL=NS&amp;VAR:INDEX=0"}</definedName>
    <definedName name="_96__FDSAUDITLINK__" localSheetId="2" hidden="1">{"fdsup://directions/FAT Viewer?action=UPDATE&amp;creator=factset&amp;DYN_ARGS=TRUE&amp;DOC_NAME=FAT:FQL_AUDITING_CLIENT_TEMPLATE.FAT&amp;display_string=Audit&amp;VAR:KEY=IHCZEJALUT&amp;VAR:QUERY=RkZfQ0FQRVgoUVRSLC0zUSk=&amp;WINDOW=FIRST_POPUP&amp;HEIGHT=450&amp;WIDTH=450&amp;START_MAXIMIZED=FALS","E&amp;VAR:CALENDAR=US&amp;VAR:SYMBOL=NS&amp;VAR:INDEX=0"}</definedName>
    <definedName name="_96__FDSAUDITLINK__" hidden="1">{"fdsup://directions/FAT Viewer?action=UPDATE&amp;creator=factset&amp;DYN_ARGS=TRUE&amp;DOC_NAME=FAT:FQL_AUDITING_CLIENT_TEMPLATE.FAT&amp;display_string=Audit&amp;VAR:KEY=IHCZEJALUT&amp;VAR:QUERY=RkZfQ0FQRVgoUVRSLC0zUSk=&amp;WINDOW=FIRST_POPUP&amp;HEIGHT=450&amp;WIDTH=450&amp;START_MAXIMIZED=FALS","E&amp;VAR:CALENDAR=US&amp;VAR:SYMBOL=NS&amp;VAR:INDEX=0"}</definedName>
    <definedName name="_97__FDSAUDITLINK__" localSheetId="2" hidden="1">{"fdsup://directions/FAT Viewer?action=UPDATE&amp;creator=factset&amp;DYN_ARGS=TRUE&amp;DOC_NAME=FAT:FQL_AUDITING_CLIENT_TEMPLATE.FAT&amp;display_string=Audit&amp;VAR:KEY=IHKPSJOXQD&amp;VAR:QUERY=RkZfQ0FQRVgoUVRSLDBRKQ==&amp;WINDOW=FIRST_POPUP&amp;HEIGHT=450&amp;WIDTH=450&amp;START_MAXIMIZED=FALS","E&amp;VAR:CALENDAR=US&amp;VAR:SYMBOL=NRP&amp;VAR:INDEX=0"}</definedName>
    <definedName name="_97__FDSAUDITLINK__" hidden="1">{"fdsup://directions/FAT Viewer?action=UPDATE&amp;creator=factset&amp;DYN_ARGS=TRUE&amp;DOC_NAME=FAT:FQL_AUDITING_CLIENT_TEMPLATE.FAT&amp;display_string=Audit&amp;VAR:KEY=IHKPSJOXQD&amp;VAR:QUERY=RkZfQ0FQRVgoUVRSLDBRKQ==&amp;WINDOW=FIRST_POPUP&amp;HEIGHT=450&amp;WIDTH=450&amp;START_MAXIMIZED=FALS","E&amp;VAR:CALENDAR=US&amp;VAR:SYMBOL=NRP&amp;VAR:INDEX=0"}</definedName>
    <definedName name="_98__FDSAUDITLINK__" localSheetId="2" hidden="1">{"fdsup://directions/FAT Viewer?action=UPDATE&amp;creator=factset&amp;DYN_ARGS=TRUE&amp;DOC_NAME=FAT:FQL_AUDITING_CLIENT_TEMPLATE.FAT&amp;display_string=Audit&amp;VAR:KEY=MDORUPWHUH&amp;VAR:QUERY=RkZfQ0FQRVgoUVRSLC0xUSk=&amp;WINDOW=FIRST_POPUP&amp;HEIGHT=450&amp;WIDTH=450&amp;START_MAXIMIZED=FALS","E&amp;VAR:CALENDAR=US&amp;VAR:SYMBOL=NRP&amp;VAR:INDEX=0"}</definedName>
    <definedName name="_98__FDSAUDITLINK__" hidden="1">{"fdsup://directions/FAT Viewer?action=UPDATE&amp;creator=factset&amp;DYN_ARGS=TRUE&amp;DOC_NAME=FAT:FQL_AUDITING_CLIENT_TEMPLATE.FAT&amp;display_string=Audit&amp;VAR:KEY=MDORUPWHUH&amp;VAR:QUERY=RkZfQ0FQRVgoUVRSLC0xUSk=&amp;WINDOW=FIRST_POPUP&amp;HEIGHT=450&amp;WIDTH=450&amp;START_MAXIMIZED=FALS","E&amp;VAR:CALENDAR=US&amp;VAR:SYMBOL=NRP&amp;VAR:INDEX=0"}</definedName>
    <definedName name="_99__FDSAUDITLINK__" localSheetId="2" hidden="1">{"fdsup://directions/FAT Viewer?action=UPDATE&amp;creator=factset&amp;DYN_ARGS=TRUE&amp;DOC_NAME=FAT:FQL_AUDITING_CLIENT_TEMPLATE.FAT&amp;display_string=Audit&amp;VAR:KEY=ULODCBGXQH&amp;VAR:QUERY=RkZfQ0FQRVgoUVRSLC0yUSk=&amp;WINDOW=FIRST_POPUP&amp;HEIGHT=450&amp;WIDTH=450&amp;START_MAXIMIZED=FALS","E&amp;VAR:CALENDAR=US&amp;VAR:SYMBOL=NRP&amp;VAR:INDEX=0"}</definedName>
    <definedName name="_99__FDSAUDITLINK__" hidden="1">{"fdsup://directions/FAT Viewer?action=UPDATE&amp;creator=factset&amp;DYN_ARGS=TRUE&amp;DOC_NAME=FAT:FQL_AUDITING_CLIENT_TEMPLATE.FAT&amp;display_string=Audit&amp;VAR:KEY=ULODCBGXQH&amp;VAR:QUERY=RkZfQ0FQRVgoUVRSLC0yUSk=&amp;WINDOW=FIRST_POPUP&amp;HEIGHT=450&amp;WIDTH=450&amp;START_MAXIMIZED=FALS","E&amp;VAR:CALENDAR=US&amp;VAR:SYMBOL=NRP&amp;VAR:INDEX=0"}</definedName>
    <definedName name="_a2_1" localSheetId="2" hidden="1">{#N/A,#N/A,FALSE,"Sheet1"}</definedName>
    <definedName name="_a2_1" hidden="1">{#N/A,#N/A,FALSE,"Sheet1"}</definedName>
    <definedName name="_a3" localSheetId="2" hidden="1">{#N/A,#N/A,FALSE,"Sheet1"}</definedName>
    <definedName name="_a3" hidden="1">{#N/A,#N/A,FALSE,"Sheet1"}</definedName>
    <definedName name="_a3_1" localSheetId="2" hidden="1">{#N/A,#N/A,FALSE,"Sheet1"}</definedName>
    <definedName name="_a3_1" hidden="1">{#N/A,#N/A,FALSE,"Sheet1"}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nc1">#REF!</definedName>
    <definedName name="_anc2">#REF!</definedName>
    <definedName name="_anc3">#REF!</definedName>
    <definedName name="_anc5">#REF!</definedName>
    <definedName name="_anc6">#REF!</definedName>
    <definedName name="_asd6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4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dm.096A50DF1C3F48FEBA893D4DD02646F5.edm" hidden="1">#REF!</definedName>
    <definedName name="_bdm.0F0DB59666B84D91AFA69B74E9A0A3BA.edm" hidden="1">#REF!</definedName>
    <definedName name="_bdm.11b38f20d2754b75b1713419a709ea27.edm" hidden="1">#REF!</definedName>
    <definedName name="_bdm.16E80409AC834F2B848430653FFC1D1F.edm" hidden="1">#REF!</definedName>
    <definedName name="_bdm.1af33be101b7455c89e64a27507faaa0.edm" hidden="1">#REF!</definedName>
    <definedName name="_bdm.2B48A50679604B9C91C8F934B764AA9A.edm" hidden="1">#REF!</definedName>
    <definedName name="_bdm.2D129DD5104046A181588752E2F853B4.edm" hidden="1">#REF!</definedName>
    <definedName name="_bdm.4043FA31CE5A4645B6996D76475904F6.edm" hidden="1">#REF!</definedName>
    <definedName name="_bdm.4B77C271E0A34AA39783CC8280DC280C.edm" hidden="1">#REF!</definedName>
    <definedName name="_bdm.4C3D4FE1F22B47F79DFD0D494721F987.edm" hidden="1">#REF!</definedName>
    <definedName name="_bdm.4E262E8C77244916A17A54D238168E64.edm" hidden="1">#REF!</definedName>
    <definedName name="_bdm.65266C54C7BA4E36BF3C3B98DE64871F.edm" hidden="1">#REF!</definedName>
    <definedName name="_bdm.7361F215D7194432B07ABD083DF811B1.edm" hidden="1">#REF!</definedName>
    <definedName name="_bdm.8b3892ea852b432d81db77c7cce1d215.edm" hidden="1">#REF!</definedName>
    <definedName name="_bdm.8CD269A8379847EC9C1D78F67BFBC6B1.edm" hidden="1">#REF!</definedName>
    <definedName name="_bdm.97B4EF6148FD49D2A0B5737D0BFB1944.edm" hidden="1">#REF!</definedName>
    <definedName name="_bdm.9B1712EF6B0A43EB8074382E498CA218.edm" hidden="1">#REF!</definedName>
    <definedName name="_bdm.9C46C88F3AF64137ADD314C5C68CD139.edm" hidden="1">#REF!</definedName>
    <definedName name="_bdm.9F1CCE2AEE6A48DBBD852CBC183CFF22.edm" hidden="1">#REF!</definedName>
    <definedName name="_bdm.a65d39095c414591b366bb06b1f303c4.edm" hidden="1">#REF!</definedName>
    <definedName name="_bdm.BA37B6920EDC472F8FBB350C1F1EF379.edm" hidden="1">#REF!</definedName>
    <definedName name="_bdm.CA66586372034CC3BCD72605944BD478.edm" hidden="1">#REF!</definedName>
    <definedName name="_bdm.CC47E109A9B94C9DA62BA199DCB7BD99.edm" hidden="1">#REF!</definedName>
    <definedName name="_bdm.D10A3F751E414A2CA866B65D30260C2F.edm" hidden="1">#REF!</definedName>
    <definedName name="_bdm.D6B044A0C1BB435E9B04AB2A7EB3B677.edm" hidden="1">#REF!</definedName>
    <definedName name="_bdm.e3d26e56240341188fc1cb610df7a0fd.edm" hidden="1">#REF!</definedName>
    <definedName name="_bdm.F68D1701D97941C5A92A5C2825309E9D.edm" hidden="1">#REF!</definedName>
    <definedName name="_bdm.FB4DFC142B7F4655AA9D0707CF81BAD1.edm" hidden="1">#REF!</definedName>
    <definedName name="_bdm.fd4fdfd7594d4ce6bb2f4017d8cfe5bf.edm" hidden="1">#REF!</definedName>
    <definedName name="_del1" hidden="1">#REF!</definedName>
    <definedName name="_del10" hidden="1">#REF!</definedName>
    <definedName name="_del11" hidden="1">#REF!</definedName>
    <definedName name="_del12" hidden="1">#REF!</definedName>
    <definedName name="_del13" hidden="1">#REF!</definedName>
    <definedName name="_del14" hidden="1">#REF!</definedName>
    <definedName name="_del15" hidden="1">#REF!</definedName>
    <definedName name="_del16" hidden="1">#REF!</definedName>
    <definedName name="_del18" hidden="1">#REF!</definedName>
    <definedName name="_del2" hidden="1">#REF!</definedName>
    <definedName name="_del20" hidden="1">#REF!</definedName>
    <definedName name="_del22" hidden="1">#REF!</definedName>
    <definedName name="_del24" hidden="1">#REF!</definedName>
    <definedName name="_del26" hidden="1">#REF!</definedName>
    <definedName name="_del28" hidden="1">#REF!</definedName>
    <definedName name="_del3" hidden="1">#REF!</definedName>
    <definedName name="_del30" hidden="1">#REF!</definedName>
    <definedName name="_del32" hidden="1">#REF!</definedName>
    <definedName name="_del34" hidden="1">#REF!</definedName>
    <definedName name="_del38" hidden="1">#REF!</definedName>
    <definedName name="_del4" hidden="1">#REF!</definedName>
    <definedName name="_del41" hidden="1">#REF!</definedName>
    <definedName name="_del43" hidden="1">#REF!</definedName>
    <definedName name="_del5" hidden="1">#REF!</definedName>
    <definedName name="_del6" hidden="1">#REF!</definedName>
    <definedName name="_del7" hidden="1">#REF!</definedName>
    <definedName name="_del8" hidden="1">#REF!</definedName>
    <definedName name="_del9" hidden="1">#REF!</definedName>
    <definedName name="_Dist_Bin" hidden="1">#REF!</definedName>
    <definedName name="_Dist_Values" hidden="1">#REF!</definedName>
    <definedName name="_dle36" hidden="1">#REF!</definedName>
    <definedName name="_EXP5114">#REF!</definedName>
    <definedName name="_EXP5292">#REF!</definedName>
    <definedName name="_EXP58179">#REF!</definedName>
    <definedName name="_EXP5918">#REF!</definedName>
    <definedName name="_EXP9024">#REF!</definedName>
    <definedName name="_EXP904">#REF!</definedName>
    <definedName name="_Fil1" hidden="1">#REF!</definedName>
    <definedName name="_Fill" hidden="1">#REF!</definedName>
    <definedName name="_xlnm._FilterDatabase" localSheetId="4" hidden="1">'ADIT Calc - TOR'!$A$8:$CE$48</definedName>
    <definedName name="_GSRATES_1" hidden="1">"CT30000120040614        "</definedName>
    <definedName name="_GSRATES_2" hidden="1">"CF50000119971231        "</definedName>
    <definedName name="_GSRATES_3" hidden="1">"CF50000120031231        "</definedName>
    <definedName name="_GSRATES_4" hidden="1">"CT30000119971127        "</definedName>
    <definedName name="_GSRATES_COUNT" hidden="1">3</definedName>
    <definedName name="_Key1" hidden="1">#REF!</definedName>
    <definedName name="_Key2" hidden="1">#REF!</definedName>
    <definedName name="_ml1" hidden="1">#REF!</definedName>
    <definedName name="_NC11">#REF!</definedName>
    <definedName name="_Order1" hidden="1">255</definedName>
    <definedName name="_Order1_1" hidden="1">255</definedName>
    <definedName name="_Order2" hidden="1">0</definedName>
    <definedName name="_PB1" hidden="1">#REF!</definedName>
    <definedName name="_PB3" hidden="1">#REF!</definedName>
    <definedName name="_qwe100" hidden="1">#REF!</definedName>
    <definedName name="_qwe18" hidden="1">#REF!</definedName>
    <definedName name="_qwe27" hidden="1">#REF!</definedName>
    <definedName name="_qwe36" hidden="1">#REF!</definedName>
    <definedName name="_qwe45" hidden="1">#REF!</definedName>
    <definedName name="_qwe54" hidden="1">#REF!</definedName>
    <definedName name="_qwe63" hidden="1">#REF!</definedName>
    <definedName name="_qwe9" hidden="1">#REF!</definedName>
    <definedName name="_qwe91" hidden="1">#REF!</definedName>
    <definedName name="_Regression_Int" hidden="1">1</definedName>
    <definedName name="_rem3" hidden="1">#REF!</definedName>
    <definedName name="_rem6" hidden="1">#REF!</definedName>
    <definedName name="_RH1">#REF!</definedName>
    <definedName name="_RH2">#REF!</definedName>
    <definedName name="_Sort" hidden="1">#REF!</definedName>
    <definedName name="_sort1" hidden="1">#REF!</definedName>
    <definedName name="_sort2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BC95" localSheetId="2" hidden="1">{#N/A,#N/A,FALSE,"Co_BalSht";#N/A,#N/A,FALSE,"Co_IncStmt";#N/A,#N/A,FALSE,"Cons_BalSht";#N/A,#N/A,FALSE,"Cons_IncStmt";#N/A,#N/A,FALSE,"Cashflow"}</definedName>
    <definedName name="_TBC95" hidden="1">{#N/A,#N/A,FALSE,"Co_BalSht";#N/A,#N/A,FALSE,"Co_IncStmt";#N/A,#N/A,FALSE,"Cons_BalSht";#N/A,#N/A,FALSE,"Cons_IncStmt";#N/A,#N/A,FALSE,"Cashflow"}</definedName>
    <definedName name="_WRK1">#REF!</definedName>
    <definedName name="_WRK2">#REF!</definedName>
    <definedName name="_WSH7">#REF!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2" hidden="1">#REF!</definedName>
    <definedName name="_x3" hidden="1">#REF!</definedName>
    <definedName name="_x4" hidden="1">#REF!</definedName>
    <definedName name="_x5" hidden="1">#REF!</definedName>
    <definedName name="_x6" hidden="1">#REF!</definedName>
    <definedName name="_x7" hidden="1">#REF!</definedName>
    <definedName name="_x8" hidden="1">#REF!</definedName>
    <definedName name="_x9" hidden="1">#REF!</definedName>
    <definedName name="_xx2" hidden="1">#REF!</definedName>
    <definedName name="_za3" hidden="1">#REF!</definedName>
    <definedName name="a">#REF!</definedName>
    <definedName name="aa" localSheetId="2" hidden="1">{"FAC_SUMMARY",#N/A,FALSE,"Summaries"}</definedName>
    <definedName name="aa" hidden="1">{"FAC_SUMMARY",#N/A,FALSE,"Summaries"}</definedName>
    <definedName name="AAA_DOCTOPS" hidden="1">"AAA_SET"</definedName>
    <definedName name="AAA_duser" hidden="1">"OFF"</definedName>
    <definedName name="AAA_u999998" hidden="1">"nlfoote@970721231427"</definedName>
    <definedName name="AAA_u999999" hidden="1">"nlfoote@970721231348"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localSheetId="2" hidden="1">{"inputs raw data",#N/A,TRUE,"INPUT"}</definedName>
    <definedName name="abc" hidden="1">{"inputs raw data",#N/A,TRUE,"INPUT"}</definedName>
    <definedName name="ABO_SC_SRP">#REF!</definedName>
    <definedName name="ABO_SRP">#REF!</definedName>
    <definedName name="Acadia" localSheetId="2" hidden="1">{"calspreads",#N/A,FALSE,"Sheet1";"curves",#N/A,FALSE,"Sheet1";"libor",#N/A,FALSE,"Sheet1"}</definedName>
    <definedName name="Acadia" hidden="1">{"calspreads",#N/A,FALSE,"Sheet1";"curves",#N/A,FALSE,"Sheet1";"libor",#N/A,FALSE,"Sheet1"}</definedName>
    <definedName name="AccessDatabase" hidden="1">"G:\Accounting\CES\200012\200012 CPN Financial Settlements.mdb"</definedName>
    <definedName name="Accr">#REF!</definedName>
    <definedName name="ActExcessAmt">#REF!</definedName>
    <definedName name="ActGrTaxAmt">#REF!</definedName>
    <definedName name="ActKWHExcess">#REF!</definedName>
    <definedName name="ActKWHNotUsed">#REF!</definedName>
    <definedName name="ActKWHRes">#REF!</definedName>
    <definedName name="ActKWHSubTot">#REF!</definedName>
    <definedName name="ActKWHTot">#REF!</definedName>
    <definedName name="ActNotUsedAmt">#REF!</definedName>
    <definedName name="ActResAmt">#REF!</definedName>
    <definedName name="ActSubTotAmt">#REF!</definedName>
    <definedName name="ActTotAmt">#REF!</definedName>
    <definedName name="Actuals">#REF!</definedName>
    <definedName name="ad" localSheetId="2" hidden="1">{"calspreads",#N/A,FALSE,"Sheet1";"curves",#N/A,FALSE,"Sheet1";"libor",#N/A,FALSE,"Sheet1"}</definedName>
    <definedName name="ad" hidden="1">{"calspreads",#N/A,FALSE,"Sheet1";"curves",#N/A,FALSE,"Sheet1";"libor",#N/A,FALSE,"Sheet1"}</definedName>
    <definedName name="AddedFixed1Adder" hidden="1">#REF!</definedName>
    <definedName name="AddedFixed2Adder" hidden="1">#REF!</definedName>
    <definedName name="AddedFixed3Adder" hidden="1">#REF!</definedName>
    <definedName name="AddedRev1Adder" hidden="1">#REF!</definedName>
    <definedName name="AddedRev2Adder" hidden="1">#REF!</definedName>
    <definedName name="AddedRev3Adder" hidden="1">#REF!</definedName>
    <definedName name="AddedRev4Adder" hidden="1">#REF!</definedName>
    <definedName name="AddedRevSelection" hidden="1">#REF!</definedName>
    <definedName name="Additional_Expenses_Title1" hidden="1">#REF!</definedName>
    <definedName name="Additional_Expenses_Title2" hidden="1">#REF!</definedName>
    <definedName name="Additional_Expenses_Title3" hidden="1">#REF!</definedName>
    <definedName name="Additional_Revenues_Title1" hidden="1">#REF!</definedName>
    <definedName name="Additional_Revenues_Title2" hidden="1">#REF!</definedName>
    <definedName name="Additional_Revenues_Title3" hidden="1">#REF!</definedName>
    <definedName name="Additional_Revenues_Title4" hidden="1">#REF!</definedName>
    <definedName name="ADFIT">#REF!</definedName>
    <definedName name="ADFIT190">#REF!</definedName>
    <definedName name="ADFIT283">#REF!</definedName>
    <definedName name="adj_2017">#REF!</definedName>
    <definedName name="adj_2019">#REF!</definedName>
    <definedName name="AdminChg">#REF!</definedName>
    <definedName name="AEP">#REF!</definedName>
    <definedName name="AGLABOR">#REF!</definedName>
    <definedName name="AGROSSPLT">#REF!</definedName>
    <definedName name="ALABOR">#REF!</definedName>
    <definedName name="All_Divisions" hidden="1">#REF!</definedName>
    <definedName name="ALLFUELANDFLYASH">#REF!</definedName>
    <definedName name="Alloc02">#REF!</definedName>
    <definedName name="Alloc03">#REF!</definedName>
    <definedName name="AllocFactors">#REF!</definedName>
    <definedName name="AllocTY">#REF!</definedName>
    <definedName name="ALLOFACTINPUT">#REF!</definedName>
    <definedName name="AMATSUP">#REF!</definedName>
    <definedName name="Amort">#REF!</definedName>
    <definedName name="Amort2">#REF!</definedName>
    <definedName name="Amort3">#REF!</definedName>
    <definedName name="ANETPLANT">#REF!</definedName>
    <definedName name="ANFREV">#REF!</definedName>
    <definedName name="ANMTAX">#REF!</definedName>
    <definedName name="anscount" hidden="1">3</definedName>
    <definedName name="ANTPLTXPV">#REF!</definedName>
    <definedName name="APBO_Act">#REF!</definedName>
    <definedName name="APBO_Inact">#REF!</definedName>
    <definedName name="APCO">#REF!</definedName>
    <definedName name="APLTXPV3CTR">#REF!</definedName>
    <definedName name="APLTXPVPROD">#REF!</definedName>
    <definedName name="APR">#REF!</definedName>
    <definedName name="APREPAY">#REF!</definedName>
    <definedName name="APRETAXINC">#REF!</definedName>
    <definedName name="APRILFACTOR">#REF!</definedName>
    <definedName name="APRILINTEREST">#REF!</definedName>
    <definedName name="APRILSURCHARGE">#REF!</definedName>
    <definedName name="APROD4CP">#REF!</definedName>
    <definedName name="APRODLABOR">#REF!</definedName>
    <definedName name="APVCOMTR">#REF!</definedName>
    <definedName name="APVPRODTR">#REF!</definedName>
    <definedName name="APVPRODX3">#REF!</definedName>
    <definedName name="ARange16" hidden="1">#REF!</definedName>
    <definedName name="ARATEBASE">#REF!</definedName>
    <definedName name="AS2DocOpenMode" hidden="1">"AS2DocumentEdit"</definedName>
    <definedName name="AS2NamedRange" hidden="1">41</definedName>
    <definedName name="ASD">#REF!</definedName>
    <definedName name="asdf" hidden="1">#REF!</definedName>
    <definedName name="asdf5" hidden="1">#REF!</definedName>
    <definedName name="asofdate">#REF!</definedName>
    <definedName name="ASSETS">#REF!</definedName>
    <definedName name="assumptions" localSheetId="2" hidden="1">{"clp_bs_doc",#N/A,FALSE,"CLP";"clp_is_doc",#N/A,FALSE,"CLP";"clp_cf_doc",#N/A,FALSE,"CLP";"clp_fr_doc",#N/A,FALSE,"CLP"}</definedName>
    <definedName name="assumptions" hidden="1">{"clp_bs_doc",#N/A,FALSE,"CLP";"clp_is_doc",#N/A,FALSE,"CLP";"clp_cf_doc",#N/A,FALSE,"CLP";"clp_fr_doc",#N/A,FALSE,"CLP"}</definedName>
    <definedName name="AssumSEComb" localSheetId="2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TRAN4CP">#REF!</definedName>
    <definedName name="Attach3" localSheetId="2" hidden="1">{"Grant",#N/A,FALSE,"Grant";"GP Developer",#N/A,FALSE,"GP &amp; Dev Loans";"Operating Analysis",#N/A,FALSE,"Operations";"Tax Credit",#N/A,FALSE,"Tax Credits";"Tax Credit Analysis",#N/A,FALSE,"TC Analysis"}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UG">#REF!</definedName>
    <definedName name="AUGUSTFACTOR">#REF!</definedName>
    <definedName name="AUGUSTINTEREST">#REF!</definedName>
    <definedName name="AUGUSTSURCHARGE">#REF!</definedName>
    <definedName name="AVRGPWRFCTR">#REF!</definedName>
    <definedName name="AZTAX">#REF!</definedName>
    <definedName name="B1HRSCRMO">#REF!</definedName>
    <definedName name="B2HRSCRMO">#REF!</definedName>
    <definedName name="B2TR_C1SO_0001">#REF!</definedName>
    <definedName name="B2TR_C1SO_0002">#REF!</definedName>
    <definedName name="B2TR_C1SO_0003">#REF!</definedName>
    <definedName name="B2TR_C1SO_014A">#REF!</definedName>
    <definedName name="B2TR_C1SO_014ADSIT">#REF!</definedName>
    <definedName name="B2TR_C1SO_014C">#REF!</definedName>
    <definedName name="B2TR_C1SO_014CDSIT">#REF!</definedName>
    <definedName name="B2TR_C1SO_014VDSIT">#REF!</definedName>
    <definedName name="B2TR_C1SO_014WDSIT">#REF!</definedName>
    <definedName name="B2TR_C1SO_210A">#REF!</definedName>
    <definedName name="B2TR_C1SO_210B">#REF!</definedName>
    <definedName name="B2TR_C1SO_210E">#REF!</definedName>
    <definedName name="B2TR_C1SO_211A">#REF!</definedName>
    <definedName name="B2TR_C1SO_220A">#REF!</definedName>
    <definedName name="B2TR_C1SO_220E">#REF!</definedName>
    <definedName name="B2TR_C1SO_230A">#REF!</definedName>
    <definedName name="B2TR_C1SO_230B">#REF!</definedName>
    <definedName name="B2TR_C1SO_230G">#REF!</definedName>
    <definedName name="B2TR_C1SO_230I">#REF!</definedName>
    <definedName name="B2TR_C1SO_230J">#REF!</definedName>
    <definedName name="B2TR_C1SO_230K">#REF!</definedName>
    <definedName name="B2TR_C1SO_230X">#REF!</definedName>
    <definedName name="B2TR_C1SO_232A">#REF!</definedName>
    <definedName name="B2TR_C1SO_232C">#REF!</definedName>
    <definedName name="B2TR_C1SO_232K">#REF!</definedName>
    <definedName name="B2TR_C1SO_232M">#REF!</definedName>
    <definedName name="B2TR_C1SO_234F">#REF!</definedName>
    <definedName name="B2TR_C1SO_234Q">#REF!</definedName>
    <definedName name="B2TR_C1SO_280A">#REF!</definedName>
    <definedName name="B2TR_C1SO_280D">#REF!</definedName>
    <definedName name="B2TR_C1SO_280E">#REF!</definedName>
    <definedName name="B2TR_C1SO_280F">#REF!</definedName>
    <definedName name="B2TR_C1SO_280H">#REF!</definedName>
    <definedName name="B2TR_C1SO_280J">#REF!</definedName>
    <definedName name="B2TR_C1SO_280Y">#REF!</definedName>
    <definedName name="B2TR_C1SO_282A">#REF!</definedName>
    <definedName name="B2TR_C1SO_282B">#REF!</definedName>
    <definedName name="B2TR_C1SO_295A">#REF!</definedName>
    <definedName name="B2TR_C1SO_295D">#REF!</definedName>
    <definedName name="B2TR_C1SO_310A">#REF!</definedName>
    <definedName name="B2TR_C1SO_310D">#REF!</definedName>
    <definedName name="B2TR_C1SO_310E">#REF!</definedName>
    <definedName name="B2TR_C1SO_320A">#REF!</definedName>
    <definedName name="B2TR_C1SO_320D">#REF!</definedName>
    <definedName name="B2TR_C1SO_320I">#REF!</definedName>
    <definedName name="B2TR_C1SO_320L">#REF!</definedName>
    <definedName name="B2TR_C1SO_320S">#REF!</definedName>
    <definedName name="B2TR_C1SO_320U">#REF!</definedName>
    <definedName name="B2TR_C1SO_330D">#REF!</definedName>
    <definedName name="B2TR_C1SO_345A">#REF!</definedName>
    <definedName name="B2TR_C1SO_345B">#REF!</definedName>
    <definedName name="B2TR_C1SO_350A">#REF!</definedName>
    <definedName name="B2TR_C1SO_360A">#REF!</definedName>
    <definedName name="B2TR_C1SO_380F">#REF!</definedName>
    <definedName name="B2TR_C1SO_380J">#REF!</definedName>
    <definedName name="B2TR_C1SO_390A">#REF!</definedName>
    <definedName name="B2TR_C1SO_390C">#REF!</definedName>
    <definedName name="B2TR_C1SO_390D">#REF!</definedName>
    <definedName name="B2TR_C1SO_390E">#REF!</definedName>
    <definedName name="B2TR_C1SO_390F">#REF!</definedName>
    <definedName name="B2TR_C1SO_410A">#REF!</definedName>
    <definedName name="B2TR_C1SO_430I">#REF!</definedName>
    <definedName name="B2TR_C1SO_430J">#REF!</definedName>
    <definedName name="B2TR_C1SO_432A">#REF!</definedName>
    <definedName name="B2TR_C1SO_432C">#REF!</definedName>
    <definedName name="B2TR_C1SO_432D">#REF!</definedName>
    <definedName name="B2TR_C1SO_432G">#REF!</definedName>
    <definedName name="B2TR_C1SO_432I">#REF!</definedName>
    <definedName name="B2TR_C1SO_432M">#REF!</definedName>
    <definedName name="B2TR_C1SO_433A">#REF!</definedName>
    <definedName name="B2TR_C1SO_433C">#REF!</definedName>
    <definedName name="B2TR_C1SO_433D">#REF!</definedName>
    <definedName name="B2TR_C1SO_433F">#REF!</definedName>
    <definedName name="B2TR_C1SO_460A">#REF!</definedName>
    <definedName name="B2TR_C1SO_510B">#REF!</definedName>
    <definedName name="B2TR_C1SO_510H">#REF!</definedName>
    <definedName name="B2TR_C1SO_510I">#REF!</definedName>
    <definedName name="B2TR_C1SO_510M">#REF!</definedName>
    <definedName name="B2TR_C1SO_520A">#REF!</definedName>
    <definedName name="B2TR_C1SO_520X">#REF!</definedName>
    <definedName name="B2TR_C1SO_520Y">#REF!</definedName>
    <definedName name="B2TR_C1SO_531A">#REF!</definedName>
    <definedName name="B2TR_C1SO_531B">#REF!</definedName>
    <definedName name="B2TR_C1SO_531H">#REF!</definedName>
    <definedName name="B2TR_C1SO_532A">#REF!</definedName>
    <definedName name="B2TR_C1SO_532C">#REF!</definedName>
    <definedName name="B2TR_C1SO_532D">#REF!</definedName>
    <definedName name="B2TR_C1SO_532E">#REF!</definedName>
    <definedName name="B2TR_C1SO_532F">#REF!</definedName>
    <definedName name="B2TR_C1SO_532G">#REF!</definedName>
    <definedName name="B2TR_C1SO_532H">#REF!</definedName>
    <definedName name="B2TR_C1SO_533A">#REF!</definedName>
    <definedName name="B2TR_C1SO_533D">#REF!</definedName>
    <definedName name="B2TR_C1SO_533E">#REF!</definedName>
    <definedName name="B2TR_C1SO_533J">#REF!</definedName>
    <definedName name="B2TR_C1SO_534A">#REF!</definedName>
    <definedName name="B2TR_C1SO_560D">#REF!</definedName>
    <definedName name="B2TR_C1SO_560J">#REF!</definedName>
    <definedName name="B2TR_C1SO_561A">#REF!</definedName>
    <definedName name="B2TR_C1SO_561D">#REF!</definedName>
    <definedName name="B2TR_C1SO_561I">#REF!</definedName>
    <definedName name="B2TR_C1SO_561J">#REF!</definedName>
    <definedName name="B2TR_C1SO_562B">#REF!</definedName>
    <definedName name="B2TR_C1SO_562H">#REF!</definedName>
    <definedName name="B2TR_C1SO_575E">#REF!</definedName>
    <definedName name="B2TR_C1SO_575G">#REF!</definedName>
    <definedName name="B2TR_C1SO_576E">#REF!</definedName>
    <definedName name="B2TR_C1SO_576F">#REF!</definedName>
    <definedName name="B2TR_C1SO_601E">#REF!</definedName>
    <definedName name="B2TR_C1SO_601G">#REF!</definedName>
    <definedName name="B2TR_C1SO_601T">#REF!</definedName>
    <definedName name="B2TR_C1SO_602A">#REF!</definedName>
    <definedName name="B2TR_C1SO_603A">#REF!</definedName>
    <definedName name="B2TR_C1SO_603G">#REF!</definedName>
    <definedName name="B2TR_C1SO_605B">#REF!</definedName>
    <definedName name="B2TR_C1SO_605C">#REF!</definedName>
    <definedName name="B2TR_C1SO_605E">#REF!</definedName>
    <definedName name="B2TR_C1SO_605F">#REF!</definedName>
    <definedName name="B2TR_C1SO_605I">#REF!</definedName>
    <definedName name="B2TR_C1SO_605K">#REF!</definedName>
    <definedName name="B2TR_C1SO_605O">#REF!</definedName>
    <definedName name="B2TR_C1SO_605P">#REF!</definedName>
    <definedName name="B2TR_C1SO_605T">#REF!</definedName>
    <definedName name="B2TR_C1SO_605V">#REF!</definedName>
    <definedName name="B2TR_C1SO_605W">#REF!</definedName>
    <definedName name="B2TR_C1SO_609E">#REF!</definedName>
    <definedName name="B2TR_C1SO_610A">#REF!</definedName>
    <definedName name="B2TR_C1SO_610U">#REF!</definedName>
    <definedName name="B2TR_C1SO_610V">#REF!</definedName>
    <definedName name="B2TR_C1SO_611E">#REF!</definedName>
    <definedName name="B2TR_C1SO_611G">#REF!</definedName>
    <definedName name="B2TR_C1SO_611M">#REF!</definedName>
    <definedName name="B2TR_C1SO_611S">#REF!</definedName>
    <definedName name="B2TR_C1SO_611U">#REF!</definedName>
    <definedName name="B2TR_C1SO_611Y">#REF!</definedName>
    <definedName name="B2TR_C1SO_612H">#REF!</definedName>
    <definedName name="B2TR_C1SO_612Y">#REF!</definedName>
    <definedName name="B2TR_C1SO_613B">#REF!</definedName>
    <definedName name="B2TR_C1SO_613C">#REF!</definedName>
    <definedName name="B2TR_C1SO_613E">#REF!</definedName>
    <definedName name="B2TR_C1SO_613F">#REF!</definedName>
    <definedName name="B2TR_C1SO_613I">#REF!</definedName>
    <definedName name="B2TR_C1SO_613K">#REF!</definedName>
    <definedName name="B2TR_C1SO_613L">#REF!</definedName>
    <definedName name="B2TR_C1SO_613N">#REF!</definedName>
    <definedName name="B2TR_C1SO_613O">#REF!</definedName>
    <definedName name="B2TR_C1SO_613R">#REF!</definedName>
    <definedName name="B2TR_C1SO_613S">#REF!</definedName>
    <definedName name="B2TR_C1SO_613U">#REF!</definedName>
    <definedName name="B2TR_C1SO_613Y">#REF!</definedName>
    <definedName name="B2TR_C1SO_614I">#REF!</definedName>
    <definedName name="B2TR_C1SO_614W">#REF!</definedName>
    <definedName name="B2TR_C1SO_614Y">#REF!</definedName>
    <definedName name="B2TR_C1SO_614Z">#REF!</definedName>
    <definedName name="B2TR_C1SO_615B">#REF!</definedName>
    <definedName name="B2TR_C1SO_615C">#REF!</definedName>
    <definedName name="B2TR_C1SO_615Q">#REF!</definedName>
    <definedName name="B2TR_C1SO_615R">#REF!</definedName>
    <definedName name="B2TR_C1SO_615T">#REF!</definedName>
    <definedName name="B2TR_C1SO_615Z">#REF!</definedName>
    <definedName name="B2TR_C1SO_616A">#REF!</definedName>
    <definedName name="B2TR_C1SO_620A">#REF!</definedName>
    <definedName name="B2TR_C1SO_620C">#REF!</definedName>
    <definedName name="B2TR_C1SO_625A">#REF!</definedName>
    <definedName name="B2TR_C1SO_625B">#REF!</definedName>
    <definedName name="B2TR_C1SO_629X">#REF!</definedName>
    <definedName name="B2TR_C1SO_630A">#REF!</definedName>
    <definedName name="B2TR_C1SO_630E">#REF!</definedName>
    <definedName name="B2TR_C1SO_630F">#REF!</definedName>
    <definedName name="B2TR_C1SO_630G">#REF!</definedName>
    <definedName name="B2TR_C1SO_630J">#REF!</definedName>
    <definedName name="B2TR_C1SO_630M">#REF!</definedName>
    <definedName name="B2TR_C1SO_630T">#REF!</definedName>
    <definedName name="B2TR_C1SO_630X">#REF!</definedName>
    <definedName name="B2TR_C1SO_630Y">#REF!</definedName>
    <definedName name="B2TR_C1SO_631C">#REF!</definedName>
    <definedName name="B2TR_C1SO_631D">#REF!</definedName>
    <definedName name="B2TR_C1SO_631E">#REF!</definedName>
    <definedName name="B2TR_C1SO_631F">#REF!</definedName>
    <definedName name="B2TR_C1SO_631G">#REF!</definedName>
    <definedName name="B2TR_C1SO_631H">#REF!</definedName>
    <definedName name="B2TR_C1SO_631I">#REF!</definedName>
    <definedName name="B2TR_C1SO_631J">#REF!</definedName>
    <definedName name="B2TR_C1SO_631S">#REF!</definedName>
    <definedName name="B2TR_C1SO_631U">#REF!</definedName>
    <definedName name="B2TR_C1SO_632G">#REF!</definedName>
    <definedName name="B2TR_C1SO_632O">#REF!</definedName>
    <definedName name="B2TR_C1SO_632P">#REF!</definedName>
    <definedName name="B2TR_C1SO_632U">#REF!</definedName>
    <definedName name="B2TR_C1SO_632Y">#REF!</definedName>
    <definedName name="B2TR_C1SO_633A">#REF!</definedName>
    <definedName name="B2TR_C1SO_635C">#REF!</definedName>
    <definedName name="B2TR_C1SO_638A">#REF!</definedName>
    <definedName name="B2TR_C1SO_638C">#REF!</definedName>
    <definedName name="B2TR_C1SO_641I">#REF!</definedName>
    <definedName name="B2TR_C1SO_641X">#REF!</definedName>
    <definedName name="B2TR_C1SO_641Y">#REF!</definedName>
    <definedName name="B2TR_C1SO_642B">#REF!</definedName>
    <definedName name="B2TR_C1SO_642C">#REF!</definedName>
    <definedName name="B2TR_C1SO_651C">#REF!</definedName>
    <definedName name="B2TR_C1SO_651F">#REF!</definedName>
    <definedName name="B2TR_C1SO_651H">#REF!</definedName>
    <definedName name="B2TR_C1SO_651I">#REF!</definedName>
    <definedName name="B2TR_C1SO_651J">#REF!</definedName>
    <definedName name="B2TR_C1SO_651K">#REF!</definedName>
    <definedName name="B2TR_C1SO_651M">#REF!</definedName>
    <definedName name="B2TR_C1SO_651O">#REF!</definedName>
    <definedName name="B2TR_C1SO_651Q">#REF!</definedName>
    <definedName name="B2TR_C1SO_651R">#REF!</definedName>
    <definedName name="B2TR_C1SO_651S">#REF!</definedName>
    <definedName name="B2TR_C1SO_651T">#REF!</definedName>
    <definedName name="B2TR_C1SO_651U">#REF!</definedName>
    <definedName name="B2TR_C1SO_651W">#REF!</definedName>
    <definedName name="B2TR_C1SO_651X">#REF!</definedName>
    <definedName name="B2TR_C1SO_651Y">#REF!</definedName>
    <definedName name="B2TR_C1SO_651Z">#REF!</definedName>
    <definedName name="B2TR_C1SO_652G">#REF!</definedName>
    <definedName name="B2TR_C1SO_653A">#REF!</definedName>
    <definedName name="B2TR_C1SO_659B">#REF!</definedName>
    <definedName name="B2TR_C1SO_660A">#REF!</definedName>
    <definedName name="B2TR_C1SO_660F">#REF!</definedName>
    <definedName name="B2TR_C1SO_660G">#REF!</definedName>
    <definedName name="B2TR_C1SO_660K">#REF!</definedName>
    <definedName name="B2TR_C1SO_660O">#REF!</definedName>
    <definedName name="B2TR_C1SO_660R">#REF!</definedName>
    <definedName name="B2TR_C1SO_660Z">#REF!</definedName>
    <definedName name="B2TR_C1SO_661B">#REF!</definedName>
    <definedName name="B2TR_C1SO_661R">#REF!</definedName>
    <definedName name="B2TR_C1SO_661S">#REF!</definedName>
    <definedName name="B2TR_C1SO_661T">#REF!</definedName>
    <definedName name="B2TR_C1SO_661U">#REF!</definedName>
    <definedName name="B2TR_C1SO_661V">#REF!</definedName>
    <definedName name="B2TR_C1SO_661X">#REF!</definedName>
    <definedName name="B2TR_C1SO_661Y">#REF!</definedName>
    <definedName name="B2TR_C1SO_662A">#REF!</definedName>
    <definedName name="B2TR_C1SO_662D">#REF!</definedName>
    <definedName name="B2TR_C1SO_663F">#REF!</definedName>
    <definedName name="B2TR_C1SO_663G">#REF!</definedName>
    <definedName name="B2TR_C1SO_663N">#REF!</definedName>
    <definedName name="B2TR_C1SO_663O">#REF!</definedName>
    <definedName name="B2TR_C1SO_663T">#REF!</definedName>
    <definedName name="B2TR_C1SO_663X">#REF!</definedName>
    <definedName name="B2TR_C1SO_664A">#REF!</definedName>
    <definedName name="B2TR_C1SO_664B">#REF!</definedName>
    <definedName name="B2TR_C1SO_664F">#REF!</definedName>
    <definedName name="B2TR_C1SO_664N">#REF!</definedName>
    <definedName name="B2TR_C1SO_664P">#REF!</definedName>
    <definedName name="B2TR_C1SO_664Q">#REF!</definedName>
    <definedName name="B2TR_C1SO_664R">#REF!</definedName>
    <definedName name="B2TR_C1SO_664V">#REF!</definedName>
    <definedName name="B2TR_C1SO_665D">#REF!</definedName>
    <definedName name="B2TR_C1SO_665G">#REF!</definedName>
    <definedName name="B2TR_C1SO_665I">#REF!</definedName>
    <definedName name="B2TR_C1SO_665J">#REF!</definedName>
    <definedName name="B2TR_C1SO_665N">#REF!</definedName>
    <definedName name="B2TR_C1SO_665V">#REF!</definedName>
    <definedName name="B2TR_C1SO_665X">#REF!</definedName>
    <definedName name="B2TR_C1SO_667C">#REF!</definedName>
    <definedName name="B2TR_C1SO_667D">#REF!</definedName>
    <definedName name="B2TR_C1SO_667E">#REF!</definedName>
    <definedName name="B2TR_C1SO_667H">#REF!</definedName>
    <definedName name="B2TR_C1SO_667J">#REF!</definedName>
    <definedName name="B2TR_C1SO_667K">#REF!</definedName>
    <definedName name="B2TR_C1SO_667N">#REF!</definedName>
    <definedName name="B2TR_C1SO_667P">#REF!</definedName>
    <definedName name="B2TR_C1SO_667R">#REF!</definedName>
    <definedName name="B2TR_C1SO_667S">#REF!</definedName>
    <definedName name="B2TR_C1SO_667T">#REF!</definedName>
    <definedName name="B2TR_C1SO_667U">#REF!</definedName>
    <definedName name="B2TR_C1SO_667V">#REF!</definedName>
    <definedName name="B2TR_C1SO_667W">#REF!</definedName>
    <definedName name="B2TR_C1SO_667Y">#REF!</definedName>
    <definedName name="B2TR_C1SO_667Z">#REF!</definedName>
    <definedName name="B2TR_C1SO_668B">#REF!</definedName>
    <definedName name="B2TR_C1SO_668D">#REF!</definedName>
    <definedName name="B2TR_C1SO_668E">#REF!</definedName>
    <definedName name="B2TR_C1SO_668F">#REF!</definedName>
    <definedName name="B2TR_C1SO_668G">#REF!</definedName>
    <definedName name="B2TR_C1SO_668H">#REF!</definedName>
    <definedName name="B2TR_C1SO_668I">#REF!</definedName>
    <definedName name="B2TR_C1SO_668J">#REF!</definedName>
    <definedName name="B2TR_C1SO_668O">#REF!</definedName>
    <definedName name="B2TR_C1SO_668P">#REF!</definedName>
    <definedName name="B2TR_C1SO_668T">#REF!</definedName>
    <definedName name="B2TR_C1SO_668U">#REF!</definedName>
    <definedName name="B2TR_C1SO_668V">#REF!</definedName>
    <definedName name="B2TR_C1SO_669A">#REF!</definedName>
    <definedName name="B2TR_C1SO_669H">#REF!</definedName>
    <definedName name="B2TR_C1SO_669I">#REF!</definedName>
    <definedName name="B2TR_C1SO_669J">#REF!</definedName>
    <definedName name="B2TR_C1SO_669K">#REF!</definedName>
    <definedName name="B2TR_C1SO_669O">#REF!</definedName>
    <definedName name="B2TR_C1SO_669R">#REF!</definedName>
    <definedName name="B2TR_C1SO_669S">#REF!</definedName>
    <definedName name="B2TR_C1SO_669T">#REF!</definedName>
    <definedName name="B2TR_C1SO_669U">#REF!</definedName>
    <definedName name="B2TR_C1SO_669W">#REF!</definedName>
    <definedName name="B2TR_C1SO_669X">#REF!</definedName>
    <definedName name="B2TR_C1SO_669Y">#REF!</definedName>
    <definedName name="B2TR_C1SO_669Z">#REF!</definedName>
    <definedName name="B2TR_C1SO_670D">#REF!</definedName>
    <definedName name="B2TR_C1SO_670F">#REF!</definedName>
    <definedName name="B2TR_C1SO_670H">#REF!</definedName>
    <definedName name="B2TR_C1SO_670I">#REF!</definedName>
    <definedName name="B2TR_C1SO_670N">#REF!</definedName>
    <definedName name="B2TR_C1SO_670O">#REF!</definedName>
    <definedName name="B2TR_C1SO_670P">#REF!</definedName>
    <definedName name="B2TR_C1SO_670Q">#REF!</definedName>
    <definedName name="B2TR_C1SO_670S">#REF!</definedName>
    <definedName name="B2TR_C1SO_670W">#REF!</definedName>
    <definedName name="B2TR_C1SO_670X">#REF!</definedName>
    <definedName name="B2TR_C1SO_670Y">#REF!</definedName>
    <definedName name="B2TR_C1SO_670Z">#REF!</definedName>
    <definedName name="B2TR_C1SO_671A">#REF!</definedName>
    <definedName name="B2TR_C1SO_671B">#REF!</definedName>
    <definedName name="B2TR_C1SO_671D">#REF!</definedName>
    <definedName name="B2TR_C1SO_671F">#REF!</definedName>
    <definedName name="B2TR_C1SO_671G">#REF!</definedName>
    <definedName name="B2TR_C1SO_671H">#REF!</definedName>
    <definedName name="B2TR_C1SO_671I">#REF!</definedName>
    <definedName name="B2TR_C1SO_671J">#REF!</definedName>
    <definedName name="B2TR_C1SO_671K">#REF!</definedName>
    <definedName name="B2TR_C1SO_671L">#REF!</definedName>
    <definedName name="B2TR_C1SO_671M">#REF!</definedName>
    <definedName name="B2TR_C1SO_671N">#REF!</definedName>
    <definedName name="B2TR_C1SO_671O">#REF!</definedName>
    <definedName name="B2TR_C1SO_671P">#REF!</definedName>
    <definedName name="B2TR_C1SO_671Q">#REF!</definedName>
    <definedName name="B2TR_C1SO_671R">#REF!</definedName>
    <definedName name="B2TR_C1SO_671S">#REF!</definedName>
    <definedName name="B2TR_C1SO_671T">#REF!</definedName>
    <definedName name="B2TR_C1SO_671W">#REF!</definedName>
    <definedName name="B2TR_C1SO_671Z">#REF!</definedName>
    <definedName name="B2TR_C1SO_672G">#REF!</definedName>
    <definedName name="B2TR_C1SO_672H">#REF!</definedName>
    <definedName name="B2TR_C1SO_672I">#REF!</definedName>
    <definedName name="B2TR_C1SO_672M">#REF!</definedName>
    <definedName name="B2TR_C1SO_672N">#REF!</definedName>
    <definedName name="B2TR_C1SO_672O">#REF!</definedName>
    <definedName name="B2TR_C1SO_672P">#REF!</definedName>
    <definedName name="B2TR_C1SO_672R">#REF!</definedName>
    <definedName name="B2TR_C1SO_672S">#REF!</definedName>
    <definedName name="B2TR_C1SO_672T">#REF!</definedName>
    <definedName name="B2TR_C1SO_673C">#REF!</definedName>
    <definedName name="B2TR_C1SO_673E">#REF!</definedName>
    <definedName name="B2TR_C1SO_673F">#REF!</definedName>
    <definedName name="B2TR_C1SO_673G">#REF!</definedName>
    <definedName name="B2TR_C1SO_673H">#REF!</definedName>
    <definedName name="B2TR_C1SO_673I">#REF!</definedName>
    <definedName name="B2TR_C1SO_673J">#REF!</definedName>
    <definedName name="B2TR_C1SO_673K">#REF!</definedName>
    <definedName name="B2TR_C1SO_673M">#REF!</definedName>
    <definedName name="B2TR_C1SO_673N">#REF!</definedName>
    <definedName name="B2TR_C1SO_673O">#REF!</definedName>
    <definedName name="B2TR_C1SO_673R">#REF!</definedName>
    <definedName name="B2TR_C1SO_673S">#REF!</definedName>
    <definedName name="B2TR_C1SO_673U">#REF!</definedName>
    <definedName name="B2TR_C1SO_673V">#REF!</definedName>
    <definedName name="B2TR_C1SO_673W">#REF!</definedName>
    <definedName name="B2TR_C1SO_673X">#REF!</definedName>
    <definedName name="B2TR_C1SO_673Y">#REF!</definedName>
    <definedName name="B2TR_C1SO_673Z">#REF!</definedName>
    <definedName name="B2TR_C1SO_674A">#REF!</definedName>
    <definedName name="B2TR_C1SO_674B">#REF!</definedName>
    <definedName name="B2TR_C1SO_674C">#REF!</definedName>
    <definedName name="B2TR_C1SO_674D">#REF!</definedName>
    <definedName name="B2TR_C1SO_674E">#REF!</definedName>
    <definedName name="B2TR_C1SO_674F">#REF!</definedName>
    <definedName name="B2TR_C1SO_674G">#REF!</definedName>
    <definedName name="B2TR_C1SO_674I">#REF!</definedName>
    <definedName name="B2TR_C1SO_674J">#REF!</definedName>
    <definedName name="B2TR_C1SO_674M">#REF!</definedName>
    <definedName name="B2TR_C1SO_674P">#REF!</definedName>
    <definedName name="B2TR_C1SO_674Q">#REF!</definedName>
    <definedName name="B2TR_C1SO_674R">#REF!</definedName>
    <definedName name="B2TR_C1SO_674S">#REF!</definedName>
    <definedName name="B2TR_C1SO_674V">#REF!</definedName>
    <definedName name="B2TR_C1SO_674W">#REF!</definedName>
    <definedName name="B2TR_C1SO_675A">#REF!</definedName>
    <definedName name="B2TR_C1SO_675C">#REF!</definedName>
    <definedName name="B2TR_C1SO_675E">#REF!</definedName>
    <definedName name="B2TR_C1SO_675F">#REF!</definedName>
    <definedName name="B2TR_C1SO_675G">#REF!</definedName>
    <definedName name="B2TR_C1SO_675H">#REF!</definedName>
    <definedName name="B2TR_C1SO_675I">#REF!</definedName>
    <definedName name="B2TR_C1SO_675J">#REF!</definedName>
    <definedName name="B2TR_C1SO_675K">#REF!</definedName>
    <definedName name="B2TR_C1SO_675L">#REF!</definedName>
    <definedName name="B2TR_C1SO_675M">#REF!</definedName>
    <definedName name="B2TR_C1SO_675N">#REF!</definedName>
    <definedName name="B2TR_C1SO_675O">#REF!</definedName>
    <definedName name="B2TR_C1SO_675P">#REF!</definedName>
    <definedName name="B2TR_C1SO_675Q">#REF!</definedName>
    <definedName name="B2TR_C1SO_675R">#REF!</definedName>
    <definedName name="B2TR_C1SO_675S">#REF!</definedName>
    <definedName name="B2TR_C1SO_675T">#REF!</definedName>
    <definedName name="B2TR_C1SO_675U">#REF!</definedName>
    <definedName name="B2TR_C1SO_675V">#REF!</definedName>
    <definedName name="B2TR_C1SO_675W">#REF!</definedName>
    <definedName name="B2TR_C1SO_675X">#REF!</definedName>
    <definedName name="B2TR_C1SO_675Y">#REF!</definedName>
    <definedName name="B2TR_C1SO_675Z">#REF!</definedName>
    <definedName name="B2TR_C1SO_676A">#REF!</definedName>
    <definedName name="B2TR_C1SO_676B">#REF!</definedName>
    <definedName name="B2TR_C1SO_676C">#REF!</definedName>
    <definedName name="B2TR_C1SO_676D">#REF!</definedName>
    <definedName name="B2TR_C1SO_676E">#REF!</definedName>
    <definedName name="B2TR_C1SO_676F">#REF!</definedName>
    <definedName name="B2TR_C1SO_676G">#REF!</definedName>
    <definedName name="B2TR_C1SO_676J">#REF!</definedName>
    <definedName name="B2TR_C1SO_690C">#REF!</definedName>
    <definedName name="B2TR_C1SO_690D">#REF!</definedName>
    <definedName name="B2TR_C1SO_690E">#REF!</definedName>
    <definedName name="B2TR_C1SO_690F">#REF!</definedName>
    <definedName name="B2TR_C1SO_690G">#REF!</definedName>
    <definedName name="B2TR_C1SO_690I">#REF!</definedName>
    <definedName name="B2TR_C1SO_690J">#REF!</definedName>
    <definedName name="B2TR_C1SO_690K">#REF!</definedName>
    <definedName name="B2TR_C1SO_690L">#REF!</definedName>
    <definedName name="B2TR_C1SO_700B">#REF!</definedName>
    <definedName name="B2TR_C1SO_701A">#REF!</definedName>
    <definedName name="B2TR_C1SO_702A">#REF!</definedName>
    <definedName name="B2TR_C1SO_710H">#REF!</definedName>
    <definedName name="B2TR_C1SO_710Q">#REF!</definedName>
    <definedName name="B2TR_C1SO_710Y">#REF!</definedName>
    <definedName name="B2TR_C1SO_711N">#REF!</definedName>
    <definedName name="B2TR_C1SO_711O">#REF!</definedName>
    <definedName name="B2TR_C1SO_711P">#REF!</definedName>
    <definedName name="B2TR_C1SO_712K">#REF!</definedName>
    <definedName name="B2TR_C1SO_712L">#REF!</definedName>
    <definedName name="B2TR_C1SO_712M">#REF!</definedName>
    <definedName name="B2TR_C1SO_712N">#REF!</definedName>
    <definedName name="B2TR_C1SO_811B">#REF!</definedName>
    <definedName name="B2TR_C1SO_811C">#REF!</definedName>
    <definedName name="B2TR_C1SO_813B">#REF!</definedName>
    <definedName name="B2TR_C1SO_813C">#REF!</definedName>
    <definedName name="B2TR_C1SO_841A">#REF!</definedName>
    <definedName name="B2TR_C1SO_841B">#REF!</definedName>
    <definedName name="B2TR_C1SO_841C">#REF!</definedName>
    <definedName name="B2TR_C1SO_842A">#REF!</definedName>
    <definedName name="B2TR_C1SO_842B">#REF!</definedName>
    <definedName name="B2TR_C1SO_842C">#REF!</definedName>
    <definedName name="B2TR_C1SO_843A">#REF!</definedName>
    <definedName name="B2TR_C1SO_844A">#REF!</definedName>
    <definedName name="B2TR_C1SO_845K">#REF!</definedName>
    <definedName name="B2TR_C1SO_846D">#REF!</definedName>
    <definedName name="B2TR_C1SO_846E">#REF!</definedName>
    <definedName name="B2TR_C1SO_846F">#REF!</definedName>
    <definedName name="B2TR_C1SO_846G">#REF!</definedName>
    <definedName name="B2TR_C1SO_846H">#REF!</definedName>
    <definedName name="B2TR_C1SO_846I">#REF!</definedName>
    <definedName name="B2TR_C1SO_850A">#REF!</definedName>
    <definedName name="B2TR_C1SO_850C">#REF!</definedName>
    <definedName name="B2TR_C1SO_900A">#REF!</definedName>
    <definedName name="B2TR_C1SO_900F">#REF!</definedName>
    <definedName name="B2TR_C1SO_900H">#REF!</definedName>
    <definedName name="B2TR_C1SO_900I">#REF!</definedName>
    <definedName name="B2TR_C1SO_900L">#REF!</definedName>
    <definedName name="B2TR_C1SO_905A">#REF!</definedName>
    <definedName name="B2TR_C1SO_905B">#REF!</definedName>
    <definedName name="B2TR_C1SO_905C">#REF!</definedName>
    <definedName name="B2TR_C1SO_905U">#REF!</definedName>
    <definedName name="B2TR_C1SO_906A">#REF!</definedName>
    <definedName name="B2TR_C1SO_906D">#REF!</definedName>
    <definedName name="B2TR_C1SO_906F">#REF!</definedName>
    <definedName name="B2TR_C1SO_906I">#REF!</definedName>
    <definedName name="B2TR_C1SO_906J">#REF!</definedName>
    <definedName name="B2TR_C1SO_906K">#REF!</definedName>
    <definedName name="B2TR_C1SO_906P">#REF!</definedName>
    <definedName name="B2TR_C1SO_906Z">#REF!</definedName>
    <definedName name="B2TR_C1SO_908A">#REF!</definedName>
    <definedName name="B2TR_C1SO_908B">#REF!</definedName>
    <definedName name="B2TR_C1SO_910B">#REF!</definedName>
    <definedName name="B2TR_C1SO_910C">#REF!</definedName>
    <definedName name="B2TR_C1SO_910D">#REF!</definedName>
    <definedName name="B2TR_C1SO_910E">#REF!</definedName>
    <definedName name="B2TR_C1SO_910K">#REF!</definedName>
    <definedName name="B2TR_C1SO_910M">#REF!</definedName>
    <definedName name="B2TR_C1SO_910N">#REF!</definedName>
    <definedName name="B2TR_C1SO_910O">#REF!</definedName>
    <definedName name="B2TR_C1SO_910Q">#REF!</definedName>
    <definedName name="B2TR_C1SO_910S">#REF!</definedName>
    <definedName name="B2TR_C1SO_910U">#REF!</definedName>
    <definedName name="B2TR_C1SO_910X">#REF!</definedName>
    <definedName name="B2TR_C1SO_911I">#REF!</definedName>
    <definedName name="B2TR_C1SO_911J">#REF!</definedName>
    <definedName name="B2TR_C1SO_911K">#REF!</definedName>
    <definedName name="B2TR_C1SO_911L">#REF!</definedName>
    <definedName name="B2TR_C1SO_911M">#REF!</definedName>
    <definedName name="B2TR_C1SO_911Q">#REF!</definedName>
    <definedName name="B2TR_C1SO_911QA">#REF!</definedName>
    <definedName name="B2TR_C1SO_911QB">#REF!</definedName>
    <definedName name="B2TR_C1SO_911S">#REF!</definedName>
    <definedName name="B2TR_C1SO_911V">#REF!</definedName>
    <definedName name="B2TR_C1SO_911W">#REF!</definedName>
    <definedName name="B2TR_C1SO_911Z">#REF!</definedName>
    <definedName name="B2TR_C1SO_912K">#REF!</definedName>
    <definedName name="B2TR_C1SO_913A">#REF!</definedName>
    <definedName name="B2TR_C1SO_913D">#REF!</definedName>
    <definedName name="B2TR_C1SO_913M">#REF!</definedName>
    <definedName name="B2TR_C1SO_914A">#REF!</definedName>
    <definedName name="B2TR_C1SO_914B">#REF!</definedName>
    <definedName name="B2TR_C1SO_914E">#REF!</definedName>
    <definedName name="B2TR_C1SO_914F">#REF!</definedName>
    <definedName name="B2TR_C1SO_914K">#REF!</definedName>
    <definedName name="B2TR_C1SO_914MDSIT">#REF!</definedName>
    <definedName name="B2TR_C1SO_920E">#REF!</definedName>
    <definedName name="B2TR_C1SO_921A">#REF!</definedName>
    <definedName name="B2TR_C1SO_921G">#REF!</definedName>
    <definedName name="B2TR_C1SO_930A">#REF!</definedName>
    <definedName name="B2TR_C1SO_930E">#REF!</definedName>
    <definedName name="B2TR_C1SO_930J">#REF!</definedName>
    <definedName name="B2TR_C1SO_930K">#REF!</definedName>
    <definedName name="B2TR_C1SO_940A">#REF!</definedName>
    <definedName name="B2TR_C1SO_940N">#REF!</definedName>
    <definedName name="B2TR_C1SO_940S">#REF!</definedName>
    <definedName name="B2TR_C1SO_940X">#REF!</definedName>
    <definedName name="B2TR_C1SO_960A">#REF!</definedName>
    <definedName name="B2TR_C1SO_980A">#REF!</definedName>
    <definedName name="B2TR_C1SO_980B">#REF!</definedName>
    <definedName name="B2TR_C1SO_980E">#REF!</definedName>
    <definedName name="B2TR_C1SO_980G">#REF!</definedName>
    <definedName name="B2TR_C1SO_980J">#REF!</definedName>
    <definedName name="B2TR_C1SO_980L">#REF!</definedName>
    <definedName name="B2TR_C1SO_985B">#REF!</definedName>
    <definedName name="B2TR_C1SO_990B">#REF!</definedName>
    <definedName name="B2TR_C1SO_995A">#REF!</definedName>
    <definedName name="B2TR_C1SO_999QFIN48">#REF!</definedName>
    <definedName name="B2TR_C1SO_FIT">#REF!</definedName>
    <definedName name="B2TR_C1SO_INT1">#REF!</definedName>
    <definedName name="B2TR_C1SO_M31">#REF!</definedName>
    <definedName name="B2TR_C1SO_M32">#REF!</definedName>
    <definedName name="B2TR_C1SO_M33">#REF!</definedName>
    <definedName name="B2TR_C1SO_NIT">#REF!</definedName>
    <definedName name="B2TR_C1SO_SIT">#REF!</definedName>
    <definedName name="B2TR_C2SO_0002">#REF!</definedName>
    <definedName name="B2TR_C2SO_0003">#REF!</definedName>
    <definedName name="B2TR_C2SO_230K">#REF!</definedName>
    <definedName name="B2TR_C2SO_234F">#REF!</definedName>
    <definedName name="B2TR_C2SO_310A">#REF!</definedName>
    <definedName name="B2TR_C2SO_310D">#REF!</definedName>
    <definedName name="B2TR_C2SO_310E">#REF!</definedName>
    <definedName name="B2TR_C2SO_320A">#REF!</definedName>
    <definedName name="B2TR_C2SO_320D">#REF!</definedName>
    <definedName name="B2TR_C2SO_320I">#REF!</definedName>
    <definedName name="B2TR_C2SO_320L">#REF!</definedName>
    <definedName name="B2TR_C2SO_320S">#REF!</definedName>
    <definedName name="B2TR_C2SO_320U">#REF!</definedName>
    <definedName name="B2TR_C2SO_330D">#REF!</definedName>
    <definedName name="B2TR_C2SO_390F">#REF!</definedName>
    <definedName name="B2TR_C2SO_410A">#REF!</definedName>
    <definedName name="B2TR_C2SO_430I">#REF!</definedName>
    <definedName name="B2TR_C2SO_430J">#REF!</definedName>
    <definedName name="B2TR_C2SO_432A">#REF!</definedName>
    <definedName name="B2TR_C2SO_432C">#REF!</definedName>
    <definedName name="B2TR_C2SO_432D">#REF!</definedName>
    <definedName name="B2TR_C2SO_432G">#REF!</definedName>
    <definedName name="B2TR_C2SO_432I">#REF!</definedName>
    <definedName name="B2TR_C2SO_432M">#REF!</definedName>
    <definedName name="B2TR_C2SO_433A">#REF!</definedName>
    <definedName name="B2TR_C2SO_433C">#REF!</definedName>
    <definedName name="B2TR_C2SO_433D">#REF!</definedName>
    <definedName name="B2TR_C2SO_433F">#REF!</definedName>
    <definedName name="B2TR_C2SO_520A">#REF!</definedName>
    <definedName name="B2TR_C2SO_520X">#REF!</definedName>
    <definedName name="B2TR_C2SO_520Y">#REF!</definedName>
    <definedName name="B2TR_C2SO_531A">#REF!</definedName>
    <definedName name="B2TR_C2SO_531B">#REF!</definedName>
    <definedName name="B2TR_C2SO_531H">#REF!</definedName>
    <definedName name="B2TR_C2SO_560J">#REF!</definedName>
    <definedName name="B2TR_C2SO_561A">#REF!</definedName>
    <definedName name="B2TR_C2SO_562B">#REF!</definedName>
    <definedName name="B2TR_C2SO_601E">#REF!</definedName>
    <definedName name="B2TR_C2SO_601G">#REF!</definedName>
    <definedName name="B2TR_C2SO_601T">#REF!</definedName>
    <definedName name="B2TR_C2SO_602A">#REF!</definedName>
    <definedName name="B2TR_C2SO_603A">#REF!</definedName>
    <definedName name="B2TR_C2SO_605C">#REF!</definedName>
    <definedName name="B2TR_C2SO_605E">#REF!</definedName>
    <definedName name="B2TR_C2SO_605F">#REF!</definedName>
    <definedName name="B2TR_C2SO_605I">#REF!</definedName>
    <definedName name="B2TR_C2SO_605K">#REF!</definedName>
    <definedName name="B2TR_C2SO_605O">#REF!</definedName>
    <definedName name="B2TR_C2SO_605V">#REF!</definedName>
    <definedName name="B2TR_C2SO_605W">#REF!</definedName>
    <definedName name="B2TR_C2SO_609E">#REF!</definedName>
    <definedName name="B2TR_C2SO_610A">#REF!</definedName>
    <definedName name="B2TR_C2SO_611E">#REF!</definedName>
    <definedName name="B2TR_C2SO_611G">#REF!</definedName>
    <definedName name="B2TR_C2SO_611M">#REF!</definedName>
    <definedName name="B2TR_C2SO_611S">#REF!</definedName>
    <definedName name="B2TR_C2SO_611U">#REF!</definedName>
    <definedName name="B2TR_C2SO_611Y">#REF!</definedName>
    <definedName name="B2TR_C2SO_612Y">#REF!</definedName>
    <definedName name="B2TR_C2SO_613B">#REF!</definedName>
    <definedName name="B2TR_C2SO_613C">#REF!</definedName>
    <definedName name="B2TR_C2SO_613E">#REF!</definedName>
    <definedName name="B2TR_C2SO_613F">#REF!</definedName>
    <definedName name="B2TR_C2SO_613I">#REF!</definedName>
    <definedName name="B2TR_C2SO_613K">#REF!</definedName>
    <definedName name="B2TR_C2SO_613L">#REF!</definedName>
    <definedName name="B2TR_C2SO_613O">#REF!</definedName>
    <definedName name="B2TR_C2SO_613R">#REF!</definedName>
    <definedName name="B2TR_C2SO_613S">#REF!</definedName>
    <definedName name="B2TR_C2SO_613U">#REF!</definedName>
    <definedName name="B2TR_C2SO_613Y">#REF!</definedName>
    <definedName name="B2TR_C2SO_614I">#REF!</definedName>
    <definedName name="B2TR_C2SO_614Z">#REF!</definedName>
    <definedName name="B2TR_C2SO_615B">#REF!</definedName>
    <definedName name="B2TR_C2SO_615C">#REF!</definedName>
    <definedName name="B2TR_C2SO_615Q">#REF!</definedName>
    <definedName name="B2TR_C2SO_615R">#REF!</definedName>
    <definedName name="B2TR_C2SO_615T">#REF!</definedName>
    <definedName name="B2TR_C2SO_616A">#REF!</definedName>
    <definedName name="B2TR_C2SO_620A">#REF!</definedName>
    <definedName name="B2TR_C2SO_620C">#REF!</definedName>
    <definedName name="B2TR_C2SO_625A">#REF!</definedName>
    <definedName name="B2TR_C2SO_625B">#REF!</definedName>
    <definedName name="B2TR_C2SO_629X">#REF!</definedName>
    <definedName name="B2TR_C2SO_630A">#REF!</definedName>
    <definedName name="B2TR_C2SO_630E">#REF!</definedName>
    <definedName name="B2TR_C2SO_630F">#REF!</definedName>
    <definedName name="B2TR_C2SO_630G">#REF!</definedName>
    <definedName name="B2TR_C2SO_630J">#REF!</definedName>
    <definedName name="B2TR_C2SO_630M">#REF!</definedName>
    <definedName name="B2TR_C2SO_630X">#REF!</definedName>
    <definedName name="B2TR_C2SO_630Y">#REF!</definedName>
    <definedName name="B2TR_C2SO_631C">#REF!</definedName>
    <definedName name="B2TR_C2SO_631D">#REF!</definedName>
    <definedName name="B2TR_C2SO_631E">#REF!</definedName>
    <definedName name="B2TR_C2SO_631F">#REF!</definedName>
    <definedName name="B2TR_C2SO_631G">#REF!</definedName>
    <definedName name="B2TR_C2SO_631H">#REF!</definedName>
    <definedName name="B2TR_C2SO_631I">#REF!</definedName>
    <definedName name="B2TR_C2SO_631J">#REF!</definedName>
    <definedName name="B2TR_C2SO_631S">#REF!</definedName>
    <definedName name="B2TR_C2SO_632G">#REF!</definedName>
    <definedName name="B2TR_C2SO_632O">#REF!</definedName>
    <definedName name="B2TR_C2SO_632U">#REF!</definedName>
    <definedName name="B2TR_C2SO_632Y">#REF!</definedName>
    <definedName name="B2TR_C2SO_633A">#REF!</definedName>
    <definedName name="B2TR_C2SO_641I">#REF!</definedName>
    <definedName name="B2TR_C2SO_641X">#REF!</definedName>
    <definedName name="B2TR_C2SO_641Y">#REF!</definedName>
    <definedName name="B2TR_C2SO_642B">#REF!</definedName>
    <definedName name="B2TR_C2SO_642C">#REF!</definedName>
    <definedName name="B2TR_C2SO_651C">#REF!</definedName>
    <definedName name="B2TR_C2SO_651F">#REF!</definedName>
    <definedName name="B2TR_C2SO_651H">#REF!</definedName>
    <definedName name="B2TR_C2SO_651I">#REF!</definedName>
    <definedName name="B2TR_C2SO_651J">#REF!</definedName>
    <definedName name="B2TR_C2SO_651K">#REF!</definedName>
    <definedName name="B2TR_C2SO_651M">#REF!</definedName>
    <definedName name="B2TR_C2SO_651Q">#REF!</definedName>
    <definedName name="B2TR_C2SO_651R">#REF!</definedName>
    <definedName name="B2TR_C2SO_651S">#REF!</definedName>
    <definedName name="B2TR_C2SO_651T">#REF!</definedName>
    <definedName name="B2TR_C2SO_651W">#REF!</definedName>
    <definedName name="B2TR_C2SO_651X">#REF!</definedName>
    <definedName name="B2TR_C2SO_651Y">#REF!</definedName>
    <definedName name="B2TR_C2SO_651Z">#REF!</definedName>
    <definedName name="B2TR_C2SO_659B">#REF!</definedName>
    <definedName name="B2TR_C2SO_660A">#REF!</definedName>
    <definedName name="B2TR_C2SO_660F">#REF!</definedName>
    <definedName name="B2TR_C2SO_660G">#REF!</definedName>
    <definedName name="B2TR_C2SO_660K">#REF!</definedName>
    <definedName name="B2TR_C2SO_660O">#REF!</definedName>
    <definedName name="B2TR_C2SO_660R">#REF!</definedName>
    <definedName name="B2TR_C2SO_660Z">#REF!</definedName>
    <definedName name="B2TR_C2SO_661B">#REF!</definedName>
    <definedName name="B2TR_C2SO_661R">#REF!</definedName>
    <definedName name="B2TR_C2SO_661S">#REF!</definedName>
    <definedName name="B2TR_C2SO_661T">#REF!</definedName>
    <definedName name="B2TR_C2SO_661U">#REF!</definedName>
    <definedName name="B2TR_C2SO_661V">#REF!</definedName>
    <definedName name="B2TR_C2SO_661X">#REF!</definedName>
    <definedName name="B2TR_C2SO_661Y">#REF!</definedName>
    <definedName name="B2TR_C2SO_662D">#REF!</definedName>
    <definedName name="B2TR_C2SO_663F">#REF!</definedName>
    <definedName name="B2TR_C2SO_663G">#REF!</definedName>
    <definedName name="B2TR_C2SO_663N">#REF!</definedName>
    <definedName name="B2TR_C2SO_663O">#REF!</definedName>
    <definedName name="B2TR_C2SO_663T">#REF!</definedName>
    <definedName name="B2TR_C2SO_663X">#REF!</definedName>
    <definedName name="B2TR_C2SO_664A">#REF!</definedName>
    <definedName name="B2TR_C2SO_664B">#REF!</definedName>
    <definedName name="B2TR_C2SO_664F">#REF!</definedName>
    <definedName name="B2TR_C2SO_664N">#REF!</definedName>
    <definedName name="B2TR_C2SO_664P">#REF!</definedName>
    <definedName name="B2TR_C2SO_664Q">#REF!</definedName>
    <definedName name="B2TR_C2SO_664R">#REF!</definedName>
    <definedName name="B2TR_C2SO_664V">#REF!</definedName>
    <definedName name="B2TR_C2SO_665D">#REF!</definedName>
    <definedName name="B2TR_C2SO_665G">#REF!</definedName>
    <definedName name="B2TR_C2SO_665I">#REF!</definedName>
    <definedName name="B2TR_C2SO_665J">#REF!</definedName>
    <definedName name="B2TR_C2SO_665N">#REF!</definedName>
    <definedName name="B2TR_C2SO_665V">#REF!</definedName>
    <definedName name="B2TR_C2SO_665X">#REF!</definedName>
    <definedName name="B2TR_C2SO_667C">#REF!</definedName>
    <definedName name="B2TR_C2SO_667D">#REF!</definedName>
    <definedName name="B2TR_C2SO_667E">#REF!</definedName>
    <definedName name="B2TR_C2SO_667H">#REF!</definedName>
    <definedName name="B2TR_C2SO_667J">#REF!</definedName>
    <definedName name="B2TR_C2SO_667K">#REF!</definedName>
    <definedName name="B2TR_C2SO_667N">#REF!</definedName>
    <definedName name="B2TR_C2SO_667P">#REF!</definedName>
    <definedName name="B2TR_C2SO_667R">#REF!</definedName>
    <definedName name="B2TR_C2SO_667S">#REF!</definedName>
    <definedName name="B2TR_C2SO_667T">#REF!</definedName>
    <definedName name="B2TR_C2SO_667U">#REF!</definedName>
    <definedName name="B2TR_C2SO_667V">#REF!</definedName>
    <definedName name="B2TR_C2SO_667W">#REF!</definedName>
    <definedName name="B2TR_C2SO_667Y">#REF!</definedName>
    <definedName name="B2TR_C2SO_667Z">#REF!</definedName>
    <definedName name="B2TR_C2SO_668B">#REF!</definedName>
    <definedName name="B2TR_C2SO_668F">#REF!</definedName>
    <definedName name="B2TR_C2SO_668G">#REF!</definedName>
    <definedName name="B2TR_C2SO_668H">#REF!</definedName>
    <definedName name="B2TR_C2SO_668O">#REF!</definedName>
    <definedName name="B2TR_C2SO_668P">#REF!</definedName>
    <definedName name="B2TR_C2SO_668T">#REF!</definedName>
    <definedName name="B2TR_C2SO_668U">#REF!</definedName>
    <definedName name="B2TR_C2SO_668V">#REF!</definedName>
    <definedName name="B2TR_C2SO_669A">#REF!</definedName>
    <definedName name="B2TR_C2SO_669H">#REF!</definedName>
    <definedName name="B2TR_C2SO_669I">#REF!</definedName>
    <definedName name="B2TR_C2SO_669J">#REF!</definedName>
    <definedName name="B2TR_C2SO_669K">#REF!</definedName>
    <definedName name="B2TR_C2SO_669O">#REF!</definedName>
    <definedName name="B2TR_C2SO_669R">#REF!</definedName>
    <definedName name="B2TR_C2SO_669S">#REF!</definedName>
    <definedName name="B2TR_C2SO_669U">#REF!</definedName>
    <definedName name="B2TR_C2SO_669X">#REF!</definedName>
    <definedName name="B2TR_C2SO_669Y">#REF!</definedName>
    <definedName name="B2TR_C2SO_669Z">#REF!</definedName>
    <definedName name="B2TR_C2SO_670D">#REF!</definedName>
    <definedName name="B2TR_C2SO_670F">#REF!</definedName>
    <definedName name="B2TR_C2SO_670H">#REF!</definedName>
    <definedName name="B2TR_C2SO_670I">#REF!</definedName>
    <definedName name="B2TR_C2SO_670N">#REF!</definedName>
    <definedName name="B2TR_C2SO_670O">#REF!</definedName>
    <definedName name="B2TR_C2SO_670P">#REF!</definedName>
    <definedName name="B2TR_C2SO_670Q">#REF!</definedName>
    <definedName name="B2TR_C2SO_670S">#REF!</definedName>
    <definedName name="B2TR_C2SO_670W">#REF!</definedName>
    <definedName name="B2TR_C2SO_670X">#REF!</definedName>
    <definedName name="B2TR_C2SO_670Y">#REF!</definedName>
    <definedName name="B2TR_C2SO_670Z">#REF!</definedName>
    <definedName name="B2TR_C2SO_671A">#REF!</definedName>
    <definedName name="B2TR_C2SO_671B">#REF!</definedName>
    <definedName name="B2TR_C2SO_671D">#REF!</definedName>
    <definedName name="B2TR_C2SO_671F">#REF!</definedName>
    <definedName name="B2TR_C2SO_671G">#REF!</definedName>
    <definedName name="B2TR_C2SO_671H">#REF!</definedName>
    <definedName name="B2TR_C2SO_671I">#REF!</definedName>
    <definedName name="B2TR_C2SO_671J">#REF!</definedName>
    <definedName name="B2TR_C2SO_671K">#REF!</definedName>
    <definedName name="B2TR_C2SO_671L">#REF!</definedName>
    <definedName name="B2TR_C2SO_671M">#REF!</definedName>
    <definedName name="B2TR_C2SO_671N">#REF!</definedName>
    <definedName name="B2TR_C2SO_671O">#REF!</definedName>
    <definedName name="B2TR_C2SO_671P">#REF!</definedName>
    <definedName name="B2TR_C2SO_671Q">#REF!</definedName>
    <definedName name="B2TR_C2SO_671R">#REF!</definedName>
    <definedName name="B2TR_C2SO_671S">#REF!</definedName>
    <definedName name="B2TR_C2SO_671T">#REF!</definedName>
    <definedName name="B2TR_C2SO_671W">#REF!</definedName>
    <definedName name="B2TR_C2SO_671Z">#REF!</definedName>
    <definedName name="B2TR_C2SO_672G">#REF!</definedName>
    <definedName name="B2TR_C2SO_672H">#REF!</definedName>
    <definedName name="B2TR_C2SO_672I">#REF!</definedName>
    <definedName name="B2TR_C2SO_672M">#REF!</definedName>
    <definedName name="B2TR_C2SO_672N">#REF!</definedName>
    <definedName name="B2TR_C2SO_672O">#REF!</definedName>
    <definedName name="B2TR_C2SO_672P">#REF!</definedName>
    <definedName name="B2TR_C2SO_672R">#REF!</definedName>
    <definedName name="B2TR_C2SO_672S">#REF!</definedName>
    <definedName name="B2TR_C2SO_672T">#REF!</definedName>
    <definedName name="B2TR_C2SO_673C">#REF!</definedName>
    <definedName name="B2TR_C2SO_673E">#REF!</definedName>
    <definedName name="B2TR_C2SO_673F">#REF!</definedName>
    <definedName name="B2TR_C2SO_673G">#REF!</definedName>
    <definedName name="B2TR_C2SO_673H">#REF!</definedName>
    <definedName name="B2TR_C2SO_673I">#REF!</definedName>
    <definedName name="B2TR_C2SO_673J">#REF!</definedName>
    <definedName name="B2TR_C2SO_673K">#REF!</definedName>
    <definedName name="B2TR_C2SO_673N">#REF!</definedName>
    <definedName name="B2TR_C2SO_673O">#REF!</definedName>
    <definedName name="B2TR_C2SO_673R">#REF!</definedName>
    <definedName name="B2TR_C2SO_673S">#REF!</definedName>
    <definedName name="B2TR_C2SO_673U">#REF!</definedName>
    <definedName name="B2TR_C2SO_673V">#REF!</definedName>
    <definedName name="B2TR_C2SO_673W">#REF!</definedName>
    <definedName name="B2TR_C2SO_673X">#REF!</definedName>
    <definedName name="B2TR_C2SO_673Z">#REF!</definedName>
    <definedName name="B2TR_C2SO_674B">#REF!</definedName>
    <definedName name="B2TR_C2SO_674C">#REF!</definedName>
    <definedName name="B2TR_C2SO_674D">#REF!</definedName>
    <definedName name="B2TR_C2SO_674I">#REF!</definedName>
    <definedName name="B2TR_C2SO_674M">#REF!</definedName>
    <definedName name="B2TR_C2SO_674S">#REF!</definedName>
    <definedName name="B2TR_C2SO_674W">#REF!</definedName>
    <definedName name="B2TR_C2SO_675A">#REF!</definedName>
    <definedName name="B2TR_C2SO_675C">#REF!</definedName>
    <definedName name="B2TR_C2SO_675E">#REF!</definedName>
    <definedName name="B2TR_C2SO_675F">#REF!</definedName>
    <definedName name="B2TR_C2SO_675G">#REF!</definedName>
    <definedName name="B2TR_C2SO_675H">#REF!</definedName>
    <definedName name="B2TR_C2SO_675I">#REF!</definedName>
    <definedName name="B2TR_C2SO_675J">#REF!</definedName>
    <definedName name="B2TR_C2SO_675K">#REF!</definedName>
    <definedName name="B2TR_C2SO_675L">#REF!</definedName>
    <definedName name="B2TR_C2SO_675M">#REF!</definedName>
    <definedName name="B2TR_C2SO_675N">#REF!</definedName>
    <definedName name="B2TR_C2SO_675O">#REF!</definedName>
    <definedName name="B2TR_C2SO_675P">#REF!</definedName>
    <definedName name="B2TR_C2SO_675Q">#REF!</definedName>
    <definedName name="B2TR_C2SO_675R">#REF!</definedName>
    <definedName name="B2TR_C2SO_675S">#REF!</definedName>
    <definedName name="B2TR_C2SO_675T">#REF!</definedName>
    <definedName name="B2TR_C2SO_675U">#REF!</definedName>
    <definedName name="B2TR_C2SO_675V">#REF!</definedName>
    <definedName name="B2TR_C2SO_675W">#REF!</definedName>
    <definedName name="B2TR_C2SO_675X">#REF!</definedName>
    <definedName name="B2TR_C2SO_675Y">#REF!</definedName>
    <definedName name="B2TR_C2SO_675Z">#REF!</definedName>
    <definedName name="B2TR_C2SO_676A">#REF!</definedName>
    <definedName name="B2TR_C2SO_676B">#REF!</definedName>
    <definedName name="B2TR_C2SO_676C">#REF!</definedName>
    <definedName name="B2TR_C2SO_676D">#REF!</definedName>
    <definedName name="B2TR_C2SO_676E">#REF!</definedName>
    <definedName name="B2TR_C2SO_676F">#REF!</definedName>
    <definedName name="B2TR_C2SO_676G">#REF!</definedName>
    <definedName name="B2TR_C2SO_676J">#REF!</definedName>
    <definedName name="B2TR_C2SO_690C">#REF!</definedName>
    <definedName name="B2TR_C2SO_690D">#REF!</definedName>
    <definedName name="B2TR_C2SO_690E">#REF!</definedName>
    <definedName name="B2TR_C2SO_690F">#REF!</definedName>
    <definedName name="B2TR_C2SO_690G">#REF!</definedName>
    <definedName name="B2TR_C2SO_690I">#REF!</definedName>
    <definedName name="B2TR_C2SO_690J">#REF!</definedName>
    <definedName name="B2TR_C2SO_690K">#REF!</definedName>
    <definedName name="B2TR_C2SO_690L">#REF!</definedName>
    <definedName name="B2TR_C2SO_710H">#REF!</definedName>
    <definedName name="B2TR_C2SO_811C">#REF!</definedName>
    <definedName name="B2TR_C2SO_813C">#REF!</definedName>
    <definedName name="B2TR_C2SO_843A">#REF!</definedName>
    <definedName name="B2TR_C2SO_845K">#REF!</definedName>
    <definedName name="B2TR_C2SO_850A">#REF!</definedName>
    <definedName name="B2TR_C2SO_850C">#REF!</definedName>
    <definedName name="B2TR_C2SO_900A">#REF!</definedName>
    <definedName name="B2TR_C2SO_900F">#REF!</definedName>
    <definedName name="B2TR_C2SO_900H">#REF!</definedName>
    <definedName name="B2TR_C2SO_900I">#REF!</definedName>
    <definedName name="B2TR_C2SO_905U">#REF!</definedName>
    <definedName name="B2TR_C2SO_906F">#REF!</definedName>
    <definedName name="B2TR_C2SO_906I">#REF!</definedName>
    <definedName name="B2TR_C2SO_906J">#REF!</definedName>
    <definedName name="B2TR_C2SO_906K">#REF!</definedName>
    <definedName name="B2TR_C2SO_906P">#REF!</definedName>
    <definedName name="B2TR_C2SO_906Z">#REF!</definedName>
    <definedName name="B2TR_C2SO_908A">#REF!</definedName>
    <definedName name="B2TR_C2SO_908B">#REF!</definedName>
    <definedName name="B2TR_C2SO_910C">#REF!</definedName>
    <definedName name="B2TR_C2SO_910M">#REF!</definedName>
    <definedName name="B2TR_C2SO_910O">#REF!</definedName>
    <definedName name="B2TR_C2SO_911Q">#REF!</definedName>
    <definedName name="B2TR_C2SO_911S">#REF!</definedName>
    <definedName name="B2TR_C2SO_911V">#REF!</definedName>
    <definedName name="B2TR_C2SO_911W">#REF!</definedName>
    <definedName name="B2TR_C2SO_911Z">#REF!</definedName>
    <definedName name="B2TR_C2SO_914A">#REF!</definedName>
    <definedName name="B2TR_C2SO_914B">#REF!</definedName>
    <definedName name="B2TR_C2SO_914K">#REF!</definedName>
    <definedName name="B2TR_C2SO_920E">#REF!</definedName>
    <definedName name="B2TR_C2SO_921A">#REF!</definedName>
    <definedName name="B2TR_C2SO_930E">#REF!</definedName>
    <definedName name="B2TR_C2SO_990B">#REF!</definedName>
    <definedName name="B2TR_C3SO_0001">#REF!</definedName>
    <definedName name="B2TR_C3SO_0002">#REF!</definedName>
    <definedName name="B2TR_C3SO_0003">#REF!</definedName>
    <definedName name="B2TR_C3SO_014A">#REF!</definedName>
    <definedName name="B2TR_C3SO_014ADSIT">#REF!</definedName>
    <definedName name="B2TR_C3SO_014C">#REF!</definedName>
    <definedName name="B2TR_C3SO_014CDSIT">#REF!</definedName>
    <definedName name="B2TR_C3SO_014VDSIT">#REF!</definedName>
    <definedName name="B2TR_C3SO_014WDSIT">#REF!</definedName>
    <definedName name="B2TR_C3SO_210A">#REF!</definedName>
    <definedName name="B2TR_C3SO_210B">#REF!</definedName>
    <definedName name="B2TR_C3SO_210E">#REF!</definedName>
    <definedName name="B2TR_C3SO_211A">#REF!</definedName>
    <definedName name="B2TR_C3SO_220A">#REF!</definedName>
    <definedName name="B2TR_C3SO_220E">#REF!</definedName>
    <definedName name="B2TR_C3SO_230A">#REF!</definedName>
    <definedName name="B2TR_C3SO_230B">#REF!</definedName>
    <definedName name="B2TR_C3SO_230G">#REF!</definedName>
    <definedName name="B2TR_C3SO_230I">#REF!</definedName>
    <definedName name="B2TR_C3SO_230J">#REF!</definedName>
    <definedName name="B2TR_C3SO_230K">#REF!</definedName>
    <definedName name="B2TR_C3SO_230X">#REF!</definedName>
    <definedName name="B2TR_C3SO_232A">#REF!</definedName>
    <definedName name="B2TR_C3SO_232C">#REF!</definedName>
    <definedName name="B2TR_C3SO_232K">#REF!</definedName>
    <definedName name="B2TR_C3SO_232M">#REF!</definedName>
    <definedName name="B2TR_C3SO_234F">#REF!</definedName>
    <definedName name="B2TR_C3SO_234Q">#REF!</definedName>
    <definedName name="B2TR_C3SO_280A">#REF!</definedName>
    <definedName name="B2TR_C3SO_280D">#REF!</definedName>
    <definedName name="B2TR_C3SO_280E">#REF!</definedName>
    <definedName name="B2TR_C3SO_280F">#REF!</definedName>
    <definedName name="B2TR_C3SO_280H">#REF!</definedName>
    <definedName name="B2TR_C3SO_280J">#REF!</definedName>
    <definedName name="B2TR_C3SO_280Y">#REF!</definedName>
    <definedName name="B2TR_C3SO_282A">#REF!</definedName>
    <definedName name="B2TR_C3SO_282B">#REF!</definedName>
    <definedName name="B2TR_C3SO_295A">#REF!</definedName>
    <definedName name="B2TR_C3SO_295D">#REF!</definedName>
    <definedName name="B2TR_C3SO_310A">#REF!</definedName>
    <definedName name="B2TR_C3SO_310D">#REF!</definedName>
    <definedName name="B2TR_C3SO_310E">#REF!</definedName>
    <definedName name="B2TR_C3SO_320A">#REF!</definedName>
    <definedName name="B2TR_C3SO_320D">#REF!</definedName>
    <definedName name="B2TR_C3SO_320I">#REF!</definedName>
    <definedName name="B2TR_C3SO_320L">#REF!</definedName>
    <definedName name="B2TR_C3SO_320S">#REF!</definedName>
    <definedName name="B2TR_C3SO_320U">#REF!</definedName>
    <definedName name="B2TR_C3SO_330D">#REF!</definedName>
    <definedName name="B2TR_C3SO_345A">#REF!</definedName>
    <definedName name="B2TR_C3SO_345B">#REF!</definedName>
    <definedName name="B2TR_C3SO_350A">#REF!</definedName>
    <definedName name="B2TR_C3SO_360A">#REF!</definedName>
    <definedName name="B2TR_C3SO_380F">#REF!</definedName>
    <definedName name="B2TR_C3SO_380J">#REF!</definedName>
    <definedName name="B2TR_C3SO_390A">#REF!</definedName>
    <definedName name="B2TR_C3SO_390C">#REF!</definedName>
    <definedName name="B2TR_C3SO_390D">#REF!</definedName>
    <definedName name="B2TR_C3SO_390E">#REF!</definedName>
    <definedName name="B2TR_C3SO_390F">#REF!</definedName>
    <definedName name="B2TR_C3SO_410A">#REF!</definedName>
    <definedName name="B2TR_C3SO_430I">#REF!</definedName>
    <definedName name="B2TR_C3SO_430J">#REF!</definedName>
    <definedName name="B2TR_C3SO_432A">#REF!</definedName>
    <definedName name="B2TR_C3SO_432C">#REF!</definedName>
    <definedName name="B2TR_C3SO_432D">#REF!</definedName>
    <definedName name="B2TR_C3SO_432G">#REF!</definedName>
    <definedName name="B2TR_C3SO_432I">#REF!</definedName>
    <definedName name="B2TR_C3SO_432M">#REF!</definedName>
    <definedName name="B2TR_C3SO_433A">#REF!</definedName>
    <definedName name="B2TR_C3SO_433C">#REF!</definedName>
    <definedName name="B2TR_C3SO_433D">#REF!</definedName>
    <definedName name="B2TR_C3SO_433F">#REF!</definedName>
    <definedName name="B2TR_C3SO_460A">#REF!</definedName>
    <definedName name="B2TR_C3SO_510B">#REF!</definedName>
    <definedName name="B2TR_C3SO_510H">#REF!</definedName>
    <definedName name="B2TR_C3SO_510I">#REF!</definedName>
    <definedName name="B2TR_C3SO_510M">#REF!</definedName>
    <definedName name="B2TR_C3SO_520A">#REF!</definedName>
    <definedName name="B2TR_C3SO_520X">#REF!</definedName>
    <definedName name="B2TR_C3SO_520Y">#REF!</definedName>
    <definedName name="B2TR_C3SO_531A">#REF!</definedName>
    <definedName name="B2TR_C3SO_531B">#REF!</definedName>
    <definedName name="B2TR_C3SO_531H">#REF!</definedName>
    <definedName name="B2TR_C3SO_532A">#REF!</definedName>
    <definedName name="B2TR_C3SO_532C">#REF!</definedName>
    <definedName name="B2TR_C3SO_532D">#REF!</definedName>
    <definedName name="B2TR_C3SO_532E">#REF!</definedName>
    <definedName name="B2TR_C3SO_532F">#REF!</definedName>
    <definedName name="B2TR_C3SO_532G">#REF!</definedName>
    <definedName name="B2TR_C3SO_532H">#REF!</definedName>
    <definedName name="B2TR_C3SO_533A">#REF!</definedName>
    <definedName name="B2TR_C3SO_533D">#REF!</definedName>
    <definedName name="B2TR_C3SO_533E">#REF!</definedName>
    <definedName name="B2TR_C3SO_533J">#REF!</definedName>
    <definedName name="B2TR_C3SO_534A">#REF!</definedName>
    <definedName name="B2TR_C3SO_560D">#REF!</definedName>
    <definedName name="B2TR_C3SO_560J">#REF!</definedName>
    <definedName name="B2TR_C3SO_561A">#REF!</definedName>
    <definedName name="B2TR_C3SO_561D">#REF!</definedName>
    <definedName name="B2TR_C3SO_561I">#REF!</definedName>
    <definedName name="B2TR_C3SO_561J">#REF!</definedName>
    <definedName name="B2TR_C3SO_562B">#REF!</definedName>
    <definedName name="B2TR_C3SO_562H">#REF!</definedName>
    <definedName name="B2TR_C3SO_575E">#REF!</definedName>
    <definedName name="B2TR_C3SO_575G">#REF!</definedName>
    <definedName name="B2TR_C3SO_576e">#REF!</definedName>
    <definedName name="B2TR_C3SO_576F">#REF!</definedName>
    <definedName name="B2TR_C3SO_601E">#REF!</definedName>
    <definedName name="B2TR_C3SO_601G">#REF!</definedName>
    <definedName name="B2TR_C3SO_601T">#REF!</definedName>
    <definedName name="B2TR_C3SO_602A">#REF!</definedName>
    <definedName name="B2TR_C3SO_603A">#REF!</definedName>
    <definedName name="B2TR_C3SO_603G">#REF!</definedName>
    <definedName name="B2TR_C3SO_605B">#REF!</definedName>
    <definedName name="B2TR_C3SO_605C">#REF!</definedName>
    <definedName name="B2TR_C3SO_605E">#REF!</definedName>
    <definedName name="B2TR_C3SO_605F">#REF!</definedName>
    <definedName name="B2TR_C3SO_605I">#REF!</definedName>
    <definedName name="B2TR_C3SO_605K">#REF!</definedName>
    <definedName name="B2TR_C3SO_605O">#REF!</definedName>
    <definedName name="B2TR_C3SO_605P">#REF!</definedName>
    <definedName name="B2TR_C3SO_605T">#REF!</definedName>
    <definedName name="B2TR_C3SO_605V">#REF!</definedName>
    <definedName name="B2TR_C3SO_605W">#REF!</definedName>
    <definedName name="B2TR_C3SO_609E">#REF!</definedName>
    <definedName name="B2TR_C3SO_610A">#REF!</definedName>
    <definedName name="B2TR_C3SO_610U">#REF!</definedName>
    <definedName name="B2TR_C3SO_610V">#REF!</definedName>
    <definedName name="B2TR_C3SO_611E">#REF!</definedName>
    <definedName name="B2TR_C3SO_611G">#REF!</definedName>
    <definedName name="B2TR_C3SO_611M">#REF!</definedName>
    <definedName name="B2TR_C3SO_611S">#REF!</definedName>
    <definedName name="B2TR_C3SO_611U">#REF!</definedName>
    <definedName name="B2TR_C3SO_611Y">#REF!</definedName>
    <definedName name="B2TR_C3SO_612H">#REF!</definedName>
    <definedName name="B2TR_C3SO_612Y">#REF!</definedName>
    <definedName name="B2TR_C3SO_613B">#REF!</definedName>
    <definedName name="B2TR_C3SO_613C">#REF!</definedName>
    <definedName name="B2TR_C3SO_613E">#REF!</definedName>
    <definedName name="B2TR_C3SO_613F">#REF!</definedName>
    <definedName name="B2TR_C3SO_613I">#REF!</definedName>
    <definedName name="B2TR_C3SO_613K">#REF!</definedName>
    <definedName name="B2TR_C3SO_613L">#REF!</definedName>
    <definedName name="B2TR_C3SO_613N">#REF!</definedName>
    <definedName name="B2TR_C3SO_613O">#REF!</definedName>
    <definedName name="B2TR_C3SO_613R">#REF!</definedName>
    <definedName name="B2TR_C3SO_613S">#REF!</definedName>
    <definedName name="B2TR_C3SO_613U">#REF!</definedName>
    <definedName name="B2TR_C3SO_613Y">#REF!</definedName>
    <definedName name="B2TR_C3SO_614I">#REF!</definedName>
    <definedName name="B2TR_C3SO_614W">#REF!</definedName>
    <definedName name="B2TR_C3SO_614Y">#REF!</definedName>
    <definedName name="B2TR_C3SO_614Z">#REF!</definedName>
    <definedName name="B2TR_C3SO_615B">#REF!</definedName>
    <definedName name="B2TR_C3SO_615C">#REF!</definedName>
    <definedName name="B2TR_C3SO_615Q">#REF!</definedName>
    <definedName name="B2TR_C3SO_615R">#REF!</definedName>
    <definedName name="B2TR_C3SO_615T">#REF!</definedName>
    <definedName name="B2TR_C3SO_615Z">#REF!</definedName>
    <definedName name="B2TR_C3SO_616A">#REF!</definedName>
    <definedName name="B2TR_C3SO_620A">#REF!</definedName>
    <definedName name="B2TR_C3SO_620C">#REF!</definedName>
    <definedName name="B2TR_C3SO_625A">#REF!</definedName>
    <definedName name="B2TR_C3SO_625B">#REF!</definedName>
    <definedName name="B2TR_C3SO_629X">#REF!</definedName>
    <definedName name="B2TR_C3SO_630A">#REF!</definedName>
    <definedName name="B2TR_C3SO_630E">#REF!</definedName>
    <definedName name="B2TR_C3SO_630F">#REF!</definedName>
    <definedName name="B2TR_C3SO_630G">#REF!</definedName>
    <definedName name="B2TR_C3SO_630J">#REF!</definedName>
    <definedName name="B2TR_C3SO_630M">#REF!</definedName>
    <definedName name="B2TR_C3SO_630T">#REF!</definedName>
    <definedName name="B2TR_C3SO_630X">#REF!</definedName>
    <definedName name="B2TR_C3SO_630Y">#REF!</definedName>
    <definedName name="B2TR_C3SO_631C">#REF!</definedName>
    <definedName name="B2TR_C3SO_631D">#REF!</definedName>
    <definedName name="B2TR_C3SO_631E">#REF!</definedName>
    <definedName name="B2TR_C3SO_631F">#REF!</definedName>
    <definedName name="B2TR_C3SO_631G">#REF!</definedName>
    <definedName name="B2TR_C3SO_631H">#REF!</definedName>
    <definedName name="B2TR_C3SO_631I">#REF!</definedName>
    <definedName name="B2TR_C3SO_631J">#REF!</definedName>
    <definedName name="B2TR_C3SO_631S">#REF!</definedName>
    <definedName name="B2TR_C3SO_631U">#REF!</definedName>
    <definedName name="B2TR_C3SO_632G">#REF!</definedName>
    <definedName name="B2TR_C3SO_632O">#REF!</definedName>
    <definedName name="B2TR_C3SO_632P">#REF!</definedName>
    <definedName name="B2TR_C3SO_632U">#REF!</definedName>
    <definedName name="B2TR_C3SO_632Y">#REF!</definedName>
    <definedName name="B2TR_C3SO_633A">#REF!</definedName>
    <definedName name="B2TR_C3SO_635C">#REF!</definedName>
    <definedName name="B2TR_C3SO_638A">#REF!</definedName>
    <definedName name="B2TR_C3SO_638C">#REF!</definedName>
    <definedName name="B2TR_C3SO_641I">#REF!</definedName>
    <definedName name="B2TR_C3SO_641X">#REF!</definedName>
    <definedName name="B2TR_C3SO_641Y">#REF!</definedName>
    <definedName name="B2TR_C3SO_642B">#REF!</definedName>
    <definedName name="B2TR_C3SO_642C">#REF!</definedName>
    <definedName name="B2TR_C3SO_651C">#REF!</definedName>
    <definedName name="B2TR_C3SO_651F">#REF!</definedName>
    <definedName name="B2TR_C3SO_651H">#REF!</definedName>
    <definedName name="B2TR_C3SO_651I">#REF!</definedName>
    <definedName name="B2TR_C3SO_651J">#REF!</definedName>
    <definedName name="B2TR_C3SO_651K">#REF!</definedName>
    <definedName name="B2TR_C3SO_651M">#REF!</definedName>
    <definedName name="B2TR_C3SO_651O">#REF!</definedName>
    <definedName name="B2TR_C3SO_651Q">#REF!</definedName>
    <definedName name="B2TR_C3SO_651R">#REF!</definedName>
    <definedName name="B2TR_C3SO_651S">#REF!</definedName>
    <definedName name="B2TR_C3SO_651T">#REF!</definedName>
    <definedName name="B2TR_C3SO_651U">#REF!</definedName>
    <definedName name="B2TR_C3SO_651W">#REF!</definedName>
    <definedName name="B2TR_C3SO_651X">#REF!</definedName>
    <definedName name="B2TR_C3SO_651Y">#REF!</definedName>
    <definedName name="B2TR_C3SO_651Z">#REF!</definedName>
    <definedName name="B2TR_C3SO_652G">#REF!</definedName>
    <definedName name="B2TR_C3SO_653A">#REF!</definedName>
    <definedName name="B2TR_C3SO_659B">#REF!</definedName>
    <definedName name="B2TR_C3SO_660A">#REF!</definedName>
    <definedName name="B2TR_C3SO_660F">#REF!</definedName>
    <definedName name="B2TR_C3SO_660G">#REF!</definedName>
    <definedName name="B2TR_C3SO_660K">#REF!</definedName>
    <definedName name="B2TR_C3SO_660O">#REF!</definedName>
    <definedName name="B2TR_C3SO_660R">#REF!</definedName>
    <definedName name="B2TR_C3SO_660Z">#REF!</definedName>
    <definedName name="B2TR_C3SO_661B">#REF!</definedName>
    <definedName name="B2TR_C3SO_661R">#REF!</definedName>
    <definedName name="B2TR_C3SO_661S">#REF!</definedName>
    <definedName name="B2TR_C3SO_661T">#REF!</definedName>
    <definedName name="B2TR_C3SO_661U">#REF!</definedName>
    <definedName name="B2TR_C3SO_661V">#REF!</definedName>
    <definedName name="B2TR_C3SO_661X">#REF!</definedName>
    <definedName name="B2TR_C3SO_661Y">#REF!</definedName>
    <definedName name="B2TR_C3SO_662A">#REF!</definedName>
    <definedName name="B2TR_C3SO_662D">#REF!</definedName>
    <definedName name="B2TR_C3SO_663F">#REF!</definedName>
    <definedName name="B2TR_C3SO_663G">#REF!</definedName>
    <definedName name="B2TR_C3SO_663N">#REF!</definedName>
    <definedName name="B2TR_C3SO_663O">#REF!</definedName>
    <definedName name="B2TR_C3SO_663T">#REF!</definedName>
    <definedName name="B2TR_C3SO_663X">#REF!</definedName>
    <definedName name="B2TR_C3SO_664A">#REF!</definedName>
    <definedName name="B2TR_C3SO_664B">#REF!</definedName>
    <definedName name="B2TR_C3SO_664F">#REF!</definedName>
    <definedName name="B2TR_C3SO_664N">#REF!</definedName>
    <definedName name="B2TR_C3SO_664P">#REF!</definedName>
    <definedName name="B2TR_C3SO_664Q">#REF!</definedName>
    <definedName name="B2TR_C3SO_664R">#REF!</definedName>
    <definedName name="B2TR_C3SO_664V">#REF!</definedName>
    <definedName name="B2TR_C3SO_665D">#REF!</definedName>
    <definedName name="B2TR_C3SO_665G">#REF!</definedName>
    <definedName name="B2TR_C3SO_665I">#REF!</definedName>
    <definedName name="B2TR_C3SO_665J">#REF!</definedName>
    <definedName name="B2TR_C3SO_665N">#REF!</definedName>
    <definedName name="B2TR_C3SO_665V">#REF!</definedName>
    <definedName name="B2TR_C3SO_665X">#REF!</definedName>
    <definedName name="B2TR_C3SO_667C">#REF!</definedName>
    <definedName name="B2TR_C3SO_667D">#REF!</definedName>
    <definedName name="B2TR_C3SO_667E">#REF!</definedName>
    <definedName name="B2TR_C3SO_667H">#REF!</definedName>
    <definedName name="B2TR_C3SO_667J">#REF!</definedName>
    <definedName name="B2TR_C3SO_667K">#REF!</definedName>
    <definedName name="B2TR_C3SO_667N">#REF!</definedName>
    <definedName name="B2TR_C3SO_667P">#REF!</definedName>
    <definedName name="B2TR_C3SO_667R">#REF!</definedName>
    <definedName name="B2TR_C3SO_667S">#REF!</definedName>
    <definedName name="B2TR_C3SO_667T">#REF!</definedName>
    <definedName name="B2TR_C3SO_667U">#REF!</definedName>
    <definedName name="B2TR_C3SO_667V">#REF!</definedName>
    <definedName name="B2TR_C3SO_667W">#REF!</definedName>
    <definedName name="B2TR_C3SO_667Y">#REF!</definedName>
    <definedName name="B2TR_C3SO_667Z">#REF!</definedName>
    <definedName name="B2TR_C3SO_668B">#REF!</definedName>
    <definedName name="B2TR_C3SO_668D">#REF!</definedName>
    <definedName name="B2TR_C3SO_668E">#REF!</definedName>
    <definedName name="B2TR_C3SO_668F">#REF!</definedName>
    <definedName name="B2TR_C3SO_668G">#REF!</definedName>
    <definedName name="B2TR_C3SO_668H">#REF!</definedName>
    <definedName name="B2TR_C3SO_668I">#REF!</definedName>
    <definedName name="B2TR_C3SO_668J">#REF!</definedName>
    <definedName name="B2TR_C3SO_668O">#REF!</definedName>
    <definedName name="B2TR_C3SO_668P">#REF!</definedName>
    <definedName name="B2TR_C3SO_668T">#REF!</definedName>
    <definedName name="B2TR_C3SO_668U">#REF!</definedName>
    <definedName name="B2TR_C3SO_668V">#REF!</definedName>
    <definedName name="B2TR_C3SO_669A">#REF!</definedName>
    <definedName name="B2TR_C3SO_669H">#REF!</definedName>
    <definedName name="B2TR_C3SO_669I">#REF!</definedName>
    <definedName name="B2TR_C3SO_669J">#REF!</definedName>
    <definedName name="B2TR_C3SO_669K">#REF!</definedName>
    <definedName name="B2TR_C3SO_669O">#REF!</definedName>
    <definedName name="B2TR_C3SO_669R">#REF!</definedName>
    <definedName name="B2TR_C3SO_669S">#REF!</definedName>
    <definedName name="B2TR_C3SO_669T">#REF!</definedName>
    <definedName name="B2TR_C3SO_669U">#REF!</definedName>
    <definedName name="B2TR_C3SO_669W">#REF!</definedName>
    <definedName name="B2TR_C3SO_669X">#REF!</definedName>
    <definedName name="B2TR_C3SO_669Y">#REF!</definedName>
    <definedName name="B2TR_C3SO_669Z">#REF!</definedName>
    <definedName name="B2TR_C3SO_670D">#REF!</definedName>
    <definedName name="B2TR_C3SO_670F">#REF!</definedName>
    <definedName name="B2TR_C3SO_670H">#REF!</definedName>
    <definedName name="B2TR_C3SO_670I">#REF!</definedName>
    <definedName name="B2TR_C3SO_670N">#REF!</definedName>
    <definedName name="B2TR_C3SO_670O">#REF!</definedName>
    <definedName name="B2TR_C3SO_670P">#REF!</definedName>
    <definedName name="B2TR_C3SO_670Q">#REF!</definedName>
    <definedName name="B2TR_C3SO_670S">#REF!</definedName>
    <definedName name="B2TR_C3SO_670W">#REF!</definedName>
    <definedName name="B2TR_C3SO_670X">#REF!</definedName>
    <definedName name="B2TR_C3SO_670Y">#REF!</definedName>
    <definedName name="B2TR_C3SO_670Z">#REF!</definedName>
    <definedName name="B2TR_C3SO_671A">#REF!</definedName>
    <definedName name="B2TR_C3SO_671B">#REF!</definedName>
    <definedName name="B2TR_C3SO_671D">#REF!</definedName>
    <definedName name="B2TR_C3SO_671F">#REF!</definedName>
    <definedName name="B2TR_C3SO_671G">#REF!</definedName>
    <definedName name="B2TR_C3SO_671H">#REF!</definedName>
    <definedName name="B2TR_C3SO_671I">#REF!</definedName>
    <definedName name="B2TR_C3SO_671J">#REF!</definedName>
    <definedName name="B2TR_C3SO_671K">#REF!</definedName>
    <definedName name="B2TR_C3SO_671L">#REF!</definedName>
    <definedName name="B2TR_C3SO_671M">#REF!</definedName>
    <definedName name="B2TR_C3SO_671N">#REF!</definedName>
    <definedName name="B2TR_C3SO_671O">#REF!</definedName>
    <definedName name="B2TR_C3SO_671P">#REF!</definedName>
    <definedName name="B2TR_C3SO_671Q">#REF!</definedName>
    <definedName name="B2TR_C3SO_671R">#REF!</definedName>
    <definedName name="B2TR_C3SO_671S">#REF!</definedName>
    <definedName name="B2TR_C3SO_671T">#REF!</definedName>
    <definedName name="B2TR_C3SO_671W">#REF!</definedName>
    <definedName name="B2TR_C3SO_671Z">#REF!</definedName>
    <definedName name="B2TR_C3SO_672G">#REF!</definedName>
    <definedName name="B2TR_C3SO_672H">#REF!</definedName>
    <definedName name="B2TR_C3SO_672I">#REF!</definedName>
    <definedName name="B2TR_C3SO_672M">#REF!</definedName>
    <definedName name="B2TR_C3SO_672N">#REF!</definedName>
    <definedName name="B2TR_C3SO_672O">#REF!</definedName>
    <definedName name="B2TR_C3SO_672P">#REF!</definedName>
    <definedName name="B2TR_C3SO_672R">#REF!</definedName>
    <definedName name="B2TR_C3SO_672S">#REF!</definedName>
    <definedName name="B2TR_C3SO_672T">#REF!</definedName>
    <definedName name="B2TR_C3SO_673C">#REF!</definedName>
    <definedName name="B2TR_C3SO_673E">#REF!</definedName>
    <definedName name="B2TR_C3SO_673F">#REF!</definedName>
    <definedName name="B2TR_C3SO_673G">#REF!</definedName>
    <definedName name="B2TR_C3SO_673H">#REF!</definedName>
    <definedName name="B2TR_C3SO_673I">#REF!</definedName>
    <definedName name="B2TR_C3SO_673J">#REF!</definedName>
    <definedName name="B2TR_C3SO_673K">#REF!</definedName>
    <definedName name="B2TR_C3SO_673M">#REF!</definedName>
    <definedName name="B2TR_C3SO_673N">#REF!</definedName>
    <definedName name="B2TR_C3SO_673O">#REF!</definedName>
    <definedName name="B2TR_C3SO_673R">#REF!</definedName>
    <definedName name="B2TR_C3SO_673S">#REF!</definedName>
    <definedName name="B2TR_C3SO_673U">#REF!</definedName>
    <definedName name="B2TR_C3SO_673V">#REF!</definedName>
    <definedName name="B2TR_C3SO_673W">#REF!</definedName>
    <definedName name="B2TR_C3SO_673X">#REF!</definedName>
    <definedName name="B2TR_C3SO_673Y">#REF!</definedName>
    <definedName name="B2TR_C3SO_673Z">#REF!</definedName>
    <definedName name="B2TR_C3SO_674A">#REF!</definedName>
    <definedName name="B2TR_C3SO_674B">#REF!</definedName>
    <definedName name="B2TR_C3SO_674C">#REF!</definedName>
    <definedName name="B2TR_C3SO_674D">#REF!</definedName>
    <definedName name="B2TR_C3SO_674E">#REF!</definedName>
    <definedName name="B2TR_C3SO_674F">#REF!</definedName>
    <definedName name="B2TR_C3SO_674G">#REF!</definedName>
    <definedName name="B2TR_C3SO_674I">#REF!</definedName>
    <definedName name="B2TR_C3SO_674J">#REF!</definedName>
    <definedName name="B2TR_C3SO_674M">#REF!</definedName>
    <definedName name="B2TR_C3SO_674P">#REF!</definedName>
    <definedName name="B2TR_C3SO_674Q">#REF!</definedName>
    <definedName name="B2TR_C3SO_674R">#REF!</definedName>
    <definedName name="B2TR_C3SO_674S">#REF!</definedName>
    <definedName name="B2TR_C3SO_674V">#REF!</definedName>
    <definedName name="B2TR_C3SO_674W">#REF!</definedName>
    <definedName name="B2TR_C3SO_675A">#REF!</definedName>
    <definedName name="B2TR_C3SO_675C">#REF!</definedName>
    <definedName name="B2TR_C3SO_675E">#REF!</definedName>
    <definedName name="B2TR_C3SO_675F">#REF!</definedName>
    <definedName name="B2TR_C3SO_675G">#REF!</definedName>
    <definedName name="B2TR_C3SO_675H">#REF!</definedName>
    <definedName name="B2TR_C3SO_675I">#REF!</definedName>
    <definedName name="B2TR_C3SO_675J">#REF!</definedName>
    <definedName name="B2TR_C3SO_675K">#REF!</definedName>
    <definedName name="B2TR_C3SO_675L">#REF!</definedName>
    <definedName name="B2TR_C3SO_675M">#REF!</definedName>
    <definedName name="B2TR_C3SO_675N">#REF!</definedName>
    <definedName name="B2TR_C3SO_675O">#REF!</definedName>
    <definedName name="B2TR_C3SO_675P">#REF!</definedName>
    <definedName name="B2TR_C3SO_675Q">#REF!</definedName>
    <definedName name="B2TR_C3SO_675R">#REF!</definedName>
    <definedName name="B2TR_C3SO_675S">#REF!</definedName>
    <definedName name="B2TR_C3SO_675T">#REF!</definedName>
    <definedName name="B2TR_C3SO_675U">#REF!</definedName>
    <definedName name="B2TR_C3SO_675V">#REF!</definedName>
    <definedName name="B2TR_C3SO_675W">#REF!</definedName>
    <definedName name="B2TR_C3SO_675X">#REF!</definedName>
    <definedName name="B2TR_C3SO_675Y">#REF!</definedName>
    <definedName name="B2TR_C3SO_675Z">#REF!</definedName>
    <definedName name="B2TR_C3SO_676A">#REF!</definedName>
    <definedName name="B2TR_C3SO_676B">#REF!</definedName>
    <definedName name="B2TR_C3SO_676C">#REF!</definedName>
    <definedName name="B2TR_C3SO_676D">#REF!</definedName>
    <definedName name="B2TR_C3SO_676E">#REF!</definedName>
    <definedName name="B2TR_C3SO_676F">#REF!</definedName>
    <definedName name="B2TR_C3SO_676G">#REF!</definedName>
    <definedName name="B2TR_C3SO_676J">#REF!</definedName>
    <definedName name="B2TR_C3SO_690C">#REF!</definedName>
    <definedName name="B2TR_C3SO_690D">#REF!</definedName>
    <definedName name="B2TR_C3SO_690E">#REF!</definedName>
    <definedName name="B2TR_C3SO_690F">#REF!</definedName>
    <definedName name="B2TR_C3SO_690G">#REF!</definedName>
    <definedName name="B2TR_C3SO_690I">#REF!</definedName>
    <definedName name="B2TR_C3SO_690J">#REF!</definedName>
    <definedName name="B2TR_C3SO_690K">#REF!</definedName>
    <definedName name="B2TR_C3SO_690L">#REF!</definedName>
    <definedName name="B2TR_C3SO_700B">#REF!</definedName>
    <definedName name="B2TR_C3SO_701A">#REF!</definedName>
    <definedName name="B2TR_C3SO_702A">#REF!</definedName>
    <definedName name="B2TR_C3SO_710H">#REF!</definedName>
    <definedName name="B2TR_C3SO_710Q">#REF!</definedName>
    <definedName name="B2TR_C3SO_710Y">#REF!</definedName>
    <definedName name="B2TR_C3SO_711N">#REF!</definedName>
    <definedName name="B2TR_C3SO_711O">#REF!</definedName>
    <definedName name="B2TR_C3SO_711P">#REF!</definedName>
    <definedName name="B2TR_C3SO_712K">#REF!</definedName>
    <definedName name="B2TR_C3SO_712L">#REF!</definedName>
    <definedName name="B2TR_C3SO_712M">#REF!</definedName>
    <definedName name="B2TR_C3SO_712N">#REF!</definedName>
    <definedName name="B2TR_C3SO_811B">#REF!</definedName>
    <definedName name="B2TR_C3SO_811C">#REF!</definedName>
    <definedName name="B2TR_C3SO_813B">#REF!</definedName>
    <definedName name="B2TR_C3SO_813C">#REF!</definedName>
    <definedName name="B2TR_C3SO_841A">#REF!</definedName>
    <definedName name="B2TR_C3SO_841B">#REF!</definedName>
    <definedName name="B2TR_C3SO_841C">#REF!</definedName>
    <definedName name="B2TR_C3SO_842A">#REF!</definedName>
    <definedName name="B2TR_C3SO_842B">#REF!</definedName>
    <definedName name="B2TR_C3SO_842C">#REF!</definedName>
    <definedName name="B2TR_C3SO_843A">#REF!</definedName>
    <definedName name="B2TR_C3SO_844A">#REF!</definedName>
    <definedName name="B2TR_C3SO_845K">#REF!</definedName>
    <definedName name="B2TR_C3SO_846D">#REF!</definedName>
    <definedName name="B2TR_C3SO_846E">#REF!</definedName>
    <definedName name="B2TR_C3SO_846F">#REF!</definedName>
    <definedName name="B2TR_C3SO_846G">#REF!</definedName>
    <definedName name="B2TR_C3SO_846H">#REF!</definedName>
    <definedName name="B2TR_C3SO_846I">#REF!</definedName>
    <definedName name="B2TR_C3SO_850A">#REF!</definedName>
    <definedName name="B2TR_C3SO_850C">#REF!</definedName>
    <definedName name="B2TR_C3SO_900A">#REF!</definedName>
    <definedName name="B2TR_C3SO_900F">#REF!</definedName>
    <definedName name="B2TR_C3SO_900H">#REF!</definedName>
    <definedName name="B2TR_C3SO_900I">#REF!</definedName>
    <definedName name="B2TR_C3SO_900L">#REF!</definedName>
    <definedName name="B2TR_C3SO_905A">#REF!</definedName>
    <definedName name="B2TR_C3SO_905B">#REF!</definedName>
    <definedName name="B2TR_C3SO_905C">#REF!</definedName>
    <definedName name="B2TR_C3SO_905U">#REF!</definedName>
    <definedName name="B2TR_C3SO_906A">#REF!</definedName>
    <definedName name="B2TR_C3SO_906D">#REF!</definedName>
    <definedName name="B2TR_C3SO_906F">#REF!</definedName>
    <definedName name="B2TR_C3SO_906I">#REF!</definedName>
    <definedName name="B2TR_C3SO_906J">#REF!</definedName>
    <definedName name="B2TR_C3SO_906K">#REF!</definedName>
    <definedName name="B2TR_C3SO_906P">#REF!</definedName>
    <definedName name="B2TR_C3SO_906Z">#REF!</definedName>
    <definedName name="B2TR_C3SO_908A">#REF!</definedName>
    <definedName name="B2TR_C3SO_908B">#REF!</definedName>
    <definedName name="B2TR_C3SO_910B">#REF!</definedName>
    <definedName name="B2TR_C3SO_910C">#REF!</definedName>
    <definedName name="B2TR_C3SO_910D">#REF!</definedName>
    <definedName name="B2TR_C3SO_910E">#REF!</definedName>
    <definedName name="B2TR_C3SO_910K">#REF!</definedName>
    <definedName name="B2TR_C3SO_910M">#REF!</definedName>
    <definedName name="B2TR_C3SO_910N">#REF!</definedName>
    <definedName name="B2TR_C3SO_910O">#REF!</definedName>
    <definedName name="B2TR_C3SO_910Q">#REF!</definedName>
    <definedName name="B2TR_C3SO_910S">#REF!</definedName>
    <definedName name="B2TR_C3SO_910U">#REF!</definedName>
    <definedName name="B2TR_C3SO_910X">#REF!</definedName>
    <definedName name="B2TR_C3SO_911I">#REF!</definedName>
    <definedName name="B2TR_C3SO_911J">#REF!</definedName>
    <definedName name="B2TR_C3SO_911K">#REF!</definedName>
    <definedName name="B2TR_C3SO_911L">#REF!</definedName>
    <definedName name="B2TR_C3SO_911M">#REF!</definedName>
    <definedName name="B2TR_C3SO_911Q">#REF!</definedName>
    <definedName name="B2TR_C3SO_911QA">#REF!</definedName>
    <definedName name="B2TR_C3SO_911QB">#REF!</definedName>
    <definedName name="B2TR_C3SO_911S">#REF!</definedName>
    <definedName name="B2TR_C3SO_911V">#REF!</definedName>
    <definedName name="B2TR_C3SO_911W">#REF!</definedName>
    <definedName name="B2TR_C3SO_911Z">#REF!</definedName>
    <definedName name="B2TR_C3SO_912K">#REF!</definedName>
    <definedName name="B2TR_C3SO_913A">#REF!</definedName>
    <definedName name="B2TR_C3SO_913D">#REF!</definedName>
    <definedName name="B2TR_C3SO_913M">#REF!</definedName>
    <definedName name="B2TR_C3SO_914A">#REF!</definedName>
    <definedName name="B2TR_C3SO_914B">#REF!</definedName>
    <definedName name="B2TR_C3SO_914E">#REF!</definedName>
    <definedName name="B2TR_C3SO_914F">#REF!</definedName>
    <definedName name="B2TR_C3SO_914K">#REF!</definedName>
    <definedName name="B2TR_C3SO_914MDSIT">#REF!</definedName>
    <definedName name="B2TR_C3SO_920E">#REF!</definedName>
    <definedName name="B2TR_C3SO_921A">#REF!</definedName>
    <definedName name="B2TR_C3SO_921G">#REF!</definedName>
    <definedName name="B2TR_C3SO_930A">#REF!</definedName>
    <definedName name="B2TR_C3SO_930E">#REF!</definedName>
    <definedName name="B2TR_C3SO_930J">#REF!</definedName>
    <definedName name="B2TR_C3SO_930K">#REF!</definedName>
    <definedName name="B2TR_C3SO_940A">#REF!</definedName>
    <definedName name="B2TR_C3SO_940N">#REF!</definedName>
    <definedName name="B2TR_C3SO_940S">#REF!</definedName>
    <definedName name="B2TR_C3SO_940X">#REF!</definedName>
    <definedName name="B2TR_C3SO_960A">#REF!</definedName>
    <definedName name="B2TR_C3SO_980A">#REF!</definedName>
    <definedName name="B2TR_C3SO_980B">#REF!</definedName>
    <definedName name="B2TR_C3SO_980E">#REF!</definedName>
    <definedName name="B2TR_C3SO_980G">#REF!</definedName>
    <definedName name="B2TR_C3SO_980J">#REF!</definedName>
    <definedName name="B2TR_C3SO_980L">#REF!</definedName>
    <definedName name="B2TR_C3SO_985B">#REF!</definedName>
    <definedName name="B2TR_C3SO_990B">#REF!</definedName>
    <definedName name="B2TR_C3SO_995A">#REF!</definedName>
    <definedName name="B2TR_C3SO_999QFIN48">#REF!</definedName>
    <definedName name="B2TR_C3SO_FIT">#REF!</definedName>
    <definedName name="B2TR_C3SO_INT1">#REF!</definedName>
    <definedName name="B2TR_C3SO_M31">#REF!</definedName>
    <definedName name="B2TR_C3SO_M32">#REF!</definedName>
    <definedName name="B2TR_C3SO_M33">#REF!</definedName>
    <definedName name="B2TR_C3SO_NIT">#REF!</definedName>
    <definedName name="B2TR_C3SO_SIT">#REF!</definedName>
    <definedName name="B2TR_C4SO_0001">#REF!</definedName>
    <definedName name="B2TR_C4SO_0002">#REF!</definedName>
    <definedName name="B2TR_C4SO_0003">#REF!</definedName>
    <definedName name="B2TR_C4SO_014A">#REF!</definedName>
    <definedName name="B2TR_C4SO_014ADSIT">#REF!</definedName>
    <definedName name="B2TR_C4SO_014C">#REF!</definedName>
    <definedName name="B2TR_C4SO_014CDSIT">#REF!</definedName>
    <definedName name="B2TR_C4SO_014VDSIT">#REF!</definedName>
    <definedName name="B2TR_C4SO_014WDSIT">#REF!</definedName>
    <definedName name="B2TR_C4SO_210A">#REF!</definedName>
    <definedName name="B2TR_C4SO_210B">#REF!</definedName>
    <definedName name="B2TR_C4SO_210E">#REF!</definedName>
    <definedName name="B2TR_C4SO_211A">#REF!</definedName>
    <definedName name="B2TR_C4SO_220A">#REF!</definedName>
    <definedName name="B2TR_C4SO_220E">#REF!</definedName>
    <definedName name="B2TR_C4SO_230A">#REF!</definedName>
    <definedName name="B2TR_C4SO_230B">#REF!</definedName>
    <definedName name="B2TR_C4SO_230G">#REF!</definedName>
    <definedName name="B2TR_C4SO_230I">#REF!</definedName>
    <definedName name="B2TR_C4SO_230J">#REF!</definedName>
    <definedName name="B2TR_C4SO_230K">#REF!</definedName>
    <definedName name="B2TR_C4SO_230X">#REF!</definedName>
    <definedName name="B2TR_C4SO_232A">#REF!</definedName>
    <definedName name="B2TR_C4SO_232C">#REF!</definedName>
    <definedName name="B2TR_C4SO_232K">#REF!</definedName>
    <definedName name="B2TR_C4SO_232M">#REF!</definedName>
    <definedName name="B2TR_C4SO_234F">#REF!</definedName>
    <definedName name="B2TR_C4SO_234Q">#REF!</definedName>
    <definedName name="B2TR_C4SO_280A">#REF!</definedName>
    <definedName name="B2TR_C4SO_280D">#REF!</definedName>
    <definedName name="B2TR_C4SO_280E">#REF!</definedName>
    <definedName name="B2TR_C4SO_280F">#REF!</definedName>
    <definedName name="B2TR_C4SO_280H">#REF!</definedName>
    <definedName name="B2TR_C4SO_280J">#REF!</definedName>
    <definedName name="B2TR_C4SO_280Y">#REF!</definedName>
    <definedName name="B2TR_C4SO_282A">#REF!</definedName>
    <definedName name="B2TR_C4SO_282B">#REF!</definedName>
    <definedName name="B2TR_C4SO_295A">#REF!</definedName>
    <definedName name="B2TR_C4SO_295D">#REF!</definedName>
    <definedName name="B2TR_C4SO_310A">#REF!</definedName>
    <definedName name="B2TR_C4SO_310D">#REF!</definedName>
    <definedName name="B2TR_C4SO_310E">#REF!</definedName>
    <definedName name="B2TR_C4SO_320A">#REF!</definedName>
    <definedName name="B2TR_C4SO_320D">#REF!</definedName>
    <definedName name="B2TR_C4SO_320I">#REF!</definedName>
    <definedName name="B2TR_C4SO_320L">#REF!</definedName>
    <definedName name="B2TR_C4SO_320S">#REF!</definedName>
    <definedName name="B2TR_C4SO_320U">#REF!</definedName>
    <definedName name="B2TR_C4SO_330D">#REF!</definedName>
    <definedName name="B2TR_C4SO_345A">#REF!</definedName>
    <definedName name="B2TR_C4SO_345B">#REF!</definedName>
    <definedName name="B2TR_C4SO_350A">#REF!</definedName>
    <definedName name="B2TR_C4SO_360A">#REF!</definedName>
    <definedName name="B2TR_C4SO_380F">#REF!</definedName>
    <definedName name="B2TR_C4SO_380J">#REF!</definedName>
    <definedName name="B2TR_C4SO_390A">#REF!</definedName>
    <definedName name="B2TR_C4SO_390C">#REF!</definedName>
    <definedName name="B2TR_C4SO_390D">#REF!</definedName>
    <definedName name="B2TR_C4SO_390E">#REF!</definedName>
    <definedName name="B2TR_C4SO_390F">#REF!</definedName>
    <definedName name="B2TR_C4SO_410A">#REF!</definedName>
    <definedName name="B2TR_C4SO_430I">#REF!</definedName>
    <definedName name="B2TR_C4SO_430J">#REF!</definedName>
    <definedName name="B2TR_C4SO_432A">#REF!</definedName>
    <definedName name="B2TR_C4SO_432C">#REF!</definedName>
    <definedName name="B2TR_C4SO_432D">#REF!</definedName>
    <definedName name="B2TR_C4SO_432G">#REF!</definedName>
    <definedName name="B2TR_C4SO_432I">#REF!</definedName>
    <definedName name="B2TR_C4SO_432M">#REF!</definedName>
    <definedName name="B2TR_C4SO_433A">#REF!</definedName>
    <definedName name="B2TR_C4SO_433C">#REF!</definedName>
    <definedName name="B2TR_C4SO_433D">#REF!</definedName>
    <definedName name="B2TR_C4SO_433F">#REF!</definedName>
    <definedName name="B2TR_C4SO_460A">#REF!</definedName>
    <definedName name="B2TR_C4SO_510B">#REF!</definedName>
    <definedName name="B2TR_C4SO_510H">#REF!</definedName>
    <definedName name="B2TR_C4SO_510I">#REF!</definedName>
    <definedName name="B2TR_C4SO_510M">#REF!</definedName>
    <definedName name="B2TR_C4SO_520A">#REF!</definedName>
    <definedName name="B2TR_C4SO_520X">#REF!</definedName>
    <definedName name="B2TR_C4SO_520Y">#REF!</definedName>
    <definedName name="B2TR_C4SO_531A">#REF!</definedName>
    <definedName name="B2TR_C4SO_531B">#REF!</definedName>
    <definedName name="B2TR_C4SO_531H">#REF!</definedName>
    <definedName name="B2TR_C4SO_532A">#REF!</definedName>
    <definedName name="B2TR_C4SO_532C">#REF!</definedName>
    <definedName name="B2TR_C4SO_532D">#REF!</definedName>
    <definedName name="B2TR_C4SO_532E">#REF!</definedName>
    <definedName name="B2TR_C4SO_532F">#REF!</definedName>
    <definedName name="B2TR_C4SO_532G">#REF!</definedName>
    <definedName name="B2TR_C4SO_532H">#REF!</definedName>
    <definedName name="B2TR_C4SO_533A">#REF!</definedName>
    <definedName name="B2TR_C4SO_533D">#REF!</definedName>
    <definedName name="B2TR_C4SO_533E">#REF!</definedName>
    <definedName name="B2TR_C4SO_533J">#REF!</definedName>
    <definedName name="B2TR_C4SO_534A">#REF!</definedName>
    <definedName name="B2TR_C4SO_560D">#REF!</definedName>
    <definedName name="B2TR_C4SO_560J">#REF!</definedName>
    <definedName name="B2TR_C4SO_561A">#REF!</definedName>
    <definedName name="B2TR_C4SO_561D">#REF!</definedName>
    <definedName name="B2TR_C4SO_561I">#REF!</definedName>
    <definedName name="B2TR_C4SO_561J">#REF!</definedName>
    <definedName name="B2TR_C4SO_562B">#REF!</definedName>
    <definedName name="B2TR_C4SO_562H">#REF!</definedName>
    <definedName name="B2TR_C4SO_575E">#REF!</definedName>
    <definedName name="B2TR_C4SO_575G">#REF!</definedName>
    <definedName name="B2TR_C4SO_576e">#REF!</definedName>
    <definedName name="B2TR_C4SO_576F">#REF!</definedName>
    <definedName name="B2TR_C4SO_601E">#REF!</definedName>
    <definedName name="B2TR_C4SO_601G">#REF!</definedName>
    <definedName name="B2TR_C4SO_601T">#REF!</definedName>
    <definedName name="B2TR_C4SO_602A">#REF!</definedName>
    <definedName name="B2TR_C4SO_603A">#REF!</definedName>
    <definedName name="B2TR_C4SO_603G">#REF!</definedName>
    <definedName name="B2TR_C4SO_605B">#REF!</definedName>
    <definedName name="B2TR_C4SO_605C">#REF!</definedName>
    <definedName name="B2TR_C4SO_605E">#REF!</definedName>
    <definedName name="B2TR_C4SO_605F">#REF!</definedName>
    <definedName name="B2TR_C4SO_605I">#REF!</definedName>
    <definedName name="B2TR_C4SO_605K">#REF!</definedName>
    <definedName name="B2TR_C4SO_605O">#REF!</definedName>
    <definedName name="B2TR_C4SO_605P">#REF!</definedName>
    <definedName name="B2TR_C4SO_605T">#REF!</definedName>
    <definedName name="B2TR_C4SO_605V">#REF!</definedName>
    <definedName name="B2TR_C4SO_605W">#REF!</definedName>
    <definedName name="B2TR_C4SO_609E">#REF!</definedName>
    <definedName name="B2TR_C4SO_610A">#REF!</definedName>
    <definedName name="B2TR_C4SO_610U">#REF!</definedName>
    <definedName name="B2TR_C4SO_610V">#REF!</definedName>
    <definedName name="B2TR_C4SO_611E">#REF!</definedName>
    <definedName name="B2TR_C4SO_611G">#REF!</definedName>
    <definedName name="B2TR_C4SO_611M">#REF!</definedName>
    <definedName name="B2TR_C4SO_611S">#REF!</definedName>
    <definedName name="B2TR_C4SO_611U">#REF!</definedName>
    <definedName name="B2TR_C4SO_611Y">#REF!</definedName>
    <definedName name="B2TR_C4SO_612H">#REF!</definedName>
    <definedName name="B2TR_C4SO_612Y">#REF!</definedName>
    <definedName name="B2TR_C4SO_613B">#REF!</definedName>
    <definedName name="B2TR_C4SO_613C">#REF!</definedName>
    <definedName name="B2TR_C4SO_613E">#REF!</definedName>
    <definedName name="B2TR_C4SO_613F">#REF!</definedName>
    <definedName name="B2TR_C4SO_613I">#REF!</definedName>
    <definedName name="B2TR_C4SO_613K">#REF!</definedName>
    <definedName name="B2TR_C4SO_613L">#REF!</definedName>
    <definedName name="B2TR_C4SO_613N">#REF!</definedName>
    <definedName name="B2TR_C4SO_613O">#REF!</definedName>
    <definedName name="B2TR_C4SO_613R">#REF!</definedName>
    <definedName name="B2TR_C4SO_613S">#REF!</definedName>
    <definedName name="B2TR_C4SO_613U">#REF!</definedName>
    <definedName name="B2TR_C4SO_613Y">#REF!</definedName>
    <definedName name="B2TR_C4SO_614I">#REF!</definedName>
    <definedName name="B2TR_C4SO_614W">#REF!</definedName>
    <definedName name="B2TR_C4SO_614Y">#REF!</definedName>
    <definedName name="B2TR_C4SO_614Z">#REF!</definedName>
    <definedName name="B2TR_C4SO_615B">#REF!</definedName>
    <definedName name="B2TR_C4SO_615C">#REF!</definedName>
    <definedName name="B2TR_C4SO_615Q">#REF!</definedName>
    <definedName name="B2TR_C4SO_615R">#REF!</definedName>
    <definedName name="B2TR_C4SO_615T">#REF!</definedName>
    <definedName name="B2TR_C4SO_615Z">#REF!</definedName>
    <definedName name="B2TR_C4SO_616A">#REF!</definedName>
    <definedName name="B2TR_C4SO_620A">#REF!</definedName>
    <definedName name="B2TR_C4SO_620C">#REF!</definedName>
    <definedName name="B2TR_C4SO_625A">#REF!</definedName>
    <definedName name="B2TR_C4SO_625B">#REF!</definedName>
    <definedName name="B2TR_C4SO_629X">#REF!</definedName>
    <definedName name="B2TR_C4SO_630A">#REF!</definedName>
    <definedName name="B2TR_C4SO_630E">#REF!</definedName>
    <definedName name="B2TR_C4SO_630F">#REF!</definedName>
    <definedName name="B2TR_C4SO_630G">#REF!</definedName>
    <definedName name="B2TR_C4SO_630J">#REF!</definedName>
    <definedName name="B2TR_C4SO_630M">#REF!</definedName>
    <definedName name="B2TR_C4SO_630T">#REF!</definedName>
    <definedName name="B2TR_C4SO_630X">#REF!</definedName>
    <definedName name="B2TR_C4SO_630Y">#REF!</definedName>
    <definedName name="B2TR_C4SO_631C">#REF!</definedName>
    <definedName name="B2TR_C4SO_631D">#REF!</definedName>
    <definedName name="B2TR_C4SO_631E">#REF!</definedName>
    <definedName name="B2TR_C4SO_631F">#REF!</definedName>
    <definedName name="B2TR_C4SO_631G">#REF!</definedName>
    <definedName name="B2TR_C4SO_631H">#REF!</definedName>
    <definedName name="B2TR_C4SO_631I">#REF!</definedName>
    <definedName name="B2TR_C4SO_631J">#REF!</definedName>
    <definedName name="B2TR_C4SO_631S">#REF!</definedName>
    <definedName name="B2TR_C4SO_631U">#REF!</definedName>
    <definedName name="B2TR_C4SO_632G">#REF!</definedName>
    <definedName name="B2TR_C4SO_632O">#REF!</definedName>
    <definedName name="B2TR_C4SO_632P">#REF!</definedName>
    <definedName name="B2TR_C4SO_632U">#REF!</definedName>
    <definedName name="B2TR_C4SO_632Y">#REF!</definedName>
    <definedName name="B2TR_C4SO_633A">#REF!</definedName>
    <definedName name="B2TR_C4SO_635C">#REF!</definedName>
    <definedName name="B2TR_C4SO_638A">#REF!</definedName>
    <definedName name="B2TR_C4SO_638C">#REF!</definedName>
    <definedName name="B2TR_C4SO_641I">#REF!</definedName>
    <definedName name="B2TR_C4SO_641X">#REF!</definedName>
    <definedName name="B2TR_C4SO_641Y">#REF!</definedName>
    <definedName name="B2TR_C4SO_642B">#REF!</definedName>
    <definedName name="B2TR_C4SO_642C">#REF!</definedName>
    <definedName name="B2TR_C4SO_651C">#REF!</definedName>
    <definedName name="B2TR_C4SO_651F">#REF!</definedName>
    <definedName name="B2TR_C4SO_651H">#REF!</definedName>
    <definedName name="B2TR_C4SO_651I">#REF!</definedName>
    <definedName name="B2TR_C4SO_651J">#REF!</definedName>
    <definedName name="B2TR_C4SO_651K">#REF!</definedName>
    <definedName name="B2TR_C4SO_651M">#REF!</definedName>
    <definedName name="B2TR_C4SO_651O">#REF!</definedName>
    <definedName name="B2TR_C4SO_651Q">#REF!</definedName>
    <definedName name="B2TR_C4SO_651R">#REF!</definedName>
    <definedName name="B2TR_C4SO_651S">#REF!</definedName>
    <definedName name="B2TR_C4SO_651T">#REF!</definedName>
    <definedName name="B2TR_C4SO_651U">#REF!</definedName>
    <definedName name="B2TR_C4SO_651W">#REF!</definedName>
    <definedName name="B2TR_C4SO_651X">#REF!</definedName>
    <definedName name="B2TR_C4SO_651Y">#REF!</definedName>
    <definedName name="B2TR_C4SO_651Z">#REF!</definedName>
    <definedName name="B2TR_C4SO_652G">#REF!</definedName>
    <definedName name="B2TR_C4SO_653A">#REF!</definedName>
    <definedName name="B2TR_C4SO_659B">#REF!</definedName>
    <definedName name="B2TR_C4SO_660A">#REF!</definedName>
    <definedName name="B2TR_C4SO_660F">#REF!</definedName>
    <definedName name="B2TR_C4SO_660G">#REF!</definedName>
    <definedName name="B2TR_C4SO_660K">#REF!</definedName>
    <definedName name="B2TR_C4SO_660O">#REF!</definedName>
    <definedName name="B2TR_C4SO_660R">#REF!</definedName>
    <definedName name="B2TR_C4SO_660Z">#REF!</definedName>
    <definedName name="B2TR_C4SO_661B">#REF!</definedName>
    <definedName name="B2TR_C4SO_661R">#REF!</definedName>
    <definedName name="B2TR_C4SO_661S">#REF!</definedName>
    <definedName name="B2TR_C4SO_661T">#REF!</definedName>
    <definedName name="B2TR_C4SO_661U">#REF!</definedName>
    <definedName name="B2TR_C4SO_661V">#REF!</definedName>
    <definedName name="B2TR_C4SO_661X">#REF!</definedName>
    <definedName name="B2TR_C4SO_661Y">#REF!</definedName>
    <definedName name="B2TR_C4SO_662A">#REF!</definedName>
    <definedName name="B2TR_C4SO_662D">#REF!</definedName>
    <definedName name="B2TR_C4SO_663F">#REF!</definedName>
    <definedName name="B2TR_C4SO_663G">#REF!</definedName>
    <definedName name="B2TR_C4SO_663N">#REF!</definedName>
    <definedName name="B2TR_C4SO_663O">#REF!</definedName>
    <definedName name="B2TR_C4SO_663T">#REF!</definedName>
    <definedName name="B2TR_C4SO_663X">#REF!</definedName>
    <definedName name="B2TR_C4SO_664A">#REF!</definedName>
    <definedName name="B2TR_C4SO_664B">#REF!</definedName>
    <definedName name="B2TR_C4SO_664F">#REF!</definedName>
    <definedName name="B2TR_C4SO_664N">#REF!</definedName>
    <definedName name="B2TR_C4SO_664P">#REF!</definedName>
    <definedName name="B2TR_C4SO_664Q">#REF!</definedName>
    <definedName name="B2TR_C4SO_664R">#REF!</definedName>
    <definedName name="B2TR_C4SO_664V">#REF!</definedName>
    <definedName name="B2TR_C4SO_665D">#REF!</definedName>
    <definedName name="B2TR_C4SO_665G">#REF!</definedName>
    <definedName name="B2TR_C4SO_665I">#REF!</definedName>
    <definedName name="B2TR_C4SO_665J">#REF!</definedName>
    <definedName name="B2TR_C4SO_665N">#REF!</definedName>
    <definedName name="B2TR_C4SO_665V">#REF!</definedName>
    <definedName name="B2TR_C4SO_665X">#REF!</definedName>
    <definedName name="B2TR_C4SO_667C">#REF!</definedName>
    <definedName name="B2TR_C4SO_667D">#REF!</definedName>
    <definedName name="B2TR_C4SO_667E">#REF!</definedName>
    <definedName name="B2TR_C4SO_667H">#REF!</definedName>
    <definedName name="B2TR_C4SO_667J">#REF!</definedName>
    <definedName name="B2TR_C4SO_667K">#REF!</definedName>
    <definedName name="B2TR_C4SO_667N">#REF!</definedName>
    <definedName name="B2TR_C4SO_667P">#REF!</definedName>
    <definedName name="B2TR_C4SO_667R">#REF!</definedName>
    <definedName name="B2TR_C4SO_667S">#REF!</definedName>
    <definedName name="B2TR_C4SO_667T">#REF!</definedName>
    <definedName name="B2TR_C4SO_667U">#REF!</definedName>
    <definedName name="B2TR_C4SO_667V">#REF!</definedName>
    <definedName name="B2TR_C4SO_667W">#REF!</definedName>
    <definedName name="B2TR_C4SO_667Y">#REF!</definedName>
    <definedName name="B2TR_C4SO_667Z">#REF!</definedName>
    <definedName name="B2TR_C4SO_668B">#REF!</definedName>
    <definedName name="B2TR_C4SO_668D">#REF!</definedName>
    <definedName name="B2TR_C4SO_668E">#REF!</definedName>
    <definedName name="B2TR_C4SO_668F">#REF!</definedName>
    <definedName name="B2TR_C4SO_668G">#REF!</definedName>
    <definedName name="B2TR_C4SO_668H">#REF!</definedName>
    <definedName name="B2TR_C4SO_668I">#REF!</definedName>
    <definedName name="B2TR_C4SO_668J">#REF!</definedName>
    <definedName name="B2TR_C4SO_668O">#REF!</definedName>
    <definedName name="B2TR_C4SO_668P">#REF!</definedName>
    <definedName name="B2TR_C4SO_668T">#REF!</definedName>
    <definedName name="B2TR_C4SO_668U">#REF!</definedName>
    <definedName name="B2TR_C4SO_668V">#REF!</definedName>
    <definedName name="B2TR_C4SO_669A">#REF!</definedName>
    <definedName name="B2TR_C4SO_669H">#REF!</definedName>
    <definedName name="B2TR_C4SO_669I">#REF!</definedName>
    <definedName name="B2TR_C4SO_669J">#REF!</definedName>
    <definedName name="B2TR_C4SO_669K">#REF!</definedName>
    <definedName name="B2TR_C4SO_669O">#REF!</definedName>
    <definedName name="B2TR_C4SO_669R">#REF!</definedName>
    <definedName name="B2TR_C4SO_669S">#REF!</definedName>
    <definedName name="B2TR_C4SO_669T">#REF!</definedName>
    <definedName name="B2TR_C4SO_669U">#REF!</definedName>
    <definedName name="B2TR_C4SO_669W">#REF!</definedName>
    <definedName name="B2TR_C4SO_669X">#REF!</definedName>
    <definedName name="B2TR_C4SO_669Y">#REF!</definedName>
    <definedName name="B2TR_C4SO_669Z">#REF!</definedName>
    <definedName name="B2TR_C4SO_670D">#REF!</definedName>
    <definedName name="B2TR_C4SO_670F">#REF!</definedName>
    <definedName name="B2TR_C4SO_670H">#REF!</definedName>
    <definedName name="B2TR_C4SO_670I">#REF!</definedName>
    <definedName name="B2TR_C4SO_670N">#REF!</definedName>
    <definedName name="B2TR_C4SO_670O">#REF!</definedName>
    <definedName name="B2TR_C4SO_670P">#REF!</definedName>
    <definedName name="B2TR_C4SO_670Q">#REF!</definedName>
    <definedName name="B2TR_C4SO_670S">#REF!</definedName>
    <definedName name="B2TR_C4SO_670W">#REF!</definedName>
    <definedName name="B2TR_C4SO_670X">#REF!</definedName>
    <definedName name="B2TR_C4SO_670Y">#REF!</definedName>
    <definedName name="B2TR_C4SO_670Z">#REF!</definedName>
    <definedName name="B2TR_C4SO_671A">#REF!</definedName>
    <definedName name="B2TR_C4SO_671B">#REF!</definedName>
    <definedName name="B2TR_C4SO_671D">#REF!</definedName>
    <definedName name="B2TR_C4SO_671F">#REF!</definedName>
    <definedName name="B2TR_C4SO_671G">#REF!</definedName>
    <definedName name="B2TR_C4SO_671H">#REF!</definedName>
    <definedName name="B2TR_C4SO_671I">#REF!</definedName>
    <definedName name="B2TR_C4SO_671J">#REF!</definedName>
    <definedName name="B2TR_C4SO_671K">#REF!</definedName>
    <definedName name="B2TR_C4SO_671L">#REF!</definedName>
    <definedName name="B2TR_C4SO_671M">#REF!</definedName>
    <definedName name="B2TR_C4SO_671N">#REF!</definedName>
    <definedName name="B2TR_C4SO_671O">#REF!</definedName>
    <definedName name="B2TR_C4SO_671P">#REF!</definedName>
    <definedName name="B2TR_C4SO_671Q">#REF!</definedName>
    <definedName name="B2TR_C4SO_671R">#REF!</definedName>
    <definedName name="B2TR_C4SO_671S">#REF!</definedName>
    <definedName name="B2TR_C4SO_671T">#REF!</definedName>
    <definedName name="B2TR_C4SO_671W">#REF!</definedName>
    <definedName name="B2TR_C4SO_671Z">#REF!</definedName>
    <definedName name="B2TR_C4SO_672G">#REF!</definedName>
    <definedName name="B2TR_C4SO_672H">#REF!</definedName>
    <definedName name="B2TR_C4SO_672I">#REF!</definedName>
    <definedName name="B2TR_C4SO_672M">#REF!</definedName>
    <definedName name="B2TR_C4SO_672N">#REF!</definedName>
    <definedName name="B2TR_C4SO_672O">#REF!</definedName>
    <definedName name="B2TR_C4SO_672P">#REF!</definedName>
    <definedName name="B2TR_C4SO_672R">#REF!</definedName>
    <definedName name="B2TR_C4SO_672S">#REF!</definedName>
    <definedName name="B2TR_C4SO_672T">#REF!</definedName>
    <definedName name="B2TR_C4SO_673C">#REF!</definedName>
    <definedName name="B2TR_C4SO_673E">#REF!</definedName>
    <definedName name="B2TR_C4SO_673F">#REF!</definedName>
    <definedName name="B2TR_C4SO_673G">#REF!</definedName>
    <definedName name="B2TR_C4SO_673H">#REF!</definedName>
    <definedName name="B2TR_C4SO_673I">#REF!</definedName>
    <definedName name="B2TR_C4SO_673J">#REF!</definedName>
    <definedName name="B2TR_C4SO_673K">#REF!</definedName>
    <definedName name="B2TR_C4SO_673M">#REF!</definedName>
    <definedName name="B2TR_C4SO_673N">#REF!</definedName>
    <definedName name="B2TR_C4SO_673O">#REF!</definedName>
    <definedName name="B2TR_C4SO_673R">#REF!</definedName>
    <definedName name="B2TR_C4SO_673S">#REF!</definedName>
    <definedName name="B2TR_C4SO_673U">#REF!</definedName>
    <definedName name="B2TR_C4SO_673V">#REF!</definedName>
    <definedName name="B2TR_C4SO_673W">#REF!</definedName>
    <definedName name="B2TR_C4SO_673X">#REF!</definedName>
    <definedName name="B2TR_C4SO_673Y">#REF!</definedName>
    <definedName name="B2TR_C4SO_673Z">#REF!</definedName>
    <definedName name="B2TR_C4SO_674A">#REF!</definedName>
    <definedName name="B2TR_C4SO_674B">#REF!</definedName>
    <definedName name="B2TR_C4SO_674C">#REF!</definedName>
    <definedName name="B2TR_C4SO_674D">#REF!</definedName>
    <definedName name="B2TR_C4SO_674E">#REF!</definedName>
    <definedName name="B2TR_C4SO_674F">#REF!</definedName>
    <definedName name="B2TR_C4SO_674G">#REF!</definedName>
    <definedName name="B2TR_C4SO_674I">#REF!</definedName>
    <definedName name="B2TR_C4SO_674J">#REF!</definedName>
    <definedName name="B2TR_C4SO_674M">#REF!</definedName>
    <definedName name="B2TR_C4SO_674P">#REF!</definedName>
    <definedName name="B2TR_C4SO_674Q">#REF!</definedName>
    <definedName name="B2TR_C4SO_674R">#REF!</definedName>
    <definedName name="B2TR_C4SO_674S">#REF!</definedName>
    <definedName name="B2TR_C4SO_674V">#REF!</definedName>
    <definedName name="B2TR_C4SO_674W">#REF!</definedName>
    <definedName name="B2TR_C4SO_675A">#REF!</definedName>
    <definedName name="B2TR_C4SO_675C">#REF!</definedName>
    <definedName name="B2TR_C4SO_675E">#REF!</definedName>
    <definedName name="B2TR_C4SO_675F">#REF!</definedName>
    <definedName name="B2TR_C4SO_675G">#REF!</definedName>
    <definedName name="B2TR_C4SO_675H">#REF!</definedName>
    <definedName name="B2TR_C4SO_675I">#REF!</definedName>
    <definedName name="B2TR_C4SO_675J">#REF!</definedName>
    <definedName name="B2TR_C4SO_675K">#REF!</definedName>
    <definedName name="B2TR_C4SO_675L">#REF!</definedName>
    <definedName name="B2TR_C4SO_675M">#REF!</definedName>
    <definedName name="B2TR_C4SO_675N">#REF!</definedName>
    <definedName name="B2TR_C4SO_675O">#REF!</definedName>
    <definedName name="B2TR_C4SO_675P">#REF!</definedName>
    <definedName name="B2TR_C4SO_675Q">#REF!</definedName>
    <definedName name="B2TR_C4SO_675R">#REF!</definedName>
    <definedName name="B2TR_C4SO_675S">#REF!</definedName>
    <definedName name="B2TR_C4SO_675T">#REF!</definedName>
    <definedName name="B2TR_C4SO_675U">#REF!</definedName>
    <definedName name="B2TR_C4SO_675V">#REF!</definedName>
    <definedName name="B2TR_C4SO_675W">#REF!</definedName>
    <definedName name="B2TR_C4SO_675X">#REF!</definedName>
    <definedName name="B2TR_C4SO_675Y">#REF!</definedName>
    <definedName name="B2TR_C4SO_675Z">#REF!</definedName>
    <definedName name="B2TR_C4SO_676A">#REF!</definedName>
    <definedName name="B2TR_C4SO_676B">#REF!</definedName>
    <definedName name="B2TR_C4SO_676C">#REF!</definedName>
    <definedName name="B2TR_C4SO_676D">#REF!</definedName>
    <definedName name="B2TR_C4SO_676E">#REF!</definedName>
    <definedName name="B2TR_C4SO_676F">#REF!</definedName>
    <definedName name="B2TR_C4SO_676G">#REF!</definedName>
    <definedName name="B2TR_C4SO_676J">#REF!</definedName>
    <definedName name="B2TR_C4SO_690C">#REF!</definedName>
    <definedName name="B2TR_C4SO_690D">#REF!</definedName>
    <definedName name="B2TR_C4SO_690E">#REF!</definedName>
    <definedName name="B2TR_C4SO_690F">#REF!</definedName>
    <definedName name="B2TR_C4SO_690G">#REF!</definedName>
    <definedName name="B2TR_C4SO_690I">#REF!</definedName>
    <definedName name="B2TR_C4SO_690J">#REF!</definedName>
    <definedName name="B2TR_C4SO_690K">#REF!</definedName>
    <definedName name="B2TR_C4SO_690L">#REF!</definedName>
    <definedName name="B2TR_C4SO_700B">#REF!</definedName>
    <definedName name="B2TR_C4SO_701A">#REF!</definedName>
    <definedName name="B2TR_C4SO_702A">#REF!</definedName>
    <definedName name="B2TR_C4SO_710H">#REF!</definedName>
    <definedName name="B2TR_C4SO_710Q">#REF!</definedName>
    <definedName name="B2TR_C4SO_710Y">#REF!</definedName>
    <definedName name="B2TR_C4SO_711N">#REF!</definedName>
    <definedName name="B2TR_C4SO_711O">#REF!</definedName>
    <definedName name="B2TR_C4SO_711P">#REF!</definedName>
    <definedName name="B2TR_C4SO_712K">#REF!</definedName>
    <definedName name="B2TR_C4SO_712L">#REF!</definedName>
    <definedName name="B2TR_C4SO_712M">#REF!</definedName>
    <definedName name="B2TR_C4SO_712N">#REF!</definedName>
    <definedName name="B2TR_C4SO_811B">#REF!</definedName>
    <definedName name="B2TR_C4SO_811C">#REF!</definedName>
    <definedName name="B2TR_C4SO_813B">#REF!</definedName>
    <definedName name="B2TR_C4SO_813C">#REF!</definedName>
    <definedName name="B2TR_C4SO_841A">#REF!</definedName>
    <definedName name="B2TR_C4SO_841B">#REF!</definedName>
    <definedName name="B2TR_C4SO_841C">#REF!</definedName>
    <definedName name="B2TR_C4SO_842A">#REF!</definedName>
    <definedName name="B2TR_C4SO_842B">#REF!</definedName>
    <definedName name="B2TR_C4SO_842C">#REF!</definedName>
    <definedName name="B2TR_C4SO_843A">#REF!</definedName>
    <definedName name="B2TR_C4SO_844A">#REF!</definedName>
    <definedName name="B2TR_C4SO_845K">#REF!</definedName>
    <definedName name="B2TR_C4SO_846D">#REF!</definedName>
    <definedName name="B2TR_C4SO_846E">#REF!</definedName>
    <definedName name="B2TR_C4SO_846F">#REF!</definedName>
    <definedName name="B2TR_C4SO_846G">#REF!</definedName>
    <definedName name="B2TR_C4SO_846H">#REF!</definedName>
    <definedName name="B2TR_C4SO_846I">#REF!</definedName>
    <definedName name="B2TR_C4SO_850A">#REF!</definedName>
    <definedName name="B2TR_C4SO_850C">#REF!</definedName>
    <definedName name="B2TR_C4SO_900A">#REF!</definedName>
    <definedName name="B2TR_C4SO_900F">#REF!</definedName>
    <definedName name="B2TR_C4SO_900H">#REF!</definedName>
    <definedName name="B2TR_C4SO_900I">#REF!</definedName>
    <definedName name="B2TR_C4SO_900L">#REF!</definedName>
    <definedName name="B2TR_C4SO_905A">#REF!</definedName>
    <definedName name="B2TR_C4SO_905B">#REF!</definedName>
    <definedName name="B2TR_C4SO_905C">#REF!</definedName>
    <definedName name="B2TR_C4SO_905U">#REF!</definedName>
    <definedName name="B2TR_C4SO_906A">#REF!</definedName>
    <definedName name="B2TR_C4SO_906D">#REF!</definedName>
    <definedName name="B2TR_C4SO_906F">#REF!</definedName>
    <definedName name="B2TR_C4SO_906I">#REF!</definedName>
    <definedName name="B2TR_C4SO_906J">#REF!</definedName>
    <definedName name="B2TR_C4SO_906K">#REF!</definedName>
    <definedName name="B2TR_C4SO_906P">#REF!</definedName>
    <definedName name="B2TR_C4SO_906Z">#REF!</definedName>
    <definedName name="B2TR_C4SO_908A">#REF!</definedName>
    <definedName name="B2TR_C4SO_908B">#REF!</definedName>
    <definedName name="B2TR_C4SO_910B">#REF!</definedName>
    <definedName name="B2TR_C4SO_910C">#REF!</definedName>
    <definedName name="B2TR_C4SO_910D">#REF!</definedName>
    <definedName name="B2TR_C4SO_910E">#REF!</definedName>
    <definedName name="B2TR_C4SO_910K">#REF!</definedName>
    <definedName name="B2TR_C4SO_910M">#REF!</definedName>
    <definedName name="B2TR_C4SO_910N">#REF!</definedName>
    <definedName name="B2TR_C4SO_910O">#REF!</definedName>
    <definedName name="B2TR_C4SO_910Q">#REF!</definedName>
    <definedName name="B2TR_C4SO_910S">#REF!</definedName>
    <definedName name="B2TR_C4SO_910U">#REF!</definedName>
    <definedName name="B2TR_C4SO_910X">#REF!</definedName>
    <definedName name="B2TR_C4SO_911I">#REF!</definedName>
    <definedName name="B2TR_C4SO_911J">#REF!</definedName>
    <definedName name="B2TR_C4SO_911K">#REF!</definedName>
    <definedName name="B2TR_C4SO_911L">#REF!</definedName>
    <definedName name="B2TR_C4SO_911M">#REF!</definedName>
    <definedName name="B2TR_C4SO_911Q">#REF!</definedName>
    <definedName name="B2TR_C4SO_911QA">#REF!</definedName>
    <definedName name="B2TR_C4SO_911QB">#REF!</definedName>
    <definedName name="B2TR_C4SO_911S">#REF!</definedName>
    <definedName name="B2TR_C4SO_911V">#REF!</definedName>
    <definedName name="B2TR_C4SO_911W">#REF!</definedName>
    <definedName name="B2TR_C4SO_911Z">#REF!</definedName>
    <definedName name="B2TR_C4SO_912K">#REF!</definedName>
    <definedName name="B2TR_C4SO_913A">#REF!</definedName>
    <definedName name="B2TR_C4SO_913D">#REF!</definedName>
    <definedName name="B2TR_C4SO_913M">#REF!</definedName>
    <definedName name="B2TR_C4SO_914A">#REF!</definedName>
    <definedName name="B2TR_C4SO_914B">#REF!</definedName>
    <definedName name="B2TR_C4SO_914E">#REF!</definedName>
    <definedName name="B2TR_C4SO_914F">#REF!</definedName>
    <definedName name="B2TR_C4SO_914K">#REF!</definedName>
    <definedName name="B2TR_C4SO_914MDSIT">#REF!</definedName>
    <definedName name="B2TR_C4SO_920E">#REF!</definedName>
    <definedName name="B2TR_C4SO_921A">#REF!</definedName>
    <definedName name="B2TR_C4SO_921G">#REF!</definedName>
    <definedName name="B2TR_C4SO_930A">#REF!</definedName>
    <definedName name="B2TR_C4SO_930E">#REF!</definedName>
    <definedName name="B2TR_C4SO_930J">#REF!</definedName>
    <definedName name="B2TR_C4SO_930K">#REF!</definedName>
    <definedName name="B2TR_C4SO_940A">#REF!</definedName>
    <definedName name="B2TR_C4SO_940N">#REF!</definedName>
    <definedName name="B2TR_C4SO_940S">#REF!</definedName>
    <definedName name="B2TR_C4SO_940X">#REF!</definedName>
    <definedName name="B2TR_C4SO_960A">#REF!</definedName>
    <definedName name="B2TR_C4SO_980A">#REF!</definedName>
    <definedName name="B2TR_C4SO_980B">#REF!</definedName>
    <definedName name="B2TR_C4SO_980E">#REF!</definedName>
    <definedName name="B2TR_C4SO_980G">#REF!</definedName>
    <definedName name="B2TR_C4SO_980J">#REF!</definedName>
    <definedName name="B2TR_C4SO_980L">#REF!</definedName>
    <definedName name="B2TR_C4SO_985B">#REF!</definedName>
    <definedName name="B2TR_C4SO_990B">#REF!</definedName>
    <definedName name="B2TR_C4SO_995A">#REF!</definedName>
    <definedName name="B2TR_C4SO_999QFIN48">#REF!</definedName>
    <definedName name="B2TR_C4SO_FIT">#REF!</definedName>
    <definedName name="B2TR_C4SO_INT1">#REF!</definedName>
    <definedName name="B2TR_C4SO_M31">#REF!</definedName>
    <definedName name="B2TR_C4SO_M32">#REF!</definedName>
    <definedName name="B2TR_C4SO_M33">#REF!</definedName>
    <definedName name="B2TR_C4SO_NIT">#REF!</definedName>
    <definedName name="B2TR_C4SO_SIT">#REF!</definedName>
    <definedName name="B2TR_C5SO_0001">#REF!</definedName>
    <definedName name="B2TR_C5SO_0002">#REF!</definedName>
    <definedName name="B2TR_C5SO_0003">#REF!</definedName>
    <definedName name="B2TR_C5SO_014A">#REF!</definedName>
    <definedName name="B2TR_C5SO_014ADSIT">#REF!</definedName>
    <definedName name="B2TR_C5SO_014C">#REF!</definedName>
    <definedName name="B2TR_C5SO_014CDSIT">#REF!</definedName>
    <definedName name="B2TR_C5SO_014VDSIT">#REF!</definedName>
    <definedName name="B2TR_C5SO_014WDSIT">#REF!</definedName>
    <definedName name="B2TR_C5SO_210A">#REF!</definedName>
    <definedName name="B2TR_C5SO_210B">#REF!</definedName>
    <definedName name="B2TR_C5SO_210E">#REF!</definedName>
    <definedName name="B2TR_C5SO_211A">#REF!</definedName>
    <definedName name="B2TR_C5SO_220A">#REF!</definedName>
    <definedName name="B2TR_C5SO_220E">#REF!</definedName>
    <definedName name="B2TR_C5SO_230A">#REF!</definedName>
    <definedName name="B2TR_C5SO_230B">#REF!</definedName>
    <definedName name="B2TR_C5SO_230G">#REF!</definedName>
    <definedName name="B2TR_C5SO_230I">#REF!</definedName>
    <definedName name="B2TR_C5SO_230J">#REF!</definedName>
    <definedName name="B2TR_C5SO_230K">#REF!</definedName>
    <definedName name="B2TR_C5SO_230X">#REF!</definedName>
    <definedName name="B2TR_C5SO_232A">#REF!</definedName>
    <definedName name="B2TR_C5SO_232C">#REF!</definedName>
    <definedName name="B2TR_C5SO_232K">#REF!</definedName>
    <definedName name="B2TR_C5SO_232M">#REF!</definedName>
    <definedName name="B2TR_C5SO_234F">#REF!</definedName>
    <definedName name="B2TR_C5SO_234Q">#REF!</definedName>
    <definedName name="B2TR_C5SO_280A">#REF!</definedName>
    <definedName name="B2TR_C5SO_280D">#REF!</definedName>
    <definedName name="B2TR_C5SO_280E">#REF!</definedName>
    <definedName name="B2TR_C5SO_280F">#REF!</definedName>
    <definedName name="B2TR_C5SO_280H">#REF!</definedName>
    <definedName name="B2TR_C5SO_280J">#REF!</definedName>
    <definedName name="B2TR_C5SO_280Y">#REF!</definedName>
    <definedName name="B2TR_C5SO_282A">#REF!</definedName>
    <definedName name="B2TR_C5SO_282B">#REF!</definedName>
    <definedName name="B2TR_C5SO_295A">#REF!</definedName>
    <definedName name="B2TR_C5SO_295D">#REF!</definedName>
    <definedName name="B2TR_C5SO_310A">#REF!</definedName>
    <definedName name="B2TR_C5SO_310D">#REF!</definedName>
    <definedName name="B2TR_C5SO_310E">#REF!</definedName>
    <definedName name="B2TR_C5SO_320A">#REF!</definedName>
    <definedName name="B2TR_C5SO_320D">#REF!</definedName>
    <definedName name="B2TR_C5SO_320I">#REF!</definedName>
    <definedName name="B2TR_C5SO_320L">#REF!</definedName>
    <definedName name="B2TR_C5SO_320S">#REF!</definedName>
    <definedName name="B2TR_C5SO_320U">#REF!</definedName>
    <definedName name="B2TR_C5SO_330D">#REF!</definedName>
    <definedName name="B2TR_C5SO_345A">#REF!</definedName>
    <definedName name="B2TR_C5SO_345B">#REF!</definedName>
    <definedName name="B2TR_C5SO_350A">#REF!</definedName>
    <definedName name="B2TR_C5SO_360A">#REF!</definedName>
    <definedName name="B2TR_C5SO_380F">#REF!</definedName>
    <definedName name="B2TR_C5SO_380J">#REF!</definedName>
    <definedName name="B2TR_C5SO_390A">#REF!</definedName>
    <definedName name="B2TR_C5SO_390C">#REF!</definedName>
    <definedName name="B2TR_C5SO_390D">#REF!</definedName>
    <definedName name="B2TR_C5SO_390E">#REF!</definedName>
    <definedName name="B2TR_C5SO_390F">#REF!</definedName>
    <definedName name="B2TR_C5SO_410A">#REF!</definedName>
    <definedName name="B2TR_C5SO_430I">#REF!</definedName>
    <definedName name="B2TR_C5SO_430J">#REF!</definedName>
    <definedName name="B2TR_C5SO_432A">#REF!</definedName>
    <definedName name="B2TR_C5SO_432C">#REF!</definedName>
    <definedName name="B2TR_C5SO_432D">#REF!</definedName>
    <definedName name="B2TR_C5SO_432G">#REF!</definedName>
    <definedName name="B2TR_C5SO_432I">#REF!</definedName>
    <definedName name="B2TR_C5SO_432M">#REF!</definedName>
    <definedName name="B2TR_C5SO_433A">#REF!</definedName>
    <definedName name="B2TR_C5SO_433C">#REF!</definedName>
    <definedName name="B2TR_C5SO_433D">#REF!</definedName>
    <definedName name="B2TR_C5SO_433F">#REF!</definedName>
    <definedName name="B2TR_C5SO_460A">#REF!</definedName>
    <definedName name="B2TR_C5SO_510B">#REF!</definedName>
    <definedName name="B2TR_C5SO_510H">#REF!</definedName>
    <definedName name="B2TR_C5SO_510I">#REF!</definedName>
    <definedName name="B2TR_C5SO_510M">#REF!</definedName>
    <definedName name="B2TR_C5SO_520A">#REF!</definedName>
    <definedName name="B2TR_C5SO_520X">#REF!</definedName>
    <definedName name="B2TR_C5SO_520Y">#REF!</definedName>
    <definedName name="B2TR_C5SO_531A">#REF!</definedName>
    <definedName name="B2TR_C5SO_531B">#REF!</definedName>
    <definedName name="B2TR_C5SO_531H">#REF!</definedName>
    <definedName name="B2TR_C5SO_532A">#REF!</definedName>
    <definedName name="B2TR_C5SO_532C">#REF!</definedName>
    <definedName name="B2TR_C5SO_532D">#REF!</definedName>
    <definedName name="B2TR_C5SO_532E">#REF!</definedName>
    <definedName name="B2TR_C5SO_532F">#REF!</definedName>
    <definedName name="B2TR_C5SO_532G">#REF!</definedName>
    <definedName name="B2TR_C5SO_532H">#REF!</definedName>
    <definedName name="B2TR_C5SO_533A">#REF!</definedName>
    <definedName name="B2TR_C5SO_533D">#REF!</definedName>
    <definedName name="B2TR_C5SO_533E">#REF!</definedName>
    <definedName name="B2TR_C5SO_533J">#REF!</definedName>
    <definedName name="B2TR_C5SO_534A">#REF!</definedName>
    <definedName name="B2TR_C5SO_560D">#REF!</definedName>
    <definedName name="B2TR_C5SO_560J">#REF!</definedName>
    <definedName name="B2TR_C5SO_561A">#REF!</definedName>
    <definedName name="B2TR_C5SO_561D">#REF!</definedName>
    <definedName name="B2TR_C5SO_561I">#REF!</definedName>
    <definedName name="B2TR_C5SO_561J">#REF!</definedName>
    <definedName name="B2TR_C5SO_562B">#REF!</definedName>
    <definedName name="B2TR_C5SO_562H">#REF!</definedName>
    <definedName name="B2TR_C5SO_575E">#REF!</definedName>
    <definedName name="B2TR_C5SO_575G">#REF!</definedName>
    <definedName name="B2TR_C5SO_576e">#REF!</definedName>
    <definedName name="B2TR_C5SO_576F">#REF!</definedName>
    <definedName name="B2TR_C5SO_601E">#REF!</definedName>
    <definedName name="B2TR_C5SO_601G">#REF!</definedName>
    <definedName name="B2TR_C5SO_601T">#REF!</definedName>
    <definedName name="B2TR_C5SO_602A">#REF!</definedName>
    <definedName name="B2TR_C5SO_603A">#REF!</definedName>
    <definedName name="B2TR_C5SO_603G">#REF!</definedName>
    <definedName name="B2TR_C5SO_605B">#REF!</definedName>
    <definedName name="B2TR_C5SO_605C">#REF!</definedName>
    <definedName name="B2TR_C5SO_605E">#REF!</definedName>
    <definedName name="B2TR_C5SO_605F">#REF!</definedName>
    <definedName name="B2TR_C5SO_605I">#REF!</definedName>
    <definedName name="B2TR_C5SO_605K">#REF!</definedName>
    <definedName name="B2TR_C5SO_605O">#REF!</definedName>
    <definedName name="B2TR_C5SO_605P">#REF!</definedName>
    <definedName name="B2TR_C5SO_605T">#REF!</definedName>
    <definedName name="B2TR_C5SO_605V">#REF!</definedName>
    <definedName name="B2TR_C5SO_605W">#REF!</definedName>
    <definedName name="B2TR_C5SO_609E">#REF!</definedName>
    <definedName name="B2TR_C5SO_610A">#REF!</definedName>
    <definedName name="B2TR_C5SO_610U">#REF!</definedName>
    <definedName name="B2TR_C5SO_610V">#REF!</definedName>
    <definedName name="B2TR_C5SO_611E">#REF!</definedName>
    <definedName name="B2TR_C5SO_611G">#REF!</definedName>
    <definedName name="B2TR_C5SO_611M">#REF!</definedName>
    <definedName name="B2TR_C5SO_611S">#REF!</definedName>
    <definedName name="B2TR_C5SO_611U">#REF!</definedName>
    <definedName name="B2TR_C5SO_611Y">#REF!</definedName>
    <definedName name="B2TR_C5SO_612H">#REF!</definedName>
    <definedName name="B2TR_C5SO_612Y">#REF!</definedName>
    <definedName name="B2TR_C5SO_613B">#REF!</definedName>
    <definedName name="B2TR_C5SO_613C">#REF!</definedName>
    <definedName name="B2TR_C5SO_613E">#REF!</definedName>
    <definedName name="B2TR_C5SO_613F">#REF!</definedName>
    <definedName name="B2TR_C5SO_613I">#REF!</definedName>
    <definedName name="B2TR_C5SO_613K">#REF!</definedName>
    <definedName name="B2TR_C5SO_613L">#REF!</definedName>
    <definedName name="B2TR_C5SO_613N">#REF!</definedName>
    <definedName name="B2TR_C5SO_613O">#REF!</definedName>
    <definedName name="B2TR_C5SO_613R">#REF!</definedName>
    <definedName name="B2TR_C5SO_613S">#REF!</definedName>
    <definedName name="B2TR_C5SO_613U">#REF!</definedName>
    <definedName name="B2TR_C5SO_613Y">#REF!</definedName>
    <definedName name="B2TR_C5SO_614I">#REF!</definedName>
    <definedName name="B2TR_C5SO_614W">#REF!</definedName>
    <definedName name="B2TR_C5SO_614Y">#REF!</definedName>
    <definedName name="B2TR_C5SO_614Z">#REF!</definedName>
    <definedName name="B2TR_C5SO_615B">#REF!</definedName>
    <definedName name="B2TR_C5SO_615C">#REF!</definedName>
    <definedName name="B2TR_C5SO_615Q">#REF!</definedName>
    <definedName name="B2TR_C5SO_615R">#REF!</definedName>
    <definedName name="B2TR_C5SO_615T">#REF!</definedName>
    <definedName name="B2TR_C5SO_615Z">#REF!</definedName>
    <definedName name="B2TR_C5SO_616A">#REF!</definedName>
    <definedName name="B2TR_C5SO_620A">#REF!</definedName>
    <definedName name="B2TR_C5SO_620C">#REF!</definedName>
    <definedName name="B2TR_C5SO_625A">#REF!</definedName>
    <definedName name="B2TR_C5SO_625B">#REF!</definedName>
    <definedName name="B2TR_C5SO_629X">#REF!</definedName>
    <definedName name="B2TR_C5SO_630A">#REF!</definedName>
    <definedName name="B2TR_C5SO_630E">#REF!</definedName>
    <definedName name="B2TR_C5SO_630F">#REF!</definedName>
    <definedName name="B2TR_C5SO_630G">#REF!</definedName>
    <definedName name="B2TR_C5SO_630J">#REF!</definedName>
    <definedName name="B2TR_C5SO_630M">#REF!</definedName>
    <definedName name="B2TR_C5SO_630T">#REF!</definedName>
    <definedName name="B2TR_C5SO_630X">#REF!</definedName>
    <definedName name="B2TR_C5SO_630Y">#REF!</definedName>
    <definedName name="B2TR_C5SO_631C">#REF!</definedName>
    <definedName name="B2TR_C5SO_631D">#REF!</definedName>
    <definedName name="B2TR_C5SO_631E">#REF!</definedName>
    <definedName name="B2TR_C5SO_631F">#REF!</definedName>
    <definedName name="B2TR_C5SO_631G">#REF!</definedName>
    <definedName name="B2TR_C5SO_631H">#REF!</definedName>
    <definedName name="B2TR_C5SO_631I">#REF!</definedName>
    <definedName name="B2TR_C5SO_631J">#REF!</definedName>
    <definedName name="B2TR_C5SO_631S">#REF!</definedName>
    <definedName name="B2TR_C5SO_631U">#REF!</definedName>
    <definedName name="B2TR_C5SO_632G">#REF!</definedName>
    <definedName name="B2TR_C5SO_632O">#REF!</definedName>
    <definedName name="B2TR_C5SO_632P">#REF!</definedName>
    <definedName name="B2TR_C5SO_632U">#REF!</definedName>
    <definedName name="B2TR_C5SO_632Y">#REF!</definedName>
    <definedName name="B2TR_C5SO_633A">#REF!</definedName>
    <definedName name="B2TR_C5SO_635C">#REF!</definedName>
    <definedName name="B2TR_C5SO_638A">#REF!</definedName>
    <definedName name="B2TR_C5SO_638C">#REF!</definedName>
    <definedName name="B2TR_C5SO_641I">#REF!</definedName>
    <definedName name="B2TR_C5SO_641X">#REF!</definedName>
    <definedName name="B2TR_C5SO_641Y">#REF!</definedName>
    <definedName name="B2TR_C5SO_642B">#REF!</definedName>
    <definedName name="B2TR_C5SO_642C">#REF!</definedName>
    <definedName name="B2TR_C5SO_651C">#REF!</definedName>
    <definedName name="B2TR_C5SO_651F">#REF!</definedName>
    <definedName name="B2TR_C5SO_651H">#REF!</definedName>
    <definedName name="B2TR_C5SO_651I">#REF!</definedName>
    <definedName name="B2TR_C5SO_651J">#REF!</definedName>
    <definedName name="B2TR_C5SO_651K">#REF!</definedName>
    <definedName name="B2TR_C5SO_651M">#REF!</definedName>
    <definedName name="B2TR_C5SO_651O">#REF!</definedName>
    <definedName name="B2TR_C5SO_651Q">#REF!</definedName>
    <definedName name="B2TR_C5SO_651R">#REF!</definedName>
    <definedName name="B2TR_C5SO_651S">#REF!</definedName>
    <definedName name="B2TR_C5SO_651T">#REF!</definedName>
    <definedName name="B2TR_C5SO_651U">#REF!</definedName>
    <definedName name="B2TR_C5SO_651W">#REF!</definedName>
    <definedName name="B2TR_C5SO_651X">#REF!</definedName>
    <definedName name="B2TR_C5SO_651Y">#REF!</definedName>
    <definedName name="B2TR_C5SO_651Z">#REF!</definedName>
    <definedName name="B2TR_C5SO_652G">#REF!</definedName>
    <definedName name="B2TR_C5SO_653A">#REF!</definedName>
    <definedName name="B2TR_C5SO_659B">#REF!</definedName>
    <definedName name="B2TR_C5SO_660A">#REF!</definedName>
    <definedName name="B2TR_C5SO_660F">#REF!</definedName>
    <definedName name="B2TR_C5SO_660G">#REF!</definedName>
    <definedName name="B2TR_C5SO_660K">#REF!</definedName>
    <definedName name="B2TR_C5SO_660O">#REF!</definedName>
    <definedName name="B2TR_C5SO_660R">#REF!</definedName>
    <definedName name="B2TR_C5SO_660Z">#REF!</definedName>
    <definedName name="B2TR_C5SO_661B">#REF!</definedName>
    <definedName name="B2TR_C5SO_661R">#REF!</definedName>
    <definedName name="B2TR_C5SO_661S">#REF!</definedName>
    <definedName name="B2TR_C5SO_661T">#REF!</definedName>
    <definedName name="B2TR_C5SO_661U">#REF!</definedName>
    <definedName name="B2TR_C5SO_661V">#REF!</definedName>
    <definedName name="B2TR_C5SO_661X">#REF!</definedName>
    <definedName name="B2TR_C5SO_661Y">#REF!</definedName>
    <definedName name="B2TR_C5SO_662A">#REF!</definedName>
    <definedName name="B2TR_C5SO_662D">#REF!</definedName>
    <definedName name="B2TR_C5SO_663F">#REF!</definedName>
    <definedName name="B2TR_C5SO_663G">#REF!</definedName>
    <definedName name="B2TR_C5SO_663N">#REF!</definedName>
    <definedName name="B2TR_C5SO_663O">#REF!</definedName>
    <definedName name="B2TR_C5SO_663T">#REF!</definedName>
    <definedName name="B2TR_C5SO_663X">#REF!</definedName>
    <definedName name="B2TR_C5SO_664A">#REF!</definedName>
    <definedName name="B2TR_C5SO_664B">#REF!</definedName>
    <definedName name="B2TR_C5SO_664F">#REF!</definedName>
    <definedName name="B2TR_C5SO_664N">#REF!</definedName>
    <definedName name="B2TR_C5SO_664P">#REF!</definedName>
    <definedName name="B2TR_C5SO_664Q">#REF!</definedName>
    <definedName name="B2TR_C5SO_664R">#REF!</definedName>
    <definedName name="B2TR_C5SO_664V">#REF!</definedName>
    <definedName name="B2TR_C5SO_665D">#REF!</definedName>
    <definedName name="B2TR_C5SO_665G">#REF!</definedName>
    <definedName name="B2TR_C5SO_665I">#REF!</definedName>
    <definedName name="B2TR_C5SO_665J">#REF!</definedName>
    <definedName name="B2TR_C5SO_665N">#REF!</definedName>
    <definedName name="B2TR_C5SO_665V">#REF!</definedName>
    <definedName name="B2TR_C5SO_665X">#REF!</definedName>
    <definedName name="B2TR_C5SO_667C">#REF!</definedName>
    <definedName name="B2TR_C5SO_667D">#REF!</definedName>
    <definedName name="B2TR_C5SO_667E">#REF!</definedName>
    <definedName name="B2TR_C5SO_667H">#REF!</definedName>
    <definedName name="B2TR_C5SO_667J">#REF!</definedName>
    <definedName name="B2TR_C5SO_667K">#REF!</definedName>
    <definedName name="B2TR_C5SO_667N">#REF!</definedName>
    <definedName name="B2TR_C5SO_667P">#REF!</definedName>
    <definedName name="B2TR_C5SO_667R">#REF!</definedName>
    <definedName name="B2TR_C5SO_667S">#REF!</definedName>
    <definedName name="B2TR_C5SO_667T">#REF!</definedName>
    <definedName name="B2TR_C5SO_667U">#REF!</definedName>
    <definedName name="B2TR_C5SO_667V">#REF!</definedName>
    <definedName name="B2TR_C5SO_667W">#REF!</definedName>
    <definedName name="B2TR_C5SO_667Y">#REF!</definedName>
    <definedName name="B2TR_C5SO_667Z">#REF!</definedName>
    <definedName name="B2TR_C5SO_668B">#REF!</definedName>
    <definedName name="B2TR_C5SO_668D">#REF!</definedName>
    <definedName name="B2TR_C5SO_668E">#REF!</definedName>
    <definedName name="B2TR_C5SO_668F">#REF!</definedName>
    <definedName name="B2TR_C5SO_668G">#REF!</definedName>
    <definedName name="B2TR_C5SO_668H">#REF!</definedName>
    <definedName name="B2TR_C5SO_668I">#REF!</definedName>
    <definedName name="B2TR_C5SO_668J">#REF!</definedName>
    <definedName name="B2TR_C5SO_668O">#REF!</definedName>
    <definedName name="B2TR_C5SO_668P">#REF!</definedName>
    <definedName name="B2TR_C5SO_668T">#REF!</definedName>
    <definedName name="B2TR_C5SO_668U">#REF!</definedName>
    <definedName name="B2TR_C5SO_668V">#REF!</definedName>
    <definedName name="B2TR_C5SO_669A">#REF!</definedName>
    <definedName name="B2TR_C5SO_669H">#REF!</definedName>
    <definedName name="B2TR_C5SO_669I">#REF!</definedName>
    <definedName name="B2TR_C5SO_669J">#REF!</definedName>
    <definedName name="B2TR_C5SO_669K">#REF!</definedName>
    <definedName name="B2TR_C5SO_669O">#REF!</definedName>
    <definedName name="B2TR_C5SO_669R">#REF!</definedName>
    <definedName name="B2TR_C5SO_669S">#REF!</definedName>
    <definedName name="B2TR_C5SO_669T">#REF!</definedName>
    <definedName name="B2TR_C5SO_669U">#REF!</definedName>
    <definedName name="B2TR_C5SO_669W">#REF!</definedName>
    <definedName name="B2TR_C5SO_669X">#REF!</definedName>
    <definedName name="B2TR_C5SO_669Y">#REF!</definedName>
    <definedName name="B2TR_C5SO_669Z">#REF!</definedName>
    <definedName name="B2TR_C5SO_670D">#REF!</definedName>
    <definedName name="B2TR_C5SO_670F">#REF!</definedName>
    <definedName name="B2TR_C5SO_670H">#REF!</definedName>
    <definedName name="B2TR_C5SO_670I">#REF!</definedName>
    <definedName name="B2TR_C5SO_670N">#REF!</definedName>
    <definedName name="B2TR_C5SO_670O">#REF!</definedName>
    <definedName name="B2TR_C5SO_670P">#REF!</definedName>
    <definedName name="B2TR_C5SO_670Q">#REF!</definedName>
    <definedName name="B2TR_C5SO_670S">#REF!</definedName>
    <definedName name="B2TR_C5SO_670W">#REF!</definedName>
    <definedName name="B2TR_C5SO_670X">#REF!</definedName>
    <definedName name="B2TR_C5SO_670Y">#REF!</definedName>
    <definedName name="B2TR_C5SO_670Z">#REF!</definedName>
    <definedName name="B2TR_C5SO_671A">#REF!</definedName>
    <definedName name="B2TR_C5SO_671B">#REF!</definedName>
    <definedName name="B2TR_C5SO_671D">#REF!</definedName>
    <definedName name="B2TR_C5SO_671F">#REF!</definedName>
    <definedName name="B2TR_C5SO_671G">#REF!</definedName>
    <definedName name="B2TR_C5SO_671H">#REF!</definedName>
    <definedName name="B2TR_C5SO_671I">#REF!</definedName>
    <definedName name="B2TR_C5SO_671J">#REF!</definedName>
    <definedName name="B2TR_C5SO_671K">#REF!</definedName>
    <definedName name="B2TR_C5SO_671L">#REF!</definedName>
    <definedName name="B2TR_C5SO_671M">#REF!</definedName>
    <definedName name="B2TR_C5SO_671N">#REF!</definedName>
    <definedName name="B2TR_C5SO_671O">#REF!</definedName>
    <definedName name="B2TR_C5SO_671P">#REF!</definedName>
    <definedName name="B2TR_C5SO_671Q">#REF!</definedName>
    <definedName name="B2TR_C5SO_671R">#REF!</definedName>
    <definedName name="B2TR_C5SO_671S">#REF!</definedName>
    <definedName name="B2TR_C5SO_671T">#REF!</definedName>
    <definedName name="B2TR_C5SO_671W">#REF!</definedName>
    <definedName name="B2TR_C5SO_671Z">#REF!</definedName>
    <definedName name="B2TR_C5SO_672G">#REF!</definedName>
    <definedName name="B2TR_C5SO_672H">#REF!</definedName>
    <definedName name="B2TR_C5SO_672I">#REF!</definedName>
    <definedName name="B2TR_C5SO_672M">#REF!</definedName>
    <definedName name="B2TR_C5SO_672N">#REF!</definedName>
    <definedName name="B2TR_C5SO_672O">#REF!</definedName>
    <definedName name="B2TR_C5SO_672P">#REF!</definedName>
    <definedName name="B2TR_C5SO_672R">#REF!</definedName>
    <definedName name="B2TR_C5SO_672S">#REF!</definedName>
    <definedName name="B2TR_C5SO_672T">#REF!</definedName>
    <definedName name="B2TR_C5SO_673C">#REF!</definedName>
    <definedName name="B2TR_C5SO_673E">#REF!</definedName>
    <definedName name="B2TR_C5SO_673F">#REF!</definedName>
    <definedName name="B2TR_C5SO_673G">#REF!</definedName>
    <definedName name="B2TR_C5SO_673H">#REF!</definedName>
    <definedName name="B2TR_C5SO_673I">#REF!</definedName>
    <definedName name="B2TR_C5SO_673J">#REF!</definedName>
    <definedName name="B2TR_C5SO_673K">#REF!</definedName>
    <definedName name="B2TR_C5SO_673M">#REF!</definedName>
    <definedName name="B2TR_C5SO_673N">#REF!</definedName>
    <definedName name="B2TR_C5SO_673O">#REF!</definedName>
    <definedName name="B2TR_C5SO_673R">#REF!</definedName>
    <definedName name="B2TR_C5SO_673S">#REF!</definedName>
    <definedName name="B2TR_C5SO_673U">#REF!</definedName>
    <definedName name="B2TR_C5SO_673V">#REF!</definedName>
    <definedName name="B2TR_C5SO_673W">#REF!</definedName>
    <definedName name="B2TR_C5SO_673X">#REF!</definedName>
    <definedName name="B2TR_C5SO_673Y">#REF!</definedName>
    <definedName name="B2TR_C5SO_673Z">#REF!</definedName>
    <definedName name="B2TR_C5SO_674A">#REF!</definedName>
    <definedName name="B2TR_C5SO_674B">#REF!</definedName>
    <definedName name="B2TR_C5SO_674C">#REF!</definedName>
    <definedName name="B2TR_C5SO_674D">#REF!</definedName>
    <definedName name="B2TR_C5SO_674E">#REF!</definedName>
    <definedName name="B2TR_C5SO_674F">#REF!</definedName>
    <definedName name="B2TR_C5SO_674G">#REF!</definedName>
    <definedName name="B2TR_C5SO_674I">#REF!</definedName>
    <definedName name="B2TR_C5SO_674J">#REF!</definedName>
    <definedName name="B2TR_C5SO_674M">#REF!</definedName>
    <definedName name="B2TR_C5SO_674P">#REF!</definedName>
    <definedName name="B2TR_C5SO_674Q">#REF!</definedName>
    <definedName name="B2TR_C5SO_674R">#REF!</definedName>
    <definedName name="B2TR_C5SO_674S">#REF!</definedName>
    <definedName name="B2TR_C5SO_674V">#REF!</definedName>
    <definedName name="B2TR_C5SO_674W">#REF!</definedName>
    <definedName name="B2TR_C5SO_675A">#REF!</definedName>
    <definedName name="B2TR_C5SO_675C">#REF!</definedName>
    <definedName name="B2TR_C5SO_675E">#REF!</definedName>
    <definedName name="B2TR_C5SO_675F">#REF!</definedName>
    <definedName name="B2TR_C5SO_675G">#REF!</definedName>
    <definedName name="B2TR_C5SO_675H">#REF!</definedName>
    <definedName name="B2TR_C5SO_675I">#REF!</definedName>
    <definedName name="B2TR_C5SO_675J">#REF!</definedName>
    <definedName name="B2TR_C5SO_675K">#REF!</definedName>
    <definedName name="B2TR_C5SO_675L">#REF!</definedName>
    <definedName name="B2TR_C5SO_675M">#REF!</definedName>
    <definedName name="B2TR_C5SO_675N">#REF!</definedName>
    <definedName name="B2TR_C5SO_675O">#REF!</definedName>
    <definedName name="B2TR_C5SO_675P">#REF!</definedName>
    <definedName name="B2TR_C5SO_675Q">#REF!</definedName>
    <definedName name="B2TR_C5SO_675R">#REF!</definedName>
    <definedName name="B2TR_C5SO_675S">#REF!</definedName>
    <definedName name="B2TR_C5SO_675T">#REF!</definedName>
    <definedName name="B2TR_C5SO_675U">#REF!</definedName>
    <definedName name="B2TR_C5SO_675V">#REF!</definedName>
    <definedName name="B2TR_C5SO_675W">#REF!</definedName>
    <definedName name="B2TR_C5SO_675X">#REF!</definedName>
    <definedName name="B2TR_C5SO_675Y">#REF!</definedName>
    <definedName name="B2TR_C5SO_675Z">#REF!</definedName>
    <definedName name="B2TR_C5SO_676A">#REF!</definedName>
    <definedName name="B2TR_C5SO_676B">#REF!</definedName>
    <definedName name="B2TR_C5SO_676C">#REF!</definedName>
    <definedName name="B2TR_C5SO_676D">#REF!</definedName>
    <definedName name="B2TR_C5SO_676E">#REF!</definedName>
    <definedName name="B2TR_C5SO_676F">#REF!</definedName>
    <definedName name="B2TR_C5SO_676G">#REF!</definedName>
    <definedName name="B2TR_C5SO_676J">#REF!</definedName>
    <definedName name="B2TR_C5SO_690C">#REF!</definedName>
    <definedName name="B2TR_C5SO_690D">#REF!</definedName>
    <definedName name="B2TR_C5SO_690E">#REF!</definedName>
    <definedName name="B2TR_C5SO_690F">#REF!</definedName>
    <definedName name="B2TR_C5SO_690G">#REF!</definedName>
    <definedName name="B2TR_C5SO_690I">#REF!</definedName>
    <definedName name="B2TR_C5SO_690J">#REF!</definedName>
    <definedName name="B2TR_C5SO_690K">#REF!</definedName>
    <definedName name="B2TR_C5SO_690L">#REF!</definedName>
    <definedName name="B2TR_C5SO_700B">#REF!</definedName>
    <definedName name="B2TR_C5SO_701A">#REF!</definedName>
    <definedName name="B2TR_C5SO_702A">#REF!</definedName>
    <definedName name="B2TR_C5SO_710H">#REF!</definedName>
    <definedName name="B2TR_C5SO_710Q">#REF!</definedName>
    <definedName name="B2TR_C5SO_710Y">#REF!</definedName>
    <definedName name="B2TR_C5SO_711N">#REF!</definedName>
    <definedName name="B2TR_C5SO_711O">#REF!</definedName>
    <definedName name="B2TR_C5SO_711P">#REF!</definedName>
    <definedName name="B2TR_C5SO_712K">#REF!</definedName>
    <definedName name="B2TR_C5SO_712L">#REF!</definedName>
    <definedName name="B2TR_C5SO_712M">#REF!</definedName>
    <definedName name="B2TR_C5SO_712N">#REF!</definedName>
    <definedName name="B2TR_C5SO_811B">#REF!</definedName>
    <definedName name="B2TR_C5SO_811C">#REF!</definedName>
    <definedName name="B2TR_C5SO_813B">#REF!</definedName>
    <definedName name="B2TR_C5SO_813C">#REF!</definedName>
    <definedName name="B2TR_C5SO_841A">#REF!</definedName>
    <definedName name="B2TR_C5SO_841B">#REF!</definedName>
    <definedName name="B2TR_C5SO_841C">#REF!</definedName>
    <definedName name="B2TR_C5SO_842A">#REF!</definedName>
    <definedName name="B2TR_C5SO_842B">#REF!</definedName>
    <definedName name="B2TR_C5SO_842C">#REF!</definedName>
    <definedName name="B2TR_C5SO_843A">#REF!</definedName>
    <definedName name="B2TR_C5SO_844A">#REF!</definedName>
    <definedName name="B2TR_C5SO_845K">#REF!</definedName>
    <definedName name="B2TR_C5SO_846D">#REF!</definedName>
    <definedName name="B2TR_C5SO_846E">#REF!</definedName>
    <definedName name="B2TR_C5SO_846F">#REF!</definedName>
    <definedName name="B2TR_C5SO_846G">#REF!</definedName>
    <definedName name="B2TR_C5SO_846H">#REF!</definedName>
    <definedName name="B2TR_C5SO_846I">#REF!</definedName>
    <definedName name="B2TR_C5SO_850A">#REF!</definedName>
    <definedName name="B2TR_C5SO_850C">#REF!</definedName>
    <definedName name="B2TR_C5SO_900A">#REF!</definedName>
    <definedName name="B2TR_C5SO_900F">#REF!</definedName>
    <definedName name="B2TR_C5SO_900H">#REF!</definedName>
    <definedName name="B2TR_C5SO_900I">#REF!</definedName>
    <definedName name="B2TR_C5SO_900L">#REF!</definedName>
    <definedName name="B2TR_C5SO_905A">#REF!</definedName>
    <definedName name="B2TR_C5SO_905B">#REF!</definedName>
    <definedName name="B2TR_C5SO_905C">#REF!</definedName>
    <definedName name="B2TR_C5SO_905U">#REF!</definedName>
    <definedName name="B2TR_C5SO_906A">#REF!</definedName>
    <definedName name="B2TR_C5SO_906D">#REF!</definedName>
    <definedName name="B2TR_C5SO_906F">#REF!</definedName>
    <definedName name="B2TR_C5SO_906I">#REF!</definedName>
    <definedName name="B2TR_C5SO_906J">#REF!</definedName>
    <definedName name="B2TR_C5SO_906K">#REF!</definedName>
    <definedName name="B2TR_C5SO_906P">#REF!</definedName>
    <definedName name="B2TR_C5SO_906Z">#REF!</definedName>
    <definedName name="B2TR_C5SO_908A">#REF!</definedName>
    <definedName name="B2TR_C5SO_908B">#REF!</definedName>
    <definedName name="B2TR_C5SO_910B">#REF!</definedName>
    <definedName name="B2TR_C5SO_910C">#REF!</definedName>
    <definedName name="B2TR_C5SO_910D">#REF!</definedName>
    <definedName name="B2TR_C5SO_910E">#REF!</definedName>
    <definedName name="B2TR_C5SO_910K">#REF!</definedName>
    <definedName name="B2TR_C5SO_910M">#REF!</definedName>
    <definedName name="B2TR_C5SO_910N">#REF!</definedName>
    <definedName name="B2TR_C5SO_910O">#REF!</definedName>
    <definedName name="B2TR_C5SO_910Q">#REF!</definedName>
    <definedName name="B2TR_C5SO_910S">#REF!</definedName>
    <definedName name="B2TR_C5SO_910U">#REF!</definedName>
    <definedName name="B2TR_C5SO_910X">#REF!</definedName>
    <definedName name="B2TR_C5SO_911I">#REF!</definedName>
    <definedName name="B2TR_C5SO_911J">#REF!</definedName>
    <definedName name="B2TR_C5SO_911K">#REF!</definedName>
    <definedName name="B2TR_C5SO_911L">#REF!</definedName>
    <definedName name="B2TR_C5SO_911M">#REF!</definedName>
    <definedName name="B2TR_C5SO_911Q">#REF!</definedName>
    <definedName name="B2TR_C5SO_911QA">#REF!</definedName>
    <definedName name="B2TR_C5SO_911QB">#REF!</definedName>
    <definedName name="B2TR_C5SO_911S">#REF!</definedName>
    <definedName name="B2TR_C5SO_911V">#REF!</definedName>
    <definedName name="B2TR_C5SO_911W">#REF!</definedName>
    <definedName name="B2TR_C5SO_911Z">#REF!</definedName>
    <definedName name="B2TR_C5SO_912K">#REF!</definedName>
    <definedName name="B2TR_C5SO_913A">#REF!</definedName>
    <definedName name="B2TR_C5SO_913D">#REF!</definedName>
    <definedName name="B2TR_C5SO_913M">#REF!</definedName>
    <definedName name="B2TR_C5SO_914A">#REF!</definedName>
    <definedName name="B2TR_C5SO_914B">#REF!</definedName>
    <definedName name="B2TR_C5SO_914E">#REF!</definedName>
    <definedName name="B2TR_C5SO_914F">#REF!</definedName>
    <definedName name="B2TR_C5SO_914K">#REF!</definedName>
    <definedName name="B2TR_C5SO_914MDSIT">#REF!</definedName>
    <definedName name="B2TR_C5SO_920E">#REF!</definedName>
    <definedName name="B2TR_C5SO_921A">#REF!</definedName>
    <definedName name="B2TR_C5SO_921G">#REF!</definedName>
    <definedName name="B2TR_C5SO_930A">#REF!</definedName>
    <definedName name="B2TR_C5SO_930E">#REF!</definedName>
    <definedName name="B2TR_C5SO_930J">#REF!</definedName>
    <definedName name="B2TR_C5SO_930K">#REF!</definedName>
    <definedName name="B2TR_C5SO_940A">#REF!</definedName>
    <definedName name="B2TR_C5SO_940N">#REF!</definedName>
    <definedName name="B2TR_C5SO_940S">#REF!</definedName>
    <definedName name="B2TR_C5SO_940X">#REF!</definedName>
    <definedName name="B2TR_C5SO_960A">#REF!</definedName>
    <definedName name="B2TR_C5SO_980A">#REF!</definedName>
    <definedName name="B2TR_C5SO_980B">#REF!</definedName>
    <definedName name="B2TR_C5SO_980E">#REF!</definedName>
    <definedName name="B2TR_C5SO_980G">#REF!</definedName>
    <definedName name="B2TR_C5SO_980J">#REF!</definedName>
    <definedName name="B2TR_C5SO_980L">#REF!</definedName>
    <definedName name="B2TR_C5SO_985B">#REF!</definedName>
    <definedName name="B2TR_C5SO_990B">#REF!</definedName>
    <definedName name="B2TR_C5SO_995A">#REF!</definedName>
    <definedName name="B2TR_C5SO_999QFIN48">#REF!</definedName>
    <definedName name="B2TR_C5SO_INT1">#REF!</definedName>
    <definedName name="B2TR_C5SO_M31">#REF!</definedName>
    <definedName name="B2TR_C5SO_M32">#REF!</definedName>
    <definedName name="B2TR_C5SO_M33">#REF!</definedName>
    <definedName name="B2TR_C5SO_NIT">#REF!</definedName>
    <definedName name="B2TR_Comm_0001">#REF!</definedName>
    <definedName name="B2TR_Comm_0002">#REF!</definedName>
    <definedName name="B2TR_Comm_0003">#REF!</definedName>
    <definedName name="B2TR_Comm_014A">#REF!</definedName>
    <definedName name="B2TR_Comm_014ADSIT">#REF!</definedName>
    <definedName name="B2TR_Comm_014C">#REF!</definedName>
    <definedName name="B2TR_Comm_014CDSIT">#REF!</definedName>
    <definedName name="B2TR_Comm_014VDSIT">#REF!</definedName>
    <definedName name="B2TR_Comm_014WDSIT">#REF!</definedName>
    <definedName name="B2TR_Comm_210A">#REF!</definedName>
    <definedName name="B2TR_Comm_210B">#REF!</definedName>
    <definedName name="B2TR_Comm_210E">#REF!</definedName>
    <definedName name="B2TR_Comm_211A">#REF!</definedName>
    <definedName name="B2TR_Comm_220A">#REF!</definedName>
    <definedName name="B2TR_Comm_220E">#REF!</definedName>
    <definedName name="B2TR_Comm_230A">#REF!</definedName>
    <definedName name="B2TR_Comm_230B">#REF!</definedName>
    <definedName name="B2TR_Comm_230G">#REF!</definedName>
    <definedName name="B2TR_Comm_230I">#REF!</definedName>
    <definedName name="B2TR_Comm_230J">#REF!</definedName>
    <definedName name="B2TR_Comm_230K">#REF!</definedName>
    <definedName name="B2TR_Comm_230X">#REF!</definedName>
    <definedName name="B2TR_Comm_232A">#REF!</definedName>
    <definedName name="B2TR_Comm_232C">#REF!</definedName>
    <definedName name="B2TR_Comm_232K">#REF!</definedName>
    <definedName name="B2TR_Comm_232M">#REF!</definedName>
    <definedName name="B2TR_Comm_234F">#REF!</definedName>
    <definedName name="B2TR_Comm_234Q">#REF!</definedName>
    <definedName name="B2TR_Comm_280A">#REF!</definedName>
    <definedName name="B2TR_Comm_280D">#REF!</definedName>
    <definedName name="B2TR_Comm_280E">#REF!</definedName>
    <definedName name="B2TR_Comm_280F">#REF!</definedName>
    <definedName name="B2TR_Comm_280H">#REF!</definedName>
    <definedName name="B2TR_Comm_280J">#REF!</definedName>
    <definedName name="B2TR_Comm_280Y">#REF!</definedName>
    <definedName name="B2TR_Comm_282A">#REF!</definedName>
    <definedName name="B2TR_Comm_282B">#REF!</definedName>
    <definedName name="B2TR_Comm_295A">#REF!</definedName>
    <definedName name="B2TR_Comm_295D">#REF!</definedName>
    <definedName name="B2TR_Comm_310A">#REF!</definedName>
    <definedName name="B2TR_Comm_310D">#REF!</definedName>
    <definedName name="B2TR_Comm_310E">#REF!</definedName>
    <definedName name="B2TR_Comm_320A">#REF!</definedName>
    <definedName name="B2TR_Comm_320D">#REF!</definedName>
    <definedName name="B2TR_Comm_320I">#REF!</definedName>
    <definedName name="B2TR_Comm_320L">#REF!</definedName>
    <definedName name="B2TR_Comm_320S">#REF!</definedName>
    <definedName name="B2TR_Comm_320U">#REF!</definedName>
    <definedName name="B2TR_Comm_330D">#REF!</definedName>
    <definedName name="B2TR_Comm_345A">#REF!</definedName>
    <definedName name="B2TR_Comm_345B">#REF!</definedName>
    <definedName name="B2TR_Comm_350A">#REF!</definedName>
    <definedName name="B2TR_Comm_360A">#REF!</definedName>
    <definedName name="B2TR_Comm_380F">#REF!</definedName>
    <definedName name="B2TR_Comm_380J">#REF!</definedName>
    <definedName name="B2TR_Comm_390A">#REF!</definedName>
    <definedName name="B2TR_Comm_390C">#REF!</definedName>
    <definedName name="B2TR_Comm_390D">#REF!</definedName>
    <definedName name="B2TR_Comm_390E">#REF!</definedName>
    <definedName name="B2TR_Comm_390F">#REF!</definedName>
    <definedName name="B2TR_Comm_410A">#REF!</definedName>
    <definedName name="B2TR_Comm_430I">#REF!</definedName>
    <definedName name="B2TR_Comm_430J">#REF!</definedName>
    <definedName name="B2TR_Comm_432A">#REF!</definedName>
    <definedName name="B2TR_Comm_432C">#REF!</definedName>
    <definedName name="B2TR_Comm_432D">#REF!</definedName>
    <definedName name="B2TR_Comm_432G">#REF!</definedName>
    <definedName name="B2TR_Comm_432I">#REF!</definedName>
    <definedName name="B2TR_Comm_432M">#REF!</definedName>
    <definedName name="B2TR_Comm_433A">#REF!</definedName>
    <definedName name="B2TR_Comm_433C">#REF!</definedName>
    <definedName name="B2TR_Comm_433D">#REF!</definedName>
    <definedName name="B2TR_Comm_433F">#REF!</definedName>
    <definedName name="B2TR_Comm_460A">#REF!</definedName>
    <definedName name="B2TR_Comm_510B">#REF!</definedName>
    <definedName name="B2TR_Comm_510H">#REF!</definedName>
    <definedName name="B2TR_Comm_510I">#REF!</definedName>
    <definedName name="B2TR_Comm_510M">#REF!</definedName>
    <definedName name="B2TR_Comm_520A">#REF!</definedName>
    <definedName name="B2TR_Comm_520X">#REF!</definedName>
    <definedName name="B2TR_Comm_520Y">#REF!</definedName>
    <definedName name="B2TR_Comm_531A">#REF!</definedName>
    <definedName name="B2TR_Comm_531B">#REF!</definedName>
    <definedName name="B2TR_Comm_531H">#REF!</definedName>
    <definedName name="B2TR_Comm_532A">#REF!</definedName>
    <definedName name="B2TR_Comm_532C">#REF!</definedName>
    <definedName name="B2TR_Comm_532D">#REF!</definedName>
    <definedName name="B2TR_Comm_532E">#REF!</definedName>
    <definedName name="B2TR_Comm_532F">#REF!</definedName>
    <definedName name="B2TR_Comm_532G">#REF!</definedName>
    <definedName name="B2TR_Comm_532H">#REF!</definedName>
    <definedName name="B2TR_Comm_533A">#REF!</definedName>
    <definedName name="B2TR_Comm_533D">#REF!</definedName>
    <definedName name="B2TR_Comm_533E">#REF!</definedName>
    <definedName name="B2TR_Comm_533J">#REF!</definedName>
    <definedName name="B2TR_Comm_534A">#REF!</definedName>
    <definedName name="B2TR_Comm_560D">#REF!</definedName>
    <definedName name="B2TR_Comm_560J">#REF!</definedName>
    <definedName name="B2TR_Comm_561A">#REF!</definedName>
    <definedName name="B2TR_Comm_561D">#REF!</definedName>
    <definedName name="B2TR_Comm_561I">#REF!</definedName>
    <definedName name="B2TR_Comm_561J">#REF!</definedName>
    <definedName name="B2TR_Comm_562B">#REF!</definedName>
    <definedName name="B2TR_Comm_562H">#REF!</definedName>
    <definedName name="B2TR_Comm_575E">#REF!</definedName>
    <definedName name="B2TR_Comm_575G">#REF!</definedName>
    <definedName name="B2TR_Comm_576e">#REF!</definedName>
    <definedName name="B2TR_Comm_576F">#REF!</definedName>
    <definedName name="B2TR_Comm_601E">#REF!</definedName>
    <definedName name="B2TR_Comm_601G">#REF!</definedName>
    <definedName name="B2TR_Comm_601T">#REF!</definedName>
    <definedName name="B2TR_Comm_602A">#REF!</definedName>
    <definedName name="B2TR_Comm_603A">#REF!</definedName>
    <definedName name="B2TR_Comm_603G">#REF!</definedName>
    <definedName name="B2TR_Comm_605B">#REF!</definedName>
    <definedName name="B2TR_Comm_605C">#REF!</definedName>
    <definedName name="B2TR_Comm_605E">#REF!</definedName>
    <definedName name="B2TR_Comm_605F">#REF!</definedName>
    <definedName name="B2TR_Comm_605I">#REF!</definedName>
    <definedName name="B2TR_Comm_605K">#REF!</definedName>
    <definedName name="B2TR_Comm_605O">#REF!</definedName>
    <definedName name="B2TR_Comm_605P">#REF!</definedName>
    <definedName name="B2TR_Comm_605T">#REF!</definedName>
    <definedName name="B2TR_Comm_605V">#REF!</definedName>
    <definedName name="B2TR_Comm_605W">#REF!</definedName>
    <definedName name="B2TR_Comm_609E">#REF!</definedName>
    <definedName name="B2TR_Comm_610A">#REF!</definedName>
    <definedName name="B2TR_Comm_610U">#REF!</definedName>
    <definedName name="B2TR_Comm_610V">#REF!</definedName>
    <definedName name="B2TR_Comm_611E">#REF!</definedName>
    <definedName name="B2TR_Comm_611G">#REF!</definedName>
    <definedName name="B2TR_Comm_611M">#REF!</definedName>
    <definedName name="B2TR_Comm_611S">#REF!</definedName>
    <definedName name="B2TR_Comm_611U">#REF!</definedName>
    <definedName name="B2TR_Comm_611Y">#REF!</definedName>
    <definedName name="B2TR_Comm_612H">#REF!</definedName>
    <definedName name="B2TR_Comm_612Y">#REF!</definedName>
    <definedName name="B2TR_Comm_613B">#REF!</definedName>
    <definedName name="B2TR_Comm_613C">#REF!</definedName>
    <definedName name="B2TR_Comm_613E">#REF!</definedName>
    <definedName name="B2TR_Comm_613F">#REF!</definedName>
    <definedName name="B2TR_Comm_613I">#REF!</definedName>
    <definedName name="B2TR_Comm_613K">#REF!</definedName>
    <definedName name="B2TR_Comm_613L">#REF!</definedName>
    <definedName name="B2TR_Comm_613N">#REF!</definedName>
    <definedName name="B2TR_Comm_613O">#REF!</definedName>
    <definedName name="B2TR_Comm_613R">#REF!</definedName>
    <definedName name="B2TR_Comm_613S">#REF!</definedName>
    <definedName name="B2TR_Comm_613U">#REF!</definedName>
    <definedName name="B2TR_Comm_613Y">#REF!</definedName>
    <definedName name="B2TR_Comm_614I">#REF!</definedName>
    <definedName name="B2TR_Comm_614W">#REF!</definedName>
    <definedName name="B2TR_Comm_614Y">#REF!</definedName>
    <definedName name="B2TR_Comm_614Z">#REF!</definedName>
    <definedName name="B2TR_Comm_615B">#REF!</definedName>
    <definedName name="B2TR_Comm_615C">#REF!</definedName>
    <definedName name="B2TR_Comm_615Q">#REF!</definedName>
    <definedName name="B2TR_Comm_615R">#REF!</definedName>
    <definedName name="B2TR_Comm_615T">#REF!</definedName>
    <definedName name="B2TR_Comm_615Z">#REF!</definedName>
    <definedName name="B2TR_Comm_616A">#REF!</definedName>
    <definedName name="B2TR_Comm_620A">#REF!</definedName>
    <definedName name="B2TR_Comm_620C">#REF!</definedName>
    <definedName name="B2TR_Comm_625A">#REF!</definedName>
    <definedName name="B2TR_Comm_625B">#REF!</definedName>
    <definedName name="B2TR_Comm_629X">#REF!</definedName>
    <definedName name="B2TR_Comm_630A">#REF!</definedName>
    <definedName name="B2TR_Comm_630E">#REF!</definedName>
    <definedName name="B2TR_Comm_630F">#REF!</definedName>
    <definedName name="B2TR_Comm_630G">#REF!</definedName>
    <definedName name="B2TR_Comm_630J">#REF!</definedName>
    <definedName name="B2TR_Comm_630M">#REF!</definedName>
    <definedName name="B2TR_Comm_630T">#REF!</definedName>
    <definedName name="B2TR_Comm_630X">#REF!</definedName>
    <definedName name="B2TR_Comm_630Y">#REF!</definedName>
    <definedName name="B2TR_Comm_631C">#REF!</definedName>
    <definedName name="B2TR_Comm_631D">#REF!</definedName>
    <definedName name="B2TR_Comm_631E">#REF!</definedName>
    <definedName name="B2TR_Comm_631F">#REF!</definedName>
    <definedName name="B2TR_Comm_631G">#REF!</definedName>
    <definedName name="B2TR_Comm_631H">#REF!</definedName>
    <definedName name="B2TR_Comm_631I">#REF!</definedName>
    <definedName name="B2TR_Comm_631J">#REF!</definedName>
    <definedName name="B2TR_Comm_631S">#REF!</definedName>
    <definedName name="B2TR_Comm_631U">#REF!</definedName>
    <definedName name="B2TR_Comm_632G">#REF!</definedName>
    <definedName name="B2TR_Comm_632O">#REF!</definedName>
    <definedName name="B2TR_Comm_632P">#REF!</definedName>
    <definedName name="B2TR_Comm_632U">#REF!</definedName>
    <definedName name="B2TR_Comm_632Y">#REF!</definedName>
    <definedName name="B2TR_Comm_633A">#REF!</definedName>
    <definedName name="B2TR_Comm_635C">#REF!</definedName>
    <definedName name="B2TR_Comm_638A">#REF!</definedName>
    <definedName name="B2TR_Comm_638C">#REF!</definedName>
    <definedName name="B2TR_Comm_641I">#REF!</definedName>
    <definedName name="B2TR_Comm_641X">#REF!</definedName>
    <definedName name="B2TR_Comm_641Y">#REF!</definedName>
    <definedName name="B2TR_Comm_642B">#REF!</definedName>
    <definedName name="B2TR_Comm_642C">#REF!</definedName>
    <definedName name="B2TR_Comm_651C">#REF!</definedName>
    <definedName name="B2TR_Comm_651F">#REF!</definedName>
    <definedName name="B2TR_Comm_651H">#REF!</definedName>
    <definedName name="B2TR_Comm_651I">#REF!</definedName>
    <definedName name="B2TR_Comm_651J">#REF!</definedName>
    <definedName name="B2TR_Comm_651K">#REF!</definedName>
    <definedName name="B2TR_Comm_651M">#REF!</definedName>
    <definedName name="B2TR_Comm_651O">#REF!</definedName>
    <definedName name="B2TR_Comm_651Q">#REF!</definedName>
    <definedName name="B2TR_Comm_651R">#REF!</definedName>
    <definedName name="B2TR_Comm_651S">#REF!</definedName>
    <definedName name="B2TR_Comm_651T">#REF!</definedName>
    <definedName name="B2TR_Comm_651U">#REF!</definedName>
    <definedName name="B2TR_Comm_651W">#REF!</definedName>
    <definedName name="B2TR_Comm_651X">#REF!</definedName>
    <definedName name="B2TR_Comm_651Y">#REF!</definedName>
    <definedName name="B2TR_Comm_651Z">#REF!</definedName>
    <definedName name="B2TR_Comm_652G">#REF!</definedName>
    <definedName name="B2TR_Comm_653A">#REF!</definedName>
    <definedName name="B2TR_Comm_659B">#REF!</definedName>
    <definedName name="B2TR_Comm_660A">#REF!</definedName>
    <definedName name="B2TR_Comm_660F">#REF!</definedName>
    <definedName name="B2TR_Comm_660G">#REF!</definedName>
    <definedName name="B2TR_Comm_660K">#REF!</definedName>
    <definedName name="B2TR_Comm_660O">#REF!</definedName>
    <definedName name="B2TR_Comm_660R">#REF!</definedName>
    <definedName name="B2TR_Comm_660Z">#REF!</definedName>
    <definedName name="B2TR_Comm_661B">#REF!</definedName>
    <definedName name="B2TR_Comm_661R">#REF!</definedName>
    <definedName name="B2TR_Comm_661S">#REF!</definedName>
    <definedName name="B2TR_Comm_661T">#REF!</definedName>
    <definedName name="B2TR_Comm_661U">#REF!</definedName>
    <definedName name="B2TR_Comm_661V">#REF!</definedName>
    <definedName name="B2TR_Comm_661X">#REF!</definedName>
    <definedName name="B2TR_Comm_661Y">#REF!</definedName>
    <definedName name="B2TR_Comm_662A">#REF!</definedName>
    <definedName name="B2TR_Comm_662D">#REF!</definedName>
    <definedName name="B2TR_Comm_663F">#REF!</definedName>
    <definedName name="B2TR_Comm_663G">#REF!</definedName>
    <definedName name="B2TR_Comm_663N">#REF!</definedName>
    <definedName name="B2TR_Comm_663O">#REF!</definedName>
    <definedName name="B2TR_Comm_663T">#REF!</definedName>
    <definedName name="B2TR_Comm_663X">#REF!</definedName>
    <definedName name="B2TR_Comm_664A">#REF!</definedName>
    <definedName name="B2TR_Comm_664B">#REF!</definedName>
    <definedName name="B2TR_Comm_664F">#REF!</definedName>
    <definedName name="B2TR_Comm_664N">#REF!</definedName>
    <definedName name="B2TR_Comm_664P">#REF!</definedName>
    <definedName name="B2TR_Comm_664Q">#REF!</definedName>
    <definedName name="B2TR_Comm_664R">#REF!</definedName>
    <definedName name="B2TR_Comm_664V">#REF!</definedName>
    <definedName name="B2TR_Comm_665D">#REF!</definedName>
    <definedName name="B2TR_Comm_665G">#REF!</definedName>
    <definedName name="B2TR_Comm_665I">#REF!</definedName>
    <definedName name="B2TR_Comm_665J">#REF!</definedName>
    <definedName name="B2TR_Comm_665N">#REF!</definedName>
    <definedName name="B2TR_Comm_665V">#REF!</definedName>
    <definedName name="B2TR_Comm_665X">#REF!</definedName>
    <definedName name="B2TR_Comm_667C">#REF!</definedName>
    <definedName name="B2TR_Comm_667D">#REF!</definedName>
    <definedName name="B2TR_Comm_667E">#REF!</definedName>
    <definedName name="B2TR_Comm_667H">#REF!</definedName>
    <definedName name="B2TR_Comm_667J">#REF!</definedName>
    <definedName name="B2TR_Comm_667K">#REF!</definedName>
    <definedName name="B2TR_Comm_667N">#REF!</definedName>
    <definedName name="B2TR_Comm_667P">#REF!</definedName>
    <definedName name="B2TR_Comm_667R">#REF!</definedName>
    <definedName name="B2TR_Comm_667S">#REF!</definedName>
    <definedName name="B2TR_Comm_667T">#REF!</definedName>
    <definedName name="B2TR_Comm_667U">#REF!</definedName>
    <definedName name="B2TR_Comm_667V">#REF!</definedName>
    <definedName name="B2TR_Comm_667W">#REF!</definedName>
    <definedName name="B2TR_Comm_667Y">#REF!</definedName>
    <definedName name="B2TR_Comm_667Z">#REF!</definedName>
    <definedName name="B2TR_Comm_668B">#REF!</definedName>
    <definedName name="B2TR_Comm_668D">#REF!</definedName>
    <definedName name="B2TR_Comm_668E">#REF!</definedName>
    <definedName name="B2TR_Comm_668F">#REF!</definedName>
    <definedName name="B2TR_Comm_668G">#REF!</definedName>
    <definedName name="B2TR_Comm_668H">#REF!</definedName>
    <definedName name="B2TR_Comm_668I">#REF!</definedName>
    <definedName name="B2TR_Comm_668J">#REF!</definedName>
    <definedName name="B2TR_Comm_668O">#REF!</definedName>
    <definedName name="B2TR_Comm_668P">#REF!</definedName>
    <definedName name="B2TR_Comm_668T">#REF!</definedName>
    <definedName name="B2TR_Comm_668U">#REF!</definedName>
    <definedName name="B2TR_Comm_668V">#REF!</definedName>
    <definedName name="B2TR_Comm_669A">#REF!</definedName>
    <definedName name="B2TR_Comm_669H">#REF!</definedName>
    <definedName name="B2TR_Comm_669I">#REF!</definedName>
    <definedName name="B2TR_Comm_669J">#REF!</definedName>
    <definedName name="B2TR_Comm_669K">#REF!</definedName>
    <definedName name="B2TR_Comm_669O">#REF!</definedName>
    <definedName name="B2TR_Comm_669R">#REF!</definedName>
    <definedName name="B2TR_Comm_669S">#REF!</definedName>
    <definedName name="B2TR_Comm_669T">#REF!</definedName>
    <definedName name="B2TR_Comm_669U">#REF!</definedName>
    <definedName name="B2TR_Comm_669W">#REF!</definedName>
    <definedName name="B2TR_Comm_669X">#REF!</definedName>
    <definedName name="B2TR_Comm_669Y">#REF!</definedName>
    <definedName name="B2TR_Comm_669Z">#REF!</definedName>
    <definedName name="B2TR_Comm_670D">#REF!</definedName>
    <definedName name="B2TR_Comm_670F">#REF!</definedName>
    <definedName name="B2TR_Comm_670H">#REF!</definedName>
    <definedName name="B2TR_Comm_670I">#REF!</definedName>
    <definedName name="B2TR_Comm_670N">#REF!</definedName>
    <definedName name="B2TR_Comm_670O">#REF!</definedName>
    <definedName name="B2TR_Comm_670P">#REF!</definedName>
    <definedName name="B2TR_Comm_670Q">#REF!</definedName>
    <definedName name="B2TR_Comm_670S">#REF!</definedName>
    <definedName name="B2TR_Comm_670W">#REF!</definedName>
    <definedName name="B2TR_Comm_670X">#REF!</definedName>
    <definedName name="B2TR_Comm_670Y">#REF!</definedName>
    <definedName name="B2TR_Comm_670Z">#REF!</definedName>
    <definedName name="B2TR_Comm_671A">#REF!</definedName>
    <definedName name="B2TR_Comm_671B">#REF!</definedName>
    <definedName name="B2TR_Comm_671D">#REF!</definedName>
    <definedName name="B2TR_Comm_671F">#REF!</definedName>
    <definedName name="B2TR_Comm_671G">#REF!</definedName>
    <definedName name="B2TR_Comm_671H">#REF!</definedName>
    <definedName name="B2TR_Comm_671I">#REF!</definedName>
    <definedName name="B2TR_Comm_671J">#REF!</definedName>
    <definedName name="B2TR_Comm_671K">#REF!</definedName>
    <definedName name="B2TR_Comm_671L">#REF!</definedName>
    <definedName name="B2TR_Comm_671M">#REF!</definedName>
    <definedName name="B2TR_Comm_671N">#REF!</definedName>
    <definedName name="B2TR_Comm_671O">#REF!</definedName>
    <definedName name="B2TR_Comm_671P">#REF!</definedName>
    <definedName name="B2TR_Comm_671Q">#REF!</definedName>
    <definedName name="B2TR_Comm_671R">#REF!</definedName>
    <definedName name="B2TR_Comm_671S">#REF!</definedName>
    <definedName name="B2TR_Comm_671T">#REF!</definedName>
    <definedName name="B2TR_Comm_671W">#REF!</definedName>
    <definedName name="B2TR_Comm_671Z">#REF!</definedName>
    <definedName name="B2TR_Comm_672G">#REF!</definedName>
    <definedName name="B2TR_Comm_672H">#REF!</definedName>
    <definedName name="B2TR_Comm_672I">#REF!</definedName>
    <definedName name="B2TR_Comm_672M">#REF!</definedName>
    <definedName name="B2TR_Comm_672N">#REF!</definedName>
    <definedName name="B2TR_Comm_672O">#REF!</definedName>
    <definedName name="B2TR_Comm_672P">#REF!</definedName>
    <definedName name="B2TR_Comm_672R">#REF!</definedName>
    <definedName name="B2TR_Comm_672S">#REF!</definedName>
    <definedName name="B2TR_Comm_672T">#REF!</definedName>
    <definedName name="B2TR_Comm_673C">#REF!</definedName>
    <definedName name="B2TR_Comm_673E">#REF!</definedName>
    <definedName name="B2TR_Comm_673F">#REF!</definedName>
    <definedName name="B2TR_Comm_673G">#REF!</definedName>
    <definedName name="B2TR_Comm_673H">#REF!</definedName>
    <definedName name="B2TR_Comm_673I">#REF!</definedName>
    <definedName name="B2TR_Comm_673J">#REF!</definedName>
    <definedName name="B2TR_Comm_673K">#REF!</definedName>
    <definedName name="B2TR_Comm_673M">#REF!</definedName>
    <definedName name="B2TR_Comm_673N">#REF!</definedName>
    <definedName name="B2TR_Comm_673O">#REF!</definedName>
    <definedName name="B2TR_Comm_673R">#REF!</definedName>
    <definedName name="B2TR_Comm_673S">#REF!</definedName>
    <definedName name="B2TR_Comm_673U">#REF!</definedName>
    <definedName name="B2TR_Comm_673V">#REF!</definedName>
    <definedName name="B2TR_Comm_673W">#REF!</definedName>
    <definedName name="B2TR_Comm_673X">#REF!</definedName>
    <definedName name="B2TR_Comm_673Y">#REF!</definedName>
    <definedName name="B2TR_Comm_673Z">#REF!</definedName>
    <definedName name="B2TR_Comm_674A">#REF!</definedName>
    <definedName name="B2TR_Comm_674B">#REF!</definedName>
    <definedName name="B2TR_Comm_674C">#REF!</definedName>
    <definedName name="B2TR_Comm_674D">#REF!</definedName>
    <definedName name="B2TR_Comm_674E">#REF!</definedName>
    <definedName name="B2TR_Comm_674F">#REF!</definedName>
    <definedName name="B2TR_Comm_674G">#REF!</definedName>
    <definedName name="B2TR_Comm_674I">#REF!</definedName>
    <definedName name="B2TR_Comm_674J">#REF!</definedName>
    <definedName name="B2TR_Comm_674M">#REF!</definedName>
    <definedName name="B2TR_Comm_674P">#REF!</definedName>
    <definedName name="B2TR_Comm_674Q">#REF!</definedName>
    <definedName name="B2TR_Comm_674R">#REF!</definedName>
    <definedName name="B2TR_Comm_674S">#REF!</definedName>
    <definedName name="B2TR_Comm_674V">#REF!</definedName>
    <definedName name="B2TR_Comm_674W">#REF!</definedName>
    <definedName name="B2TR_Comm_675A">#REF!</definedName>
    <definedName name="B2TR_Comm_675C">#REF!</definedName>
    <definedName name="B2TR_Comm_675E">#REF!</definedName>
    <definedName name="B2TR_Comm_675F">#REF!</definedName>
    <definedName name="B2TR_Comm_675G">#REF!</definedName>
    <definedName name="B2TR_Comm_675H">#REF!</definedName>
    <definedName name="B2TR_Comm_675I">#REF!</definedName>
    <definedName name="B2TR_Comm_675J">#REF!</definedName>
    <definedName name="B2TR_Comm_675K">#REF!</definedName>
    <definedName name="B2TR_Comm_675L">#REF!</definedName>
    <definedName name="B2TR_Comm_675M">#REF!</definedName>
    <definedName name="B2TR_Comm_675N">#REF!</definedName>
    <definedName name="B2TR_Comm_675O">#REF!</definedName>
    <definedName name="B2TR_Comm_675P">#REF!</definedName>
    <definedName name="B2TR_Comm_675Q">#REF!</definedName>
    <definedName name="B2TR_Comm_675R">#REF!</definedName>
    <definedName name="B2TR_Comm_675S">#REF!</definedName>
    <definedName name="B2TR_Comm_675T">#REF!</definedName>
    <definedName name="B2TR_Comm_675U">#REF!</definedName>
    <definedName name="B2TR_Comm_675V">#REF!</definedName>
    <definedName name="B2TR_Comm_675W">#REF!</definedName>
    <definedName name="B2TR_Comm_675X">#REF!</definedName>
    <definedName name="B2TR_Comm_675Y">#REF!</definedName>
    <definedName name="B2TR_Comm_675Z">#REF!</definedName>
    <definedName name="B2TR_Comm_676A">#REF!</definedName>
    <definedName name="B2TR_Comm_676B">#REF!</definedName>
    <definedName name="B2TR_Comm_676C">#REF!</definedName>
    <definedName name="B2TR_Comm_676D">#REF!</definedName>
    <definedName name="B2TR_Comm_676E">#REF!</definedName>
    <definedName name="B2TR_Comm_676F">#REF!</definedName>
    <definedName name="B2TR_Comm_676G">#REF!</definedName>
    <definedName name="B2TR_Comm_676J">#REF!</definedName>
    <definedName name="B2TR_Comm_690C">#REF!</definedName>
    <definedName name="B2TR_Comm_690D">#REF!</definedName>
    <definedName name="B2TR_Comm_690E">#REF!</definedName>
    <definedName name="B2TR_Comm_690F">#REF!</definedName>
    <definedName name="B2TR_Comm_690G">#REF!</definedName>
    <definedName name="B2TR_Comm_690I">#REF!</definedName>
    <definedName name="B2TR_Comm_690J">#REF!</definedName>
    <definedName name="B2TR_Comm_690K">#REF!</definedName>
    <definedName name="B2TR_Comm_690L">#REF!</definedName>
    <definedName name="B2TR_Comm_700B">#REF!</definedName>
    <definedName name="B2TR_Comm_701A">#REF!</definedName>
    <definedName name="B2TR_Comm_702A">#REF!</definedName>
    <definedName name="B2TR_Comm_710H">#REF!</definedName>
    <definedName name="B2TR_Comm_710Q">#REF!</definedName>
    <definedName name="B2TR_Comm_710Y">#REF!</definedName>
    <definedName name="B2TR_Comm_711N">#REF!</definedName>
    <definedName name="B2TR_Comm_711O">#REF!</definedName>
    <definedName name="B2TR_Comm_711P">#REF!</definedName>
    <definedName name="B2TR_Comm_712K">#REF!</definedName>
    <definedName name="B2TR_Comm_712L">#REF!</definedName>
    <definedName name="B2TR_Comm_712M">#REF!</definedName>
    <definedName name="B2TR_Comm_712N">#REF!</definedName>
    <definedName name="B2TR_Comm_811B">#REF!</definedName>
    <definedName name="B2TR_Comm_811C">#REF!</definedName>
    <definedName name="B2TR_Comm_813B">#REF!</definedName>
    <definedName name="B2TR_Comm_813C">#REF!</definedName>
    <definedName name="B2TR_Comm_841A">#REF!</definedName>
    <definedName name="B2TR_Comm_841B">#REF!</definedName>
    <definedName name="B2TR_Comm_841C">#REF!</definedName>
    <definedName name="B2TR_Comm_842A">#REF!</definedName>
    <definedName name="B2TR_Comm_842B">#REF!</definedName>
    <definedName name="B2TR_Comm_842C">#REF!</definedName>
    <definedName name="B2TR_Comm_843A">#REF!</definedName>
    <definedName name="B2TR_Comm_844A">#REF!</definedName>
    <definedName name="B2TR_Comm_845K">#REF!</definedName>
    <definedName name="B2TR_Comm_846D">#REF!</definedName>
    <definedName name="B2TR_Comm_846E">#REF!</definedName>
    <definedName name="B2TR_Comm_846F">#REF!</definedName>
    <definedName name="B2TR_Comm_846G">#REF!</definedName>
    <definedName name="B2TR_Comm_846H">#REF!</definedName>
    <definedName name="B2TR_Comm_846I">#REF!</definedName>
    <definedName name="B2TR_Comm_850A">#REF!</definedName>
    <definedName name="B2TR_Comm_850C">#REF!</definedName>
    <definedName name="B2TR_Comm_900A">#REF!</definedName>
    <definedName name="B2TR_Comm_900F">#REF!</definedName>
    <definedName name="B2TR_Comm_900H">#REF!</definedName>
    <definedName name="B2TR_Comm_900I">#REF!</definedName>
    <definedName name="B2TR_Comm_900L">#REF!</definedName>
    <definedName name="B2TR_Comm_905A">#REF!</definedName>
    <definedName name="B2TR_Comm_905B">#REF!</definedName>
    <definedName name="B2TR_Comm_905C">#REF!</definedName>
    <definedName name="B2TR_Comm_905U">#REF!</definedName>
    <definedName name="B2TR_Comm_906A">#REF!</definedName>
    <definedName name="B2TR_Comm_906D">#REF!</definedName>
    <definedName name="B2TR_Comm_906F">#REF!</definedName>
    <definedName name="B2TR_Comm_906I">#REF!</definedName>
    <definedName name="B2TR_Comm_906J">#REF!</definedName>
    <definedName name="B2TR_Comm_906K">#REF!</definedName>
    <definedName name="B2TR_Comm_906P">#REF!</definedName>
    <definedName name="B2TR_Comm_906Z">#REF!</definedName>
    <definedName name="B2TR_Comm_908A">#REF!</definedName>
    <definedName name="B2TR_Comm_908B">#REF!</definedName>
    <definedName name="B2TR_Comm_910B">#REF!</definedName>
    <definedName name="B2TR_Comm_910C">#REF!</definedName>
    <definedName name="B2TR_Comm_910D">#REF!</definedName>
    <definedName name="B2TR_Comm_910E">#REF!</definedName>
    <definedName name="B2TR_Comm_910K">#REF!</definedName>
    <definedName name="B2TR_Comm_910M">#REF!</definedName>
    <definedName name="B2TR_Comm_910N">#REF!</definedName>
    <definedName name="B2TR_Comm_910O">#REF!</definedName>
    <definedName name="B2TR_Comm_910Q">#REF!</definedName>
    <definedName name="B2TR_Comm_910S">#REF!</definedName>
    <definedName name="B2TR_Comm_910U">#REF!</definedName>
    <definedName name="B2TR_Comm_910X">#REF!</definedName>
    <definedName name="B2TR_Comm_911I">#REF!</definedName>
    <definedName name="B2TR_Comm_911J">#REF!</definedName>
    <definedName name="B2TR_Comm_911K">#REF!</definedName>
    <definedName name="B2TR_Comm_911L">#REF!</definedName>
    <definedName name="B2TR_Comm_911M">#REF!</definedName>
    <definedName name="B2TR_Comm_911Q">#REF!</definedName>
    <definedName name="B2TR_Comm_911QA">#REF!</definedName>
    <definedName name="B2TR_Comm_911QB">#REF!</definedName>
    <definedName name="B2TR_Comm_911S">#REF!</definedName>
    <definedName name="B2TR_Comm_911V">#REF!</definedName>
    <definedName name="B2TR_Comm_911W">#REF!</definedName>
    <definedName name="B2TR_Comm_911Z">#REF!</definedName>
    <definedName name="B2TR_Comm_912K">#REF!</definedName>
    <definedName name="B2TR_Comm_913A">#REF!</definedName>
    <definedName name="B2TR_Comm_913D">#REF!</definedName>
    <definedName name="B2TR_Comm_913M">#REF!</definedName>
    <definedName name="B2TR_Comm_914A">#REF!</definedName>
    <definedName name="B2TR_Comm_914B">#REF!</definedName>
    <definedName name="B2TR_Comm_914E">#REF!</definedName>
    <definedName name="B2TR_Comm_914F">#REF!</definedName>
    <definedName name="B2TR_Comm_914K">#REF!</definedName>
    <definedName name="B2TR_Comm_914MDSIT">#REF!</definedName>
    <definedName name="B2TR_Comm_920E">#REF!</definedName>
    <definedName name="B2TR_Comm_921A">#REF!</definedName>
    <definedName name="B2TR_Comm_921G">#REF!</definedName>
    <definedName name="B2TR_Comm_930A">#REF!</definedName>
    <definedName name="B2TR_Comm_930E">#REF!</definedName>
    <definedName name="B2TR_Comm_930J">#REF!</definedName>
    <definedName name="B2TR_Comm_930K">#REF!</definedName>
    <definedName name="B2TR_Comm_940A">#REF!</definedName>
    <definedName name="B2TR_Comm_940N">#REF!</definedName>
    <definedName name="B2TR_Comm_940S">#REF!</definedName>
    <definedName name="B2TR_Comm_940X">#REF!</definedName>
    <definedName name="B2TR_Comm_960A">#REF!</definedName>
    <definedName name="B2TR_Comm_980A">#REF!</definedName>
    <definedName name="B2TR_Comm_980B">#REF!</definedName>
    <definedName name="B2TR_Comm_980E">#REF!</definedName>
    <definedName name="B2TR_Comm_980G">#REF!</definedName>
    <definedName name="B2TR_Comm_980J">#REF!</definedName>
    <definedName name="B2TR_Comm_980L">#REF!</definedName>
    <definedName name="B2TR_Comm_985B">#REF!</definedName>
    <definedName name="B2TR_Comm_990B">#REF!</definedName>
    <definedName name="B2TR_Comm_995A">#REF!</definedName>
    <definedName name="B2TR_Comm_999QFIN48">#REF!</definedName>
    <definedName name="B2TR_Comm_Credits">#REF!</definedName>
    <definedName name="B2TR_Comm_FIT">#REF!</definedName>
    <definedName name="B2TR_Comm_INT1">#REF!</definedName>
    <definedName name="B2TR_Comm_M31">#REF!</definedName>
    <definedName name="B2TR_Comm_M32">#REF!</definedName>
    <definedName name="B2TR_Comm_M33">#REF!</definedName>
    <definedName name="B2TR_Comm_NIT">#REF!</definedName>
    <definedName name="B2TR_Comm_SIT">#REF!</definedName>
    <definedName name="B2TR_EE_0001">#REF!</definedName>
    <definedName name="B2TR_EE_0002">#REF!</definedName>
    <definedName name="B2TR_EE_0003">#REF!</definedName>
    <definedName name="B2TR_EE_014A">#REF!</definedName>
    <definedName name="B2TR_EE_014ADSIT">#REF!</definedName>
    <definedName name="B2TR_EE_014C">#REF!</definedName>
    <definedName name="B2TR_EE_014CDSIT">#REF!</definedName>
    <definedName name="B2TR_EE_014VDSIT">#REF!</definedName>
    <definedName name="B2TR_EE_014WDSIT">#REF!</definedName>
    <definedName name="B2TR_EE_210A">#REF!</definedName>
    <definedName name="B2TR_EE_210B">#REF!</definedName>
    <definedName name="B2TR_EE_210E">#REF!</definedName>
    <definedName name="B2TR_EE_211A">#REF!</definedName>
    <definedName name="B2TR_EE_220A">#REF!</definedName>
    <definedName name="B2TR_EE_220E">#REF!</definedName>
    <definedName name="B2TR_EE_230A">#REF!</definedName>
    <definedName name="B2TR_EE_230B">#REF!</definedName>
    <definedName name="B2TR_EE_230G">#REF!</definedName>
    <definedName name="B2TR_EE_230I">#REF!</definedName>
    <definedName name="B2TR_EE_230J">#REF!</definedName>
    <definedName name="B2TR_EE_230K">#REF!</definedName>
    <definedName name="B2TR_EE_230X">#REF!</definedName>
    <definedName name="B2TR_EE_232A">#REF!</definedName>
    <definedName name="B2TR_EE_232C">#REF!</definedName>
    <definedName name="B2TR_EE_232K">#REF!</definedName>
    <definedName name="B2TR_EE_232M">#REF!</definedName>
    <definedName name="B2TR_EE_234F">#REF!</definedName>
    <definedName name="B2TR_EE_234Q">#REF!</definedName>
    <definedName name="B2TR_EE_280A">#REF!</definedName>
    <definedName name="B2TR_EE_280D">#REF!</definedName>
    <definedName name="B2TR_EE_280E">#REF!</definedName>
    <definedName name="B2TR_EE_280F">#REF!</definedName>
    <definedName name="B2TR_EE_280H">#REF!</definedName>
    <definedName name="B2TR_EE_280J">#REF!</definedName>
    <definedName name="B2TR_EE_280Y">#REF!</definedName>
    <definedName name="B2TR_EE_282A">#REF!</definedName>
    <definedName name="B2TR_EE_282B">#REF!</definedName>
    <definedName name="B2TR_EE_295A">#REF!</definedName>
    <definedName name="B2TR_EE_295D">#REF!</definedName>
    <definedName name="B2TR_EE_310A">#REF!</definedName>
    <definedName name="B2TR_EE_310D">#REF!</definedName>
    <definedName name="B2TR_EE_310E">#REF!</definedName>
    <definedName name="B2TR_EE_320A">#REF!</definedName>
    <definedName name="B2TR_EE_320D">#REF!</definedName>
    <definedName name="B2TR_EE_320I">#REF!</definedName>
    <definedName name="B2TR_EE_320L">#REF!</definedName>
    <definedName name="B2TR_EE_320S">#REF!</definedName>
    <definedName name="B2TR_EE_320U">#REF!</definedName>
    <definedName name="B2TR_EE_330D">#REF!</definedName>
    <definedName name="B2TR_EE_345A">#REF!</definedName>
    <definedName name="B2TR_EE_345B">#REF!</definedName>
    <definedName name="B2TR_EE_350A">#REF!</definedName>
    <definedName name="B2TR_EE_360A">#REF!</definedName>
    <definedName name="B2TR_EE_380F">#REF!</definedName>
    <definedName name="B2TR_EE_380J">#REF!</definedName>
    <definedName name="B2TR_EE_390A">#REF!</definedName>
    <definedName name="B2TR_EE_390C">#REF!</definedName>
    <definedName name="B2TR_EE_390D">#REF!</definedName>
    <definedName name="B2TR_EE_390E">#REF!</definedName>
    <definedName name="B2TR_EE_390F">#REF!</definedName>
    <definedName name="B2TR_EE_410A">#REF!</definedName>
    <definedName name="B2TR_EE_430I">#REF!</definedName>
    <definedName name="B2TR_EE_430J">#REF!</definedName>
    <definedName name="B2TR_EE_432A">#REF!</definedName>
    <definedName name="B2TR_EE_432C">#REF!</definedName>
    <definedName name="B2TR_EE_432D">#REF!</definedName>
    <definedName name="B2TR_EE_432G">#REF!</definedName>
    <definedName name="B2TR_EE_432I">#REF!</definedName>
    <definedName name="B2TR_EE_432M">#REF!</definedName>
    <definedName name="B2TR_EE_433A">#REF!</definedName>
    <definedName name="B2TR_EE_433C">#REF!</definedName>
    <definedName name="B2TR_EE_433D">#REF!</definedName>
    <definedName name="B2TR_EE_433F">#REF!</definedName>
    <definedName name="B2TR_EE_460A">#REF!</definedName>
    <definedName name="B2TR_EE_510B">#REF!</definedName>
    <definedName name="B2TR_EE_510H">#REF!</definedName>
    <definedName name="B2TR_EE_510I">#REF!</definedName>
    <definedName name="B2TR_EE_510M">#REF!</definedName>
    <definedName name="B2TR_EE_520A">#REF!</definedName>
    <definedName name="B2TR_EE_520X">#REF!</definedName>
    <definedName name="B2TR_EE_520Y">#REF!</definedName>
    <definedName name="B2TR_EE_531A">#REF!</definedName>
    <definedName name="B2TR_EE_531B">#REF!</definedName>
    <definedName name="B2TR_EE_531H">#REF!</definedName>
    <definedName name="B2TR_EE_532A">#REF!</definedName>
    <definedName name="B2TR_EE_532C">#REF!</definedName>
    <definedName name="B2TR_EE_532D">#REF!</definedName>
    <definedName name="B2TR_EE_532E">#REF!</definedName>
    <definedName name="B2TR_EE_532F">#REF!</definedName>
    <definedName name="B2TR_EE_532G">#REF!</definedName>
    <definedName name="B2TR_EE_532H">#REF!</definedName>
    <definedName name="B2TR_EE_533A">#REF!</definedName>
    <definedName name="B2TR_EE_533D">#REF!</definedName>
    <definedName name="B2TR_EE_533E">#REF!</definedName>
    <definedName name="B2TR_EE_533J">#REF!</definedName>
    <definedName name="B2TR_EE_534A">#REF!</definedName>
    <definedName name="B2TR_EE_560D">#REF!</definedName>
    <definedName name="B2TR_EE_560J">#REF!</definedName>
    <definedName name="B2TR_EE_561A">#REF!</definedName>
    <definedName name="B2TR_EE_561D">#REF!</definedName>
    <definedName name="B2TR_EE_561I">#REF!</definedName>
    <definedName name="B2TR_EE_561J">#REF!</definedName>
    <definedName name="B2TR_EE_562B">#REF!</definedName>
    <definedName name="B2TR_EE_562H">#REF!</definedName>
    <definedName name="B2TR_EE_575E">#REF!</definedName>
    <definedName name="B2TR_EE_575G">#REF!</definedName>
    <definedName name="B2TR_EE_576e">#REF!</definedName>
    <definedName name="B2TR_EE_576F">#REF!</definedName>
    <definedName name="B2TR_EE_601E">#REF!</definedName>
    <definedName name="B2TR_EE_601G">#REF!</definedName>
    <definedName name="B2TR_EE_601T">#REF!</definedName>
    <definedName name="B2TR_EE_602A">#REF!</definedName>
    <definedName name="B2TR_EE_603A">#REF!</definedName>
    <definedName name="B2TR_EE_603G">#REF!</definedName>
    <definedName name="B2TR_EE_605B">#REF!</definedName>
    <definedName name="B2TR_EE_605C">#REF!</definedName>
    <definedName name="B2TR_EE_605E">#REF!</definedName>
    <definedName name="B2TR_EE_605F">#REF!</definedName>
    <definedName name="B2TR_EE_605I">#REF!</definedName>
    <definedName name="B2TR_EE_605K">#REF!</definedName>
    <definedName name="B2TR_EE_605O">#REF!</definedName>
    <definedName name="B2TR_EE_605P">#REF!</definedName>
    <definedName name="B2TR_EE_605T">#REF!</definedName>
    <definedName name="B2TR_EE_605V">#REF!</definedName>
    <definedName name="B2TR_EE_605W">#REF!</definedName>
    <definedName name="B2TR_EE_609E">#REF!</definedName>
    <definedName name="B2TR_EE_610A">#REF!</definedName>
    <definedName name="B2TR_EE_610U">#REF!</definedName>
    <definedName name="B2TR_EE_610V">#REF!</definedName>
    <definedName name="B2TR_EE_611E">#REF!</definedName>
    <definedName name="B2TR_EE_611G">#REF!</definedName>
    <definedName name="B2TR_EE_611M">#REF!</definedName>
    <definedName name="B2TR_EE_611S">#REF!</definedName>
    <definedName name="B2TR_EE_611U">#REF!</definedName>
    <definedName name="B2TR_EE_611Y">#REF!</definedName>
    <definedName name="B2TR_EE_612H">#REF!</definedName>
    <definedName name="B2TR_EE_612Y">#REF!</definedName>
    <definedName name="B2TR_EE_613B">#REF!</definedName>
    <definedName name="B2TR_EE_613C">#REF!</definedName>
    <definedName name="B2TR_EE_613E">#REF!</definedName>
    <definedName name="B2TR_EE_613F">#REF!</definedName>
    <definedName name="B2TR_EE_613I">#REF!</definedName>
    <definedName name="B2TR_EE_613K">#REF!</definedName>
    <definedName name="B2TR_EE_613L">#REF!</definedName>
    <definedName name="B2TR_EE_613N">#REF!</definedName>
    <definedName name="B2TR_EE_613O">#REF!</definedName>
    <definedName name="B2TR_EE_613R">#REF!</definedName>
    <definedName name="B2TR_EE_613S">#REF!</definedName>
    <definedName name="B2TR_EE_613U">#REF!</definedName>
    <definedName name="B2TR_EE_613Y">#REF!</definedName>
    <definedName name="B2TR_EE_614I">#REF!</definedName>
    <definedName name="B2TR_EE_614W">#REF!</definedName>
    <definedName name="B2TR_EE_614Y">#REF!</definedName>
    <definedName name="B2TR_EE_614Z">#REF!</definedName>
    <definedName name="B2TR_EE_615B">#REF!</definedName>
    <definedName name="B2TR_EE_615C">#REF!</definedName>
    <definedName name="B2TR_EE_615Q">#REF!</definedName>
    <definedName name="B2TR_EE_615R">#REF!</definedName>
    <definedName name="B2TR_EE_615T">#REF!</definedName>
    <definedName name="B2TR_EE_615Z">#REF!</definedName>
    <definedName name="B2TR_EE_616A">#REF!</definedName>
    <definedName name="B2TR_EE_620A">#REF!</definedName>
    <definedName name="B2TR_EE_620C">#REF!</definedName>
    <definedName name="B2TR_EE_625A">#REF!</definedName>
    <definedName name="B2TR_EE_625B">#REF!</definedName>
    <definedName name="B2TR_EE_629X">#REF!</definedName>
    <definedName name="B2TR_EE_630A">#REF!</definedName>
    <definedName name="B2TR_EE_630E">#REF!</definedName>
    <definedName name="B2TR_EE_630F">#REF!</definedName>
    <definedName name="B2TR_EE_630G">#REF!</definedName>
    <definedName name="B2TR_EE_630J">#REF!</definedName>
    <definedName name="B2TR_EE_630M">#REF!</definedName>
    <definedName name="B2TR_EE_630T">#REF!</definedName>
    <definedName name="B2TR_EE_630X">#REF!</definedName>
    <definedName name="B2TR_EE_630Y">#REF!</definedName>
    <definedName name="B2TR_EE_631C">#REF!</definedName>
    <definedName name="B2TR_EE_631D">#REF!</definedName>
    <definedName name="B2TR_EE_631E">#REF!</definedName>
    <definedName name="B2TR_EE_631F">#REF!</definedName>
    <definedName name="B2TR_EE_631G">#REF!</definedName>
    <definedName name="B2TR_EE_631H">#REF!</definedName>
    <definedName name="B2TR_EE_631I">#REF!</definedName>
    <definedName name="B2TR_EE_631J">#REF!</definedName>
    <definedName name="B2TR_EE_631S">#REF!</definedName>
    <definedName name="B2TR_EE_631U">#REF!</definedName>
    <definedName name="B2TR_EE_632G">#REF!</definedName>
    <definedName name="B2TR_EE_632O">#REF!</definedName>
    <definedName name="B2TR_EE_632P">#REF!</definedName>
    <definedName name="B2TR_EE_632U">#REF!</definedName>
    <definedName name="B2TR_EE_632Y">#REF!</definedName>
    <definedName name="B2TR_EE_633A">#REF!</definedName>
    <definedName name="B2TR_EE_635C">#REF!</definedName>
    <definedName name="B2TR_EE_638A">#REF!</definedName>
    <definedName name="B2TR_EE_638C">#REF!</definedName>
    <definedName name="B2TR_EE_641I">#REF!</definedName>
    <definedName name="B2TR_EE_641X">#REF!</definedName>
    <definedName name="B2TR_EE_641Y">#REF!</definedName>
    <definedName name="B2TR_EE_642B">#REF!</definedName>
    <definedName name="B2TR_EE_642C">#REF!</definedName>
    <definedName name="B2TR_EE_651C">#REF!</definedName>
    <definedName name="B2TR_EE_651F">#REF!</definedName>
    <definedName name="B2TR_EE_651H">#REF!</definedName>
    <definedName name="B2TR_EE_651I">#REF!</definedName>
    <definedName name="B2TR_EE_651J">#REF!</definedName>
    <definedName name="B2TR_EE_651K">#REF!</definedName>
    <definedName name="B2TR_EE_651M">#REF!</definedName>
    <definedName name="B2TR_EE_651O">#REF!</definedName>
    <definedName name="B2TR_EE_651Q">#REF!</definedName>
    <definedName name="B2TR_EE_651R">#REF!</definedName>
    <definedName name="B2TR_EE_651S">#REF!</definedName>
    <definedName name="B2TR_EE_651T">#REF!</definedName>
    <definedName name="B2TR_EE_651U">#REF!</definedName>
    <definedName name="B2TR_EE_651W">#REF!</definedName>
    <definedName name="B2TR_EE_651X">#REF!</definedName>
    <definedName name="B2TR_EE_651Y">#REF!</definedName>
    <definedName name="B2TR_EE_651Z">#REF!</definedName>
    <definedName name="B2TR_EE_652G">#REF!</definedName>
    <definedName name="B2TR_EE_653A">#REF!</definedName>
    <definedName name="B2TR_EE_659B">#REF!</definedName>
    <definedName name="B2TR_EE_660A">#REF!</definedName>
    <definedName name="B2TR_EE_660F">#REF!</definedName>
    <definedName name="B2TR_EE_660G">#REF!</definedName>
    <definedName name="B2TR_EE_660K">#REF!</definedName>
    <definedName name="B2TR_EE_660O">#REF!</definedName>
    <definedName name="B2TR_EE_660R">#REF!</definedName>
    <definedName name="B2TR_EE_660Z">#REF!</definedName>
    <definedName name="B2TR_EE_661B">#REF!</definedName>
    <definedName name="B2TR_EE_661R">#REF!</definedName>
    <definedName name="B2TR_EE_661S">#REF!</definedName>
    <definedName name="B2TR_EE_661T">#REF!</definedName>
    <definedName name="B2TR_EE_661U">#REF!</definedName>
    <definedName name="B2TR_EE_661V">#REF!</definedName>
    <definedName name="B2TR_EE_661X">#REF!</definedName>
    <definedName name="B2TR_EE_661Y">#REF!</definedName>
    <definedName name="B2TR_EE_662A">#REF!</definedName>
    <definedName name="B2TR_EE_662D">#REF!</definedName>
    <definedName name="B2TR_EE_663F">#REF!</definedName>
    <definedName name="B2TR_EE_663G">#REF!</definedName>
    <definedName name="B2TR_EE_663N">#REF!</definedName>
    <definedName name="B2TR_EE_663O">#REF!</definedName>
    <definedName name="B2TR_EE_663T">#REF!</definedName>
    <definedName name="B2TR_EE_663X">#REF!</definedName>
    <definedName name="B2TR_EE_664A">#REF!</definedName>
    <definedName name="B2TR_EE_664B">#REF!</definedName>
    <definedName name="B2TR_EE_664F">#REF!</definedName>
    <definedName name="B2TR_EE_664N">#REF!</definedName>
    <definedName name="B2TR_EE_664P">#REF!</definedName>
    <definedName name="B2TR_EE_664Q">#REF!</definedName>
    <definedName name="B2TR_EE_664R">#REF!</definedName>
    <definedName name="B2TR_EE_664V">#REF!</definedName>
    <definedName name="B2TR_EE_665D">#REF!</definedName>
    <definedName name="B2TR_EE_665G">#REF!</definedName>
    <definedName name="B2TR_EE_665I">#REF!</definedName>
    <definedName name="B2TR_EE_665J">#REF!</definedName>
    <definedName name="B2TR_EE_665N">#REF!</definedName>
    <definedName name="B2TR_EE_665V">#REF!</definedName>
    <definedName name="B2TR_EE_665X">#REF!</definedName>
    <definedName name="B2TR_EE_667C">#REF!</definedName>
    <definedName name="B2TR_EE_667D">#REF!</definedName>
    <definedName name="B2TR_EE_667E">#REF!</definedName>
    <definedName name="B2TR_EE_667H">#REF!</definedName>
    <definedName name="B2TR_EE_667J">#REF!</definedName>
    <definedName name="B2TR_EE_667K">#REF!</definedName>
    <definedName name="B2TR_EE_667N">#REF!</definedName>
    <definedName name="B2TR_EE_667P">#REF!</definedName>
    <definedName name="B2TR_EE_667R">#REF!</definedName>
    <definedName name="B2TR_EE_667S">#REF!</definedName>
    <definedName name="B2TR_EE_667T">#REF!</definedName>
    <definedName name="B2TR_EE_667U">#REF!</definedName>
    <definedName name="B2TR_EE_667V">#REF!</definedName>
    <definedName name="B2TR_EE_667W">#REF!</definedName>
    <definedName name="B2TR_EE_667Y">#REF!</definedName>
    <definedName name="B2TR_EE_667Z">#REF!</definedName>
    <definedName name="B2TR_EE_668B">#REF!</definedName>
    <definedName name="B2TR_EE_668D">#REF!</definedName>
    <definedName name="B2TR_EE_668E">#REF!</definedName>
    <definedName name="B2TR_EE_668F">#REF!</definedName>
    <definedName name="B2TR_EE_668G">#REF!</definedName>
    <definedName name="B2TR_EE_668H">#REF!</definedName>
    <definedName name="B2TR_EE_668I">#REF!</definedName>
    <definedName name="B2TR_EE_668J">#REF!</definedName>
    <definedName name="B2TR_EE_668O">#REF!</definedName>
    <definedName name="B2TR_EE_668P">#REF!</definedName>
    <definedName name="B2TR_EE_668T">#REF!</definedName>
    <definedName name="B2TR_EE_668U">#REF!</definedName>
    <definedName name="B2TR_EE_668V">#REF!</definedName>
    <definedName name="B2TR_EE_669A">#REF!</definedName>
    <definedName name="B2TR_EE_669H">#REF!</definedName>
    <definedName name="B2TR_EE_669I">#REF!</definedName>
    <definedName name="B2TR_EE_669J">#REF!</definedName>
    <definedName name="B2TR_EE_669K">#REF!</definedName>
    <definedName name="B2TR_EE_669O">#REF!</definedName>
    <definedName name="B2TR_EE_669R">#REF!</definedName>
    <definedName name="B2TR_EE_669S">#REF!</definedName>
    <definedName name="B2TR_EE_669T">#REF!</definedName>
    <definedName name="B2TR_EE_669U">#REF!</definedName>
    <definedName name="B2TR_EE_669W">#REF!</definedName>
    <definedName name="B2TR_EE_669X">#REF!</definedName>
    <definedName name="B2TR_EE_669Y">#REF!</definedName>
    <definedName name="B2TR_EE_669Z">#REF!</definedName>
    <definedName name="B2TR_EE_670D">#REF!</definedName>
    <definedName name="B2TR_EE_670F">#REF!</definedName>
    <definedName name="B2TR_EE_670H">#REF!</definedName>
    <definedName name="B2TR_EE_670I">#REF!</definedName>
    <definedName name="B2TR_EE_670N">#REF!</definedName>
    <definedName name="B2TR_EE_670O">#REF!</definedName>
    <definedName name="B2TR_EE_670P">#REF!</definedName>
    <definedName name="B2TR_EE_670Q">#REF!</definedName>
    <definedName name="B2TR_EE_670S">#REF!</definedName>
    <definedName name="B2TR_EE_670W">#REF!</definedName>
    <definedName name="B2TR_EE_670X">#REF!</definedName>
    <definedName name="B2TR_EE_670Y">#REF!</definedName>
    <definedName name="B2TR_EE_670Z">#REF!</definedName>
    <definedName name="B2TR_EE_671A">#REF!</definedName>
    <definedName name="B2TR_EE_671B">#REF!</definedName>
    <definedName name="B2TR_EE_671D">#REF!</definedName>
    <definedName name="B2TR_EE_671F">#REF!</definedName>
    <definedName name="B2TR_EE_671G">#REF!</definedName>
    <definedName name="B2TR_EE_671H">#REF!</definedName>
    <definedName name="B2TR_EE_671I">#REF!</definedName>
    <definedName name="B2TR_EE_671J">#REF!</definedName>
    <definedName name="B2TR_EE_671K">#REF!</definedName>
    <definedName name="B2TR_EE_671L">#REF!</definedName>
    <definedName name="B2TR_EE_671M">#REF!</definedName>
    <definedName name="B2TR_EE_671N">#REF!</definedName>
    <definedName name="B2TR_EE_671O">#REF!</definedName>
    <definedName name="B2TR_EE_671P">#REF!</definedName>
    <definedName name="B2TR_EE_671Q">#REF!</definedName>
    <definedName name="B2TR_EE_671R">#REF!</definedName>
    <definedName name="B2TR_EE_671S">#REF!</definedName>
    <definedName name="B2TR_EE_671T">#REF!</definedName>
    <definedName name="B2TR_EE_671W">#REF!</definedName>
    <definedName name="B2TR_EE_671Z">#REF!</definedName>
    <definedName name="B2TR_EE_672G">#REF!</definedName>
    <definedName name="B2TR_EE_672H">#REF!</definedName>
    <definedName name="B2TR_EE_672I">#REF!</definedName>
    <definedName name="B2TR_EE_672M">#REF!</definedName>
    <definedName name="B2TR_EE_672N">#REF!</definedName>
    <definedName name="B2TR_EE_672O">#REF!</definedName>
    <definedName name="B2TR_EE_672P">#REF!</definedName>
    <definedName name="B2TR_EE_672R">#REF!</definedName>
    <definedName name="B2TR_EE_672S">#REF!</definedName>
    <definedName name="B2TR_EE_672T">#REF!</definedName>
    <definedName name="B2TR_EE_673C">#REF!</definedName>
    <definedName name="B2TR_EE_673E">#REF!</definedName>
    <definedName name="B2TR_EE_673F">#REF!</definedName>
    <definedName name="B2TR_EE_673G">#REF!</definedName>
    <definedName name="B2TR_EE_673H">#REF!</definedName>
    <definedName name="B2TR_EE_673I">#REF!</definedName>
    <definedName name="B2TR_EE_673J">#REF!</definedName>
    <definedName name="B2TR_EE_673K">#REF!</definedName>
    <definedName name="B2TR_EE_673M">#REF!</definedName>
    <definedName name="B2TR_EE_673N">#REF!</definedName>
    <definedName name="B2TR_EE_673O">#REF!</definedName>
    <definedName name="B2TR_EE_673R">#REF!</definedName>
    <definedName name="B2TR_EE_673S">#REF!</definedName>
    <definedName name="B2TR_EE_673U">#REF!</definedName>
    <definedName name="B2TR_EE_673V">#REF!</definedName>
    <definedName name="B2TR_EE_673W">#REF!</definedName>
    <definedName name="B2TR_EE_673X">#REF!</definedName>
    <definedName name="B2TR_EE_673Y">#REF!</definedName>
    <definedName name="B2TR_EE_673Z">#REF!</definedName>
    <definedName name="B2TR_EE_674A">#REF!</definedName>
    <definedName name="B2TR_EE_674B">#REF!</definedName>
    <definedName name="B2TR_EE_674C">#REF!</definedName>
    <definedName name="B2TR_EE_674D">#REF!</definedName>
    <definedName name="B2TR_EE_674E">#REF!</definedName>
    <definedName name="B2TR_EE_674F">#REF!</definedName>
    <definedName name="B2TR_EE_674G">#REF!</definedName>
    <definedName name="B2TR_EE_674I">#REF!</definedName>
    <definedName name="B2TR_EE_674J">#REF!</definedName>
    <definedName name="B2TR_EE_674M">#REF!</definedName>
    <definedName name="B2TR_EE_674P">#REF!</definedName>
    <definedName name="B2TR_EE_674Q">#REF!</definedName>
    <definedName name="B2TR_EE_674R">#REF!</definedName>
    <definedName name="B2TR_EE_674S">#REF!</definedName>
    <definedName name="B2TR_EE_674V">#REF!</definedName>
    <definedName name="B2TR_EE_674W">#REF!</definedName>
    <definedName name="B2TR_EE_675A">#REF!</definedName>
    <definedName name="B2TR_EE_675C">#REF!</definedName>
    <definedName name="B2TR_EE_675E">#REF!</definedName>
    <definedName name="B2TR_EE_675F">#REF!</definedName>
    <definedName name="B2TR_EE_675G">#REF!</definedName>
    <definedName name="B2TR_EE_675H">#REF!</definedName>
    <definedName name="B2TR_EE_675I">#REF!</definedName>
    <definedName name="B2TR_EE_675J">#REF!</definedName>
    <definedName name="B2TR_EE_675K">#REF!</definedName>
    <definedName name="B2TR_EE_675L">#REF!</definedName>
    <definedName name="B2TR_EE_675M">#REF!</definedName>
    <definedName name="B2TR_EE_675N">#REF!</definedName>
    <definedName name="B2TR_EE_675O">#REF!</definedName>
    <definedName name="B2TR_EE_675P">#REF!</definedName>
    <definedName name="B2TR_EE_675Q">#REF!</definedName>
    <definedName name="B2TR_EE_675R">#REF!</definedName>
    <definedName name="B2TR_EE_675S">#REF!</definedName>
    <definedName name="B2TR_EE_675T">#REF!</definedName>
    <definedName name="B2TR_EE_675U">#REF!</definedName>
    <definedName name="B2TR_EE_675V">#REF!</definedName>
    <definedName name="B2TR_EE_675W">#REF!</definedName>
    <definedName name="B2TR_EE_675X">#REF!</definedName>
    <definedName name="B2TR_EE_675Y">#REF!</definedName>
    <definedName name="B2TR_EE_675Z">#REF!</definedName>
    <definedName name="B2TR_EE_676A">#REF!</definedName>
    <definedName name="B2TR_EE_676B">#REF!</definedName>
    <definedName name="B2TR_EE_676C">#REF!</definedName>
    <definedName name="B2TR_EE_676D">#REF!</definedName>
    <definedName name="B2TR_EE_676E">#REF!</definedName>
    <definedName name="B2TR_EE_676F">#REF!</definedName>
    <definedName name="B2TR_EE_676G">#REF!</definedName>
    <definedName name="B2TR_EE_676J">#REF!</definedName>
    <definedName name="B2TR_EE_690C">#REF!</definedName>
    <definedName name="B2TR_EE_690D">#REF!</definedName>
    <definedName name="B2TR_EE_690E">#REF!</definedName>
    <definedName name="B2TR_EE_690F">#REF!</definedName>
    <definedName name="B2TR_EE_690G">#REF!</definedName>
    <definedName name="B2TR_EE_690I">#REF!</definedName>
    <definedName name="B2TR_EE_690J">#REF!</definedName>
    <definedName name="B2TR_EE_690K">#REF!</definedName>
    <definedName name="B2TR_EE_690L">#REF!</definedName>
    <definedName name="B2TR_EE_700B">#REF!</definedName>
    <definedName name="B2TR_EE_701A">#REF!</definedName>
    <definedName name="B2TR_EE_702A">#REF!</definedName>
    <definedName name="B2TR_EE_710H">#REF!</definedName>
    <definedName name="B2TR_EE_710Q">#REF!</definedName>
    <definedName name="B2TR_EE_710Y">#REF!</definedName>
    <definedName name="B2TR_EE_711N">#REF!</definedName>
    <definedName name="B2TR_EE_711O">#REF!</definedName>
    <definedName name="B2TR_EE_711P">#REF!</definedName>
    <definedName name="B2TR_EE_712K">#REF!</definedName>
    <definedName name="B2TR_EE_712L">#REF!</definedName>
    <definedName name="B2TR_EE_712M">#REF!</definedName>
    <definedName name="B2TR_EE_712N">#REF!</definedName>
    <definedName name="B2TR_EE_811B">#REF!</definedName>
    <definedName name="B2TR_EE_811C">#REF!</definedName>
    <definedName name="B2TR_EE_813B">#REF!</definedName>
    <definedName name="B2TR_EE_813C">#REF!</definedName>
    <definedName name="B2TR_EE_841A">#REF!</definedName>
    <definedName name="B2TR_EE_841B">#REF!</definedName>
    <definedName name="B2TR_EE_841C">#REF!</definedName>
    <definedName name="B2TR_EE_842A">#REF!</definedName>
    <definedName name="B2TR_EE_842B">#REF!</definedName>
    <definedName name="B2TR_EE_842C">#REF!</definedName>
    <definedName name="B2TR_EE_843A">#REF!</definedName>
    <definedName name="B2TR_EE_844A">#REF!</definedName>
    <definedName name="B2TR_EE_845K">#REF!</definedName>
    <definedName name="B2TR_EE_846D">#REF!</definedName>
    <definedName name="B2TR_EE_846E">#REF!</definedName>
    <definedName name="B2TR_EE_846F">#REF!</definedName>
    <definedName name="B2TR_EE_846G">#REF!</definedName>
    <definedName name="B2TR_EE_846H">#REF!</definedName>
    <definedName name="B2TR_EE_846I">#REF!</definedName>
    <definedName name="B2TR_EE_850A">#REF!</definedName>
    <definedName name="B2TR_EE_850C">#REF!</definedName>
    <definedName name="B2TR_EE_900A">#REF!</definedName>
    <definedName name="B2TR_EE_900F">#REF!</definedName>
    <definedName name="B2TR_EE_900H">#REF!</definedName>
    <definedName name="B2TR_EE_900I">#REF!</definedName>
    <definedName name="B2TR_EE_900L">#REF!</definedName>
    <definedName name="B2TR_EE_905A">#REF!</definedName>
    <definedName name="B2TR_EE_905B">#REF!</definedName>
    <definedName name="B2TR_EE_905C">#REF!</definedName>
    <definedName name="B2TR_EE_905U">#REF!</definedName>
    <definedName name="B2TR_EE_906A">#REF!</definedName>
    <definedName name="B2TR_EE_906D">#REF!</definedName>
    <definedName name="B2TR_EE_906F">#REF!</definedName>
    <definedName name="B2TR_EE_906I">#REF!</definedName>
    <definedName name="B2TR_EE_906J">#REF!</definedName>
    <definedName name="B2TR_EE_906K">#REF!</definedName>
    <definedName name="B2TR_EE_906P">#REF!</definedName>
    <definedName name="B2TR_EE_906Z">#REF!</definedName>
    <definedName name="B2TR_EE_908A">#REF!</definedName>
    <definedName name="B2TR_EE_908B">#REF!</definedName>
    <definedName name="B2TR_EE_910B">#REF!</definedName>
    <definedName name="B2TR_EE_910C">#REF!</definedName>
    <definedName name="B2TR_EE_910D">#REF!</definedName>
    <definedName name="B2TR_EE_910E">#REF!</definedName>
    <definedName name="B2TR_EE_910K">#REF!</definedName>
    <definedName name="B2TR_EE_910M">#REF!</definedName>
    <definedName name="B2TR_EE_910N">#REF!</definedName>
    <definedName name="B2TR_EE_910O">#REF!</definedName>
    <definedName name="B2TR_EE_910Q">#REF!</definedName>
    <definedName name="B2TR_EE_910S">#REF!</definedName>
    <definedName name="B2TR_EE_910U">#REF!</definedName>
    <definedName name="B2TR_EE_910X">#REF!</definedName>
    <definedName name="B2TR_EE_911I">#REF!</definedName>
    <definedName name="B2TR_EE_911J">#REF!</definedName>
    <definedName name="B2TR_EE_911K">#REF!</definedName>
    <definedName name="B2TR_EE_911L">#REF!</definedName>
    <definedName name="B2TR_EE_911M">#REF!</definedName>
    <definedName name="B2TR_EE_911Q">#REF!</definedName>
    <definedName name="B2TR_EE_911QA">#REF!</definedName>
    <definedName name="B2TR_EE_911QB">#REF!</definedName>
    <definedName name="B2TR_EE_911S">#REF!</definedName>
    <definedName name="B2TR_EE_911V">#REF!</definedName>
    <definedName name="B2TR_EE_911W">#REF!</definedName>
    <definedName name="B2TR_EE_911Z">#REF!</definedName>
    <definedName name="B2TR_EE_912K">#REF!</definedName>
    <definedName name="B2TR_EE_913A">#REF!</definedName>
    <definedName name="B2TR_EE_913D">#REF!</definedName>
    <definedName name="B2TR_EE_913M">#REF!</definedName>
    <definedName name="B2TR_EE_914A">#REF!</definedName>
    <definedName name="B2TR_EE_914B">#REF!</definedName>
    <definedName name="B2TR_EE_914E">#REF!</definedName>
    <definedName name="B2TR_EE_914F">#REF!</definedName>
    <definedName name="B2TR_EE_914K">#REF!</definedName>
    <definedName name="B2TR_EE_914MDSIT">#REF!</definedName>
    <definedName name="B2TR_EE_920E">#REF!</definedName>
    <definedName name="B2TR_EE_921A">#REF!</definedName>
    <definedName name="B2TR_EE_921G">#REF!</definedName>
    <definedName name="B2TR_EE_930A">#REF!</definedName>
    <definedName name="B2TR_EE_930E">#REF!</definedName>
    <definedName name="B2TR_EE_930J">#REF!</definedName>
    <definedName name="B2TR_EE_930K">#REF!</definedName>
    <definedName name="B2TR_EE_940A">#REF!</definedName>
    <definedName name="B2TR_EE_940N">#REF!</definedName>
    <definedName name="B2TR_EE_940S">#REF!</definedName>
    <definedName name="B2TR_EE_940X">#REF!</definedName>
    <definedName name="B2TR_EE_960A">#REF!</definedName>
    <definedName name="B2TR_EE_980A">#REF!</definedName>
    <definedName name="B2TR_EE_980B">#REF!</definedName>
    <definedName name="B2TR_EE_980E">#REF!</definedName>
    <definedName name="B2TR_EE_980G">#REF!</definedName>
    <definedName name="B2TR_EE_980J">#REF!</definedName>
    <definedName name="B2TR_EE_980L">#REF!</definedName>
    <definedName name="B2TR_EE_985B">#REF!</definedName>
    <definedName name="B2TR_EE_990B">#REF!</definedName>
    <definedName name="B2TR_EE_995A">#REF!</definedName>
    <definedName name="B2TR_EE_999QFIN48">#REF!</definedName>
    <definedName name="B2TR_EE_INT1">#REF!</definedName>
    <definedName name="B2TR_EE_M31">#REF!</definedName>
    <definedName name="B2TR_EE_M32">#REF!</definedName>
    <definedName name="B2TR_EE_M33">#REF!</definedName>
    <definedName name="B2TR_EE_NIT">#REF!</definedName>
    <definedName name="B2TR_EEComm_0001">#REF!</definedName>
    <definedName name="B2TR_EEComm_0002">#REF!</definedName>
    <definedName name="B2TR_EEComm_0003">#REF!</definedName>
    <definedName name="B2TR_EEComm_014A">#REF!</definedName>
    <definedName name="B2TR_EEComm_014ADSIT">#REF!</definedName>
    <definedName name="B2TR_EEComm_014C">#REF!</definedName>
    <definedName name="B2TR_EEComm_014CDSIT">#REF!</definedName>
    <definedName name="B2TR_EEComm_014VDSIT">#REF!</definedName>
    <definedName name="B2TR_EEComm_014WDSIT">#REF!</definedName>
    <definedName name="B2TR_EEComm_210A">#REF!</definedName>
    <definedName name="B2TR_EEComm_210B">#REF!</definedName>
    <definedName name="B2TR_EEComm_210E">#REF!</definedName>
    <definedName name="B2TR_EEComm_211A">#REF!</definedName>
    <definedName name="B2TR_EEComm_220A">#REF!</definedName>
    <definedName name="B2TR_EEComm_220E">#REF!</definedName>
    <definedName name="B2TR_EEComm_230A">#REF!</definedName>
    <definedName name="B2TR_EEComm_230B">#REF!</definedName>
    <definedName name="B2TR_EEComm_230G">#REF!</definedName>
    <definedName name="B2TR_EEComm_230I">#REF!</definedName>
    <definedName name="B2TR_EEComm_230J">#REF!</definedName>
    <definedName name="B2TR_EEComm_230K">#REF!</definedName>
    <definedName name="B2TR_EEComm_230X">#REF!</definedName>
    <definedName name="B2TR_EEComm_232A">#REF!</definedName>
    <definedName name="B2TR_EEComm_232C">#REF!</definedName>
    <definedName name="B2TR_EEComm_232K">#REF!</definedName>
    <definedName name="B2TR_EEComm_232M">#REF!</definedName>
    <definedName name="B2TR_EEComm_234F">#REF!</definedName>
    <definedName name="B2TR_EEComm_234Q">#REF!</definedName>
    <definedName name="B2TR_EEComm_280A">#REF!</definedName>
    <definedName name="B2TR_EEComm_280D">#REF!</definedName>
    <definedName name="B2TR_EEComm_280E">#REF!</definedName>
    <definedName name="B2TR_EEComm_280F">#REF!</definedName>
    <definedName name="B2TR_EEComm_280H">#REF!</definedName>
    <definedName name="B2TR_EEComm_280J">#REF!</definedName>
    <definedName name="B2TR_EEComm_280Y">#REF!</definedName>
    <definedName name="B2TR_EEComm_282A">#REF!</definedName>
    <definedName name="B2TR_EEComm_282B">#REF!</definedName>
    <definedName name="B2TR_EEComm_295A">#REF!</definedName>
    <definedName name="B2TR_EEComm_295D">#REF!</definedName>
    <definedName name="B2TR_EEComm_310A">#REF!</definedName>
    <definedName name="B2TR_EEComm_310D">#REF!</definedName>
    <definedName name="B2TR_EEComm_310E">#REF!</definedName>
    <definedName name="B2TR_EEComm_320A">#REF!</definedName>
    <definedName name="B2TR_EEComm_320D">#REF!</definedName>
    <definedName name="B2TR_EEComm_320I">#REF!</definedName>
    <definedName name="B2TR_EEComm_320L">#REF!</definedName>
    <definedName name="B2TR_EEComm_320S">#REF!</definedName>
    <definedName name="B2TR_EEComm_320U">#REF!</definedName>
    <definedName name="B2TR_EEComm_330D">#REF!</definedName>
    <definedName name="B2TR_EEComm_345A">#REF!</definedName>
    <definedName name="B2TR_EEComm_345B">#REF!</definedName>
    <definedName name="B2TR_EEComm_350A">#REF!</definedName>
    <definedName name="B2TR_EEComm_360A">#REF!</definedName>
    <definedName name="B2TR_EEComm_380F">#REF!</definedName>
    <definedName name="B2TR_EEComm_380J">#REF!</definedName>
    <definedName name="B2TR_EEComm_390A">#REF!</definedName>
    <definedName name="B2TR_EEComm_390C">#REF!</definedName>
    <definedName name="B2TR_EEComm_390D">#REF!</definedName>
    <definedName name="B2TR_EEComm_390E">#REF!</definedName>
    <definedName name="B2TR_EEComm_390F">#REF!</definedName>
    <definedName name="B2TR_EEComm_410A">#REF!</definedName>
    <definedName name="B2TR_EEComm_430I">#REF!</definedName>
    <definedName name="B2TR_EEComm_430J">#REF!</definedName>
    <definedName name="B2TR_EEComm_432A">#REF!</definedName>
    <definedName name="B2TR_EEComm_432C">#REF!</definedName>
    <definedName name="B2TR_EEComm_432D">#REF!</definedName>
    <definedName name="B2TR_EEComm_432G">#REF!</definedName>
    <definedName name="B2TR_EEComm_432I">#REF!</definedName>
    <definedName name="B2TR_EEComm_432M">#REF!</definedName>
    <definedName name="B2TR_EEComm_433A">#REF!</definedName>
    <definedName name="B2TR_EEComm_433C">#REF!</definedName>
    <definedName name="B2TR_EEComm_433D">#REF!</definedName>
    <definedName name="B2TR_EEComm_433F">#REF!</definedName>
    <definedName name="B2TR_EEComm_460A">#REF!</definedName>
    <definedName name="B2TR_EEComm_510B">#REF!</definedName>
    <definedName name="B2TR_EEComm_510H">#REF!</definedName>
    <definedName name="B2TR_EEComm_510I">#REF!</definedName>
    <definedName name="B2TR_EEComm_510M">#REF!</definedName>
    <definedName name="B2TR_EEComm_520A">#REF!</definedName>
    <definedName name="B2TR_EEComm_520X">#REF!</definedName>
    <definedName name="B2TR_EEComm_520Y">#REF!</definedName>
    <definedName name="B2TR_EEComm_531A">#REF!</definedName>
    <definedName name="B2TR_EEComm_531B">#REF!</definedName>
    <definedName name="B2TR_EEComm_531H">#REF!</definedName>
    <definedName name="B2TR_EEComm_532A">#REF!</definedName>
    <definedName name="B2TR_EEComm_532C">#REF!</definedName>
    <definedName name="B2TR_EEComm_532D">#REF!</definedName>
    <definedName name="B2TR_EEComm_532E">#REF!</definedName>
    <definedName name="B2TR_EEComm_532F">#REF!</definedName>
    <definedName name="B2TR_EEComm_532G">#REF!</definedName>
    <definedName name="B2TR_EEComm_532H">#REF!</definedName>
    <definedName name="B2TR_EEComm_533A">#REF!</definedName>
    <definedName name="B2TR_EEComm_533D">#REF!</definedName>
    <definedName name="B2TR_EEComm_533E">#REF!</definedName>
    <definedName name="B2TR_EEComm_533J">#REF!</definedName>
    <definedName name="B2TR_EEComm_534A">#REF!</definedName>
    <definedName name="B2TR_EEComm_560D">#REF!</definedName>
    <definedName name="B2TR_EEComm_560J">#REF!</definedName>
    <definedName name="B2TR_EEComm_561A">#REF!</definedName>
    <definedName name="B2TR_EEComm_561D">#REF!</definedName>
    <definedName name="B2TR_EEComm_561I">#REF!</definedName>
    <definedName name="B2TR_EEComm_561J">#REF!</definedName>
    <definedName name="B2TR_EEComm_562B">#REF!</definedName>
    <definedName name="B2TR_EEComm_562H">#REF!</definedName>
    <definedName name="B2TR_EEComm_575E">#REF!</definedName>
    <definedName name="B2TR_EEComm_575G">#REF!</definedName>
    <definedName name="B2TR_EEComm_576e">#REF!</definedName>
    <definedName name="B2TR_EEComm_576F">#REF!</definedName>
    <definedName name="B2TR_EEComm_601E">#REF!</definedName>
    <definedName name="B2TR_EEComm_601G">#REF!</definedName>
    <definedName name="B2TR_EEComm_601T">#REF!</definedName>
    <definedName name="B2TR_EEComm_602A">#REF!</definedName>
    <definedName name="B2TR_EEComm_603A">#REF!</definedName>
    <definedName name="B2TR_EEComm_603G">#REF!</definedName>
    <definedName name="B2TR_EEComm_605B">#REF!</definedName>
    <definedName name="B2TR_EEComm_605C">#REF!</definedName>
    <definedName name="B2TR_EEComm_605E">#REF!</definedName>
    <definedName name="B2TR_EEComm_605F">#REF!</definedName>
    <definedName name="B2TR_EEComm_605I">#REF!</definedName>
    <definedName name="B2TR_EEComm_605K">#REF!</definedName>
    <definedName name="B2TR_EEComm_605O">#REF!</definedName>
    <definedName name="B2TR_EEComm_605P">#REF!</definedName>
    <definedName name="B2TR_EEComm_605T">#REF!</definedName>
    <definedName name="B2TR_EEComm_605V">#REF!</definedName>
    <definedName name="B2TR_EEComm_605W">#REF!</definedName>
    <definedName name="B2TR_EEComm_609E">#REF!</definedName>
    <definedName name="B2TR_EEComm_610A">#REF!</definedName>
    <definedName name="B2TR_EEComm_610U">#REF!</definedName>
    <definedName name="B2TR_EEComm_610V">#REF!</definedName>
    <definedName name="B2TR_EEComm_611E">#REF!</definedName>
    <definedName name="B2TR_EEComm_611G">#REF!</definedName>
    <definedName name="B2TR_EEComm_611M">#REF!</definedName>
    <definedName name="B2TR_EEComm_611S">#REF!</definedName>
    <definedName name="B2TR_EEComm_611U">#REF!</definedName>
    <definedName name="B2TR_EEComm_611Y">#REF!</definedName>
    <definedName name="B2TR_EEComm_612H">#REF!</definedName>
    <definedName name="B2TR_EEComm_612Y">#REF!</definedName>
    <definedName name="B2TR_EEComm_613B">#REF!</definedName>
    <definedName name="B2TR_EEComm_613C">#REF!</definedName>
    <definedName name="B2TR_EEComm_613E">#REF!</definedName>
    <definedName name="B2TR_EEComm_613F">#REF!</definedName>
    <definedName name="B2TR_EEComm_613I">#REF!</definedName>
    <definedName name="B2TR_EEComm_613K">#REF!</definedName>
    <definedName name="B2TR_EEComm_613L">#REF!</definedName>
    <definedName name="B2TR_EEComm_613N">#REF!</definedName>
    <definedName name="B2TR_EEComm_613O">#REF!</definedName>
    <definedName name="B2TR_EEComm_613R">#REF!</definedName>
    <definedName name="B2TR_EEComm_613S">#REF!</definedName>
    <definedName name="B2TR_EEComm_613U">#REF!</definedName>
    <definedName name="B2TR_EEComm_613Y">#REF!</definedName>
    <definedName name="B2TR_EEComm_614I">#REF!</definedName>
    <definedName name="B2TR_EEComm_614W">#REF!</definedName>
    <definedName name="B2TR_EEComm_614Y">#REF!</definedName>
    <definedName name="B2TR_EEComm_614Z">#REF!</definedName>
    <definedName name="B2TR_EEComm_615B">#REF!</definedName>
    <definedName name="B2TR_EEComm_615C">#REF!</definedName>
    <definedName name="B2TR_EEComm_615Q">#REF!</definedName>
    <definedName name="B2TR_EEComm_615R">#REF!</definedName>
    <definedName name="B2TR_EEComm_615T">#REF!</definedName>
    <definedName name="B2TR_EEComm_615Z">#REF!</definedName>
    <definedName name="B2TR_EEComm_616A">#REF!</definedName>
    <definedName name="B2TR_EEComm_620A">#REF!</definedName>
    <definedName name="B2TR_EEComm_620C">#REF!</definedName>
    <definedName name="B2TR_EEComm_625A">#REF!</definedName>
    <definedName name="B2TR_EEComm_625B">#REF!</definedName>
    <definedName name="B2TR_EEComm_629X">#REF!</definedName>
    <definedName name="B2TR_EEComm_630A">#REF!</definedName>
    <definedName name="B2TR_EEComm_630E">#REF!</definedName>
    <definedName name="B2TR_EEComm_630F">#REF!</definedName>
    <definedName name="B2TR_EEComm_630G">#REF!</definedName>
    <definedName name="B2TR_EEComm_630J">#REF!</definedName>
    <definedName name="B2TR_EEComm_630M">#REF!</definedName>
    <definedName name="B2TR_EEComm_630T">#REF!</definedName>
    <definedName name="B2TR_EEComm_630X">#REF!</definedName>
    <definedName name="B2TR_EEComm_630Y">#REF!</definedName>
    <definedName name="B2TR_EEComm_631C">#REF!</definedName>
    <definedName name="B2TR_EEComm_631D">#REF!</definedName>
    <definedName name="B2TR_EEComm_631E">#REF!</definedName>
    <definedName name="B2TR_EEComm_631F">#REF!</definedName>
    <definedName name="B2TR_EEComm_631G">#REF!</definedName>
    <definedName name="B2TR_EEComm_631H">#REF!</definedName>
    <definedName name="B2TR_EEComm_631I">#REF!</definedName>
    <definedName name="B2TR_EEComm_631J">#REF!</definedName>
    <definedName name="B2TR_EEComm_631S">#REF!</definedName>
    <definedName name="B2TR_EEComm_631U">#REF!</definedName>
    <definedName name="B2TR_EEComm_632G">#REF!</definedName>
    <definedName name="B2TR_EEComm_632O">#REF!</definedName>
    <definedName name="B2TR_EEComm_632P">#REF!</definedName>
    <definedName name="B2TR_EEComm_632U">#REF!</definedName>
    <definedName name="B2TR_EEComm_632Y">#REF!</definedName>
    <definedName name="B2TR_EEComm_633A">#REF!</definedName>
    <definedName name="B2TR_EEComm_635C">#REF!</definedName>
    <definedName name="B2TR_EEComm_638A">#REF!</definedName>
    <definedName name="B2TR_EEComm_638C">#REF!</definedName>
    <definedName name="B2TR_EEComm_641I">#REF!</definedName>
    <definedName name="B2TR_EEComm_641X">#REF!</definedName>
    <definedName name="B2TR_EEComm_641Y">#REF!</definedName>
    <definedName name="B2TR_EEComm_642B">#REF!</definedName>
    <definedName name="B2TR_EEComm_642C">#REF!</definedName>
    <definedName name="B2TR_EEComm_651C">#REF!</definedName>
    <definedName name="B2TR_EEComm_651F">#REF!</definedName>
    <definedName name="B2TR_EEComm_651H">#REF!</definedName>
    <definedName name="B2TR_EEComm_651I">#REF!</definedName>
    <definedName name="B2TR_EEComm_651J">#REF!</definedName>
    <definedName name="B2TR_EEComm_651K">#REF!</definedName>
    <definedName name="B2TR_EEComm_651M">#REF!</definedName>
    <definedName name="B2TR_EEComm_651O">#REF!</definedName>
    <definedName name="B2TR_EEComm_651Q">#REF!</definedName>
    <definedName name="B2TR_EEComm_651R">#REF!</definedName>
    <definedName name="B2TR_EEComm_651S">#REF!</definedName>
    <definedName name="B2TR_EEComm_651T">#REF!</definedName>
    <definedName name="B2TR_EEComm_651U">#REF!</definedName>
    <definedName name="B2TR_EEComm_651W">#REF!</definedName>
    <definedName name="B2TR_EEComm_651X">#REF!</definedName>
    <definedName name="B2TR_EEComm_651Y">#REF!</definedName>
    <definedName name="B2TR_EEComm_651Z">#REF!</definedName>
    <definedName name="B2TR_EEComm_652G">#REF!</definedName>
    <definedName name="B2TR_EEComm_653A">#REF!</definedName>
    <definedName name="B2TR_EEComm_659B">#REF!</definedName>
    <definedName name="B2TR_EEComm_660A">#REF!</definedName>
    <definedName name="B2TR_EEComm_660F">#REF!</definedName>
    <definedName name="B2TR_EEComm_660G">#REF!</definedName>
    <definedName name="B2TR_EEComm_660K">#REF!</definedName>
    <definedName name="B2TR_EEComm_660O">#REF!</definedName>
    <definedName name="B2TR_EEComm_660R">#REF!</definedName>
    <definedName name="B2TR_EEComm_660Z">#REF!</definedName>
    <definedName name="B2TR_EEComm_661B">#REF!</definedName>
    <definedName name="B2TR_EEComm_661R">#REF!</definedName>
    <definedName name="B2TR_EEComm_661S">#REF!</definedName>
    <definedName name="B2TR_EEComm_661T">#REF!</definedName>
    <definedName name="B2TR_EEComm_661U">#REF!</definedName>
    <definedName name="B2TR_EEComm_661V">#REF!</definedName>
    <definedName name="B2TR_EEComm_661X">#REF!</definedName>
    <definedName name="B2TR_EEComm_661Y">#REF!</definedName>
    <definedName name="B2TR_EEComm_662A">#REF!</definedName>
    <definedName name="B2TR_EEComm_662D">#REF!</definedName>
    <definedName name="B2TR_EEComm_663F">#REF!</definedName>
    <definedName name="B2TR_EEComm_663G">#REF!</definedName>
    <definedName name="B2TR_EEComm_663N">#REF!</definedName>
    <definedName name="B2TR_EEComm_663O">#REF!</definedName>
    <definedName name="B2TR_EEComm_663T">#REF!</definedName>
    <definedName name="B2TR_EEComm_663X">#REF!</definedName>
    <definedName name="B2TR_EEComm_664A">#REF!</definedName>
    <definedName name="B2TR_EEComm_664B">#REF!</definedName>
    <definedName name="B2TR_EEComm_664F">#REF!</definedName>
    <definedName name="B2TR_EEComm_664N">#REF!</definedName>
    <definedName name="B2TR_EEComm_664P">#REF!</definedName>
    <definedName name="B2TR_EEComm_664Q">#REF!</definedName>
    <definedName name="B2TR_EEComm_664R">#REF!</definedName>
    <definedName name="B2TR_EEComm_664V">#REF!</definedName>
    <definedName name="B2TR_EEComm_665D">#REF!</definedName>
    <definedName name="B2TR_EEComm_665G">#REF!</definedName>
    <definedName name="B2TR_EEComm_665I">#REF!</definedName>
    <definedName name="B2TR_EEComm_665J">#REF!</definedName>
    <definedName name="B2TR_EEComm_665N">#REF!</definedName>
    <definedName name="B2TR_EEComm_665V">#REF!</definedName>
    <definedName name="B2TR_EEComm_665X">#REF!</definedName>
    <definedName name="B2TR_EEComm_667C">#REF!</definedName>
    <definedName name="B2TR_EEComm_667D">#REF!</definedName>
    <definedName name="B2TR_EEComm_667E">#REF!</definedName>
    <definedName name="B2TR_EEComm_667H">#REF!</definedName>
    <definedName name="B2TR_EEComm_667J">#REF!</definedName>
    <definedName name="B2TR_EEComm_667K">#REF!</definedName>
    <definedName name="B2TR_EEComm_667N">#REF!</definedName>
    <definedName name="B2TR_EEComm_667P">#REF!</definedName>
    <definedName name="B2TR_EEComm_667R">#REF!</definedName>
    <definedName name="B2TR_EEComm_667S">#REF!</definedName>
    <definedName name="B2TR_EEComm_667T">#REF!</definedName>
    <definedName name="B2TR_EEComm_667U">#REF!</definedName>
    <definedName name="B2TR_EEComm_667V">#REF!</definedName>
    <definedName name="B2TR_EEComm_667W">#REF!</definedName>
    <definedName name="B2TR_EEComm_667Y">#REF!</definedName>
    <definedName name="B2TR_EEComm_667Z">#REF!</definedName>
    <definedName name="B2TR_EEComm_668B">#REF!</definedName>
    <definedName name="B2TR_EEComm_668D">#REF!</definedName>
    <definedName name="B2TR_EEComm_668E">#REF!</definedName>
    <definedName name="B2TR_EEComm_668F">#REF!</definedName>
    <definedName name="B2TR_EEComm_668G">#REF!</definedName>
    <definedName name="B2TR_EEComm_668H">#REF!</definedName>
    <definedName name="B2TR_EEComm_668I">#REF!</definedName>
    <definedName name="B2TR_EEComm_668J">#REF!</definedName>
    <definedName name="B2TR_EEComm_668O">#REF!</definedName>
    <definedName name="B2TR_EEComm_668P">#REF!</definedName>
    <definedName name="B2TR_EEComm_668T">#REF!</definedName>
    <definedName name="B2TR_EEComm_668U">#REF!</definedName>
    <definedName name="B2TR_EEComm_668V">#REF!</definedName>
    <definedName name="B2TR_EEComm_669A">#REF!</definedName>
    <definedName name="B2TR_EEComm_669H">#REF!</definedName>
    <definedName name="B2TR_EEComm_669I">#REF!</definedName>
    <definedName name="B2TR_EEComm_669J">#REF!</definedName>
    <definedName name="B2TR_EEComm_669K">#REF!</definedName>
    <definedName name="B2TR_EEComm_669O">#REF!</definedName>
    <definedName name="B2TR_EEComm_669R">#REF!</definedName>
    <definedName name="B2TR_EEComm_669S">#REF!</definedName>
    <definedName name="B2TR_EEComm_669T">#REF!</definedName>
    <definedName name="B2TR_EEComm_669U">#REF!</definedName>
    <definedName name="B2TR_EEComm_669W">#REF!</definedName>
    <definedName name="B2TR_EEComm_669X">#REF!</definedName>
    <definedName name="B2TR_EEComm_669Y">#REF!</definedName>
    <definedName name="B2TR_EEComm_669Z">#REF!</definedName>
    <definedName name="B2TR_EEComm_670D">#REF!</definedName>
    <definedName name="B2TR_EEComm_670F">#REF!</definedName>
    <definedName name="B2TR_EEComm_670H">#REF!</definedName>
    <definedName name="B2TR_EEComm_670I">#REF!</definedName>
    <definedName name="B2TR_EEComm_670N">#REF!</definedName>
    <definedName name="B2TR_EEComm_670O">#REF!</definedName>
    <definedName name="B2TR_EEComm_670P">#REF!</definedName>
    <definedName name="B2TR_EEComm_670Q">#REF!</definedName>
    <definedName name="B2TR_EEComm_670S">#REF!</definedName>
    <definedName name="B2TR_EEComm_670W">#REF!</definedName>
    <definedName name="B2TR_EEComm_670X">#REF!</definedName>
    <definedName name="B2TR_EEComm_670Y">#REF!</definedName>
    <definedName name="B2TR_EEComm_670Z">#REF!</definedName>
    <definedName name="B2TR_EEComm_671A">#REF!</definedName>
    <definedName name="B2TR_EEComm_671B">#REF!</definedName>
    <definedName name="B2TR_EEComm_671D">#REF!</definedName>
    <definedName name="B2TR_EEComm_671F">#REF!</definedName>
    <definedName name="B2TR_EEComm_671G">#REF!</definedName>
    <definedName name="B2TR_EEComm_671H">#REF!</definedName>
    <definedName name="B2TR_EEComm_671I">#REF!</definedName>
    <definedName name="B2TR_EEComm_671J">#REF!</definedName>
    <definedName name="B2TR_EEComm_671K">#REF!</definedName>
    <definedName name="B2TR_EEComm_671L">#REF!</definedName>
    <definedName name="B2TR_EEComm_671M">#REF!</definedName>
    <definedName name="B2TR_EEComm_671N">#REF!</definedName>
    <definedName name="B2TR_EEComm_671O">#REF!</definedName>
    <definedName name="B2TR_EEComm_671P">#REF!</definedName>
    <definedName name="B2TR_EEComm_671Q">#REF!</definedName>
    <definedName name="B2TR_EEComm_671R">#REF!</definedName>
    <definedName name="B2TR_EEComm_671S">#REF!</definedName>
    <definedName name="B2TR_EEComm_671T">#REF!</definedName>
    <definedName name="B2TR_EEComm_671W">#REF!</definedName>
    <definedName name="B2TR_EEComm_671Z">#REF!</definedName>
    <definedName name="B2TR_EEComm_672G">#REF!</definedName>
    <definedName name="B2TR_EEComm_672H">#REF!</definedName>
    <definedName name="B2TR_EEComm_672I">#REF!</definedName>
    <definedName name="B2TR_EEComm_672M">#REF!</definedName>
    <definedName name="B2TR_EEComm_672N">#REF!</definedName>
    <definedName name="B2TR_EEComm_672O">#REF!</definedName>
    <definedName name="B2TR_EEComm_672P">#REF!</definedName>
    <definedName name="B2TR_EEComm_672R">#REF!</definedName>
    <definedName name="B2TR_EEComm_672S">#REF!</definedName>
    <definedName name="B2TR_EEComm_672T">#REF!</definedName>
    <definedName name="B2TR_EEComm_673C">#REF!</definedName>
    <definedName name="B2TR_EEComm_673E">#REF!</definedName>
    <definedName name="B2TR_EEComm_673F">#REF!</definedName>
    <definedName name="B2TR_EEComm_673G">#REF!</definedName>
    <definedName name="B2TR_EEComm_673H">#REF!</definedName>
    <definedName name="B2TR_EEComm_673I">#REF!</definedName>
    <definedName name="B2TR_EEComm_673J">#REF!</definedName>
    <definedName name="B2TR_EEComm_673K">#REF!</definedName>
    <definedName name="B2TR_EEComm_673M">#REF!</definedName>
    <definedName name="B2TR_EEComm_673N">#REF!</definedName>
    <definedName name="B2TR_EEComm_673O">#REF!</definedName>
    <definedName name="B2TR_EEComm_673R">#REF!</definedName>
    <definedName name="B2TR_EEComm_673S">#REF!</definedName>
    <definedName name="B2TR_EEComm_673U">#REF!</definedName>
    <definedName name="B2TR_EEComm_673V">#REF!</definedName>
    <definedName name="B2TR_EEComm_673W">#REF!</definedName>
    <definedName name="B2TR_EEComm_673X">#REF!</definedName>
    <definedName name="B2TR_EEComm_673Y">#REF!</definedName>
    <definedName name="B2TR_EEComm_673Z">#REF!</definedName>
    <definedName name="B2TR_EEComm_674A">#REF!</definedName>
    <definedName name="B2TR_EEComm_674B">#REF!</definedName>
    <definedName name="B2TR_EEComm_674C">#REF!</definedName>
    <definedName name="B2TR_EEComm_674D">#REF!</definedName>
    <definedName name="B2TR_EEComm_674E">#REF!</definedName>
    <definedName name="B2TR_EEComm_674F">#REF!</definedName>
    <definedName name="B2TR_EEComm_674G">#REF!</definedName>
    <definedName name="B2TR_EEComm_674I">#REF!</definedName>
    <definedName name="B2TR_EEComm_674J">#REF!</definedName>
    <definedName name="B2TR_EEComm_674M">#REF!</definedName>
    <definedName name="B2TR_EEComm_674P">#REF!</definedName>
    <definedName name="B2TR_EEComm_674Q">#REF!</definedName>
    <definedName name="B2TR_EEComm_674R">#REF!</definedName>
    <definedName name="B2TR_EEComm_674S">#REF!</definedName>
    <definedName name="B2TR_EEComm_674V">#REF!</definedName>
    <definedName name="B2TR_EEComm_674W">#REF!</definedName>
    <definedName name="B2TR_EEComm_675A">#REF!</definedName>
    <definedName name="B2TR_EEComm_675C">#REF!</definedName>
    <definedName name="B2TR_EEComm_675E">#REF!</definedName>
    <definedName name="B2TR_EEComm_675F">#REF!</definedName>
    <definedName name="B2TR_EEComm_675G">#REF!</definedName>
    <definedName name="B2TR_EEComm_675H">#REF!</definedName>
    <definedName name="B2TR_EEComm_675I">#REF!</definedName>
    <definedName name="B2TR_EEComm_675J">#REF!</definedName>
    <definedName name="B2TR_EEComm_675K">#REF!</definedName>
    <definedName name="B2TR_EEComm_675L">#REF!</definedName>
    <definedName name="B2TR_EEComm_675M">#REF!</definedName>
    <definedName name="B2TR_EEComm_675N">#REF!</definedName>
    <definedName name="B2TR_EEComm_675O">#REF!</definedName>
    <definedName name="B2TR_EEComm_675P">#REF!</definedName>
    <definedName name="B2TR_EEComm_675Q">#REF!</definedName>
    <definedName name="B2TR_EEComm_675R">#REF!</definedName>
    <definedName name="B2TR_EEComm_675S">#REF!</definedName>
    <definedName name="B2TR_EEComm_675T">#REF!</definedName>
    <definedName name="B2TR_EEComm_675U">#REF!</definedName>
    <definedName name="B2TR_EEComm_675V">#REF!</definedName>
    <definedName name="B2TR_EEComm_675W">#REF!</definedName>
    <definedName name="B2TR_EEComm_675X">#REF!</definedName>
    <definedName name="B2TR_EEComm_675Y">#REF!</definedName>
    <definedName name="B2TR_EEComm_675Z">#REF!</definedName>
    <definedName name="B2TR_EEComm_676A">#REF!</definedName>
    <definedName name="B2TR_EEComm_676B">#REF!</definedName>
    <definedName name="B2TR_EEComm_676C">#REF!</definedName>
    <definedName name="B2TR_EEComm_676D">#REF!</definedName>
    <definedName name="B2TR_EEComm_676E">#REF!</definedName>
    <definedName name="B2TR_EEComm_676F">#REF!</definedName>
    <definedName name="B2TR_EEComm_676G">#REF!</definedName>
    <definedName name="B2TR_EEComm_676J">#REF!</definedName>
    <definedName name="B2TR_EEComm_690C">#REF!</definedName>
    <definedName name="B2TR_EEComm_690D">#REF!</definedName>
    <definedName name="B2TR_EEComm_690E">#REF!</definedName>
    <definedName name="B2TR_EEComm_690F">#REF!</definedName>
    <definedName name="B2TR_EEComm_690G">#REF!</definedName>
    <definedName name="B2TR_EEComm_690I">#REF!</definedName>
    <definedName name="B2TR_EEComm_690J">#REF!</definedName>
    <definedName name="B2TR_EEComm_690K">#REF!</definedName>
    <definedName name="B2TR_EEComm_690L">#REF!</definedName>
    <definedName name="B2TR_EEComm_700B">#REF!</definedName>
    <definedName name="B2TR_EEComm_701A">#REF!</definedName>
    <definedName name="B2TR_EEComm_702A">#REF!</definedName>
    <definedName name="B2TR_EEComm_710H">#REF!</definedName>
    <definedName name="B2TR_EEComm_710Q">#REF!</definedName>
    <definedName name="B2TR_EEComm_710Y">#REF!</definedName>
    <definedName name="B2TR_EEComm_711N">#REF!</definedName>
    <definedName name="B2TR_EEComm_711O">#REF!</definedName>
    <definedName name="B2TR_EEComm_711P">#REF!</definedName>
    <definedName name="B2TR_EEComm_712K">#REF!</definedName>
    <definedName name="B2TR_EEComm_712L">#REF!</definedName>
    <definedName name="B2TR_EEComm_712M">#REF!</definedName>
    <definedName name="B2TR_EEComm_712N">#REF!</definedName>
    <definedName name="B2TR_EEComm_811B">#REF!</definedName>
    <definedName name="B2TR_EEComm_811C">#REF!</definedName>
    <definedName name="B2TR_EEComm_813B">#REF!</definedName>
    <definedName name="B2TR_EEComm_813C">#REF!</definedName>
    <definedName name="B2TR_EEComm_841A">#REF!</definedName>
    <definedName name="B2TR_EEComm_841B">#REF!</definedName>
    <definedName name="B2TR_EEComm_841C">#REF!</definedName>
    <definedName name="B2TR_EEComm_842A">#REF!</definedName>
    <definedName name="B2TR_EEComm_842B">#REF!</definedName>
    <definedName name="B2TR_EEComm_842C">#REF!</definedName>
    <definedName name="B2TR_EEComm_843A">#REF!</definedName>
    <definedName name="B2TR_EEComm_844A">#REF!</definedName>
    <definedName name="B2TR_EEComm_845K">#REF!</definedName>
    <definedName name="B2TR_EEComm_846D">#REF!</definedName>
    <definedName name="B2TR_EEComm_846E">#REF!</definedName>
    <definedName name="B2TR_EEComm_846F">#REF!</definedName>
    <definedName name="B2TR_EEComm_846G">#REF!</definedName>
    <definedName name="B2TR_EEComm_846H">#REF!</definedName>
    <definedName name="B2TR_EEComm_846I">#REF!</definedName>
    <definedName name="B2TR_EEComm_850A">#REF!</definedName>
    <definedName name="B2TR_EEComm_850C">#REF!</definedName>
    <definedName name="B2TR_EEComm_900A">#REF!</definedName>
    <definedName name="B2TR_EEComm_900F">#REF!</definedName>
    <definedName name="B2TR_EEComm_900H">#REF!</definedName>
    <definedName name="B2TR_EEComm_900I">#REF!</definedName>
    <definedName name="B2TR_EEComm_900L">#REF!</definedName>
    <definedName name="B2TR_EEComm_905A">#REF!</definedName>
    <definedName name="B2TR_EEComm_905B">#REF!</definedName>
    <definedName name="B2TR_EEComm_905C">#REF!</definedName>
    <definedName name="B2TR_EEComm_905U">#REF!</definedName>
    <definedName name="B2TR_EEComm_906A">#REF!</definedName>
    <definedName name="B2TR_EEComm_906D">#REF!</definedName>
    <definedName name="B2TR_EEComm_906F">#REF!</definedName>
    <definedName name="B2TR_EEComm_906I">#REF!</definedName>
    <definedName name="B2TR_EEComm_906J">#REF!</definedName>
    <definedName name="B2TR_EEComm_906K">#REF!</definedName>
    <definedName name="B2TR_EEComm_906P">#REF!</definedName>
    <definedName name="B2TR_EEComm_906Z">#REF!</definedName>
    <definedName name="B2TR_EEComm_908A">#REF!</definedName>
    <definedName name="B2TR_EEComm_908B">#REF!</definedName>
    <definedName name="B2TR_EEComm_910B">#REF!</definedName>
    <definedName name="B2TR_EEComm_910C">#REF!</definedName>
    <definedName name="B2TR_EEComm_910D">#REF!</definedName>
    <definedName name="B2TR_EEComm_910E">#REF!</definedName>
    <definedName name="B2TR_EEComm_910K">#REF!</definedName>
    <definedName name="B2TR_EEComm_910M">#REF!</definedName>
    <definedName name="B2TR_EEComm_910N">#REF!</definedName>
    <definedName name="B2TR_EEComm_910O">#REF!</definedName>
    <definedName name="B2TR_EEComm_910Q">#REF!</definedName>
    <definedName name="B2TR_EEComm_910S">#REF!</definedName>
    <definedName name="B2TR_EEComm_910U">#REF!</definedName>
    <definedName name="B2TR_EEComm_910X">#REF!</definedName>
    <definedName name="B2TR_EEComm_911I">#REF!</definedName>
    <definedName name="B2TR_EEComm_911J">#REF!</definedName>
    <definedName name="B2TR_EEComm_911K">#REF!</definedName>
    <definedName name="B2TR_EEComm_911L">#REF!</definedName>
    <definedName name="B2TR_EEComm_911M">#REF!</definedName>
    <definedName name="B2TR_EEComm_911Q">#REF!</definedName>
    <definedName name="B2TR_EEComm_911QA">#REF!</definedName>
    <definedName name="B2TR_EEComm_911QB">#REF!</definedName>
    <definedName name="B2TR_EEComm_911S">#REF!</definedName>
    <definedName name="B2TR_EEComm_911V">#REF!</definedName>
    <definedName name="B2TR_EEComm_911W">#REF!</definedName>
    <definedName name="B2TR_EEComm_911Z">#REF!</definedName>
    <definedName name="B2TR_EEComm_912K">#REF!</definedName>
    <definedName name="B2TR_EEComm_913A">#REF!</definedName>
    <definedName name="B2TR_EEComm_913D">#REF!</definedName>
    <definedName name="B2TR_EEComm_913M">#REF!</definedName>
    <definedName name="B2TR_EEComm_914A">#REF!</definedName>
    <definedName name="B2TR_EEComm_914B">#REF!</definedName>
    <definedName name="B2TR_EEComm_914E">#REF!</definedName>
    <definedName name="B2TR_EEComm_914F">#REF!</definedName>
    <definedName name="B2TR_EEComm_914K">#REF!</definedName>
    <definedName name="B2TR_EEComm_914MDSIT">#REF!</definedName>
    <definedName name="B2TR_EEComm_920E">#REF!</definedName>
    <definedName name="B2TR_EEComm_921A">#REF!</definedName>
    <definedName name="B2TR_EEComm_921G">#REF!</definedName>
    <definedName name="B2TR_EEComm_930A">#REF!</definedName>
    <definedName name="B2TR_EEComm_930E">#REF!</definedName>
    <definedName name="B2TR_EEComm_930J">#REF!</definedName>
    <definedName name="B2TR_EEComm_930K">#REF!</definedName>
    <definedName name="B2TR_EEComm_940A">#REF!</definedName>
    <definedName name="B2TR_EEComm_940N">#REF!</definedName>
    <definedName name="B2TR_EEComm_940S">#REF!</definedName>
    <definedName name="B2TR_EEComm_940X">#REF!</definedName>
    <definedName name="B2TR_EEComm_960A">#REF!</definedName>
    <definedName name="B2TR_EEComm_980A">#REF!</definedName>
    <definedName name="B2TR_EEComm_980B">#REF!</definedName>
    <definedName name="B2TR_EEComm_980E">#REF!</definedName>
    <definedName name="B2TR_EEComm_980G">#REF!</definedName>
    <definedName name="B2TR_EEComm_980J">#REF!</definedName>
    <definedName name="B2TR_EEComm_980L">#REF!</definedName>
    <definedName name="B2TR_EEComm_985B">#REF!</definedName>
    <definedName name="B2TR_EEComm_990B">#REF!</definedName>
    <definedName name="B2TR_EEComm_995A">#REF!</definedName>
    <definedName name="B2TR_EEComm_999QFIN48">#REF!</definedName>
    <definedName name="B2TR_EEComm_INT1">#REF!</definedName>
    <definedName name="B2TR_EEComm_M31">#REF!</definedName>
    <definedName name="B2TR_EEComm_M32">#REF!</definedName>
    <definedName name="B2TR_EEComm_M33">#REF!</definedName>
    <definedName name="B2TR_EEComm_NIT">#REF!</definedName>
    <definedName name="B2TR_Prov_0001">#REF!</definedName>
    <definedName name="B2TR_Prov_0002">#REF!</definedName>
    <definedName name="B2TR_Prov_0003">#REF!</definedName>
    <definedName name="B2TR_Prov_014A">#REF!</definedName>
    <definedName name="B2TR_Prov_014ADSIT">#REF!</definedName>
    <definedName name="B2TR_Prov_014C">#REF!</definedName>
    <definedName name="B2TR_Prov_014CDSIT">#REF!</definedName>
    <definedName name="B2TR_Prov_014VDSIT">#REF!</definedName>
    <definedName name="B2TR_Prov_014WDSIT">#REF!</definedName>
    <definedName name="B2TR_Prov_210A">#REF!</definedName>
    <definedName name="B2TR_Prov_210B">#REF!</definedName>
    <definedName name="B2TR_Prov_210E">#REF!</definedName>
    <definedName name="B2TR_Prov_211A">#REF!</definedName>
    <definedName name="B2TR_Prov_220A">#REF!</definedName>
    <definedName name="B2TR_Prov_220E">#REF!</definedName>
    <definedName name="B2TR_Prov_230A">#REF!</definedName>
    <definedName name="B2TR_Prov_230B">#REF!</definedName>
    <definedName name="B2TR_Prov_230G">#REF!</definedName>
    <definedName name="B2TR_Prov_230I">#REF!</definedName>
    <definedName name="B2TR_Prov_230J">#REF!</definedName>
    <definedName name="B2TR_Prov_230K">#REF!</definedName>
    <definedName name="B2TR_Prov_230X">#REF!</definedName>
    <definedName name="B2TR_Prov_232A">#REF!</definedName>
    <definedName name="B2TR_Prov_232C">#REF!</definedName>
    <definedName name="B2TR_Prov_232K">#REF!</definedName>
    <definedName name="B2TR_Prov_232M">#REF!</definedName>
    <definedName name="B2TR_Prov_234F">#REF!</definedName>
    <definedName name="B2TR_Prov_234Q">#REF!</definedName>
    <definedName name="B2TR_Prov_280A">#REF!</definedName>
    <definedName name="B2TR_Prov_280D">#REF!</definedName>
    <definedName name="B2TR_Prov_280E">#REF!</definedName>
    <definedName name="B2TR_Prov_280F">#REF!</definedName>
    <definedName name="B2TR_Prov_280H">#REF!</definedName>
    <definedName name="B2TR_Prov_280J">#REF!</definedName>
    <definedName name="B2TR_Prov_280Y">#REF!</definedName>
    <definedName name="B2TR_Prov_282A">#REF!</definedName>
    <definedName name="B2TR_Prov_282B">#REF!</definedName>
    <definedName name="B2TR_Prov_295A">#REF!</definedName>
    <definedName name="B2TR_Prov_295D">#REF!</definedName>
    <definedName name="B2TR_Prov_310A">#REF!</definedName>
    <definedName name="B2TR_Prov_310D">#REF!</definedName>
    <definedName name="B2TR_Prov_310E">#REF!</definedName>
    <definedName name="B2TR_Prov_320A">#REF!</definedName>
    <definedName name="B2TR_Prov_320D">#REF!</definedName>
    <definedName name="B2TR_Prov_320I">#REF!</definedName>
    <definedName name="B2TR_Prov_320L">#REF!</definedName>
    <definedName name="B2TR_Prov_320S">#REF!</definedName>
    <definedName name="B2TR_Prov_320U">#REF!</definedName>
    <definedName name="B2TR_Prov_330D">#REF!</definedName>
    <definedName name="B2TR_Prov_345A">#REF!</definedName>
    <definedName name="B2TR_Prov_345B">#REF!</definedName>
    <definedName name="B2TR_Prov_350A">#REF!</definedName>
    <definedName name="B2TR_Prov_360A">#REF!</definedName>
    <definedName name="B2TR_Prov_380F">#REF!</definedName>
    <definedName name="B2TR_Prov_380J">#REF!</definedName>
    <definedName name="B2TR_Prov_390A">#REF!</definedName>
    <definedName name="B2TR_Prov_390C">#REF!</definedName>
    <definedName name="B2TR_Prov_390D">#REF!</definedName>
    <definedName name="B2TR_Prov_390E">#REF!</definedName>
    <definedName name="B2TR_Prov_390F">#REF!</definedName>
    <definedName name="B2TR_Prov_410A">#REF!</definedName>
    <definedName name="B2TR_Prov_430I">#REF!</definedName>
    <definedName name="B2TR_Prov_430J">#REF!</definedName>
    <definedName name="B2TR_Prov_432A">#REF!</definedName>
    <definedName name="B2TR_Prov_432C">#REF!</definedName>
    <definedName name="B2TR_Prov_432D">#REF!</definedName>
    <definedName name="B2TR_Prov_432G">#REF!</definedName>
    <definedName name="B2TR_Prov_432I">#REF!</definedName>
    <definedName name="B2TR_Prov_432M">#REF!</definedName>
    <definedName name="B2TR_Prov_433A">#REF!</definedName>
    <definedName name="B2TR_Prov_433C">#REF!</definedName>
    <definedName name="B2TR_Prov_433D">#REF!</definedName>
    <definedName name="B2TR_Prov_433F">#REF!</definedName>
    <definedName name="B2TR_Prov_460A">#REF!</definedName>
    <definedName name="B2TR_Prov_510B">#REF!</definedName>
    <definedName name="B2TR_Prov_510H">#REF!</definedName>
    <definedName name="B2TR_Prov_510I">#REF!</definedName>
    <definedName name="B2TR_Prov_510M">#REF!</definedName>
    <definedName name="B2TR_Prov_520A">#REF!</definedName>
    <definedName name="B2TR_Prov_520X">#REF!</definedName>
    <definedName name="B2TR_Prov_520Y">#REF!</definedName>
    <definedName name="B2TR_Prov_531A">#REF!</definedName>
    <definedName name="B2TR_Prov_531B">#REF!</definedName>
    <definedName name="B2TR_Prov_531H">#REF!</definedName>
    <definedName name="B2TR_Prov_532A">#REF!</definedName>
    <definedName name="B2TR_Prov_532C">#REF!</definedName>
    <definedName name="B2TR_Prov_532D">#REF!</definedName>
    <definedName name="B2TR_Prov_532E">#REF!</definedName>
    <definedName name="B2TR_Prov_532F">#REF!</definedName>
    <definedName name="B2TR_Prov_532G">#REF!</definedName>
    <definedName name="B2TR_Prov_532H">#REF!</definedName>
    <definedName name="B2TR_Prov_533A">#REF!</definedName>
    <definedName name="B2TR_Prov_533D">#REF!</definedName>
    <definedName name="B2TR_Prov_533E">#REF!</definedName>
    <definedName name="B2TR_Prov_533J">#REF!</definedName>
    <definedName name="B2TR_Prov_534A">#REF!</definedName>
    <definedName name="B2TR_Prov_560D">#REF!</definedName>
    <definedName name="B2TR_Prov_560J">#REF!</definedName>
    <definedName name="B2TR_Prov_561A">#REF!</definedName>
    <definedName name="B2TR_Prov_561D">#REF!</definedName>
    <definedName name="B2TR_Prov_561I">#REF!</definedName>
    <definedName name="B2TR_Prov_561J">#REF!</definedName>
    <definedName name="B2TR_Prov_562B">#REF!</definedName>
    <definedName name="B2TR_Prov_562H">#REF!</definedName>
    <definedName name="B2TR_Prov_575E">#REF!</definedName>
    <definedName name="B2TR_Prov_575G">#REF!</definedName>
    <definedName name="B2TR_Prov_576e">#REF!</definedName>
    <definedName name="B2TR_Prov_576F">#REF!</definedName>
    <definedName name="B2TR_Prov_601E">#REF!</definedName>
    <definedName name="B2TR_Prov_601G">#REF!</definedName>
    <definedName name="B2TR_Prov_601T">#REF!</definedName>
    <definedName name="B2TR_Prov_602A">#REF!</definedName>
    <definedName name="B2TR_Prov_603A">#REF!</definedName>
    <definedName name="B2TR_Prov_603G">#REF!</definedName>
    <definedName name="B2TR_Prov_605B">#REF!</definedName>
    <definedName name="B2TR_Prov_605C">#REF!</definedName>
    <definedName name="B2TR_Prov_605E">#REF!</definedName>
    <definedName name="B2TR_Prov_605F">#REF!</definedName>
    <definedName name="B2TR_Prov_605I">#REF!</definedName>
    <definedName name="B2TR_Prov_605K">#REF!</definedName>
    <definedName name="B2TR_Prov_605O">#REF!</definedName>
    <definedName name="B2TR_Prov_605P">#REF!</definedName>
    <definedName name="B2TR_Prov_605T">#REF!</definedName>
    <definedName name="B2TR_Prov_605V">#REF!</definedName>
    <definedName name="B2TR_Prov_605W">#REF!</definedName>
    <definedName name="B2TR_Prov_609E">#REF!</definedName>
    <definedName name="B2TR_Prov_610A">#REF!</definedName>
    <definedName name="B2TR_Prov_610U">#REF!</definedName>
    <definedName name="B2TR_Prov_610V">#REF!</definedName>
    <definedName name="B2TR_Prov_611E">#REF!</definedName>
    <definedName name="B2TR_Prov_611G">#REF!</definedName>
    <definedName name="B2TR_Prov_611M">#REF!</definedName>
    <definedName name="B2TR_Prov_611S">#REF!</definedName>
    <definedName name="B2TR_Prov_611U">#REF!</definedName>
    <definedName name="B2TR_Prov_611Y">#REF!</definedName>
    <definedName name="B2TR_Prov_612H">#REF!</definedName>
    <definedName name="B2TR_Prov_612Y">#REF!</definedName>
    <definedName name="B2TR_Prov_613B">#REF!</definedName>
    <definedName name="B2TR_Prov_613C">#REF!</definedName>
    <definedName name="B2TR_Prov_613E">#REF!</definedName>
    <definedName name="B2TR_Prov_613F">#REF!</definedName>
    <definedName name="B2TR_Prov_613I">#REF!</definedName>
    <definedName name="B2TR_Prov_613K">#REF!</definedName>
    <definedName name="B2TR_Prov_613L">#REF!</definedName>
    <definedName name="B2TR_Prov_613N">#REF!</definedName>
    <definedName name="B2TR_Prov_613O">#REF!</definedName>
    <definedName name="B2TR_Prov_613R">#REF!</definedName>
    <definedName name="B2TR_Prov_613S">#REF!</definedName>
    <definedName name="B2TR_Prov_613U">#REF!</definedName>
    <definedName name="B2TR_Prov_613Y">#REF!</definedName>
    <definedName name="B2TR_Prov_614I">#REF!</definedName>
    <definedName name="B2TR_Prov_614W">#REF!</definedName>
    <definedName name="B2TR_Prov_614Y">#REF!</definedName>
    <definedName name="B2TR_Prov_614Z">#REF!</definedName>
    <definedName name="B2TR_Prov_615B">#REF!</definedName>
    <definedName name="B2TR_Prov_615C">#REF!</definedName>
    <definedName name="B2TR_Prov_615Q">#REF!</definedName>
    <definedName name="B2TR_Prov_615R">#REF!</definedName>
    <definedName name="B2TR_Prov_615T">#REF!</definedName>
    <definedName name="B2TR_Prov_615Z">#REF!</definedName>
    <definedName name="B2TR_Prov_616A">#REF!</definedName>
    <definedName name="B2TR_Prov_620A">#REF!</definedName>
    <definedName name="B2TR_Prov_620C">#REF!</definedName>
    <definedName name="B2TR_Prov_625A">#REF!</definedName>
    <definedName name="B2TR_Prov_625B">#REF!</definedName>
    <definedName name="B2TR_Prov_629X">#REF!</definedName>
    <definedName name="B2TR_Prov_630A">#REF!</definedName>
    <definedName name="B2TR_Prov_630E">#REF!</definedName>
    <definedName name="B2TR_Prov_630F">#REF!</definedName>
    <definedName name="B2TR_Prov_630G">#REF!</definedName>
    <definedName name="B2TR_Prov_630J">#REF!</definedName>
    <definedName name="B2TR_Prov_630M">#REF!</definedName>
    <definedName name="B2TR_Prov_630T">#REF!</definedName>
    <definedName name="B2TR_Prov_630X">#REF!</definedName>
    <definedName name="B2TR_Prov_630Y">#REF!</definedName>
    <definedName name="B2TR_Prov_631C">#REF!</definedName>
    <definedName name="B2TR_Prov_631D">#REF!</definedName>
    <definedName name="B2TR_Prov_631E">#REF!</definedName>
    <definedName name="B2TR_Prov_631F">#REF!</definedName>
    <definedName name="B2TR_Prov_631G">#REF!</definedName>
    <definedName name="B2TR_Prov_631H">#REF!</definedName>
    <definedName name="B2TR_Prov_631I">#REF!</definedName>
    <definedName name="B2TR_Prov_631J">#REF!</definedName>
    <definedName name="B2TR_Prov_631S">#REF!</definedName>
    <definedName name="B2TR_Prov_631U">#REF!</definedName>
    <definedName name="B2TR_Prov_632G">#REF!</definedName>
    <definedName name="B2TR_Prov_632O">#REF!</definedName>
    <definedName name="B2TR_Prov_632P">#REF!</definedName>
    <definedName name="B2TR_Prov_632U">#REF!</definedName>
    <definedName name="B2TR_Prov_632Y">#REF!</definedName>
    <definedName name="B2TR_Prov_633A">#REF!</definedName>
    <definedName name="B2TR_Prov_635C">#REF!</definedName>
    <definedName name="B2TR_Prov_638A">#REF!</definedName>
    <definedName name="B2TR_Prov_638C">#REF!</definedName>
    <definedName name="B2TR_Prov_641I">#REF!</definedName>
    <definedName name="B2TR_Prov_641X">#REF!</definedName>
    <definedName name="B2TR_Prov_641Y">#REF!</definedName>
    <definedName name="B2TR_Prov_642B">#REF!</definedName>
    <definedName name="B2TR_Prov_642C">#REF!</definedName>
    <definedName name="B2TR_Prov_651C">#REF!</definedName>
    <definedName name="B2TR_Prov_651F">#REF!</definedName>
    <definedName name="B2TR_Prov_651H">#REF!</definedName>
    <definedName name="B2TR_Prov_651I">#REF!</definedName>
    <definedName name="B2TR_Prov_651J">#REF!</definedName>
    <definedName name="B2TR_Prov_651K">#REF!</definedName>
    <definedName name="B2TR_Prov_651M">#REF!</definedName>
    <definedName name="B2TR_Prov_651O">#REF!</definedName>
    <definedName name="B2TR_Prov_651Q">#REF!</definedName>
    <definedName name="B2TR_Prov_651R">#REF!</definedName>
    <definedName name="B2TR_Prov_651S">#REF!</definedName>
    <definedName name="B2TR_Prov_651T">#REF!</definedName>
    <definedName name="B2TR_Prov_651U">#REF!</definedName>
    <definedName name="B2TR_Prov_651W">#REF!</definedName>
    <definedName name="B2TR_Prov_651X">#REF!</definedName>
    <definedName name="B2TR_Prov_651Y">#REF!</definedName>
    <definedName name="B2TR_Prov_651Z">#REF!</definedName>
    <definedName name="B2TR_Prov_652G">#REF!</definedName>
    <definedName name="B2TR_Prov_653A">#REF!</definedName>
    <definedName name="B2TR_Prov_659B">#REF!</definedName>
    <definedName name="B2TR_Prov_660A">#REF!</definedName>
    <definedName name="B2TR_Prov_660F">#REF!</definedName>
    <definedName name="B2TR_Prov_660G">#REF!</definedName>
    <definedName name="B2TR_Prov_660K">#REF!</definedName>
    <definedName name="B2TR_Prov_660O">#REF!</definedName>
    <definedName name="B2TR_Prov_660R">#REF!</definedName>
    <definedName name="B2TR_Prov_660Z">#REF!</definedName>
    <definedName name="B2TR_Prov_661B">#REF!</definedName>
    <definedName name="B2TR_Prov_661R">#REF!</definedName>
    <definedName name="B2TR_Prov_661S">#REF!</definedName>
    <definedName name="B2TR_Prov_661T">#REF!</definedName>
    <definedName name="B2TR_Prov_661U">#REF!</definedName>
    <definedName name="B2TR_Prov_661V">#REF!</definedName>
    <definedName name="B2TR_Prov_661X">#REF!</definedName>
    <definedName name="B2TR_Prov_661Y">#REF!</definedName>
    <definedName name="B2TR_Prov_662A">#REF!</definedName>
    <definedName name="B2TR_Prov_662D">#REF!</definedName>
    <definedName name="B2TR_Prov_663F">#REF!</definedName>
    <definedName name="B2TR_Prov_663G">#REF!</definedName>
    <definedName name="B2TR_Prov_663N">#REF!</definedName>
    <definedName name="B2TR_Prov_663O">#REF!</definedName>
    <definedName name="B2TR_Prov_663T">#REF!</definedName>
    <definedName name="B2TR_Prov_663X">#REF!</definedName>
    <definedName name="B2TR_Prov_664A">#REF!</definedName>
    <definedName name="B2TR_Prov_664B">#REF!</definedName>
    <definedName name="B2TR_Prov_664F">#REF!</definedName>
    <definedName name="B2TR_Prov_664N">#REF!</definedName>
    <definedName name="B2TR_Prov_664P">#REF!</definedName>
    <definedName name="B2TR_Prov_664Q">#REF!</definedName>
    <definedName name="B2TR_Prov_664R">#REF!</definedName>
    <definedName name="B2TR_Prov_664V">#REF!</definedName>
    <definedName name="B2TR_Prov_665D">#REF!</definedName>
    <definedName name="B2TR_Prov_665G">#REF!</definedName>
    <definedName name="B2TR_Prov_665I">#REF!</definedName>
    <definedName name="B2TR_Prov_665J">#REF!</definedName>
    <definedName name="B2TR_Prov_665N">#REF!</definedName>
    <definedName name="B2TR_Prov_665V">#REF!</definedName>
    <definedName name="B2TR_Prov_665X">#REF!</definedName>
    <definedName name="B2TR_Prov_667C">#REF!</definedName>
    <definedName name="B2TR_Prov_667D">#REF!</definedName>
    <definedName name="B2TR_Prov_667E">#REF!</definedName>
    <definedName name="B2TR_Prov_667H">#REF!</definedName>
    <definedName name="B2TR_Prov_667J">#REF!</definedName>
    <definedName name="B2TR_Prov_667K">#REF!</definedName>
    <definedName name="B2TR_Prov_667N">#REF!</definedName>
    <definedName name="B2TR_Prov_667P">#REF!</definedName>
    <definedName name="B2TR_Prov_667R">#REF!</definedName>
    <definedName name="B2TR_Prov_667S">#REF!</definedName>
    <definedName name="B2TR_Prov_667T">#REF!</definedName>
    <definedName name="B2TR_Prov_667U">#REF!</definedName>
    <definedName name="B2TR_Prov_667V">#REF!</definedName>
    <definedName name="B2TR_Prov_667W">#REF!</definedName>
    <definedName name="B2TR_Prov_667Y">#REF!</definedName>
    <definedName name="B2TR_Prov_667Z">#REF!</definedName>
    <definedName name="B2TR_Prov_668B">#REF!</definedName>
    <definedName name="B2TR_Prov_668D">#REF!</definedName>
    <definedName name="B2TR_Prov_668E">#REF!</definedName>
    <definedName name="B2TR_Prov_668F">#REF!</definedName>
    <definedName name="B2TR_Prov_668G">#REF!</definedName>
    <definedName name="B2TR_Prov_668H">#REF!</definedName>
    <definedName name="B2TR_Prov_668I">#REF!</definedName>
    <definedName name="B2TR_Prov_668J">#REF!</definedName>
    <definedName name="B2TR_Prov_668O">#REF!</definedName>
    <definedName name="B2TR_Prov_668P">#REF!</definedName>
    <definedName name="B2TR_Prov_668T">#REF!</definedName>
    <definedName name="B2TR_Prov_668U">#REF!</definedName>
    <definedName name="B2TR_Prov_668V">#REF!</definedName>
    <definedName name="B2TR_Prov_669A">#REF!</definedName>
    <definedName name="B2TR_Prov_669H">#REF!</definedName>
    <definedName name="B2TR_Prov_669I">#REF!</definedName>
    <definedName name="B2TR_Prov_669J">#REF!</definedName>
    <definedName name="B2TR_Prov_669K">#REF!</definedName>
    <definedName name="B2TR_Prov_669O">#REF!</definedName>
    <definedName name="B2TR_Prov_669R">#REF!</definedName>
    <definedName name="B2TR_Prov_669S">#REF!</definedName>
    <definedName name="B2TR_Prov_669T">#REF!</definedName>
    <definedName name="B2TR_Prov_669U">#REF!</definedName>
    <definedName name="B2TR_Prov_669W">#REF!</definedName>
    <definedName name="B2TR_Prov_669X">#REF!</definedName>
    <definedName name="B2TR_Prov_669Y">#REF!</definedName>
    <definedName name="B2TR_Prov_669Z">#REF!</definedName>
    <definedName name="B2TR_Prov_670D">#REF!</definedName>
    <definedName name="B2TR_Prov_670F">#REF!</definedName>
    <definedName name="B2TR_Prov_670H">#REF!</definedName>
    <definedName name="B2TR_Prov_670I">#REF!</definedName>
    <definedName name="B2TR_Prov_670N">#REF!</definedName>
    <definedName name="B2TR_Prov_670O">#REF!</definedName>
    <definedName name="B2TR_Prov_670P">#REF!</definedName>
    <definedName name="B2TR_Prov_670Q">#REF!</definedName>
    <definedName name="B2TR_Prov_670S">#REF!</definedName>
    <definedName name="B2TR_Prov_670W">#REF!</definedName>
    <definedName name="B2TR_Prov_670X">#REF!</definedName>
    <definedName name="B2TR_Prov_670Y">#REF!</definedName>
    <definedName name="B2TR_Prov_670Z">#REF!</definedName>
    <definedName name="B2TR_Prov_671A">#REF!</definedName>
    <definedName name="B2TR_Prov_671B">#REF!</definedName>
    <definedName name="B2TR_Prov_671D">#REF!</definedName>
    <definedName name="B2TR_Prov_671F">#REF!</definedName>
    <definedName name="B2TR_Prov_671G">#REF!</definedName>
    <definedName name="B2TR_Prov_671H">#REF!</definedName>
    <definedName name="B2TR_Prov_671I">#REF!</definedName>
    <definedName name="B2TR_Prov_671J">#REF!</definedName>
    <definedName name="B2TR_Prov_671K">#REF!</definedName>
    <definedName name="B2TR_Prov_671L">#REF!</definedName>
    <definedName name="B2TR_Prov_671M">#REF!</definedName>
    <definedName name="B2TR_Prov_671N">#REF!</definedName>
    <definedName name="B2TR_Prov_671O">#REF!</definedName>
    <definedName name="B2TR_Prov_671P">#REF!</definedName>
    <definedName name="B2TR_Prov_671Q">#REF!</definedName>
    <definedName name="B2TR_Prov_671R">#REF!</definedName>
    <definedName name="B2TR_Prov_671S">#REF!</definedName>
    <definedName name="B2TR_Prov_671T">#REF!</definedName>
    <definedName name="B2TR_Prov_671W">#REF!</definedName>
    <definedName name="B2TR_Prov_671Z">#REF!</definedName>
    <definedName name="B2TR_Prov_672G">#REF!</definedName>
    <definedName name="B2TR_Prov_672H">#REF!</definedName>
    <definedName name="B2TR_Prov_672I">#REF!</definedName>
    <definedName name="B2TR_Prov_672M">#REF!</definedName>
    <definedName name="B2TR_Prov_672N">#REF!</definedName>
    <definedName name="B2TR_Prov_672O">#REF!</definedName>
    <definedName name="B2TR_Prov_672P">#REF!</definedName>
    <definedName name="B2TR_Prov_672R">#REF!</definedName>
    <definedName name="B2TR_Prov_672S">#REF!</definedName>
    <definedName name="B2TR_Prov_672T">#REF!</definedName>
    <definedName name="B2TR_Prov_673C">#REF!</definedName>
    <definedName name="B2TR_Prov_673E">#REF!</definedName>
    <definedName name="B2TR_Prov_673F">#REF!</definedName>
    <definedName name="B2TR_Prov_673G">#REF!</definedName>
    <definedName name="B2TR_Prov_673H">#REF!</definedName>
    <definedName name="B2TR_Prov_673I">#REF!</definedName>
    <definedName name="B2TR_Prov_673J">#REF!</definedName>
    <definedName name="B2TR_Prov_673K">#REF!</definedName>
    <definedName name="B2TR_Prov_673M">#REF!</definedName>
    <definedName name="B2TR_Prov_673N">#REF!</definedName>
    <definedName name="B2TR_Prov_673O">#REF!</definedName>
    <definedName name="B2TR_Prov_673R">#REF!</definedName>
    <definedName name="B2TR_Prov_673S">#REF!</definedName>
    <definedName name="B2TR_Prov_673U">#REF!</definedName>
    <definedName name="B2TR_Prov_673V">#REF!</definedName>
    <definedName name="B2TR_Prov_673W">#REF!</definedName>
    <definedName name="B2TR_Prov_673X">#REF!</definedName>
    <definedName name="B2TR_Prov_673Y">#REF!</definedName>
    <definedName name="B2TR_Prov_673Z">#REF!</definedName>
    <definedName name="B2TR_Prov_674A">#REF!</definedName>
    <definedName name="B2TR_Prov_674B">#REF!</definedName>
    <definedName name="B2TR_Prov_674C">#REF!</definedName>
    <definedName name="B2TR_Prov_674D">#REF!</definedName>
    <definedName name="B2TR_Prov_674E">#REF!</definedName>
    <definedName name="B2TR_Prov_674F">#REF!</definedName>
    <definedName name="B2TR_Prov_674G">#REF!</definedName>
    <definedName name="B2TR_Prov_674I">#REF!</definedName>
    <definedName name="B2TR_Prov_674J">#REF!</definedName>
    <definedName name="B2TR_Prov_674M">#REF!</definedName>
    <definedName name="B2TR_Prov_674P">#REF!</definedName>
    <definedName name="B2TR_Prov_674Q">#REF!</definedName>
    <definedName name="B2TR_Prov_674R">#REF!</definedName>
    <definedName name="B2TR_Prov_674S">#REF!</definedName>
    <definedName name="B2TR_Prov_674V">#REF!</definedName>
    <definedName name="B2TR_Prov_674W">#REF!</definedName>
    <definedName name="B2TR_Prov_675A">#REF!</definedName>
    <definedName name="B2TR_Prov_675C">#REF!</definedName>
    <definedName name="B2TR_Prov_675E">#REF!</definedName>
    <definedName name="B2TR_Prov_675F">#REF!</definedName>
    <definedName name="B2TR_Prov_675G">#REF!</definedName>
    <definedName name="B2TR_Prov_675H">#REF!</definedName>
    <definedName name="B2TR_Prov_675I">#REF!</definedName>
    <definedName name="B2TR_Prov_675J">#REF!</definedName>
    <definedName name="B2TR_Prov_675K">#REF!</definedName>
    <definedName name="B2TR_Prov_675L">#REF!</definedName>
    <definedName name="B2TR_Prov_675M">#REF!</definedName>
    <definedName name="B2TR_Prov_675N">#REF!</definedName>
    <definedName name="B2TR_Prov_675O">#REF!</definedName>
    <definedName name="B2TR_Prov_675P">#REF!</definedName>
    <definedName name="B2TR_Prov_675Q">#REF!</definedName>
    <definedName name="B2TR_Prov_675R">#REF!</definedName>
    <definedName name="B2TR_Prov_675S">#REF!</definedName>
    <definedName name="B2TR_Prov_675T">#REF!</definedName>
    <definedName name="B2TR_Prov_675U">#REF!</definedName>
    <definedName name="B2TR_Prov_675V">#REF!</definedName>
    <definedName name="B2TR_Prov_675W">#REF!</definedName>
    <definedName name="B2TR_Prov_675X">#REF!</definedName>
    <definedName name="B2TR_Prov_675Y">#REF!</definedName>
    <definedName name="B2TR_Prov_675Z">#REF!</definedName>
    <definedName name="B2TR_Prov_676A">#REF!</definedName>
    <definedName name="B2TR_Prov_676B">#REF!</definedName>
    <definedName name="B2TR_Prov_676C">#REF!</definedName>
    <definedName name="B2TR_Prov_676D">#REF!</definedName>
    <definedName name="B2TR_Prov_676E">#REF!</definedName>
    <definedName name="B2TR_Prov_676F">#REF!</definedName>
    <definedName name="B2TR_Prov_676G">#REF!</definedName>
    <definedName name="B2TR_Prov_676J">#REF!</definedName>
    <definedName name="B2TR_Prov_690C">#REF!</definedName>
    <definedName name="B2TR_Prov_690D">#REF!</definedName>
    <definedName name="B2TR_Prov_690E">#REF!</definedName>
    <definedName name="B2TR_Prov_690F">#REF!</definedName>
    <definedName name="B2TR_Prov_690G">#REF!</definedName>
    <definedName name="B2TR_Prov_690I">#REF!</definedName>
    <definedName name="B2TR_Prov_690J">#REF!</definedName>
    <definedName name="B2TR_Prov_690K">#REF!</definedName>
    <definedName name="B2TR_Prov_690L">#REF!</definedName>
    <definedName name="B2TR_Prov_700B">#REF!</definedName>
    <definedName name="B2TR_Prov_701A">#REF!</definedName>
    <definedName name="B2TR_Prov_702A">#REF!</definedName>
    <definedName name="B2TR_Prov_710H">#REF!</definedName>
    <definedName name="B2TR_Prov_710Q">#REF!</definedName>
    <definedName name="B2TR_Prov_710Y">#REF!</definedName>
    <definedName name="B2TR_Prov_711N">#REF!</definedName>
    <definedName name="B2TR_Prov_711O">#REF!</definedName>
    <definedName name="B2TR_Prov_711P">#REF!</definedName>
    <definedName name="B2TR_Prov_712K">#REF!</definedName>
    <definedName name="B2TR_Prov_712L">#REF!</definedName>
    <definedName name="B2TR_Prov_712M">#REF!</definedName>
    <definedName name="B2TR_Prov_712N">#REF!</definedName>
    <definedName name="B2TR_Prov_811B">#REF!</definedName>
    <definedName name="B2TR_Prov_811C">#REF!</definedName>
    <definedName name="B2TR_Prov_813B">#REF!</definedName>
    <definedName name="B2TR_Prov_813C">#REF!</definedName>
    <definedName name="B2TR_Prov_841A">#REF!</definedName>
    <definedName name="B2TR_Prov_841B">#REF!</definedName>
    <definedName name="B2TR_Prov_841C">#REF!</definedName>
    <definedName name="B2TR_Prov_842A">#REF!</definedName>
    <definedName name="B2TR_Prov_842B">#REF!</definedName>
    <definedName name="B2TR_Prov_842C">#REF!</definedName>
    <definedName name="B2TR_Prov_843A">#REF!</definedName>
    <definedName name="B2TR_Prov_844A">#REF!</definedName>
    <definedName name="B2TR_Prov_845K">#REF!</definedName>
    <definedName name="B2TR_Prov_846D">#REF!</definedName>
    <definedName name="B2TR_Prov_846E">#REF!</definedName>
    <definedName name="B2TR_Prov_846F">#REF!</definedName>
    <definedName name="B2TR_Prov_846G">#REF!</definedName>
    <definedName name="B2TR_Prov_846H">#REF!</definedName>
    <definedName name="B2TR_Prov_846I">#REF!</definedName>
    <definedName name="B2TR_Prov_850A">#REF!</definedName>
    <definedName name="B2TR_Prov_850C">#REF!</definedName>
    <definedName name="B2TR_Prov_900A">#REF!</definedName>
    <definedName name="B2TR_Prov_900F">#REF!</definedName>
    <definedName name="B2TR_Prov_900H">#REF!</definedName>
    <definedName name="B2TR_Prov_900I">#REF!</definedName>
    <definedName name="B2TR_Prov_900L">#REF!</definedName>
    <definedName name="B2TR_Prov_905A">#REF!</definedName>
    <definedName name="B2TR_Prov_905B">#REF!</definedName>
    <definedName name="B2TR_Prov_905C">#REF!</definedName>
    <definedName name="B2TR_Prov_905U">#REF!</definedName>
    <definedName name="B2TR_Prov_906A">#REF!</definedName>
    <definedName name="B2TR_Prov_906D">#REF!</definedName>
    <definedName name="B2TR_Prov_906F">#REF!</definedName>
    <definedName name="B2TR_Prov_906I">#REF!</definedName>
    <definedName name="B2TR_Prov_906J">#REF!</definedName>
    <definedName name="B2TR_Prov_906K">#REF!</definedName>
    <definedName name="B2TR_Prov_906P">#REF!</definedName>
    <definedName name="B2TR_Prov_906Z">#REF!</definedName>
    <definedName name="B2TR_Prov_908A">#REF!</definedName>
    <definedName name="B2TR_Prov_908B">#REF!</definedName>
    <definedName name="B2TR_Prov_910B">#REF!</definedName>
    <definedName name="B2TR_Prov_910C">#REF!</definedName>
    <definedName name="B2TR_Prov_910D">#REF!</definedName>
    <definedName name="B2TR_Prov_910E">#REF!</definedName>
    <definedName name="B2TR_Prov_910K">#REF!</definedName>
    <definedName name="B2TR_Prov_910M">#REF!</definedName>
    <definedName name="B2TR_Prov_910N">#REF!</definedName>
    <definedName name="B2TR_Prov_910O">#REF!</definedName>
    <definedName name="B2TR_Prov_910Q">#REF!</definedName>
    <definedName name="B2TR_Prov_910S">#REF!</definedName>
    <definedName name="B2TR_Prov_910U">#REF!</definedName>
    <definedName name="B2TR_Prov_910X">#REF!</definedName>
    <definedName name="B2TR_Prov_911I">#REF!</definedName>
    <definedName name="B2TR_Prov_911J">#REF!</definedName>
    <definedName name="B2TR_Prov_911K">#REF!</definedName>
    <definedName name="B2TR_Prov_911L">#REF!</definedName>
    <definedName name="B2TR_Prov_911M">#REF!</definedName>
    <definedName name="B2TR_Prov_911Q">#REF!</definedName>
    <definedName name="B2TR_Prov_911QA">#REF!</definedName>
    <definedName name="B2TR_Prov_911QB">#REF!</definedName>
    <definedName name="B2TR_Prov_911S">#REF!</definedName>
    <definedName name="B2TR_Prov_911V">#REF!</definedName>
    <definedName name="B2TR_Prov_911W">#REF!</definedName>
    <definedName name="B2TR_Prov_911Z">#REF!</definedName>
    <definedName name="B2TR_Prov_912K">#REF!</definedName>
    <definedName name="B2TR_Prov_913A">#REF!</definedName>
    <definedName name="B2TR_Prov_913D">#REF!</definedName>
    <definedName name="B2TR_Prov_913M">#REF!</definedName>
    <definedName name="B2TR_Prov_914A">#REF!</definedName>
    <definedName name="B2TR_Prov_914B">#REF!</definedName>
    <definedName name="B2TR_Prov_914E">#REF!</definedName>
    <definedName name="B2TR_Prov_914F">#REF!</definedName>
    <definedName name="B2TR_Prov_914K">#REF!</definedName>
    <definedName name="B2TR_Prov_914MDSIT">#REF!</definedName>
    <definedName name="B2TR_Prov_920E">#REF!</definedName>
    <definedName name="B2TR_Prov_921A">#REF!</definedName>
    <definedName name="B2TR_Prov_921G">#REF!</definedName>
    <definedName name="B2TR_Prov_930A">#REF!</definedName>
    <definedName name="B2TR_Prov_930E">#REF!</definedName>
    <definedName name="B2TR_Prov_930J">#REF!</definedName>
    <definedName name="B2TR_Prov_930K">#REF!</definedName>
    <definedName name="B2TR_Prov_940A">#REF!</definedName>
    <definedName name="B2TR_Prov_940N">#REF!</definedName>
    <definedName name="B2TR_Prov_940S">#REF!</definedName>
    <definedName name="B2TR_Prov_940X">#REF!</definedName>
    <definedName name="B2TR_Prov_960A">#REF!</definedName>
    <definedName name="B2TR_Prov_980A">#REF!</definedName>
    <definedName name="B2TR_Prov_980B">#REF!</definedName>
    <definedName name="B2TR_Prov_980E">#REF!</definedName>
    <definedName name="B2TR_Prov_980G">#REF!</definedName>
    <definedName name="B2TR_Prov_980J">#REF!</definedName>
    <definedName name="B2TR_Prov_980L">#REF!</definedName>
    <definedName name="B2TR_Prov_985B">#REF!</definedName>
    <definedName name="B2TR_Prov_990B">#REF!</definedName>
    <definedName name="B2TR_Prov_995A">#REF!</definedName>
    <definedName name="B2TR_Prov_999QFIN48">#REF!</definedName>
    <definedName name="B2TR_Prov_FIT">#REF!</definedName>
    <definedName name="B2TR_Prov_INT1">#REF!</definedName>
    <definedName name="B2TR_Prov_M31">#REF!</definedName>
    <definedName name="B2TR_Prov_M32">#REF!</definedName>
    <definedName name="B2TR_Prov_M33">#REF!</definedName>
    <definedName name="B2TR_Prov_NIT">#REF!</definedName>
    <definedName name="B2TR_Prov_SIT">#REF!</definedName>
    <definedName name="B2TR_PY_0001">#REF!</definedName>
    <definedName name="B2TR_PY_0002">#REF!</definedName>
    <definedName name="B2TR_PY_0003">#REF!</definedName>
    <definedName name="B2TR_PY_014A">#REF!</definedName>
    <definedName name="B2TR_PY_014ADSIT">#REF!</definedName>
    <definedName name="B2TR_PY_014C">#REF!</definedName>
    <definedName name="B2TR_PY_014CDSIT">#REF!</definedName>
    <definedName name="B2TR_PY_014VDSIT">#REF!</definedName>
    <definedName name="B2TR_PY_014WDSIT">#REF!</definedName>
    <definedName name="B2TR_PY_210A">#REF!</definedName>
    <definedName name="B2TR_PY_210B">#REF!</definedName>
    <definedName name="B2TR_PY_210E">#REF!</definedName>
    <definedName name="B2TR_PY_211A">#REF!</definedName>
    <definedName name="B2TR_PY_220A">#REF!</definedName>
    <definedName name="B2TR_PY_220E">#REF!</definedName>
    <definedName name="B2TR_PY_230A">#REF!</definedName>
    <definedName name="B2TR_PY_230B">#REF!</definedName>
    <definedName name="B2TR_PY_230G">#REF!</definedName>
    <definedName name="B2TR_PY_230I">#REF!</definedName>
    <definedName name="B2TR_PY_230J">#REF!</definedName>
    <definedName name="B2TR_PY_230K">#REF!</definedName>
    <definedName name="B2TR_PY_230X">#REF!</definedName>
    <definedName name="B2TR_PY_232A">#REF!</definedName>
    <definedName name="B2TR_PY_232C">#REF!</definedName>
    <definedName name="B2TR_PY_232K">#REF!</definedName>
    <definedName name="B2TR_PY_232M">#REF!</definedName>
    <definedName name="B2TR_PY_234F">#REF!</definedName>
    <definedName name="B2TR_PY_234Q">#REF!</definedName>
    <definedName name="B2TR_PY_280A">#REF!</definedName>
    <definedName name="B2TR_PY_280D">#REF!</definedName>
    <definedName name="B2TR_PY_280E">#REF!</definedName>
    <definedName name="B2TR_PY_280F">#REF!</definedName>
    <definedName name="B2TR_PY_280H">#REF!</definedName>
    <definedName name="B2TR_PY_280J">#REF!</definedName>
    <definedName name="B2TR_PY_280Y">#REF!</definedName>
    <definedName name="B2TR_PY_282A">#REF!</definedName>
    <definedName name="B2TR_PY_282B">#REF!</definedName>
    <definedName name="B2TR_PY_295A">#REF!</definedName>
    <definedName name="B2TR_PY_295D">#REF!</definedName>
    <definedName name="B2TR_PY_310A">#REF!</definedName>
    <definedName name="B2TR_PY_310D">#REF!</definedName>
    <definedName name="B2TR_PY_310E">#REF!</definedName>
    <definedName name="B2TR_PY_320A">#REF!</definedName>
    <definedName name="B2TR_PY_320D">#REF!</definedName>
    <definedName name="B2TR_PY_320I">#REF!</definedName>
    <definedName name="B2TR_PY_320L">#REF!</definedName>
    <definedName name="B2TR_PY_320S">#REF!</definedName>
    <definedName name="B2TR_PY_320U">#REF!</definedName>
    <definedName name="B2TR_PY_330D">#REF!</definedName>
    <definedName name="B2TR_PY_345A">#REF!</definedName>
    <definedName name="B2TR_PY_345B">#REF!</definedName>
    <definedName name="B2TR_PY_350A">#REF!</definedName>
    <definedName name="B2TR_PY_360A">#REF!</definedName>
    <definedName name="B2TR_PY_380F">#REF!</definedName>
    <definedName name="B2TR_PY_380J">#REF!</definedName>
    <definedName name="B2TR_PY_390A">#REF!</definedName>
    <definedName name="B2TR_PY_390C">#REF!</definedName>
    <definedName name="B2TR_PY_390D">#REF!</definedName>
    <definedName name="B2TR_PY_390E">#REF!</definedName>
    <definedName name="B2TR_PY_390F">#REF!</definedName>
    <definedName name="B2TR_PY_410A">#REF!</definedName>
    <definedName name="B2TR_PY_430I">#REF!</definedName>
    <definedName name="B2TR_PY_430J">#REF!</definedName>
    <definedName name="B2TR_PY_432A">#REF!</definedName>
    <definedName name="B2TR_PY_432C">#REF!</definedName>
    <definedName name="B2TR_PY_432D">#REF!</definedName>
    <definedName name="B2TR_PY_432G">#REF!</definedName>
    <definedName name="B2TR_PY_432I">#REF!</definedName>
    <definedName name="B2TR_PY_432M">#REF!</definedName>
    <definedName name="B2TR_PY_433A">#REF!</definedName>
    <definedName name="B2TR_PY_433C">#REF!</definedName>
    <definedName name="B2TR_PY_433D">#REF!</definedName>
    <definedName name="B2TR_PY_433F">#REF!</definedName>
    <definedName name="B2TR_PY_460A">#REF!</definedName>
    <definedName name="B2TR_PY_510B">#REF!</definedName>
    <definedName name="B2TR_PY_510H">#REF!</definedName>
    <definedName name="B2TR_PY_510I">#REF!</definedName>
    <definedName name="B2TR_PY_510M">#REF!</definedName>
    <definedName name="B2TR_PY_520A">#REF!</definedName>
    <definedName name="B2TR_PY_520X">#REF!</definedName>
    <definedName name="B2TR_PY_520Y">#REF!</definedName>
    <definedName name="B2TR_PY_531A">#REF!</definedName>
    <definedName name="B2TR_PY_531B">#REF!</definedName>
    <definedName name="B2TR_PY_531H">#REF!</definedName>
    <definedName name="B2TR_PY_532A">#REF!</definedName>
    <definedName name="B2TR_PY_532C">#REF!</definedName>
    <definedName name="B2TR_PY_532D">#REF!</definedName>
    <definedName name="B2TR_PY_532E">#REF!</definedName>
    <definedName name="B2TR_PY_532F">#REF!</definedName>
    <definedName name="B2TR_PY_532G">#REF!</definedName>
    <definedName name="B2TR_PY_532H">#REF!</definedName>
    <definedName name="B2TR_PY_533A">#REF!</definedName>
    <definedName name="B2TR_PY_533D">#REF!</definedName>
    <definedName name="B2TR_PY_533E">#REF!</definedName>
    <definedName name="B2TR_PY_533J">#REF!</definedName>
    <definedName name="B2TR_PY_534A">#REF!</definedName>
    <definedName name="B2TR_PY_560D">#REF!</definedName>
    <definedName name="B2TR_PY_560J">#REF!</definedName>
    <definedName name="B2TR_PY_561A">#REF!</definedName>
    <definedName name="B2TR_PY_561D">#REF!</definedName>
    <definedName name="B2TR_PY_561I">#REF!</definedName>
    <definedName name="B2TR_PY_561J">#REF!</definedName>
    <definedName name="B2TR_PY_562B">#REF!</definedName>
    <definedName name="B2TR_PY_562H">#REF!</definedName>
    <definedName name="B2TR_PY_575E">#REF!</definedName>
    <definedName name="B2TR_PY_575G">#REF!</definedName>
    <definedName name="B2TR_PY_576e">#REF!</definedName>
    <definedName name="B2TR_PY_576F">#REF!</definedName>
    <definedName name="B2TR_PY_601E">#REF!</definedName>
    <definedName name="B2TR_PY_601G">#REF!</definedName>
    <definedName name="B2TR_PY_601T">#REF!</definedName>
    <definedName name="B2TR_PY_602A">#REF!</definedName>
    <definedName name="B2TR_PY_603A">#REF!</definedName>
    <definedName name="B2TR_PY_603G">#REF!</definedName>
    <definedName name="B2TR_PY_605B">#REF!</definedName>
    <definedName name="B2TR_PY_605C">#REF!</definedName>
    <definedName name="B2TR_PY_605E">#REF!</definedName>
    <definedName name="B2TR_PY_605F">#REF!</definedName>
    <definedName name="B2TR_PY_605I">#REF!</definedName>
    <definedName name="B2TR_PY_605K">#REF!</definedName>
    <definedName name="B2TR_PY_605O">#REF!</definedName>
    <definedName name="B2TR_PY_605P">#REF!</definedName>
    <definedName name="B2TR_PY_605T">#REF!</definedName>
    <definedName name="B2TR_PY_605V">#REF!</definedName>
    <definedName name="B2TR_PY_605W">#REF!</definedName>
    <definedName name="B2TR_PY_609E">#REF!</definedName>
    <definedName name="B2TR_PY_610A">#REF!</definedName>
    <definedName name="B2TR_PY_610U">#REF!</definedName>
    <definedName name="B2TR_PY_610V">#REF!</definedName>
    <definedName name="B2TR_PY_611E">#REF!</definedName>
    <definedName name="B2TR_PY_611G">#REF!</definedName>
    <definedName name="B2TR_PY_611M">#REF!</definedName>
    <definedName name="B2TR_PY_611S">#REF!</definedName>
    <definedName name="B2TR_PY_611U">#REF!</definedName>
    <definedName name="B2TR_PY_611Y">#REF!</definedName>
    <definedName name="B2TR_PY_612H">#REF!</definedName>
    <definedName name="B2TR_PY_612Y">#REF!</definedName>
    <definedName name="B2TR_PY_613B">#REF!</definedName>
    <definedName name="B2TR_PY_613C">#REF!</definedName>
    <definedName name="B2TR_PY_613E">#REF!</definedName>
    <definedName name="B2TR_PY_613F">#REF!</definedName>
    <definedName name="B2TR_PY_613I">#REF!</definedName>
    <definedName name="B2TR_PY_613K">#REF!</definedName>
    <definedName name="B2TR_PY_613L">#REF!</definedName>
    <definedName name="B2TR_PY_613N">#REF!</definedName>
    <definedName name="B2TR_PY_613O">#REF!</definedName>
    <definedName name="B2TR_PY_613R">#REF!</definedName>
    <definedName name="B2TR_PY_613S">#REF!</definedName>
    <definedName name="B2TR_PY_613U">#REF!</definedName>
    <definedName name="B2TR_PY_613Y">#REF!</definedName>
    <definedName name="B2TR_PY_614I">#REF!</definedName>
    <definedName name="B2TR_PY_614W">#REF!</definedName>
    <definedName name="B2TR_PY_614Y">#REF!</definedName>
    <definedName name="B2TR_PY_614Z">#REF!</definedName>
    <definedName name="B2TR_PY_615B">#REF!</definedName>
    <definedName name="B2TR_PY_615C">#REF!</definedName>
    <definedName name="B2TR_PY_615Q">#REF!</definedName>
    <definedName name="B2TR_PY_615R">#REF!</definedName>
    <definedName name="B2TR_PY_615T">#REF!</definedName>
    <definedName name="B2TR_PY_615Z">#REF!</definedName>
    <definedName name="B2TR_PY_616A">#REF!</definedName>
    <definedName name="B2TR_PY_620A">#REF!</definedName>
    <definedName name="B2TR_PY_620C">#REF!</definedName>
    <definedName name="B2TR_PY_625A">#REF!</definedName>
    <definedName name="B2TR_PY_625B">#REF!</definedName>
    <definedName name="B2TR_PY_629X">#REF!</definedName>
    <definedName name="B2TR_PY_630A">#REF!</definedName>
    <definedName name="B2TR_PY_630E">#REF!</definedName>
    <definedName name="B2TR_PY_630F">#REF!</definedName>
    <definedName name="B2TR_PY_630G">#REF!</definedName>
    <definedName name="B2TR_PY_630J">#REF!</definedName>
    <definedName name="B2TR_PY_630M">#REF!</definedName>
    <definedName name="B2TR_PY_630T">#REF!</definedName>
    <definedName name="B2TR_PY_630X">#REF!</definedName>
    <definedName name="B2TR_PY_630Y">#REF!</definedName>
    <definedName name="B2TR_PY_631C">#REF!</definedName>
    <definedName name="B2TR_PY_631D">#REF!</definedName>
    <definedName name="B2TR_PY_631E">#REF!</definedName>
    <definedName name="B2TR_PY_631F">#REF!</definedName>
    <definedName name="B2TR_PY_631G">#REF!</definedName>
    <definedName name="B2TR_PY_631H">#REF!</definedName>
    <definedName name="B2TR_PY_631I">#REF!</definedName>
    <definedName name="B2TR_PY_631J">#REF!</definedName>
    <definedName name="B2TR_PY_631S">#REF!</definedName>
    <definedName name="B2TR_PY_631U">#REF!</definedName>
    <definedName name="B2TR_PY_632G">#REF!</definedName>
    <definedName name="B2TR_PY_632O">#REF!</definedName>
    <definedName name="B2TR_PY_632P">#REF!</definedName>
    <definedName name="B2TR_PY_632U">#REF!</definedName>
    <definedName name="B2TR_PY_632Y">#REF!</definedName>
    <definedName name="B2TR_PY_633A">#REF!</definedName>
    <definedName name="B2TR_PY_635C">#REF!</definedName>
    <definedName name="B2TR_PY_638A">#REF!</definedName>
    <definedName name="B2TR_PY_638C">#REF!</definedName>
    <definedName name="B2TR_PY_641I">#REF!</definedName>
    <definedName name="B2TR_PY_641X">#REF!</definedName>
    <definedName name="B2TR_PY_641Y">#REF!</definedName>
    <definedName name="B2TR_PY_642B">#REF!</definedName>
    <definedName name="B2TR_PY_642C">#REF!</definedName>
    <definedName name="B2TR_PY_651C">#REF!</definedName>
    <definedName name="B2TR_PY_651F">#REF!</definedName>
    <definedName name="B2TR_PY_651H">#REF!</definedName>
    <definedName name="B2TR_PY_651I">#REF!</definedName>
    <definedName name="B2TR_PY_651J">#REF!</definedName>
    <definedName name="B2TR_PY_651K">#REF!</definedName>
    <definedName name="B2TR_PY_651M">#REF!</definedName>
    <definedName name="B2TR_PY_651O">#REF!</definedName>
    <definedName name="B2TR_PY_651Q">#REF!</definedName>
    <definedName name="B2TR_PY_651R">#REF!</definedName>
    <definedName name="B2TR_PY_651S">#REF!</definedName>
    <definedName name="B2TR_PY_651T">#REF!</definedName>
    <definedName name="B2TR_PY_651U">#REF!</definedName>
    <definedName name="B2TR_PY_651W">#REF!</definedName>
    <definedName name="B2TR_PY_651X">#REF!</definedName>
    <definedName name="B2TR_PY_651Y">#REF!</definedName>
    <definedName name="B2TR_PY_651Z">#REF!</definedName>
    <definedName name="B2TR_PY_652G">#REF!</definedName>
    <definedName name="B2TR_PY_653A">#REF!</definedName>
    <definedName name="B2TR_PY_659B">#REF!</definedName>
    <definedName name="B2TR_PY_660A">#REF!</definedName>
    <definedName name="B2TR_PY_660F">#REF!</definedName>
    <definedName name="B2TR_PY_660G">#REF!</definedName>
    <definedName name="B2TR_PY_660K">#REF!</definedName>
    <definedName name="B2TR_PY_660O">#REF!</definedName>
    <definedName name="B2TR_PY_660R">#REF!</definedName>
    <definedName name="B2TR_PY_660Z">#REF!</definedName>
    <definedName name="B2TR_PY_661B">#REF!</definedName>
    <definedName name="B2TR_PY_661R">#REF!</definedName>
    <definedName name="B2TR_PY_661S">#REF!</definedName>
    <definedName name="B2TR_PY_661T">#REF!</definedName>
    <definedName name="B2TR_PY_661U">#REF!</definedName>
    <definedName name="B2TR_PY_661V">#REF!</definedName>
    <definedName name="B2TR_PY_661X">#REF!</definedName>
    <definedName name="B2TR_PY_661Y">#REF!</definedName>
    <definedName name="B2TR_PY_662A">#REF!</definedName>
    <definedName name="B2TR_PY_662D">#REF!</definedName>
    <definedName name="B2TR_PY_663F">#REF!</definedName>
    <definedName name="B2TR_PY_663G">#REF!</definedName>
    <definedName name="B2TR_PY_663N">#REF!</definedName>
    <definedName name="B2TR_PY_663O">#REF!</definedName>
    <definedName name="B2TR_PY_663T">#REF!</definedName>
    <definedName name="B2TR_PY_663X">#REF!</definedName>
    <definedName name="B2TR_PY_664A">#REF!</definedName>
    <definedName name="B2TR_PY_664B">#REF!</definedName>
    <definedName name="B2TR_PY_664F">#REF!</definedName>
    <definedName name="B2TR_PY_664N">#REF!</definedName>
    <definedName name="B2TR_PY_664P">#REF!</definedName>
    <definedName name="B2TR_PY_664Q">#REF!</definedName>
    <definedName name="B2TR_PY_664R">#REF!</definedName>
    <definedName name="B2TR_PY_664V">#REF!</definedName>
    <definedName name="B2TR_PY_665D">#REF!</definedName>
    <definedName name="B2TR_PY_665G">#REF!</definedName>
    <definedName name="B2TR_PY_665I">#REF!</definedName>
    <definedName name="B2TR_PY_665J">#REF!</definedName>
    <definedName name="B2TR_PY_665N">#REF!</definedName>
    <definedName name="B2TR_PY_665V">#REF!</definedName>
    <definedName name="B2TR_PY_665X">#REF!</definedName>
    <definedName name="B2TR_PY_667C">#REF!</definedName>
    <definedName name="B2TR_PY_667D">#REF!</definedName>
    <definedName name="B2TR_PY_667E">#REF!</definedName>
    <definedName name="B2TR_PY_667H">#REF!</definedName>
    <definedName name="B2TR_PY_667J">#REF!</definedName>
    <definedName name="B2TR_PY_667K">#REF!</definedName>
    <definedName name="B2TR_PY_667N">#REF!</definedName>
    <definedName name="B2TR_PY_667P">#REF!</definedName>
    <definedName name="B2TR_PY_667R">#REF!</definedName>
    <definedName name="B2TR_PY_667S">#REF!</definedName>
    <definedName name="B2TR_PY_667T">#REF!</definedName>
    <definedName name="B2TR_PY_667U">#REF!</definedName>
    <definedName name="B2TR_PY_667V">#REF!</definedName>
    <definedName name="B2TR_PY_667W">#REF!</definedName>
    <definedName name="B2TR_PY_667Y">#REF!</definedName>
    <definedName name="B2TR_PY_667Z">#REF!</definedName>
    <definedName name="B2TR_PY_668B">#REF!</definedName>
    <definedName name="B2TR_PY_668D">#REF!</definedName>
    <definedName name="B2TR_PY_668E">#REF!</definedName>
    <definedName name="B2TR_PY_668F">#REF!</definedName>
    <definedName name="B2TR_PY_668G">#REF!</definedName>
    <definedName name="B2TR_PY_668H">#REF!</definedName>
    <definedName name="B2TR_PY_668I">#REF!</definedName>
    <definedName name="B2TR_PY_668J">#REF!</definedName>
    <definedName name="B2TR_PY_668O">#REF!</definedName>
    <definedName name="B2TR_PY_668P">#REF!</definedName>
    <definedName name="B2TR_PY_668T">#REF!</definedName>
    <definedName name="B2TR_PY_668U">#REF!</definedName>
    <definedName name="B2TR_PY_668V">#REF!</definedName>
    <definedName name="B2TR_PY_669A">#REF!</definedName>
    <definedName name="B2TR_PY_669H">#REF!</definedName>
    <definedName name="B2TR_PY_669I">#REF!</definedName>
    <definedName name="B2TR_PY_669J">#REF!</definedName>
    <definedName name="B2TR_PY_669K">#REF!</definedName>
    <definedName name="B2TR_PY_669O">#REF!</definedName>
    <definedName name="B2TR_PY_669R">#REF!</definedName>
    <definedName name="B2TR_PY_669S">#REF!</definedName>
    <definedName name="B2TR_PY_669T">#REF!</definedName>
    <definedName name="B2TR_PY_669U">#REF!</definedName>
    <definedName name="B2TR_PY_669W">#REF!</definedName>
    <definedName name="B2TR_PY_669X">#REF!</definedName>
    <definedName name="B2TR_PY_669Y">#REF!</definedName>
    <definedName name="B2TR_PY_669Z">#REF!</definedName>
    <definedName name="B2TR_PY_670D">#REF!</definedName>
    <definedName name="B2TR_PY_670F">#REF!</definedName>
    <definedName name="B2TR_PY_670H">#REF!</definedName>
    <definedName name="B2TR_PY_670I">#REF!</definedName>
    <definedName name="B2TR_PY_670N">#REF!</definedName>
    <definedName name="B2TR_PY_670O">#REF!</definedName>
    <definedName name="B2TR_PY_670P">#REF!</definedName>
    <definedName name="B2TR_PY_670Q">#REF!</definedName>
    <definedName name="B2TR_PY_670S">#REF!</definedName>
    <definedName name="B2TR_PY_670W">#REF!</definedName>
    <definedName name="B2TR_PY_670X">#REF!</definedName>
    <definedName name="B2TR_PY_670Y">#REF!</definedName>
    <definedName name="B2TR_PY_670Z">#REF!</definedName>
    <definedName name="B2TR_PY_671A">#REF!</definedName>
    <definedName name="B2TR_PY_671B">#REF!</definedName>
    <definedName name="B2TR_PY_671D">#REF!</definedName>
    <definedName name="B2TR_PY_671F">#REF!</definedName>
    <definedName name="B2TR_PY_671G">#REF!</definedName>
    <definedName name="B2TR_PY_671H">#REF!</definedName>
    <definedName name="B2TR_PY_671I">#REF!</definedName>
    <definedName name="B2TR_PY_671J">#REF!</definedName>
    <definedName name="B2TR_PY_671K">#REF!</definedName>
    <definedName name="B2TR_PY_671L">#REF!</definedName>
    <definedName name="B2TR_PY_671M">#REF!</definedName>
    <definedName name="B2TR_PY_671N">#REF!</definedName>
    <definedName name="B2TR_PY_671O">#REF!</definedName>
    <definedName name="B2TR_PY_671P">#REF!</definedName>
    <definedName name="B2TR_PY_671Q">#REF!</definedName>
    <definedName name="B2TR_PY_671R">#REF!</definedName>
    <definedName name="B2TR_PY_671S">#REF!</definedName>
    <definedName name="B2TR_PY_671T">#REF!</definedName>
    <definedName name="B2TR_PY_671W">#REF!</definedName>
    <definedName name="B2TR_PY_671Z">#REF!</definedName>
    <definedName name="B2TR_PY_672G">#REF!</definedName>
    <definedName name="B2TR_PY_672H">#REF!</definedName>
    <definedName name="B2TR_PY_672I">#REF!</definedName>
    <definedName name="B2TR_PY_672M">#REF!</definedName>
    <definedName name="B2TR_PY_672N">#REF!</definedName>
    <definedName name="B2TR_PY_672O">#REF!</definedName>
    <definedName name="B2TR_PY_672P">#REF!</definedName>
    <definedName name="B2TR_PY_672R">#REF!</definedName>
    <definedName name="B2TR_PY_672S">#REF!</definedName>
    <definedName name="B2TR_PY_672T">#REF!</definedName>
    <definedName name="B2TR_PY_673C">#REF!</definedName>
    <definedName name="B2TR_PY_673E">#REF!</definedName>
    <definedName name="B2TR_PY_673F">#REF!</definedName>
    <definedName name="B2TR_PY_673G">#REF!</definedName>
    <definedName name="B2TR_PY_673H">#REF!</definedName>
    <definedName name="B2TR_PY_673I">#REF!</definedName>
    <definedName name="B2TR_PY_673J">#REF!</definedName>
    <definedName name="B2TR_PY_673K">#REF!</definedName>
    <definedName name="B2TR_PY_673M">#REF!</definedName>
    <definedName name="B2TR_PY_673N">#REF!</definedName>
    <definedName name="B2TR_PY_673O">#REF!</definedName>
    <definedName name="B2TR_PY_673R">#REF!</definedName>
    <definedName name="B2TR_PY_673S">#REF!</definedName>
    <definedName name="B2TR_PY_673U">#REF!</definedName>
    <definedName name="B2TR_PY_673V">#REF!</definedName>
    <definedName name="B2TR_PY_673W">#REF!</definedName>
    <definedName name="B2TR_PY_673X">#REF!</definedName>
    <definedName name="B2TR_PY_673Y">#REF!</definedName>
    <definedName name="B2TR_PY_673Z">#REF!</definedName>
    <definedName name="B2TR_PY_674A">#REF!</definedName>
    <definedName name="B2TR_PY_674B">#REF!</definedName>
    <definedName name="B2TR_PY_674C">#REF!</definedName>
    <definedName name="B2TR_PY_674D">#REF!</definedName>
    <definedName name="B2TR_PY_674E">#REF!</definedName>
    <definedName name="B2TR_PY_674F">#REF!</definedName>
    <definedName name="B2TR_PY_674G">#REF!</definedName>
    <definedName name="B2TR_PY_674I">#REF!</definedName>
    <definedName name="B2TR_PY_674J">#REF!</definedName>
    <definedName name="B2TR_PY_674M">#REF!</definedName>
    <definedName name="B2TR_PY_674P">#REF!</definedName>
    <definedName name="B2TR_PY_674Q">#REF!</definedName>
    <definedName name="B2TR_PY_674R">#REF!</definedName>
    <definedName name="B2TR_PY_674S">#REF!</definedName>
    <definedName name="B2TR_PY_674V">#REF!</definedName>
    <definedName name="B2TR_PY_674W">#REF!</definedName>
    <definedName name="B2TR_PY_675A">#REF!</definedName>
    <definedName name="B2TR_PY_675C">#REF!</definedName>
    <definedName name="B2TR_PY_675E">#REF!</definedName>
    <definedName name="B2TR_PY_675F">#REF!</definedName>
    <definedName name="B2TR_PY_675G">#REF!</definedName>
    <definedName name="B2TR_PY_675H">#REF!</definedName>
    <definedName name="B2TR_PY_675I">#REF!</definedName>
    <definedName name="B2TR_PY_675J">#REF!</definedName>
    <definedName name="B2TR_PY_675K">#REF!</definedName>
    <definedName name="B2TR_PY_675L">#REF!</definedName>
    <definedName name="B2TR_PY_675M">#REF!</definedName>
    <definedName name="B2TR_PY_675N">#REF!</definedName>
    <definedName name="B2TR_PY_675O">#REF!</definedName>
    <definedName name="B2TR_PY_675P">#REF!</definedName>
    <definedName name="B2TR_PY_675Q">#REF!</definedName>
    <definedName name="B2TR_PY_675R">#REF!</definedName>
    <definedName name="B2TR_PY_675S">#REF!</definedName>
    <definedName name="B2TR_PY_675T">#REF!</definedName>
    <definedName name="B2TR_PY_675U">#REF!</definedName>
    <definedName name="B2TR_PY_675V">#REF!</definedName>
    <definedName name="B2TR_PY_675W">#REF!</definedName>
    <definedName name="B2TR_PY_675X">#REF!</definedName>
    <definedName name="B2TR_PY_675Y">#REF!</definedName>
    <definedName name="B2TR_PY_675Z">#REF!</definedName>
    <definedName name="B2TR_PY_676A">#REF!</definedName>
    <definedName name="B2TR_PY_676B">#REF!</definedName>
    <definedName name="B2TR_PY_676C">#REF!</definedName>
    <definedName name="B2TR_PY_676D">#REF!</definedName>
    <definedName name="B2TR_PY_676E">#REF!</definedName>
    <definedName name="B2TR_PY_676F">#REF!</definedName>
    <definedName name="B2TR_PY_676G">#REF!</definedName>
    <definedName name="B2TR_PY_676J">#REF!</definedName>
    <definedName name="B2TR_PY_690C">#REF!</definedName>
    <definedName name="B2TR_PY_690D">#REF!</definedName>
    <definedName name="B2TR_PY_690E">#REF!</definedName>
    <definedName name="B2TR_PY_690F">#REF!</definedName>
    <definedName name="B2TR_PY_690G">#REF!</definedName>
    <definedName name="B2TR_PY_690I">#REF!</definedName>
    <definedName name="B2TR_PY_690J">#REF!</definedName>
    <definedName name="B2TR_PY_690K">#REF!</definedName>
    <definedName name="B2TR_PY_690L">#REF!</definedName>
    <definedName name="B2TR_PY_700B">#REF!</definedName>
    <definedName name="B2TR_PY_701A">#REF!</definedName>
    <definedName name="B2TR_PY_702A">#REF!</definedName>
    <definedName name="B2TR_PY_710H">#REF!</definedName>
    <definedName name="B2TR_PY_710Q">#REF!</definedName>
    <definedName name="B2TR_PY_710Y">#REF!</definedName>
    <definedName name="B2TR_PY_711N">#REF!</definedName>
    <definedName name="B2TR_PY_711O">#REF!</definedName>
    <definedName name="B2TR_PY_711P">#REF!</definedName>
    <definedName name="B2TR_PY_712K">#REF!</definedName>
    <definedName name="B2TR_PY_712L">#REF!</definedName>
    <definedName name="B2TR_PY_712M">#REF!</definedName>
    <definedName name="B2TR_PY_712N">#REF!</definedName>
    <definedName name="B2TR_PY_811B">#REF!</definedName>
    <definedName name="B2TR_PY_811C">#REF!</definedName>
    <definedName name="B2TR_PY_813B">#REF!</definedName>
    <definedName name="B2TR_PY_813C">#REF!</definedName>
    <definedName name="B2TR_PY_841A">#REF!</definedName>
    <definedName name="B2TR_PY_841B">#REF!</definedName>
    <definedName name="B2TR_PY_841C">#REF!</definedName>
    <definedName name="B2TR_PY_842A">#REF!</definedName>
    <definedName name="B2TR_PY_842B">#REF!</definedName>
    <definedName name="B2TR_PY_842C">#REF!</definedName>
    <definedName name="B2TR_PY_843A">#REF!</definedName>
    <definedName name="B2TR_PY_844A">#REF!</definedName>
    <definedName name="B2TR_PY_845K">#REF!</definedName>
    <definedName name="B2TR_PY_846D">#REF!</definedName>
    <definedName name="B2TR_PY_846E">#REF!</definedName>
    <definedName name="B2TR_PY_846F">#REF!</definedName>
    <definedName name="B2TR_PY_846G">#REF!</definedName>
    <definedName name="B2TR_PY_846H">#REF!</definedName>
    <definedName name="B2TR_PY_846I">#REF!</definedName>
    <definedName name="B2TR_PY_850A">#REF!</definedName>
    <definedName name="B2TR_PY_850C">#REF!</definedName>
    <definedName name="B2TR_PY_900A">#REF!</definedName>
    <definedName name="B2TR_PY_900F">#REF!</definedName>
    <definedName name="B2TR_PY_900H">#REF!</definedName>
    <definedName name="B2TR_PY_900I">#REF!</definedName>
    <definedName name="B2TR_PY_900L">#REF!</definedName>
    <definedName name="B2TR_PY_905A">#REF!</definedName>
    <definedName name="B2TR_PY_905B">#REF!</definedName>
    <definedName name="B2TR_PY_905C">#REF!</definedName>
    <definedName name="B2TR_PY_905U">#REF!</definedName>
    <definedName name="B2TR_PY_906A">#REF!</definedName>
    <definedName name="B2TR_PY_906D">#REF!</definedName>
    <definedName name="B2TR_PY_906F">#REF!</definedName>
    <definedName name="B2TR_PY_906I">#REF!</definedName>
    <definedName name="B2TR_PY_906J">#REF!</definedName>
    <definedName name="B2TR_PY_906K">#REF!</definedName>
    <definedName name="B2TR_PY_906P">#REF!</definedName>
    <definedName name="B2TR_PY_906Z">#REF!</definedName>
    <definedName name="B2TR_PY_908A">#REF!</definedName>
    <definedName name="B2TR_PY_908B">#REF!</definedName>
    <definedName name="B2TR_PY_910B">#REF!</definedName>
    <definedName name="B2TR_PY_910C">#REF!</definedName>
    <definedName name="B2TR_PY_910D">#REF!</definedName>
    <definedName name="B2TR_PY_910E">#REF!</definedName>
    <definedName name="B2TR_PY_910K">#REF!</definedName>
    <definedName name="B2TR_PY_910M">#REF!</definedName>
    <definedName name="B2TR_PY_910N">#REF!</definedName>
    <definedName name="B2TR_PY_910O">#REF!</definedName>
    <definedName name="B2TR_PY_910Q">#REF!</definedName>
    <definedName name="B2TR_PY_910S">#REF!</definedName>
    <definedName name="B2TR_PY_910U">#REF!</definedName>
    <definedName name="B2TR_PY_910X">#REF!</definedName>
    <definedName name="B2TR_PY_911I">#REF!</definedName>
    <definedName name="B2TR_PY_911J">#REF!</definedName>
    <definedName name="B2TR_PY_911K">#REF!</definedName>
    <definedName name="B2TR_PY_911L">#REF!</definedName>
    <definedName name="B2TR_PY_911M">#REF!</definedName>
    <definedName name="B2TR_PY_911Q">#REF!</definedName>
    <definedName name="B2TR_PY_911QA">#REF!</definedName>
    <definedName name="B2TR_PY_911QB">#REF!</definedName>
    <definedName name="B2TR_PY_911S">#REF!</definedName>
    <definedName name="B2TR_PY_911V">#REF!</definedName>
    <definedName name="B2TR_PY_911W">#REF!</definedName>
    <definedName name="B2TR_PY_911Z">#REF!</definedName>
    <definedName name="B2TR_PY_912K">#REF!</definedName>
    <definedName name="B2TR_PY_913A">#REF!</definedName>
    <definedName name="B2TR_PY_913D">#REF!</definedName>
    <definedName name="B2TR_PY_913M">#REF!</definedName>
    <definedName name="B2TR_PY_914A">#REF!</definedName>
    <definedName name="B2TR_PY_914B">#REF!</definedName>
    <definedName name="B2TR_PY_914E">#REF!</definedName>
    <definedName name="B2TR_PY_914F">#REF!</definedName>
    <definedName name="B2TR_PY_914K">#REF!</definedName>
    <definedName name="B2TR_PY_914MDSIT">#REF!</definedName>
    <definedName name="B2TR_PY_920E">#REF!</definedName>
    <definedName name="B2TR_PY_921A">#REF!</definedName>
    <definedName name="B2TR_PY_921G">#REF!</definedName>
    <definedName name="B2TR_PY_930A">#REF!</definedName>
    <definedName name="B2TR_PY_930E">#REF!</definedName>
    <definedName name="B2TR_PY_930J">#REF!</definedName>
    <definedName name="B2TR_PY_930K">#REF!</definedName>
    <definedName name="B2TR_PY_940A">#REF!</definedName>
    <definedName name="B2TR_PY_940N">#REF!</definedName>
    <definedName name="B2TR_PY_940S">#REF!</definedName>
    <definedName name="B2TR_PY_940X">#REF!</definedName>
    <definedName name="B2TR_PY_960A">#REF!</definedName>
    <definedName name="B2TR_PY_980A">#REF!</definedName>
    <definedName name="B2TR_PY_980B">#REF!</definedName>
    <definedName name="B2TR_PY_980E">#REF!</definedName>
    <definedName name="B2TR_PY_980G">#REF!</definedName>
    <definedName name="B2TR_PY_980J">#REF!</definedName>
    <definedName name="B2TR_PY_980L">#REF!</definedName>
    <definedName name="B2TR_PY_985B">#REF!</definedName>
    <definedName name="B2TR_PY_990B">#REF!</definedName>
    <definedName name="B2TR_PY_995A">#REF!</definedName>
    <definedName name="B2TR_PY_999QFIN48">#REF!</definedName>
    <definedName name="B2TR_PY_FIT">#REF!</definedName>
    <definedName name="B2TR_PY_INT1">#REF!</definedName>
    <definedName name="B2TR_PY_M31">#REF!</definedName>
    <definedName name="B2TR_PY_M32">#REF!</definedName>
    <definedName name="B2TR_PY_M33">#REF!</definedName>
    <definedName name="B2TR_PY_NIT">#REF!</definedName>
    <definedName name="B2TR_PY_SIT">#REF!</definedName>
    <definedName name="B2TR_PYTR_Credits">#REF!</definedName>
    <definedName name="B2TR_RTP_0001">#REF!</definedName>
    <definedName name="B2TR_RTP_0002">#REF!</definedName>
    <definedName name="B2TR_RTP_0003">#REF!</definedName>
    <definedName name="B2TR_RTP_014A">#REF!</definedName>
    <definedName name="B2TR_RTP_014ADSIT">#REF!</definedName>
    <definedName name="B2TR_RTP_014C">#REF!</definedName>
    <definedName name="B2TR_RTP_014CDSIT">#REF!</definedName>
    <definedName name="B2TR_RTP_014VDSIT">#REF!</definedName>
    <definedName name="B2TR_RTP_014WDSIT">#REF!</definedName>
    <definedName name="B2TR_RTP_210A">#REF!</definedName>
    <definedName name="B2TR_RTP_210B">#REF!</definedName>
    <definedName name="B2TR_RTP_210E">#REF!</definedName>
    <definedName name="B2TR_RTP_211A">#REF!</definedName>
    <definedName name="B2TR_RTP_220A">#REF!</definedName>
    <definedName name="B2TR_RTP_220E">#REF!</definedName>
    <definedName name="B2TR_RTP_230A">#REF!</definedName>
    <definedName name="B2TR_RTP_230B">#REF!</definedName>
    <definedName name="B2TR_RTP_230G">#REF!</definedName>
    <definedName name="B2TR_RTP_230I">#REF!</definedName>
    <definedName name="B2TR_RTP_230J">#REF!</definedName>
    <definedName name="B2TR_RTP_230K">#REF!</definedName>
    <definedName name="B2TR_RTP_230X">#REF!</definedName>
    <definedName name="B2TR_RTP_232A">#REF!</definedName>
    <definedName name="B2TR_RTP_232C">#REF!</definedName>
    <definedName name="B2TR_RTP_232K">#REF!</definedName>
    <definedName name="B2TR_RTP_232M">#REF!</definedName>
    <definedName name="B2TR_RTP_234F">#REF!</definedName>
    <definedName name="B2TR_RTP_234Q">#REF!</definedName>
    <definedName name="B2TR_RTP_280A">#REF!</definedName>
    <definedName name="B2TR_RTP_280D">#REF!</definedName>
    <definedName name="B2TR_RTP_280E">#REF!</definedName>
    <definedName name="B2TR_RTP_280F">#REF!</definedName>
    <definedName name="B2TR_RTP_280H">#REF!</definedName>
    <definedName name="B2TR_RTP_280J">#REF!</definedName>
    <definedName name="B2TR_RTP_280Y">#REF!</definedName>
    <definedName name="B2TR_RTP_282A">#REF!</definedName>
    <definedName name="B2TR_RTP_282B">#REF!</definedName>
    <definedName name="B2TR_RTP_295A">#REF!</definedName>
    <definedName name="B2TR_RTP_295D">#REF!</definedName>
    <definedName name="B2TR_RTP_310A">#REF!</definedName>
    <definedName name="B2TR_RTP_310D">#REF!</definedName>
    <definedName name="B2TR_RTP_310E">#REF!</definedName>
    <definedName name="B2TR_RTP_320A">#REF!</definedName>
    <definedName name="B2TR_RTP_320D">#REF!</definedName>
    <definedName name="B2TR_RTP_320I">#REF!</definedName>
    <definedName name="B2TR_RTP_320L">#REF!</definedName>
    <definedName name="B2TR_RTP_320S">#REF!</definedName>
    <definedName name="B2TR_RTP_320U">#REF!</definedName>
    <definedName name="B2TR_RTP_330D">#REF!</definedName>
    <definedName name="B2TR_RTP_345A">#REF!</definedName>
    <definedName name="B2TR_RTP_345B">#REF!</definedName>
    <definedName name="B2TR_RTP_350A">#REF!</definedName>
    <definedName name="B2TR_RTP_360A">#REF!</definedName>
    <definedName name="B2TR_RTP_380F">#REF!</definedName>
    <definedName name="B2TR_RTP_380J">#REF!</definedName>
    <definedName name="B2TR_RTP_390A">#REF!</definedName>
    <definedName name="B2TR_RTP_390C">#REF!</definedName>
    <definedName name="B2TR_RTP_390D">#REF!</definedName>
    <definedName name="B2TR_RTP_390E">#REF!</definedName>
    <definedName name="B2TR_RTP_390F">#REF!</definedName>
    <definedName name="B2TR_RTP_410A">#REF!</definedName>
    <definedName name="B2TR_RTP_430I">#REF!</definedName>
    <definedName name="B2TR_RTP_430J">#REF!</definedName>
    <definedName name="B2TR_RTP_432A">#REF!</definedName>
    <definedName name="B2TR_RTP_432C">#REF!</definedName>
    <definedName name="B2TR_RTP_432D">#REF!</definedName>
    <definedName name="B2TR_RTP_432G">#REF!</definedName>
    <definedName name="B2TR_RTP_432I">#REF!</definedName>
    <definedName name="B2TR_RTP_432M">#REF!</definedName>
    <definedName name="B2TR_RTP_433A">#REF!</definedName>
    <definedName name="B2TR_RTP_433C">#REF!</definedName>
    <definedName name="B2TR_RTP_433D">#REF!</definedName>
    <definedName name="B2TR_RTP_433F">#REF!</definedName>
    <definedName name="B2TR_RTP_460A">#REF!</definedName>
    <definedName name="B2TR_RTP_510B">#REF!</definedName>
    <definedName name="B2TR_RTP_510H">#REF!</definedName>
    <definedName name="B2TR_RTP_510I">#REF!</definedName>
    <definedName name="B2TR_RTP_510M">#REF!</definedName>
    <definedName name="B2TR_RTP_520A">#REF!</definedName>
    <definedName name="B2TR_RTP_520X">#REF!</definedName>
    <definedName name="B2TR_RTP_520Y">#REF!</definedName>
    <definedName name="B2TR_RTP_531A">#REF!</definedName>
    <definedName name="B2TR_RTP_531B">#REF!</definedName>
    <definedName name="B2TR_RTP_531H">#REF!</definedName>
    <definedName name="B2TR_RTP_532A">#REF!</definedName>
    <definedName name="B2TR_RTP_532C">#REF!</definedName>
    <definedName name="B2TR_RTP_532D">#REF!</definedName>
    <definedName name="B2TR_RTP_532E">#REF!</definedName>
    <definedName name="B2TR_RTP_532F">#REF!</definedName>
    <definedName name="B2TR_RTP_532G">#REF!</definedName>
    <definedName name="B2TR_RTP_532H">#REF!</definedName>
    <definedName name="B2TR_RTP_533A">#REF!</definedName>
    <definedName name="B2TR_RTP_533D">#REF!</definedName>
    <definedName name="B2TR_RTP_533E">#REF!</definedName>
    <definedName name="B2TR_RTP_533J">#REF!</definedName>
    <definedName name="B2TR_RTP_534A">#REF!</definedName>
    <definedName name="B2TR_RTP_560D">#REF!</definedName>
    <definedName name="B2TR_RTP_560J">#REF!</definedName>
    <definedName name="B2TR_RTP_561A">#REF!</definedName>
    <definedName name="B2TR_RTP_561D">#REF!</definedName>
    <definedName name="B2TR_RTP_561I">#REF!</definedName>
    <definedName name="B2TR_RTP_561J">#REF!</definedName>
    <definedName name="B2TR_RTP_562B">#REF!</definedName>
    <definedName name="B2TR_RTP_562H">#REF!</definedName>
    <definedName name="B2TR_RTP_575E">#REF!</definedName>
    <definedName name="B2TR_RTP_575G">#REF!</definedName>
    <definedName name="B2TR_RTP_576e">#REF!</definedName>
    <definedName name="B2TR_RTP_576F">#REF!</definedName>
    <definedName name="B2TR_RTP_601E">#REF!</definedName>
    <definedName name="B2TR_RTP_601G">#REF!</definedName>
    <definedName name="B2TR_RTP_601T">#REF!</definedName>
    <definedName name="B2TR_RTP_602A">#REF!</definedName>
    <definedName name="B2TR_RTP_603A">#REF!</definedName>
    <definedName name="B2TR_RTP_603G">#REF!</definedName>
    <definedName name="B2TR_RTP_605B">#REF!</definedName>
    <definedName name="B2TR_RTP_605C">#REF!</definedName>
    <definedName name="B2TR_RTP_605E">#REF!</definedName>
    <definedName name="B2TR_RTP_605F">#REF!</definedName>
    <definedName name="B2TR_RTP_605I">#REF!</definedName>
    <definedName name="B2TR_RTP_605K">#REF!</definedName>
    <definedName name="B2TR_RTP_605O">#REF!</definedName>
    <definedName name="B2TR_RTP_605P">#REF!</definedName>
    <definedName name="B2TR_RTP_605T">#REF!</definedName>
    <definedName name="B2TR_RTP_605V">#REF!</definedName>
    <definedName name="B2TR_RTP_605W">#REF!</definedName>
    <definedName name="B2TR_RTP_609E">#REF!</definedName>
    <definedName name="B2TR_RTP_610A">#REF!</definedName>
    <definedName name="B2TR_RTP_610U">#REF!</definedName>
    <definedName name="B2TR_RTP_610V">#REF!</definedName>
    <definedName name="B2TR_RTP_611E">#REF!</definedName>
    <definedName name="B2TR_RTP_611G">#REF!</definedName>
    <definedName name="B2TR_RTP_611M">#REF!</definedName>
    <definedName name="B2TR_RTP_611S">#REF!</definedName>
    <definedName name="B2TR_RTP_611U">#REF!</definedName>
    <definedName name="B2TR_RTP_611Y">#REF!</definedName>
    <definedName name="B2TR_RTP_612H">#REF!</definedName>
    <definedName name="B2TR_RTP_612Y">#REF!</definedName>
    <definedName name="B2TR_RTP_613B">#REF!</definedName>
    <definedName name="B2TR_RTP_613C">#REF!</definedName>
    <definedName name="B2TR_RTP_613E">#REF!</definedName>
    <definedName name="B2TR_RTP_613F">#REF!</definedName>
    <definedName name="B2TR_RTP_613I">#REF!</definedName>
    <definedName name="B2TR_RTP_613K">#REF!</definedName>
    <definedName name="B2TR_RTP_613L">#REF!</definedName>
    <definedName name="B2TR_RTP_613N">#REF!</definedName>
    <definedName name="B2TR_RTP_613O">#REF!</definedName>
    <definedName name="B2TR_RTP_613R">#REF!</definedName>
    <definedName name="B2TR_RTP_613S">#REF!</definedName>
    <definedName name="B2TR_RTP_613U">#REF!</definedName>
    <definedName name="B2TR_RTP_613Y">#REF!</definedName>
    <definedName name="B2TR_RTP_614I">#REF!</definedName>
    <definedName name="B2TR_RTP_614W">#REF!</definedName>
    <definedName name="B2TR_RTP_614Y">#REF!</definedName>
    <definedName name="B2TR_RTP_614Z">#REF!</definedName>
    <definedName name="B2TR_RTP_615B">#REF!</definedName>
    <definedName name="B2TR_RTP_615C">#REF!</definedName>
    <definedName name="B2TR_RTP_615Q">#REF!</definedName>
    <definedName name="B2TR_RTP_615R">#REF!</definedName>
    <definedName name="B2TR_RTP_615T">#REF!</definedName>
    <definedName name="B2TR_RTP_615Z">#REF!</definedName>
    <definedName name="B2TR_RTP_616A">#REF!</definedName>
    <definedName name="B2TR_RTP_620A">#REF!</definedName>
    <definedName name="B2TR_RTP_620C">#REF!</definedName>
    <definedName name="B2TR_RTP_625A">#REF!</definedName>
    <definedName name="B2TR_RTP_625B">#REF!</definedName>
    <definedName name="B2TR_RTP_629X">#REF!</definedName>
    <definedName name="B2TR_RTP_630A">#REF!</definedName>
    <definedName name="B2TR_RTP_630E">#REF!</definedName>
    <definedName name="B2TR_RTP_630F">#REF!</definedName>
    <definedName name="B2TR_RTP_630G">#REF!</definedName>
    <definedName name="B2TR_RTP_630J">#REF!</definedName>
    <definedName name="B2TR_RTP_630M">#REF!</definedName>
    <definedName name="B2TR_RTP_630T">#REF!</definedName>
    <definedName name="B2TR_RTP_630X">#REF!</definedName>
    <definedName name="B2TR_RTP_630Y">#REF!</definedName>
    <definedName name="B2TR_RTP_631C">#REF!</definedName>
    <definedName name="B2TR_RTP_631D">#REF!</definedName>
    <definedName name="B2TR_RTP_631E">#REF!</definedName>
    <definedName name="B2TR_RTP_631F">#REF!</definedName>
    <definedName name="B2TR_RTP_631G">#REF!</definedName>
    <definedName name="B2TR_RTP_631H">#REF!</definedName>
    <definedName name="B2TR_RTP_631I">#REF!</definedName>
    <definedName name="B2TR_RTP_631J">#REF!</definedName>
    <definedName name="B2TR_RTP_631S">#REF!</definedName>
    <definedName name="B2TR_RTP_631U">#REF!</definedName>
    <definedName name="B2TR_RTP_632G">#REF!</definedName>
    <definedName name="B2TR_RTP_632O">#REF!</definedName>
    <definedName name="B2TR_RTP_632P">#REF!</definedName>
    <definedName name="B2TR_RTP_632U">#REF!</definedName>
    <definedName name="B2TR_RTP_632Y">#REF!</definedName>
    <definedName name="B2TR_RTP_633A">#REF!</definedName>
    <definedName name="B2TR_RTP_635C">#REF!</definedName>
    <definedName name="B2TR_RTP_638A">#REF!</definedName>
    <definedName name="B2TR_RTP_638C">#REF!</definedName>
    <definedName name="B2TR_RTP_641I">#REF!</definedName>
    <definedName name="B2TR_RTP_641X">#REF!</definedName>
    <definedName name="B2TR_RTP_641Y">#REF!</definedName>
    <definedName name="B2TR_RTP_642B">#REF!</definedName>
    <definedName name="B2TR_RTP_642C">#REF!</definedName>
    <definedName name="B2TR_RTP_651C">#REF!</definedName>
    <definedName name="B2TR_RTP_651F">#REF!</definedName>
    <definedName name="B2TR_RTP_651H">#REF!</definedName>
    <definedName name="B2TR_RTP_651I">#REF!</definedName>
    <definedName name="B2TR_RTP_651J">#REF!</definedName>
    <definedName name="B2TR_RTP_651K">#REF!</definedName>
    <definedName name="B2TR_RTP_651M">#REF!</definedName>
    <definedName name="B2TR_RTP_651O">#REF!</definedName>
    <definedName name="B2TR_RTP_651Q">#REF!</definedName>
    <definedName name="B2TR_RTP_651R">#REF!</definedName>
    <definedName name="B2TR_RTP_651S">#REF!</definedName>
    <definedName name="B2TR_RTP_651T">#REF!</definedName>
    <definedName name="B2TR_RTP_651U">#REF!</definedName>
    <definedName name="B2TR_RTP_651W">#REF!</definedName>
    <definedName name="B2TR_RTP_651X">#REF!</definedName>
    <definedName name="B2TR_RTP_651Y">#REF!</definedName>
    <definedName name="B2TR_RTP_651Z">#REF!</definedName>
    <definedName name="B2TR_RTP_652G">#REF!</definedName>
    <definedName name="B2TR_RTP_653A">#REF!</definedName>
    <definedName name="B2TR_RTP_659B">#REF!</definedName>
    <definedName name="B2TR_RTP_660A">#REF!</definedName>
    <definedName name="B2TR_RTP_660F">#REF!</definedName>
    <definedName name="B2TR_RTP_660G">#REF!</definedName>
    <definedName name="B2TR_RTP_660K">#REF!</definedName>
    <definedName name="B2TR_RTP_660O">#REF!</definedName>
    <definedName name="B2TR_RTP_660R">#REF!</definedName>
    <definedName name="B2TR_RTP_660Z">#REF!</definedName>
    <definedName name="B2TR_RTP_661B">#REF!</definedName>
    <definedName name="B2TR_RTP_661R">#REF!</definedName>
    <definedName name="B2TR_RTP_661S">#REF!</definedName>
    <definedName name="B2TR_RTP_661T">#REF!</definedName>
    <definedName name="B2TR_RTP_661U">#REF!</definedName>
    <definedName name="B2TR_RTP_661V">#REF!</definedName>
    <definedName name="B2TR_RTP_661X">#REF!</definedName>
    <definedName name="B2TR_RTP_661Y">#REF!</definedName>
    <definedName name="B2TR_RTP_662A">#REF!</definedName>
    <definedName name="B2TR_RTP_662D">#REF!</definedName>
    <definedName name="B2TR_RTP_663F">#REF!</definedName>
    <definedName name="B2TR_RTP_663G">#REF!</definedName>
    <definedName name="B2TR_RTP_663N">#REF!</definedName>
    <definedName name="B2TR_RTP_663O">#REF!</definedName>
    <definedName name="B2TR_RTP_663T">#REF!</definedName>
    <definedName name="B2TR_RTP_663X">#REF!</definedName>
    <definedName name="B2TR_RTP_664A">#REF!</definedName>
    <definedName name="B2TR_RTP_664B">#REF!</definedName>
    <definedName name="B2TR_RTP_664F">#REF!</definedName>
    <definedName name="B2TR_RTP_664N">#REF!</definedName>
    <definedName name="B2TR_RTP_664P">#REF!</definedName>
    <definedName name="B2TR_RTP_664Q">#REF!</definedName>
    <definedName name="B2TR_RTP_664R">#REF!</definedName>
    <definedName name="B2TR_RTP_664V">#REF!</definedName>
    <definedName name="B2TR_RTP_665D">#REF!</definedName>
    <definedName name="B2TR_RTP_665G">#REF!</definedName>
    <definedName name="B2TR_RTP_665I">#REF!</definedName>
    <definedName name="B2TR_RTP_665J">#REF!</definedName>
    <definedName name="B2TR_RTP_665N">#REF!</definedName>
    <definedName name="B2TR_RTP_665V">#REF!</definedName>
    <definedName name="B2TR_RTP_665X">#REF!</definedName>
    <definedName name="B2TR_RTP_667C">#REF!</definedName>
    <definedName name="B2TR_RTP_667D">#REF!</definedName>
    <definedName name="B2TR_RTP_667E">#REF!</definedName>
    <definedName name="B2TR_RTP_667H">#REF!</definedName>
    <definedName name="B2TR_RTP_667J">#REF!</definedName>
    <definedName name="B2TR_RTP_667K">#REF!</definedName>
    <definedName name="B2TR_RTP_667N">#REF!</definedName>
    <definedName name="B2TR_RTP_667P">#REF!</definedName>
    <definedName name="B2TR_RTP_667R">#REF!</definedName>
    <definedName name="B2TR_RTP_667S">#REF!</definedName>
    <definedName name="B2TR_RTP_667T">#REF!</definedName>
    <definedName name="B2TR_RTP_667U">#REF!</definedName>
    <definedName name="B2TR_RTP_667V">#REF!</definedName>
    <definedName name="B2TR_RTP_667W">#REF!</definedName>
    <definedName name="B2TR_RTP_667Y">#REF!</definedName>
    <definedName name="B2TR_RTP_667Z">#REF!</definedName>
    <definedName name="B2TR_RTP_668B">#REF!</definedName>
    <definedName name="B2TR_RTP_668D">#REF!</definedName>
    <definedName name="B2TR_RTP_668E">#REF!</definedName>
    <definedName name="B2TR_RTP_668F">#REF!</definedName>
    <definedName name="B2TR_RTP_668G">#REF!</definedName>
    <definedName name="B2TR_RTP_668H">#REF!</definedName>
    <definedName name="B2TR_RTP_668I">#REF!</definedName>
    <definedName name="B2TR_RTP_668J">#REF!</definedName>
    <definedName name="B2TR_RTP_668O">#REF!</definedName>
    <definedName name="B2TR_RTP_668P">#REF!</definedName>
    <definedName name="B2TR_RTP_668T">#REF!</definedName>
    <definedName name="B2TR_RTP_668U">#REF!</definedName>
    <definedName name="B2TR_RTP_668V">#REF!</definedName>
    <definedName name="B2TR_RTP_669A">#REF!</definedName>
    <definedName name="B2TR_RTP_669H">#REF!</definedName>
    <definedName name="B2TR_RTP_669I">#REF!</definedName>
    <definedName name="B2TR_RTP_669J">#REF!</definedName>
    <definedName name="B2TR_RTP_669K">#REF!</definedName>
    <definedName name="B2TR_RTP_669O">#REF!</definedName>
    <definedName name="B2TR_RTP_669R">#REF!</definedName>
    <definedName name="B2TR_RTP_669S">#REF!</definedName>
    <definedName name="B2TR_RTP_669T">#REF!</definedName>
    <definedName name="B2TR_RTP_669U">#REF!</definedName>
    <definedName name="B2TR_RTP_669W">#REF!</definedName>
    <definedName name="B2TR_RTP_669X">#REF!</definedName>
    <definedName name="B2TR_RTP_669Y">#REF!</definedName>
    <definedName name="B2TR_RTP_669Z">#REF!</definedName>
    <definedName name="B2TR_RTP_670D">#REF!</definedName>
    <definedName name="B2TR_RTP_670F">#REF!</definedName>
    <definedName name="B2TR_RTP_670H">#REF!</definedName>
    <definedName name="B2TR_RTP_670I">#REF!</definedName>
    <definedName name="B2TR_RTP_670N">#REF!</definedName>
    <definedName name="B2TR_RTP_670O">#REF!</definedName>
    <definedName name="B2TR_RTP_670P">#REF!</definedName>
    <definedName name="B2TR_RTP_670Q">#REF!</definedName>
    <definedName name="B2TR_RTP_670S">#REF!</definedName>
    <definedName name="B2TR_RTP_670W">#REF!</definedName>
    <definedName name="B2TR_RTP_670X">#REF!</definedName>
    <definedName name="B2TR_RTP_670Y">#REF!</definedName>
    <definedName name="B2TR_RTP_670Z">#REF!</definedName>
    <definedName name="B2TR_RTP_671A">#REF!</definedName>
    <definedName name="B2TR_RTP_671B">#REF!</definedName>
    <definedName name="B2TR_RTP_671D">#REF!</definedName>
    <definedName name="B2TR_RTP_671F">#REF!</definedName>
    <definedName name="B2TR_RTP_671G">#REF!</definedName>
    <definedName name="B2TR_RTP_671H">#REF!</definedName>
    <definedName name="B2TR_RTP_671I">#REF!</definedName>
    <definedName name="B2TR_RTP_671J">#REF!</definedName>
    <definedName name="B2TR_RTP_671K">#REF!</definedName>
    <definedName name="B2TR_RTP_671L">#REF!</definedName>
    <definedName name="B2TR_RTP_671M">#REF!</definedName>
    <definedName name="B2TR_RTP_671N">#REF!</definedName>
    <definedName name="B2TR_RTP_671O">#REF!</definedName>
    <definedName name="B2TR_RTP_671P">#REF!</definedName>
    <definedName name="B2TR_RTP_671Q">#REF!</definedName>
    <definedName name="B2TR_RTP_671R">#REF!</definedName>
    <definedName name="B2TR_RTP_671S">#REF!</definedName>
    <definedName name="B2TR_RTP_671T">#REF!</definedName>
    <definedName name="B2TR_RTP_671W">#REF!</definedName>
    <definedName name="B2TR_RTP_671Z">#REF!</definedName>
    <definedName name="B2TR_RTP_672G">#REF!</definedName>
    <definedName name="B2TR_RTP_672H">#REF!</definedName>
    <definedName name="B2TR_RTP_672I">#REF!</definedName>
    <definedName name="B2TR_RTP_672M">#REF!</definedName>
    <definedName name="B2TR_RTP_672N">#REF!</definedName>
    <definedName name="B2TR_RTP_672O">#REF!</definedName>
    <definedName name="B2TR_RTP_672P">#REF!</definedName>
    <definedName name="B2TR_RTP_672R">#REF!</definedName>
    <definedName name="B2TR_RTP_672S">#REF!</definedName>
    <definedName name="B2TR_RTP_672T">#REF!</definedName>
    <definedName name="B2TR_RTP_673C">#REF!</definedName>
    <definedName name="B2TR_RTP_673E">#REF!</definedName>
    <definedName name="B2TR_RTP_673F">#REF!</definedName>
    <definedName name="B2TR_RTP_673G">#REF!</definedName>
    <definedName name="B2TR_RTP_673H">#REF!</definedName>
    <definedName name="B2TR_RTP_673I">#REF!</definedName>
    <definedName name="B2TR_RTP_673J">#REF!</definedName>
    <definedName name="B2TR_RTP_673K">#REF!</definedName>
    <definedName name="B2TR_RTP_673M">#REF!</definedName>
    <definedName name="B2TR_RTP_673N">#REF!</definedName>
    <definedName name="B2TR_RTP_673O">#REF!</definedName>
    <definedName name="B2TR_RTP_673R">#REF!</definedName>
    <definedName name="B2TR_RTP_673S">#REF!</definedName>
    <definedName name="B2TR_RTP_673U">#REF!</definedName>
    <definedName name="B2TR_RTP_673V">#REF!</definedName>
    <definedName name="B2TR_RTP_673W">#REF!</definedName>
    <definedName name="B2TR_RTP_673X">#REF!</definedName>
    <definedName name="B2TR_RTP_673Y">#REF!</definedName>
    <definedName name="B2TR_RTP_673Z">#REF!</definedName>
    <definedName name="B2TR_RTP_674A">#REF!</definedName>
    <definedName name="B2TR_RTP_674B">#REF!</definedName>
    <definedName name="B2TR_RTP_674C">#REF!</definedName>
    <definedName name="B2TR_RTP_674D">#REF!</definedName>
    <definedName name="B2TR_RTP_674E">#REF!</definedName>
    <definedName name="B2TR_RTP_674F">#REF!</definedName>
    <definedName name="B2TR_RTP_674G">#REF!</definedName>
    <definedName name="B2TR_RTP_674I">#REF!</definedName>
    <definedName name="B2TR_RTP_674J">#REF!</definedName>
    <definedName name="B2TR_RTP_674M">#REF!</definedName>
    <definedName name="B2TR_RTP_674P">#REF!</definedName>
    <definedName name="B2TR_RTP_674Q">#REF!</definedName>
    <definedName name="B2TR_RTP_674R">#REF!</definedName>
    <definedName name="B2TR_RTP_674S">#REF!</definedName>
    <definedName name="B2TR_RTP_674V">#REF!</definedName>
    <definedName name="B2TR_RTP_674W">#REF!</definedName>
    <definedName name="B2TR_RTP_675A">#REF!</definedName>
    <definedName name="B2TR_RTP_675C">#REF!</definedName>
    <definedName name="B2TR_RTP_675E">#REF!</definedName>
    <definedName name="B2TR_RTP_675F">#REF!</definedName>
    <definedName name="B2TR_RTP_675G">#REF!</definedName>
    <definedName name="B2TR_RTP_675H">#REF!</definedName>
    <definedName name="B2TR_RTP_675I">#REF!</definedName>
    <definedName name="B2TR_RTP_675J">#REF!</definedName>
    <definedName name="B2TR_RTP_675K">#REF!</definedName>
    <definedName name="B2TR_RTP_675L">#REF!</definedName>
    <definedName name="B2TR_RTP_675M">#REF!</definedName>
    <definedName name="B2TR_RTP_675N">#REF!</definedName>
    <definedName name="B2TR_RTP_675O">#REF!</definedName>
    <definedName name="B2TR_RTP_675P">#REF!</definedName>
    <definedName name="B2TR_RTP_675Q">#REF!</definedName>
    <definedName name="B2TR_RTP_675R">#REF!</definedName>
    <definedName name="B2TR_RTP_675S">#REF!</definedName>
    <definedName name="B2TR_RTP_675T">#REF!</definedName>
    <definedName name="B2TR_RTP_675U">#REF!</definedName>
    <definedName name="B2TR_RTP_675V">#REF!</definedName>
    <definedName name="B2TR_RTP_675W">#REF!</definedName>
    <definedName name="B2TR_RTP_675X">#REF!</definedName>
    <definedName name="B2TR_RTP_675Y">#REF!</definedName>
    <definedName name="B2TR_RTP_675Z">#REF!</definedName>
    <definedName name="B2TR_RTP_676A">#REF!</definedName>
    <definedName name="B2TR_RTP_676B">#REF!</definedName>
    <definedName name="B2TR_RTP_676C">#REF!</definedName>
    <definedName name="B2TR_RTP_676D">#REF!</definedName>
    <definedName name="B2TR_RTP_676E">#REF!</definedName>
    <definedName name="B2TR_RTP_676F">#REF!</definedName>
    <definedName name="B2TR_RTP_676G">#REF!</definedName>
    <definedName name="B2TR_RTP_676J">#REF!</definedName>
    <definedName name="B2TR_RTP_690C">#REF!</definedName>
    <definedName name="B2TR_RTP_690D">#REF!</definedName>
    <definedName name="B2TR_RTP_690E">#REF!</definedName>
    <definedName name="B2TR_RTP_690F">#REF!</definedName>
    <definedName name="B2TR_RTP_690G">#REF!</definedName>
    <definedName name="B2TR_RTP_690I">#REF!</definedName>
    <definedName name="B2TR_RTP_690J">#REF!</definedName>
    <definedName name="B2TR_RTP_690K">#REF!</definedName>
    <definedName name="B2TR_RTP_690L">#REF!</definedName>
    <definedName name="B2TR_RTP_700B">#REF!</definedName>
    <definedName name="B2TR_RTP_701A">#REF!</definedName>
    <definedName name="B2TR_RTP_702A">#REF!</definedName>
    <definedName name="B2TR_RTP_710H">#REF!</definedName>
    <definedName name="B2TR_RTP_710Q">#REF!</definedName>
    <definedName name="B2TR_RTP_710Y">#REF!</definedName>
    <definedName name="B2TR_RTP_711N">#REF!</definedName>
    <definedName name="B2TR_RTP_711O">#REF!</definedName>
    <definedName name="B2TR_RTP_711P">#REF!</definedName>
    <definedName name="B2TR_RTP_712K">#REF!</definedName>
    <definedName name="B2TR_RTP_712L">#REF!</definedName>
    <definedName name="B2TR_RTP_712M">#REF!</definedName>
    <definedName name="B2TR_RTP_712N">#REF!</definedName>
    <definedName name="B2TR_RTP_811B">#REF!</definedName>
    <definedName name="B2TR_RTP_811C">#REF!</definedName>
    <definedName name="B2TR_RTP_813B">#REF!</definedName>
    <definedName name="B2TR_RTP_813C">#REF!</definedName>
    <definedName name="B2TR_RTP_841A">#REF!</definedName>
    <definedName name="B2TR_RTP_841B">#REF!</definedName>
    <definedName name="B2TR_RTP_841C">#REF!</definedName>
    <definedName name="B2TR_RTP_842A">#REF!</definedName>
    <definedName name="B2TR_RTP_842B">#REF!</definedName>
    <definedName name="B2TR_RTP_842C">#REF!</definedName>
    <definedName name="B2TR_RTP_843A">#REF!</definedName>
    <definedName name="B2TR_RTP_844A">#REF!</definedName>
    <definedName name="B2TR_RTP_845K">#REF!</definedName>
    <definedName name="B2TR_RTP_846D">#REF!</definedName>
    <definedName name="B2TR_RTP_846E">#REF!</definedName>
    <definedName name="B2TR_RTP_846F">#REF!</definedName>
    <definedName name="B2TR_RTP_846G">#REF!</definedName>
    <definedName name="B2TR_RTP_846H">#REF!</definedName>
    <definedName name="B2TR_RTP_846I">#REF!</definedName>
    <definedName name="B2TR_RTP_850A">#REF!</definedName>
    <definedName name="B2TR_RTP_850C">#REF!</definedName>
    <definedName name="B2TR_RTP_900A">#REF!</definedName>
    <definedName name="B2TR_RTP_900F">#REF!</definedName>
    <definedName name="B2TR_RTP_900H">#REF!</definedName>
    <definedName name="B2TR_RTP_900I">#REF!</definedName>
    <definedName name="B2TR_RTP_900L">#REF!</definedName>
    <definedName name="B2TR_RTP_905A">#REF!</definedName>
    <definedName name="B2TR_RTP_905B">#REF!</definedName>
    <definedName name="B2TR_RTP_905C">#REF!</definedName>
    <definedName name="B2TR_RTP_905U">#REF!</definedName>
    <definedName name="B2TR_RTP_906A">#REF!</definedName>
    <definedName name="B2TR_RTP_906D">#REF!</definedName>
    <definedName name="B2TR_RTP_906F">#REF!</definedName>
    <definedName name="B2TR_RTP_906I">#REF!</definedName>
    <definedName name="B2TR_RTP_906J">#REF!</definedName>
    <definedName name="B2TR_RTP_906K">#REF!</definedName>
    <definedName name="B2TR_RTP_906P">#REF!</definedName>
    <definedName name="B2TR_RTP_906Z">#REF!</definedName>
    <definedName name="B2TR_RTP_908A">#REF!</definedName>
    <definedName name="B2TR_RTP_908B">#REF!</definedName>
    <definedName name="B2TR_RTP_910B">#REF!</definedName>
    <definedName name="B2TR_RTP_910C">#REF!</definedName>
    <definedName name="B2TR_RTP_910D">#REF!</definedName>
    <definedName name="B2TR_RTP_910E">#REF!</definedName>
    <definedName name="B2TR_RTP_910K">#REF!</definedName>
    <definedName name="B2TR_RTP_910M">#REF!</definedName>
    <definedName name="B2TR_RTP_910N">#REF!</definedName>
    <definedName name="B2TR_RTP_910O">#REF!</definedName>
    <definedName name="B2TR_RTP_910Q">#REF!</definedName>
    <definedName name="B2TR_RTP_910S">#REF!</definedName>
    <definedName name="B2TR_RTP_910U">#REF!</definedName>
    <definedName name="B2TR_RTP_910X">#REF!</definedName>
    <definedName name="B2TR_RTP_911I">#REF!</definedName>
    <definedName name="B2TR_RTP_911J">#REF!</definedName>
    <definedName name="B2TR_RTP_911K">#REF!</definedName>
    <definedName name="B2TR_RTP_911L">#REF!</definedName>
    <definedName name="B2TR_RTP_911M">#REF!</definedName>
    <definedName name="B2TR_RTP_911Q">#REF!</definedName>
    <definedName name="B2TR_RTP_911QA">#REF!</definedName>
    <definedName name="B2TR_RTP_911QB">#REF!</definedName>
    <definedName name="B2TR_RTP_911S">#REF!</definedName>
    <definedName name="B2TR_RTP_911V">#REF!</definedName>
    <definedName name="B2TR_RTP_911W">#REF!</definedName>
    <definedName name="B2TR_RTP_911Z">#REF!</definedName>
    <definedName name="B2TR_RTP_912K">#REF!</definedName>
    <definedName name="B2TR_RTP_913A">#REF!</definedName>
    <definedName name="B2TR_RTP_913D">#REF!</definedName>
    <definedName name="B2TR_RTP_913M">#REF!</definedName>
    <definedName name="B2TR_RTP_914A">#REF!</definedName>
    <definedName name="B2TR_RTP_914B">#REF!</definedName>
    <definedName name="B2TR_RTP_914E">#REF!</definedName>
    <definedName name="B2TR_RTP_914F">#REF!</definedName>
    <definedName name="B2TR_RTP_914K">#REF!</definedName>
    <definedName name="B2TR_RTP_914MDSIT">#REF!</definedName>
    <definedName name="B2TR_RTP_920E">#REF!</definedName>
    <definedName name="B2TR_RTP_921A">#REF!</definedName>
    <definedName name="B2TR_RTP_921G">#REF!</definedName>
    <definedName name="B2TR_RTP_930A">#REF!</definedName>
    <definedName name="B2TR_RTP_930E">#REF!</definedName>
    <definedName name="B2TR_RTP_930J">#REF!</definedName>
    <definedName name="B2TR_RTP_930K">#REF!</definedName>
    <definedName name="B2TR_RTP_940A">#REF!</definedName>
    <definedName name="B2TR_RTP_940N">#REF!</definedName>
    <definedName name="B2TR_RTP_940S">#REF!</definedName>
    <definedName name="B2TR_RTP_940X">#REF!</definedName>
    <definedName name="B2TR_RTP_960A">#REF!</definedName>
    <definedName name="B2TR_RTP_980A">#REF!</definedName>
    <definedName name="B2TR_RTP_980B">#REF!</definedName>
    <definedName name="B2TR_RTP_980E">#REF!</definedName>
    <definedName name="B2TR_RTP_980G">#REF!</definedName>
    <definedName name="B2TR_RTP_980J">#REF!</definedName>
    <definedName name="B2TR_RTP_980L">#REF!</definedName>
    <definedName name="B2TR_RTP_985B">#REF!</definedName>
    <definedName name="B2TR_RTP_990B">#REF!</definedName>
    <definedName name="B2TR_RTP_995A">#REF!</definedName>
    <definedName name="B2TR_RTP_999QFIN48">#REF!</definedName>
    <definedName name="B2TR_RTP_FIT">#REF!</definedName>
    <definedName name="B2TR_RTP_INT1">#REF!</definedName>
    <definedName name="B2TR_RTP_M31">#REF!</definedName>
    <definedName name="B2TR_RTP_M32">#REF!</definedName>
    <definedName name="B2TR_RTP_M33">#REF!</definedName>
    <definedName name="B2TR_RTP_NIT">#REF!</definedName>
    <definedName name="B2TR_RTP_SIT">#REF!</definedName>
    <definedName name="B2TR_TR_0001">#REF!</definedName>
    <definedName name="B2TR_TR_0002">#REF!</definedName>
    <definedName name="B2TR_TR_0003">#REF!</definedName>
    <definedName name="B2TR_TR_014A">#REF!</definedName>
    <definedName name="B2TR_TR_014ADSIT">#REF!</definedName>
    <definedName name="B2TR_TR_014C">#REF!</definedName>
    <definedName name="B2TR_TR_014CDSIT">#REF!</definedName>
    <definedName name="B2TR_TR_014VDSIT">#REF!</definedName>
    <definedName name="B2TR_TR_014WDSIT">#REF!</definedName>
    <definedName name="B2TR_TR_210A">#REF!</definedName>
    <definedName name="B2TR_TR_210B">#REF!</definedName>
    <definedName name="B2TR_TR_210E">#REF!</definedName>
    <definedName name="B2TR_TR_211A">#REF!</definedName>
    <definedName name="B2TR_TR_220A">#REF!</definedName>
    <definedName name="B2TR_TR_220E">#REF!</definedName>
    <definedName name="B2TR_TR_230A">#REF!</definedName>
    <definedName name="B2TR_TR_230B">#REF!</definedName>
    <definedName name="B2TR_TR_230G">#REF!</definedName>
    <definedName name="B2TR_TR_230I">#REF!</definedName>
    <definedName name="B2TR_TR_230J">#REF!</definedName>
    <definedName name="B2TR_TR_230K">#REF!</definedName>
    <definedName name="B2TR_TR_230X">#REF!</definedName>
    <definedName name="B2TR_TR_232A">#REF!</definedName>
    <definedName name="B2TR_TR_232C">#REF!</definedName>
    <definedName name="B2TR_TR_232K">#REF!</definedName>
    <definedName name="B2TR_TR_232M">#REF!</definedName>
    <definedName name="B2TR_TR_234F">#REF!</definedName>
    <definedName name="B2TR_TR_234Q">#REF!</definedName>
    <definedName name="B2TR_TR_280A">#REF!</definedName>
    <definedName name="B2TR_TR_280D">#REF!</definedName>
    <definedName name="B2TR_TR_280E">#REF!</definedName>
    <definedName name="B2TR_TR_280F">#REF!</definedName>
    <definedName name="B2TR_TR_280H">#REF!</definedName>
    <definedName name="B2TR_TR_280J">#REF!</definedName>
    <definedName name="B2TR_TR_280Y">#REF!</definedName>
    <definedName name="B2TR_TR_282A">#REF!</definedName>
    <definedName name="B2TR_TR_282B">#REF!</definedName>
    <definedName name="B2TR_TR_295A">#REF!</definedName>
    <definedName name="B2TR_TR_295D">#REF!</definedName>
    <definedName name="B2TR_TR_310A">#REF!</definedName>
    <definedName name="B2TR_TR_310D">#REF!</definedName>
    <definedName name="B2TR_TR_310E">#REF!</definedName>
    <definedName name="B2TR_TR_320A">#REF!</definedName>
    <definedName name="B2TR_TR_320D">#REF!</definedName>
    <definedName name="B2TR_TR_320I">#REF!</definedName>
    <definedName name="B2TR_TR_320L">#REF!</definedName>
    <definedName name="B2TR_TR_320S">#REF!</definedName>
    <definedName name="B2TR_TR_320U">#REF!</definedName>
    <definedName name="B2TR_TR_330D">#REF!</definedName>
    <definedName name="B2TR_TR_345A">#REF!</definedName>
    <definedName name="B2TR_TR_345B">#REF!</definedName>
    <definedName name="B2TR_TR_350A">#REF!</definedName>
    <definedName name="B2TR_TR_360A">#REF!</definedName>
    <definedName name="B2TR_TR_380F">#REF!</definedName>
    <definedName name="B2TR_TR_380J">#REF!</definedName>
    <definedName name="B2TR_TR_390A">#REF!</definedName>
    <definedName name="B2TR_TR_390C">#REF!</definedName>
    <definedName name="B2TR_TR_390D">#REF!</definedName>
    <definedName name="B2TR_TR_390E">#REF!</definedName>
    <definedName name="B2TR_TR_390F">#REF!</definedName>
    <definedName name="B2TR_TR_410A">#REF!</definedName>
    <definedName name="B2TR_TR_430I">#REF!</definedName>
    <definedName name="B2TR_TR_430J">#REF!</definedName>
    <definedName name="B2TR_TR_432A">#REF!</definedName>
    <definedName name="B2TR_TR_432C">#REF!</definedName>
    <definedName name="B2TR_TR_432D">#REF!</definedName>
    <definedName name="B2TR_TR_432G">#REF!</definedName>
    <definedName name="B2TR_TR_432I">#REF!</definedName>
    <definedName name="B2TR_TR_432M">#REF!</definedName>
    <definedName name="B2TR_TR_433A">#REF!</definedName>
    <definedName name="B2TR_TR_433C">#REF!</definedName>
    <definedName name="B2TR_TR_433D">#REF!</definedName>
    <definedName name="B2TR_TR_433F">#REF!</definedName>
    <definedName name="B2TR_TR_460A">#REF!</definedName>
    <definedName name="B2TR_TR_510B">#REF!</definedName>
    <definedName name="B2TR_TR_510H">#REF!</definedName>
    <definedName name="B2TR_TR_510I">#REF!</definedName>
    <definedName name="B2TR_TR_510M">#REF!</definedName>
    <definedName name="B2TR_TR_520A">#REF!</definedName>
    <definedName name="B2TR_TR_520X">#REF!</definedName>
    <definedName name="B2TR_TR_520Y">#REF!</definedName>
    <definedName name="B2TR_TR_531A">#REF!</definedName>
    <definedName name="B2TR_TR_531B">#REF!</definedName>
    <definedName name="B2TR_TR_531H">#REF!</definedName>
    <definedName name="B2TR_TR_532A">#REF!</definedName>
    <definedName name="B2TR_TR_532C">#REF!</definedName>
    <definedName name="B2TR_TR_532D">#REF!</definedName>
    <definedName name="B2TR_TR_532E">#REF!</definedName>
    <definedName name="B2TR_TR_532F">#REF!</definedName>
    <definedName name="B2TR_TR_532G">#REF!</definedName>
    <definedName name="B2TR_TR_532H">#REF!</definedName>
    <definedName name="B2TR_TR_533A">#REF!</definedName>
    <definedName name="B2TR_TR_533D">#REF!</definedName>
    <definedName name="B2TR_TR_533E">#REF!</definedName>
    <definedName name="B2TR_TR_533J">#REF!</definedName>
    <definedName name="B2TR_TR_534A">#REF!</definedName>
    <definedName name="B2TR_TR_560D">#REF!</definedName>
    <definedName name="B2TR_TR_560J">#REF!</definedName>
    <definedName name="B2TR_TR_561A">#REF!</definedName>
    <definedName name="B2TR_TR_561D">#REF!</definedName>
    <definedName name="B2TR_TR_561I">#REF!</definedName>
    <definedName name="B2TR_TR_561J">#REF!</definedName>
    <definedName name="B2TR_TR_562B">#REF!</definedName>
    <definedName name="B2TR_TR_562H">#REF!</definedName>
    <definedName name="B2TR_TR_575E">#REF!</definedName>
    <definedName name="B2TR_TR_575G">#REF!</definedName>
    <definedName name="B2TR_TR_576e">#REF!</definedName>
    <definedName name="B2TR_TR_576F">#REF!</definedName>
    <definedName name="B2TR_TR_601E">#REF!</definedName>
    <definedName name="B2TR_TR_601G">#REF!</definedName>
    <definedName name="B2TR_TR_601T">#REF!</definedName>
    <definedName name="B2TR_TR_602A">#REF!</definedName>
    <definedName name="B2TR_TR_603A">#REF!</definedName>
    <definedName name="B2TR_TR_603G">#REF!</definedName>
    <definedName name="B2TR_TR_605B">#REF!</definedName>
    <definedName name="B2TR_TR_605C">#REF!</definedName>
    <definedName name="B2TR_TR_605E">#REF!</definedName>
    <definedName name="B2TR_TR_605F">#REF!</definedName>
    <definedName name="B2TR_TR_605I">#REF!</definedName>
    <definedName name="B2TR_TR_605K">#REF!</definedName>
    <definedName name="B2TR_TR_605O">#REF!</definedName>
    <definedName name="B2TR_TR_605P">#REF!</definedName>
    <definedName name="B2TR_TR_605T">#REF!</definedName>
    <definedName name="B2TR_TR_605V">#REF!</definedName>
    <definedName name="B2TR_TR_605W">#REF!</definedName>
    <definedName name="B2TR_TR_609E">#REF!</definedName>
    <definedName name="B2TR_TR_610A">#REF!</definedName>
    <definedName name="B2TR_TR_610U">#REF!</definedName>
    <definedName name="B2TR_TR_610V">#REF!</definedName>
    <definedName name="B2TR_TR_611E">#REF!</definedName>
    <definedName name="B2TR_TR_611G">#REF!</definedName>
    <definedName name="B2TR_TR_611M">#REF!</definedName>
    <definedName name="B2TR_TR_611S">#REF!</definedName>
    <definedName name="B2TR_TR_611U">#REF!</definedName>
    <definedName name="B2TR_TR_611Y">#REF!</definedName>
    <definedName name="B2TR_TR_612H">#REF!</definedName>
    <definedName name="B2TR_TR_612Y">#REF!</definedName>
    <definedName name="B2TR_TR_613B">#REF!</definedName>
    <definedName name="B2TR_TR_613C">#REF!</definedName>
    <definedName name="B2TR_TR_613E">#REF!</definedName>
    <definedName name="B2TR_TR_613F">#REF!</definedName>
    <definedName name="B2TR_TR_613I">#REF!</definedName>
    <definedName name="B2TR_TR_613K">#REF!</definedName>
    <definedName name="B2TR_TR_613L">#REF!</definedName>
    <definedName name="B2TR_TR_613N">#REF!</definedName>
    <definedName name="B2TR_TR_613O">#REF!</definedName>
    <definedName name="B2TR_TR_613R">#REF!</definedName>
    <definedName name="B2TR_TR_613S">#REF!</definedName>
    <definedName name="B2TR_TR_613U">#REF!</definedName>
    <definedName name="B2TR_TR_613Y">#REF!</definedName>
    <definedName name="B2TR_TR_614I">#REF!</definedName>
    <definedName name="B2TR_TR_614W">#REF!</definedName>
    <definedName name="B2TR_TR_614Y">#REF!</definedName>
    <definedName name="B2TR_TR_614Z">#REF!</definedName>
    <definedName name="B2TR_TR_615B">#REF!</definedName>
    <definedName name="B2TR_TR_615C">#REF!</definedName>
    <definedName name="B2TR_TR_615Q">#REF!</definedName>
    <definedName name="B2TR_TR_615R">#REF!</definedName>
    <definedName name="B2TR_TR_615T">#REF!</definedName>
    <definedName name="B2TR_TR_615Z">#REF!</definedName>
    <definedName name="B2TR_TR_616A">#REF!</definedName>
    <definedName name="B2TR_TR_620A">#REF!</definedName>
    <definedName name="B2TR_TR_620C">#REF!</definedName>
    <definedName name="B2TR_TR_625A">#REF!</definedName>
    <definedName name="B2TR_TR_625B">#REF!</definedName>
    <definedName name="B2TR_TR_629X">#REF!</definedName>
    <definedName name="B2TR_TR_630A">#REF!</definedName>
    <definedName name="B2TR_TR_630E">#REF!</definedName>
    <definedName name="B2TR_TR_630F">#REF!</definedName>
    <definedName name="B2TR_TR_630G">#REF!</definedName>
    <definedName name="B2TR_TR_630J">#REF!</definedName>
    <definedName name="B2TR_TR_630M">#REF!</definedName>
    <definedName name="B2TR_TR_630T">#REF!</definedName>
    <definedName name="B2TR_TR_630X">#REF!</definedName>
    <definedName name="B2TR_TR_630Y">#REF!</definedName>
    <definedName name="B2TR_TR_631C">#REF!</definedName>
    <definedName name="B2TR_TR_631D">#REF!</definedName>
    <definedName name="B2TR_TR_631E">#REF!</definedName>
    <definedName name="B2TR_TR_631F">#REF!</definedName>
    <definedName name="B2TR_TR_631G">#REF!</definedName>
    <definedName name="B2TR_TR_631H">#REF!</definedName>
    <definedName name="B2TR_TR_631I">#REF!</definedName>
    <definedName name="B2TR_TR_631J">#REF!</definedName>
    <definedName name="B2TR_TR_631S">#REF!</definedName>
    <definedName name="B2TR_TR_631U">#REF!</definedName>
    <definedName name="B2TR_TR_632G">#REF!</definedName>
    <definedName name="B2TR_TR_632O">#REF!</definedName>
    <definedName name="B2TR_TR_632P">#REF!</definedName>
    <definedName name="B2TR_TR_632U">#REF!</definedName>
    <definedName name="B2TR_TR_632Y">#REF!</definedName>
    <definedName name="B2TR_TR_633A">#REF!</definedName>
    <definedName name="B2TR_TR_635C">#REF!</definedName>
    <definedName name="B2TR_TR_638A">#REF!</definedName>
    <definedName name="B2TR_TR_638C">#REF!</definedName>
    <definedName name="B2TR_TR_641I">#REF!</definedName>
    <definedName name="B2TR_TR_641X">#REF!</definedName>
    <definedName name="B2TR_TR_641Y">#REF!</definedName>
    <definedName name="B2TR_TR_642B">#REF!</definedName>
    <definedName name="B2TR_TR_642C">#REF!</definedName>
    <definedName name="B2TR_TR_651C">#REF!</definedName>
    <definedName name="B2TR_TR_651F">#REF!</definedName>
    <definedName name="B2TR_TR_651H">#REF!</definedName>
    <definedName name="B2TR_TR_651I">#REF!</definedName>
    <definedName name="B2TR_TR_651J">#REF!</definedName>
    <definedName name="B2TR_TR_651K">#REF!</definedName>
    <definedName name="B2TR_TR_651M">#REF!</definedName>
    <definedName name="B2TR_TR_651O">#REF!</definedName>
    <definedName name="B2TR_TR_651Q">#REF!</definedName>
    <definedName name="B2TR_TR_651R">#REF!</definedName>
    <definedName name="B2TR_TR_651S">#REF!</definedName>
    <definedName name="B2TR_TR_651T">#REF!</definedName>
    <definedName name="B2TR_TR_651U">#REF!</definedName>
    <definedName name="B2TR_TR_651W">#REF!</definedName>
    <definedName name="B2TR_TR_651X">#REF!</definedName>
    <definedName name="B2TR_TR_651Y">#REF!</definedName>
    <definedName name="B2TR_TR_651Z">#REF!</definedName>
    <definedName name="B2TR_TR_652G">#REF!</definedName>
    <definedName name="B2TR_TR_653A">#REF!</definedName>
    <definedName name="B2TR_TR_659B">#REF!</definedName>
    <definedName name="B2TR_TR_660A">#REF!</definedName>
    <definedName name="B2TR_TR_660F">#REF!</definedName>
    <definedName name="B2TR_TR_660G">#REF!</definedName>
    <definedName name="B2TR_TR_660K">#REF!</definedName>
    <definedName name="B2TR_TR_660O">#REF!</definedName>
    <definedName name="B2TR_TR_660R">#REF!</definedName>
    <definedName name="B2TR_TR_660Z">#REF!</definedName>
    <definedName name="B2TR_TR_661B">#REF!</definedName>
    <definedName name="B2TR_TR_661R">#REF!</definedName>
    <definedName name="B2TR_TR_661S">#REF!</definedName>
    <definedName name="B2TR_TR_661T">#REF!</definedName>
    <definedName name="B2TR_TR_661U">#REF!</definedName>
    <definedName name="B2TR_TR_661V">#REF!</definedName>
    <definedName name="B2TR_TR_661X">#REF!</definedName>
    <definedName name="B2TR_TR_661Y">#REF!</definedName>
    <definedName name="B2TR_TR_662A">#REF!</definedName>
    <definedName name="B2TR_TR_662D">#REF!</definedName>
    <definedName name="B2TR_TR_663F">#REF!</definedName>
    <definedName name="B2TR_TR_663G">#REF!</definedName>
    <definedName name="B2TR_TR_663N">#REF!</definedName>
    <definedName name="B2TR_TR_663O">#REF!</definedName>
    <definedName name="B2TR_TR_663T">#REF!</definedName>
    <definedName name="B2TR_TR_663X">#REF!</definedName>
    <definedName name="B2TR_TR_664A">#REF!</definedName>
    <definedName name="B2TR_TR_664B">#REF!</definedName>
    <definedName name="B2TR_TR_664F">#REF!</definedName>
    <definedName name="B2TR_TR_664N">#REF!</definedName>
    <definedName name="B2TR_TR_664P">#REF!</definedName>
    <definedName name="B2TR_TR_664Q">#REF!</definedName>
    <definedName name="B2TR_TR_664R">#REF!</definedName>
    <definedName name="B2TR_TR_664V">#REF!</definedName>
    <definedName name="B2TR_TR_665D">#REF!</definedName>
    <definedName name="B2TR_TR_665G">#REF!</definedName>
    <definedName name="B2TR_TR_665I">#REF!</definedName>
    <definedName name="B2TR_TR_665J">#REF!</definedName>
    <definedName name="B2TR_TR_665N">#REF!</definedName>
    <definedName name="B2TR_TR_665V">#REF!</definedName>
    <definedName name="B2TR_TR_665X">#REF!</definedName>
    <definedName name="B2TR_TR_667C">#REF!</definedName>
    <definedName name="B2TR_TR_667D">#REF!</definedName>
    <definedName name="B2TR_TR_667E">#REF!</definedName>
    <definedName name="B2TR_TR_667H">#REF!</definedName>
    <definedName name="B2TR_TR_667J">#REF!</definedName>
    <definedName name="B2TR_TR_667K">#REF!</definedName>
    <definedName name="B2TR_TR_667N">#REF!</definedName>
    <definedName name="B2TR_TR_667P">#REF!</definedName>
    <definedName name="B2TR_TR_667R">#REF!</definedName>
    <definedName name="B2TR_TR_667S">#REF!</definedName>
    <definedName name="B2TR_TR_667T">#REF!</definedName>
    <definedName name="B2TR_TR_667U">#REF!</definedName>
    <definedName name="B2TR_TR_667V">#REF!</definedName>
    <definedName name="B2TR_TR_667W">#REF!</definedName>
    <definedName name="B2TR_TR_667Y">#REF!</definedName>
    <definedName name="B2TR_TR_667Z">#REF!</definedName>
    <definedName name="B2TR_TR_668B">#REF!</definedName>
    <definedName name="B2TR_TR_668D">#REF!</definedName>
    <definedName name="B2TR_TR_668E">#REF!</definedName>
    <definedName name="B2TR_TR_668F">#REF!</definedName>
    <definedName name="B2TR_TR_668G">#REF!</definedName>
    <definedName name="B2TR_TR_668H">#REF!</definedName>
    <definedName name="B2TR_TR_668I">#REF!</definedName>
    <definedName name="B2TR_TR_668J">#REF!</definedName>
    <definedName name="B2TR_TR_668O">#REF!</definedName>
    <definedName name="B2TR_TR_668P">#REF!</definedName>
    <definedName name="B2TR_TR_668T">#REF!</definedName>
    <definedName name="B2TR_TR_668U">#REF!</definedName>
    <definedName name="B2TR_TR_668V">#REF!</definedName>
    <definedName name="B2TR_TR_669A">#REF!</definedName>
    <definedName name="B2TR_TR_669H">#REF!</definedName>
    <definedName name="B2TR_TR_669I">#REF!</definedName>
    <definedName name="B2TR_TR_669J">#REF!</definedName>
    <definedName name="B2TR_TR_669K">#REF!</definedName>
    <definedName name="B2TR_TR_669O">#REF!</definedName>
    <definedName name="B2TR_TR_669R">#REF!</definedName>
    <definedName name="B2TR_TR_669S">#REF!</definedName>
    <definedName name="B2TR_TR_669T">#REF!</definedName>
    <definedName name="B2TR_TR_669U">#REF!</definedName>
    <definedName name="B2TR_TR_669W">#REF!</definedName>
    <definedName name="B2TR_TR_669X">#REF!</definedName>
    <definedName name="B2TR_TR_669Y">#REF!</definedName>
    <definedName name="B2TR_TR_669Z">#REF!</definedName>
    <definedName name="B2TR_TR_670D">#REF!</definedName>
    <definedName name="B2TR_TR_670F">#REF!</definedName>
    <definedName name="B2TR_TR_670H">#REF!</definedName>
    <definedName name="B2TR_TR_670I">#REF!</definedName>
    <definedName name="B2TR_TR_670N">#REF!</definedName>
    <definedName name="B2TR_TR_670O">#REF!</definedName>
    <definedName name="B2TR_TR_670P">#REF!</definedName>
    <definedName name="B2TR_TR_670Q">#REF!</definedName>
    <definedName name="B2TR_TR_670S">#REF!</definedName>
    <definedName name="B2TR_TR_670W">#REF!</definedName>
    <definedName name="B2TR_TR_670X">#REF!</definedName>
    <definedName name="B2TR_TR_670Y">#REF!</definedName>
    <definedName name="B2TR_TR_670Z">#REF!</definedName>
    <definedName name="B2TR_TR_671A">#REF!</definedName>
    <definedName name="B2TR_TR_671B">#REF!</definedName>
    <definedName name="B2TR_TR_671D">#REF!</definedName>
    <definedName name="B2TR_TR_671F">#REF!</definedName>
    <definedName name="B2TR_TR_671G">#REF!</definedName>
    <definedName name="B2TR_TR_671H">#REF!</definedName>
    <definedName name="B2TR_TR_671I">#REF!</definedName>
    <definedName name="B2TR_TR_671J">#REF!</definedName>
    <definedName name="B2TR_TR_671K">#REF!</definedName>
    <definedName name="B2TR_TR_671L">#REF!</definedName>
    <definedName name="B2TR_TR_671M">#REF!</definedName>
    <definedName name="B2TR_TR_671N">#REF!</definedName>
    <definedName name="B2TR_TR_671O">#REF!</definedName>
    <definedName name="B2TR_TR_671P">#REF!</definedName>
    <definedName name="B2TR_TR_671Q">#REF!</definedName>
    <definedName name="B2TR_TR_671R">#REF!</definedName>
    <definedName name="B2TR_TR_671S">#REF!</definedName>
    <definedName name="B2TR_TR_671T">#REF!</definedName>
    <definedName name="B2TR_TR_671W">#REF!</definedName>
    <definedName name="B2TR_TR_671Z">#REF!</definedName>
    <definedName name="B2TR_TR_672G">#REF!</definedName>
    <definedName name="B2TR_TR_672H">#REF!</definedName>
    <definedName name="B2TR_TR_672I">#REF!</definedName>
    <definedName name="B2TR_TR_672M">#REF!</definedName>
    <definedName name="B2TR_TR_672N">#REF!</definedName>
    <definedName name="B2TR_TR_672O">#REF!</definedName>
    <definedName name="B2TR_TR_672P">#REF!</definedName>
    <definedName name="B2TR_TR_672R">#REF!</definedName>
    <definedName name="B2TR_TR_672S">#REF!</definedName>
    <definedName name="B2TR_TR_672T">#REF!</definedName>
    <definedName name="B2TR_TR_673C">#REF!</definedName>
    <definedName name="B2TR_TR_673E">#REF!</definedName>
    <definedName name="B2TR_TR_673F">#REF!</definedName>
    <definedName name="B2TR_TR_673G">#REF!</definedName>
    <definedName name="B2TR_TR_673H">#REF!</definedName>
    <definedName name="B2TR_TR_673I">#REF!</definedName>
    <definedName name="B2TR_TR_673J">#REF!</definedName>
    <definedName name="B2TR_TR_673K">#REF!</definedName>
    <definedName name="B2TR_TR_673M">#REF!</definedName>
    <definedName name="B2TR_TR_673N">#REF!</definedName>
    <definedName name="B2TR_TR_673O">#REF!</definedName>
    <definedName name="B2TR_TR_673R">#REF!</definedName>
    <definedName name="B2TR_TR_673S">#REF!</definedName>
    <definedName name="B2TR_TR_673U">#REF!</definedName>
    <definedName name="B2TR_TR_673V">#REF!</definedName>
    <definedName name="B2TR_TR_673W">#REF!</definedName>
    <definedName name="B2TR_TR_673X">#REF!</definedName>
    <definedName name="B2TR_TR_673Y">#REF!</definedName>
    <definedName name="B2TR_TR_673Z">#REF!</definedName>
    <definedName name="B2TR_TR_674A">#REF!</definedName>
    <definedName name="B2TR_TR_674B">#REF!</definedName>
    <definedName name="B2TR_TR_674C">#REF!</definedName>
    <definedName name="B2TR_TR_674D">#REF!</definedName>
    <definedName name="B2TR_TR_674E">#REF!</definedName>
    <definedName name="B2TR_TR_674F">#REF!</definedName>
    <definedName name="B2TR_TR_674G">#REF!</definedName>
    <definedName name="B2TR_TR_674I">#REF!</definedName>
    <definedName name="B2TR_TR_674J">#REF!</definedName>
    <definedName name="B2TR_TR_674M">#REF!</definedName>
    <definedName name="B2TR_TR_674P">#REF!</definedName>
    <definedName name="B2TR_TR_674Q">#REF!</definedName>
    <definedName name="B2TR_TR_674R">#REF!</definedName>
    <definedName name="B2TR_TR_674S">#REF!</definedName>
    <definedName name="B2TR_TR_674V">#REF!</definedName>
    <definedName name="B2TR_TR_674W">#REF!</definedName>
    <definedName name="B2TR_TR_675A">#REF!</definedName>
    <definedName name="B2TR_TR_675C">#REF!</definedName>
    <definedName name="B2TR_TR_675E">#REF!</definedName>
    <definedName name="B2TR_TR_675F">#REF!</definedName>
    <definedName name="B2TR_TR_675G">#REF!</definedName>
    <definedName name="B2TR_TR_675H">#REF!</definedName>
    <definedName name="B2TR_TR_675I">#REF!</definedName>
    <definedName name="B2TR_TR_675J">#REF!</definedName>
    <definedName name="B2TR_TR_675K">#REF!</definedName>
    <definedName name="B2TR_TR_675L">#REF!</definedName>
    <definedName name="B2TR_TR_675M">#REF!</definedName>
    <definedName name="B2TR_TR_675N">#REF!</definedName>
    <definedName name="B2TR_TR_675O">#REF!</definedName>
    <definedName name="B2TR_TR_675P">#REF!</definedName>
    <definedName name="B2TR_TR_675Q">#REF!</definedName>
    <definedName name="B2TR_TR_675R">#REF!</definedName>
    <definedName name="B2TR_TR_675S">#REF!</definedName>
    <definedName name="B2TR_TR_675T">#REF!</definedName>
    <definedName name="B2TR_TR_675U">#REF!</definedName>
    <definedName name="B2TR_TR_675V">#REF!</definedName>
    <definedName name="B2TR_TR_675W">#REF!</definedName>
    <definedName name="B2TR_TR_675X">#REF!</definedName>
    <definedName name="B2TR_TR_675Y">#REF!</definedName>
    <definedName name="B2TR_TR_675Z">#REF!</definedName>
    <definedName name="B2TR_TR_676A">#REF!</definedName>
    <definedName name="B2TR_TR_676B">#REF!</definedName>
    <definedName name="B2TR_TR_676C">#REF!</definedName>
    <definedName name="B2TR_TR_676D">#REF!</definedName>
    <definedName name="B2TR_TR_676E">#REF!</definedName>
    <definedName name="B2TR_TR_676F">#REF!</definedName>
    <definedName name="B2TR_TR_676G">#REF!</definedName>
    <definedName name="B2TR_TR_676J">#REF!</definedName>
    <definedName name="B2TR_TR_690C">#REF!</definedName>
    <definedName name="B2TR_TR_690D">#REF!</definedName>
    <definedName name="B2TR_TR_690E">#REF!</definedName>
    <definedName name="B2TR_TR_690F">#REF!</definedName>
    <definedName name="B2TR_TR_690G">#REF!</definedName>
    <definedName name="B2TR_TR_690I">#REF!</definedName>
    <definedName name="B2TR_TR_690J">#REF!</definedName>
    <definedName name="B2TR_TR_690K">#REF!</definedName>
    <definedName name="B2TR_TR_690L">#REF!</definedName>
    <definedName name="B2TR_TR_700B">#REF!</definedName>
    <definedName name="B2TR_TR_701A">#REF!</definedName>
    <definedName name="B2TR_TR_702A">#REF!</definedName>
    <definedName name="B2TR_TR_710H">#REF!</definedName>
    <definedName name="B2TR_TR_710Q">#REF!</definedName>
    <definedName name="B2TR_TR_710Y">#REF!</definedName>
    <definedName name="B2TR_TR_711N">#REF!</definedName>
    <definedName name="B2TR_TR_711O">#REF!</definedName>
    <definedName name="B2TR_TR_711P">#REF!</definedName>
    <definedName name="B2TR_TR_712K">#REF!</definedName>
    <definedName name="B2TR_TR_712L">#REF!</definedName>
    <definedName name="B2TR_TR_712M">#REF!</definedName>
    <definedName name="B2TR_TR_712n">#REF!</definedName>
    <definedName name="B2TR_TR_811B">#REF!</definedName>
    <definedName name="B2TR_TR_811C">#REF!</definedName>
    <definedName name="B2TR_TR_813B">#REF!</definedName>
    <definedName name="B2TR_TR_813C">#REF!</definedName>
    <definedName name="B2TR_TR_841A">#REF!</definedName>
    <definedName name="B2TR_TR_841B">#REF!</definedName>
    <definedName name="B2TR_TR_841C">#REF!</definedName>
    <definedName name="B2TR_TR_842A">#REF!</definedName>
    <definedName name="B2TR_TR_842B">#REF!</definedName>
    <definedName name="B2TR_TR_842C">#REF!</definedName>
    <definedName name="B2TR_TR_843A">#REF!</definedName>
    <definedName name="B2TR_TR_844A">#REF!</definedName>
    <definedName name="B2TR_TR_845K">#REF!</definedName>
    <definedName name="B2TR_TR_846D">#REF!</definedName>
    <definedName name="B2TR_TR_846E">#REF!</definedName>
    <definedName name="B2TR_TR_846F">#REF!</definedName>
    <definedName name="B2TR_TR_846G">#REF!</definedName>
    <definedName name="B2TR_TR_846H">#REF!</definedName>
    <definedName name="B2TR_TR_846I">#REF!</definedName>
    <definedName name="B2TR_TR_850A">#REF!</definedName>
    <definedName name="B2TR_TR_850C">#REF!</definedName>
    <definedName name="B2TR_TR_900A">#REF!</definedName>
    <definedName name="B2TR_TR_900F">#REF!</definedName>
    <definedName name="B2TR_TR_900H">#REF!</definedName>
    <definedName name="B2TR_TR_900I">#REF!</definedName>
    <definedName name="B2TR_TR_900L">#REF!</definedName>
    <definedName name="B2TR_TR_905A">#REF!</definedName>
    <definedName name="B2TR_TR_905B">#REF!</definedName>
    <definedName name="B2TR_TR_905C">#REF!</definedName>
    <definedName name="B2TR_TR_905U">#REF!</definedName>
    <definedName name="B2TR_TR_906A">#REF!</definedName>
    <definedName name="B2TR_TR_906D">#REF!</definedName>
    <definedName name="B2TR_TR_906F">#REF!</definedName>
    <definedName name="B2TR_TR_906I">#REF!</definedName>
    <definedName name="B2TR_TR_906J">#REF!</definedName>
    <definedName name="B2TR_TR_906K">#REF!</definedName>
    <definedName name="B2TR_TR_906P">#REF!</definedName>
    <definedName name="B2TR_TR_906Z">#REF!</definedName>
    <definedName name="B2TR_TR_908A">#REF!</definedName>
    <definedName name="B2TR_TR_908B">#REF!</definedName>
    <definedName name="B2TR_TR_910B">#REF!</definedName>
    <definedName name="B2TR_TR_910C">#REF!</definedName>
    <definedName name="B2TR_TR_910D">#REF!</definedName>
    <definedName name="B2TR_TR_910E">#REF!</definedName>
    <definedName name="B2TR_TR_910K">#REF!</definedName>
    <definedName name="B2TR_TR_910M">#REF!</definedName>
    <definedName name="B2TR_TR_910N">#REF!</definedName>
    <definedName name="B2TR_TR_910O">#REF!</definedName>
    <definedName name="B2TR_TR_910Q">#REF!</definedName>
    <definedName name="B2TR_TR_910S">#REF!</definedName>
    <definedName name="B2TR_TR_910U">#REF!</definedName>
    <definedName name="B2TR_TR_910X">#REF!</definedName>
    <definedName name="B2TR_TR_911I">#REF!</definedName>
    <definedName name="B2TR_TR_911J">#REF!</definedName>
    <definedName name="B2TR_TR_911K">#REF!</definedName>
    <definedName name="B2TR_TR_911L">#REF!</definedName>
    <definedName name="B2TR_TR_911M">#REF!</definedName>
    <definedName name="B2TR_TR_911Q">#REF!</definedName>
    <definedName name="B2TR_TR_911QA">#REF!</definedName>
    <definedName name="B2TR_TR_911QB">#REF!</definedName>
    <definedName name="B2TR_TR_911S">#REF!</definedName>
    <definedName name="B2TR_TR_911V">#REF!</definedName>
    <definedName name="B2TR_TR_911W">#REF!</definedName>
    <definedName name="B2TR_TR_911Z">#REF!</definedName>
    <definedName name="B2TR_TR_912K">#REF!</definedName>
    <definedName name="B2TR_TR_913A">#REF!</definedName>
    <definedName name="B2TR_TR_913D">#REF!</definedName>
    <definedName name="B2TR_TR_913M">#REF!</definedName>
    <definedName name="B2TR_TR_914A">#REF!</definedName>
    <definedName name="B2TR_TR_914B">#REF!</definedName>
    <definedName name="B2TR_TR_914E">#REF!</definedName>
    <definedName name="B2TR_TR_914F">#REF!</definedName>
    <definedName name="B2TR_TR_914K">#REF!</definedName>
    <definedName name="B2TR_TR_914MDSIT">#REF!</definedName>
    <definedName name="B2TR_TR_920E">#REF!</definedName>
    <definedName name="B2TR_TR_921A">#REF!</definedName>
    <definedName name="B2TR_TR_921G">#REF!</definedName>
    <definedName name="B2TR_TR_930A">#REF!</definedName>
    <definedName name="B2TR_TR_930E">#REF!</definedName>
    <definedName name="B2TR_TR_930J">#REF!</definedName>
    <definedName name="B2TR_TR_930K">#REF!</definedName>
    <definedName name="B2TR_TR_940A">#REF!</definedName>
    <definedName name="B2TR_TR_940N">#REF!</definedName>
    <definedName name="B2TR_TR_940S">#REF!</definedName>
    <definedName name="B2TR_TR_940X">#REF!</definedName>
    <definedName name="B2TR_TR_960A">#REF!</definedName>
    <definedName name="B2TR_TR_980A">#REF!</definedName>
    <definedName name="B2TR_TR_980B">#REF!</definedName>
    <definedName name="B2TR_TR_980E">#REF!</definedName>
    <definedName name="B2TR_TR_980G">#REF!</definedName>
    <definedName name="B2TR_TR_980J">#REF!</definedName>
    <definedName name="B2TR_TR_980L">#REF!</definedName>
    <definedName name="B2TR_TR_985B">#REF!</definedName>
    <definedName name="B2TR_TR_990B">#REF!</definedName>
    <definedName name="B2TR_TR_995A">#REF!</definedName>
    <definedName name="B2TR_TR_999QFIN48">#REF!</definedName>
    <definedName name="B2TR_TR_Credits">#REF!</definedName>
    <definedName name="B2TR_TR_FIT">#REF!</definedName>
    <definedName name="B2TR_TR_INT1">#REF!</definedName>
    <definedName name="B2TR_TR_M31">#REF!</definedName>
    <definedName name="B2TR_TR_M32">#REF!</definedName>
    <definedName name="B2TR_TR_M33">#REF!</definedName>
    <definedName name="B2TR_TR_NIT">#REF!</definedName>
    <definedName name="B2TR_TR_SIT">#REF!</definedName>
    <definedName name="B2TR_YOY_0001">#REF!</definedName>
    <definedName name="B2TR_YOY_0002">#REF!</definedName>
    <definedName name="B2TR_YOY_0003">#REF!</definedName>
    <definedName name="B2TR_YOY_014A">#REF!</definedName>
    <definedName name="B2TR_YOY_014ADSIT">#REF!</definedName>
    <definedName name="B2TR_YOY_014C">#REF!</definedName>
    <definedName name="B2TR_YOY_014CDSIT">#REF!</definedName>
    <definedName name="B2TR_YOY_014VDSIT">#REF!</definedName>
    <definedName name="B2TR_YOY_014WDSIT">#REF!</definedName>
    <definedName name="B2TR_YOY_210A">#REF!</definedName>
    <definedName name="B2TR_YOY_210B">#REF!</definedName>
    <definedName name="B2TR_YOY_210E">#REF!</definedName>
    <definedName name="B2TR_YOY_211A">#REF!</definedName>
    <definedName name="B2TR_YOY_220A">#REF!</definedName>
    <definedName name="B2TR_YOY_220E">#REF!</definedName>
    <definedName name="B2TR_YOY_230A">#REF!</definedName>
    <definedName name="B2TR_YOY_230B">#REF!</definedName>
    <definedName name="B2TR_YOY_230G">#REF!</definedName>
    <definedName name="B2TR_YOY_230I">#REF!</definedName>
    <definedName name="B2TR_YOY_230J">#REF!</definedName>
    <definedName name="B2TR_YOY_230K">#REF!</definedName>
    <definedName name="B2TR_YOY_230X">#REF!</definedName>
    <definedName name="B2TR_YOY_232A">#REF!</definedName>
    <definedName name="B2TR_YOY_232C">#REF!</definedName>
    <definedName name="B2TR_YOY_232K">#REF!</definedName>
    <definedName name="B2TR_YOY_232M">#REF!</definedName>
    <definedName name="B2TR_YOY_234F">#REF!</definedName>
    <definedName name="B2TR_YOY_234Q">#REF!</definedName>
    <definedName name="B2TR_YOY_280A">#REF!</definedName>
    <definedName name="B2TR_YOY_280D">#REF!</definedName>
    <definedName name="B2TR_YOY_280E">#REF!</definedName>
    <definedName name="B2TR_YOY_280F">#REF!</definedName>
    <definedName name="B2TR_YOY_280H">#REF!</definedName>
    <definedName name="B2TR_YOY_280J">#REF!</definedName>
    <definedName name="B2TR_YOY_280Y">#REF!</definedName>
    <definedName name="B2TR_YOY_282A">#REF!</definedName>
    <definedName name="B2TR_YOY_282B">#REF!</definedName>
    <definedName name="B2TR_YOY_295A">#REF!</definedName>
    <definedName name="B2TR_YOY_295D">#REF!</definedName>
    <definedName name="B2TR_YOY_310A">#REF!</definedName>
    <definedName name="B2TR_YOY_310D">#REF!</definedName>
    <definedName name="B2TR_YOY_310E">#REF!</definedName>
    <definedName name="B2TR_YOY_320A">#REF!</definedName>
    <definedName name="B2TR_YOY_320D">#REF!</definedName>
    <definedName name="B2TR_YOY_320I">#REF!</definedName>
    <definedName name="B2TR_YOY_320L">#REF!</definedName>
    <definedName name="B2TR_YOY_320S">#REF!</definedName>
    <definedName name="B2TR_YOY_320U">#REF!</definedName>
    <definedName name="B2TR_YOY_330D">#REF!</definedName>
    <definedName name="B2TR_YOY_345A">#REF!</definedName>
    <definedName name="B2TR_YOY_345B">#REF!</definedName>
    <definedName name="B2TR_YOY_350A">#REF!</definedName>
    <definedName name="B2TR_YOY_360A">#REF!</definedName>
    <definedName name="B2TR_YOY_380F">#REF!</definedName>
    <definedName name="B2TR_YOY_380J">#REF!</definedName>
    <definedName name="B2TR_YOY_390A">#REF!</definedName>
    <definedName name="B2TR_YOY_390C">#REF!</definedName>
    <definedName name="B2TR_YOY_390D">#REF!</definedName>
    <definedName name="B2TR_YOY_390E">#REF!</definedName>
    <definedName name="B2TR_YOY_390F">#REF!</definedName>
    <definedName name="B2TR_YOY_410A">#REF!</definedName>
    <definedName name="B2TR_YOY_430I">#REF!</definedName>
    <definedName name="B2TR_YOY_430J">#REF!</definedName>
    <definedName name="B2TR_YOY_432A">#REF!</definedName>
    <definedName name="B2TR_YOY_432C">#REF!</definedName>
    <definedName name="B2TR_YOY_432D">#REF!</definedName>
    <definedName name="B2TR_YOY_432G">#REF!</definedName>
    <definedName name="B2TR_YOY_432I">#REF!</definedName>
    <definedName name="B2TR_YOY_432M">#REF!</definedName>
    <definedName name="B2TR_YOY_433A">#REF!</definedName>
    <definedName name="B2TR_YOY_433C">#REF!</definedName>
    <definedName name="B2TR_YOY_433D">#REF!</definedName>
    <definedName name="B2TR_YOY_433F">#REF!</definedName>
    <definedName name="B2TR_YOY_460A">#REF!</definedName>
    <definedName name="B2TR_YOY_510B">#REF!</definedName>
    <definedName name="B2TR_YOY_510H">#REF!</definedName>
    <definedName name="B2TR_YOY_510I">#REF!</definedName>
    <definedName name="B2TR_YOY_510M">#REF!</definedName>
    <definedName name="B2TR_YOY_520A">#REF!</definedName>
    <definedName name="B2TR_YOY_520X">#REF!</definedName>
    <definedName name="B2TR_YOY_520Y">#REF!</definedName>
    <definedName name="B2TR_YOY_531A">#REF!</definedName>
    <definedName name="B2TR_YOY_531B">#REF!</definedName>
    <definedName name="B2TR_YOY_531H">#REF!</definedName>
    <definedName name="B2TR_YOY_532A">#REF!</definedName>
    <definedName name="B2TR_YOY_532C">#REF!</definedName>
    <definedName name="B2TR_YOY_532D">#REF!</definedName>
    <definedName name="B2TR_YOY_532E">#REF!</definedName>
    <definedName name="B2TR_YOY_532F">#REF!</definedName>
    <definedName name="B2TR_YOY_532G">#REF!</definedName>
    <definedName name="B2TR_YOY_532H">#REF!</definedName>
    <definedName name="B2TR_YOY_533A">#REF!</definedName>
    <definedName name="B2TR_YOY_533D">#REF!</definedName>
    <definedName name="B2TR_YOY_533E">#REF!</definedName>
    <definedName name="B2TR_YOY_533J">#REF!</definedName>
    <definedName name="B2TR_YOY_534A">#REF!</definedName>
    <definedName name="B2TR_YOY_560D">#REF!</definedName>
    <definedName name="B2TR_YOY_560J">#REF!</definedName>
    <definedName name="B2TR_YOY_561A">#REF!</definedName>
    <definedName name="B2TR_YOY_561D">#REF!</definedName>
    <definedName name="B2TR_YOY_561I">#REF!</definedName>
    <definedName name="B2TR_YOY_561J">#REF!</definedName>
    <definedName name="B2TR_YOY_562B">#REF!</definedName>
    <definedName name="B2TR_YOY_562H">#REF!</definedName>
    <definedName name="B2TR_YOY_575E">#REF!</definedName>
    <definedName name="B2TR_YOY_575G">#REF!</definedName>
    <definedName name="B2TR_YOY_576e">#REF!</definedName>
    <definedName name="B2TR_YOY_576F">#REF!</definedName>
    <definedName name="B2TR_YOY_601E">#REF!</definedName>
    <definedName name="B2TR_YOY_601G">#REF!</definedName>
    <definedName name="B2TR_YOY_601T">#REF!</definedName>
    <definedName name="B2TR_YOY_602A">#REF!</definedName>
    <definedName name="B2TR_YOY_603A">#REF!</definedName>
    <definedName name="B2TR_YOY_603G">#REF!</definedName>
    <definedName name="B2TR_YOY_605B">#REF!</definedName>
    <definedName name="B2TR_YOY_605C">#REF!</definedName>
    <definedName name="B2TR_YOY_605E">#REF!</definedName>
    <definedName name="B2TR_YOY_605F">#REF!</definedName>
    <definedName name="B2TR_YOY_605I">#REF!</definedName>
    <definedName name="B2TR_YOY_605K">#REF!</definedName>
    <definedName name="B2TR_YOY_605O">#REF!</definedName>
    <definedName name="B2TR_YOY_605P">#REF!</definedName>
    <definedName name="B2TR_YOY_605T">#REF!</definedName>
    <definedName name="B2TR_YOY_605V">#REF!</definedName>
    <definedName name="B2TR_YOY_605W">#REF!</definedName>
    <definedName name="B2TR_YOY_609E">#REF!</definedName>
    <definedName name="B2TR_YOY_610A">#REF!</definedName>
    <definedName name="B2TR_YOY_610U">#REF!</definedName>
    <definedName name="B2TR_YOY_610V">#REF!</definedName>
    <definedName name="B2TR_YOY_611E">#REF!</definedName>
    <definedName name="B2TR_YOY_611G">#REF!</definedName>
    <definedName name="B2TR_YOY_611M">#REF!</definedName>
    <definedName name="B2TR_YOY_611S">#REF!</definedName>
    <definedName name="B2TR_YOY_611U">#REF!</definedName>
    <definedName name="B2TR_YOY_611Y">#REF!</definedName>
    <definedName name="B2TR_YOY_612H">#REF!</definedName>
    <definedName name="B2TR_YOY_612Y">#REF!</definedName>
    <definedName name="B2TR_YOY_613B">#REF!</definedName>
    <definedName name="B2TR_YOY_613C">#REF!</definedName>
    <definedName name="B2TR_YOY_613E">#REF!</definedName>
    <definedName name="B2TR_YOY_613F">#REF!</definedName>
    <definedName name="B2TR_YOY_613I">#REF!</definedName>
    <definedName name="B2TR_YOY_613K">#REF!</definedName>
    <definedName name="B2TR_YOY_613L">#REF!</definedName>
    <definedName name="B2TR_YOY_613N">#REF!</definedName>
    <definedName name="B2TR_YOY_613O">#REF!</definedName>
    <definedName name="B2TR_YOY_613R">#REF!</definedName>
    <definedName name="B2TR_YOY_613S">#REF!</definedName>
    <definedName name="B2TR_YOY_613U">#REF!</definedName>
    <definedName name="B2TR_YOY_613Y">#REF!</definedName>
    <definedName name="B2TR_YOY_614I">#REF!</definedName>
    <definedName name="B2TR_YOY_614W">#REF!</definedName>
    <definedName name="B2TR_YOY_614Y">#REF!</definedName>
    <definedName name="B2TR_YOY_614Z">#REF!</definedName>
    <definedName name="B2TR_YOY_615B">#REF!</definedName>
    <definedName name="B2TR_YOY_615C">#REF!</definedName>
    <definedName name="B2TR_YOY_615Q">#REF!</definedName>
    <definedName name="B2TR_YOY_615R">#REF!</definedName>
    <definedName name="B2TR_YOY_615T">#REF!</definedName>
    <definedName name="B2TR_YOY_615Z">#REF!</definedName>
    <definedName name="B2TR_YOY_616A">#REF!</definedName>
    <definedName name="B2TR_YOY_620A">#REF!</definedName>
    <definedName name="B2TR_YOY_620C">#REF!</definedName>
    <definedName name="B2TR_YOY_625A">#REF!</definedName>
    <definedName name="B2TR_YOY_625B">#REF!</definedName>
    <definedName name="B2TR_YOY_629X">#REF!</definedName>
    <definedName name="B2TR_YOY_630A">#REF!</definedName>
    <definedName name="B2TR_YOY_630E">#REF!</definedName>
    <definedName name="B2TR_YOY_630F">#REF!</definedName>
    <definedName name="B2TR_YOY_630G">#REF!</definedName>
    <definedName name="B2TR_YOY_630J">#REF!</definedName>
    <definedName name="B2TR_YOY_630M">#REF!</definedName>
    <definedName name="B2TR_YOY_630T">#REF!</definedName>
    <definedName name="B2TR_YOY_630X">#REF!</definedName>
    <definedName name="B2TR_YOY_630Y">#REF!</definedName>
    <definedName name="B2TR_YOY_631C">#REF!</definedName>
    <definedName name="B2TR_YOY_631D">#REF!</definedName>
    <definedName name="B2TR_YOY_631E">#REF!</definedName>
    <definedName name="B2TR_YOY_631F">#REF!</definedName>
    <definedName name="B2TR_YOY_631G">#REF!</definedName>
    <definedName name="B2TR_YOY_631H">#REF!</definedName>
    <definedName name="B2TR_YOY_631I">#REF!</definedName>
    <definedName name="B2TR_YOY_631J">#REF!</definedName>
    <definedName name="B2TR_YOY_631S">#REF!</definedName>
    <definedName name="B2TR_YOY_631U">#REF!</definedName>
    <definedName name="B2TR_YOY_632G">#REF!</definedName>
    <definedName name="B2TR_YOY_632O">#REF!</definedName>
    <definedName name="B2TR_YOY_632P">#REF!</definedName>
    <definedName name="B2TR_YOY_632U">#REF!</definedName>
    <definedName name="B2TR_YOY_632Y">#REF!</definedName>
    <definedName name="B2TR_YOY_633A">#REF!</definedName>
    <definedName name="B2TR_YOY_635C">#REF!</definedName>
    <definedName name="B2TR_YOY_638A">#REF!</definedName>
    <definedName name="B2TR_YOY_638C">#REF!</definedName>
    <definedName name="B2TR_YOY_641I">#REF!</definedName>
    <definedName name="B2TR_YOY_641X">#REF!</definedName>
    <definedName name="B2TR_YOY_641Y">#REF!</definedName>
    <definedName name="B2TR_YOY_642B">#REF!</definedName>
    <definedName name="B2TR_YOY_642C">#REF!</definedName>
    <definedName name="B2TR_YOY_651C">#REF!</definedName>
    <definedName name="B2TR_YOY_651F">#REF!</definedName>
    <definedName name="B2TR_YOY_651H">#REF!</definedName>
    <definedName name="B2TR_YOY_651I">#REF!</definedName>
    <definedName name="B2TR_YOY_651J">#REF!</definedName>
    <definedName name="B2TR_YOY_651K">#REF!</definedName>
    <definedName name="B2TR_YOY_651M">#REF!</definedName>
    <definedName name="B2TR_YOY_651O">#REF!</definedName>
    <definedName name="B2TR_YOY_651Q">#REF!</definedName>
    <definedName name="B2TR_YOY_651R">#REF!</definedName>
    <definedName name="B2TR_YOY_651S">#REF!</definedName>
    <definedName name="B2TR_YOY_651T">#REF!</definedName>
    <definedName name="B2TR_YOY_651U">#REF!</definedName>
    <definedName name="B2TR_YOY_651W">#REF!</definedName>
    <definedName name="B2TR_YOY_651X">#REF!</definedName>
    <definedName name="B2TR_YOY_651Y">#REF!</definedName>
    <definedName name="B2TR_YOY_651Z">#REF!</definedName>
    <definedName name="B2TR_YOY_652G">#REF!</definedName>
    <definedName name="B2TR_YOY_653A">#REF!</definedName>
    <definedName name="B2TR_YOY_659B">#REF!</definedName>
    <definedName name="B2TR_YOY_660A">#REF!</definedName>
    <definedName name="B2TR_YOY_660F">#REF!</definedName>
    <definedName name="B2TR_YOY_660G">#REF!</definedName>
    <definedName name="B2TR_YOY_660K">#REF!</definedName>
    <definedName name="B2TR_YOY_660O">#REF!</definedName>
    <definedName name="B2TR_YOY_660R">#REF!</definedName>
    <definedName name="B2TR_YOY_660Z">#REF!</definedName>
    <definedName name="B2TR_YOY_661B">#REF!</definedName>
    <definedName name="B2TR_YOY_661R">#REF!</definedName>
    <definedName name="B2TR_YOY_661S">#REF!</definedName>
    <definedName name="B2TR_YOY_661T">#REF!</definedName>
    <definedName name="B2TR_YOY_661U">#REF!</definedName>
    <definedName name="B2TR_YOY_661V">#REF!</definedName>
    <definedName name="B2TR_YOY_661X">#REF!</definedName>
    <definedName name="B2TR_YOY_661Y">#REF!</definedName>
    <definedName name="B2TR_YOY_662A">#REF!</definedName>
    <definedName name="B2TR_YOY_662D">#REF!</definedName>
    <definedName name="B2TR_YOY_663F">#REF!</definedName>
    <definedName name="B2TR_YOY_663G">#REF!</definedName>
    <definedName name="B2TR_YOY_663N">#REF!</definedName>
    <definedName name="B2TR_YOY_663O">#REF!</definedName>
    <definedName name="B2TR_YOY_663T">#REF!</definedName>
    <definedName name="B2TR_YOY_663X">#REF!</definedName>
    <definedName name="B2TR_YOY_664A">#REF!</definedName>
    <definedName name="B2TR_YOY_664B">#REF!</definedName>
    <definedName name="B2TR_YOY_664F">#REF!</definedName>
    <definedName name="B2TR_YOY_664N">#REF!</definedName>
    <definedName name="B2TR_YOY_664P">#REF!</definedName>
    <definedName name="B2TR_YOY_664Q">#REF!</definedName>
    <definedName name="B2TR_YOY_664R">#REF!</definedName>
    <definedName name="B2TR_YOY_664V">#REF!</definedName>
    <definedName name="B2TR_YOY_665D">#REF!</definedName>
    <definedName name="B2TR_YOY_665G">#REF!</definedName>
    <definedName name="B2TR_YOY_665I">#REF!</definedName>
    <definedName name="B2TR_YOY_665J">#REF!</definedName>
    <definedName name="B2TR_YOY_665N">#REF!</definedName>
    <definedName name="B2TR_YOY_665V">#REF!</definedName>
    <definedName name="B2TR_YOY_665X">#REF!</definedName>
    <definedName name="B2TR_YOY_667C">#REF!</definedName>
    <definedName name="B2TR_YOY_667D">#REF!</definedName>
    <definedName name="B2TR_YOY_667E">#REF!</definedName>
    <definedName name="B2TR_YOY_667H">#REF!</definedName>
    <definedName name="B2TR_YOY_667J">#REF!</definedName>
    <definedName name="B2TR_YOY_667K">#REF!</definedName>
    <definedName name="B2TR_YOY_667N">#REF!</definedName>
    <definedName name="B2TR_YOY_667P">#REF!</definedName>
    <definedName name="B2TR_YOY_667R">#REF!</definedName>
    <definedName name="B2TR_YOY_667S">#REF!</definedName>
    <definedName name="B2TR_YOY_667T">#REF!</definedName>
    <definedName name="B2TR_YOY_667U">#REF!</definedName>
    <definedName name="B2TR_YOY_667V">#REF!</definedName>
    <definedName name="B2TR_YOY_667W">#REF!</definedName>
    <definedName name="B2TR_YOY_667Y">#REF!</definedName>
    <definedName name="B2TR_YOY_667Z">#REF!</definedName>
    <definedName name="B2TR_YOY_668B">#REF!</definedName>
    <definedName name="B2TR_YOY_668D">#REF!</definedName>
    <definedName name="B2TR_YOY_668E">#REF!</definedName>
    <definedName name="B2TR_YOY_668F">#REF!</definedName>
    <definedName name="B2TR_YOY_668G">#REF!</definedName>
    <definedName name="B2TR_YOY_668H">#REF!</definedName>
    <definedName name="B2TR_YOY_668I">#REF!</definedName>
    <definedName name="B2TR_YOY_668J">#REF!</definedName>
    <definedName name="B2TR_YOY_668O">#REF!</definedName>
    <definedName name="B2TR_YOY_668P">#REF!</definedName>
    <definedName name="B2TR_YOY_668T">#REF!</definedName>
    <definedName name="B2TR_YOY_668U">#REF!</definedName>
    <definedName name="B2TR_YOY_668V">#REF!</definedName>
    <definedName name="B2TR_YOY_669A">#REF!</definedName>
    <definedName name="B2TR_YOY_669H">#REF!</definedName>
    <definedName name="B2TR_YOY_669I">#REF!</definedName>
    <definedName name="B2TR_YOY_669J">#REF!</definedName>
    <definedName name="B2TR_YOY_669K">#REF!</definedName>
    <definedName name="B2TR_YOY_669O">#REF!</definedName>
    <definedName name="B2TR_YOY_669R">#REF!</definedName>
    <definedName name="B2TR_YOY_669S">#REF!</definedName>
    <definedName name="B2TR_YOY_669T">#REF!</definedName>
    <definedName name="B2TR_YOY_669U">#REF!</definedName>
    <definedName name="B2TR_YOY_669W">#REF!</definedName>
    <definedName name="B2TR_YOY_669X">#REF!</definedName>
    <definedName name="B2TR_YOY_669Y">#REF!</definedName>
    <definedName name="B2TR_YOY_669Z">#REF!</definedName>
    <definedName name="B2TR_YOY_670D">#REF!</definedName>
    <definedName name="B2TR_YOY_670F">#REF!</definedName>
    <definedName name="B2TR_YOY_670H">#REF!</definedName>
    <definedName name="B2TR_YOY_670I">#REF!</definedName>
    <definedName name="B2TR_YOY_670N">#REF!</definedName>
    <definedName name="B2TR_YOY_670O">#REF!</definedName>
    <definedName name="B2TR_YOY_670P">#REF!</definedName>
    <definedName name="B2TR_YOY_670Q">#REF!</definedName>
    <definedName name="B2TR_YOY_670S">#REF!</definedName>
    <definedName name="B2TR_YOY_670W">#REF!</definedName>
    <definedName name="B2TR_YOY_670X">#REF!</definedName>
    <definedName name="B2TR_YOY_670Y">#REF!</definedName>
    <definedName name="B2TR_YOY_670Z">#REF!</definedName>
    <definedName name="B2TR_YOY_671A">#REF!</definedName>
    <definedName name="B2TR_YOY_671B">#REF!</definedName>
    <definedName name="B2TR_YOY_671D">#REF!</definedName>
    <definedName name="B2TR_YOY_671F">#REF!</definedName>
    <definedName name="B2TR_YOY_671G">#REF!</definedName>
    <definedName name="B2TR_YOY_671H">#REF!</definedName>
    <definedName name="B2TR_YOY_671I">#REF!</definedName>
    <definedName name="B2TR_YOY_671J">#REF!</definedName>
    <definedName name="B2TR_YOY_671K">#REF!</definedName>
    <definedName name="B2TR_YOY_671L">#REF!</definedName>
    <definedName name="B2TR_YOY_671M">#REF!</definedName>
    <definedName name="B2TR_YOY_671N">#REF!</definedName>
    <definedName name="B2TR_YOY_671O">#REF!</definedName>
    <definedName name="B2TR_YOY_671P">#REF!</definedName>
    <definedName name="B2TR_YOY_671Q">#REF!</definedName>
    <definedName name="B2TR_YOY_671R">#REF!</definedName>
    <definedName name="B2TR_YOY_671S">#REF!</definedName>
    <definedName name="B2TR_YOY_671T">#REF!</definedName>
    <definedName name="B2TR_YOY_671W">#REF!</definedName>
    <definedName name="B2TR_YOY_671Z">#REF!</definedName>
    <definedName name="B2TR_YOY_672G">#REF!</definedName>
    <definedName name="B2TR_YOY_672H">#REF!</definedName>
    <definedName name="B2TR_YOY_672I">#REF!</definedName>
    <definedName name="B2TR_YOY_672M">#REF!</definedName>
    <definedName name="B2TR_YOY_672N">#REF!</definedName>
    <definedName name="B2TR_YOY_672O">#REF!</definedName>
    <definedName name="B2TR_YOY_672P">#REF!</definedName>
    <definedName name="B2TR_YOY_672R">#REF!</definedName>
    <definedName name="B2TR_YOY_672S">#REF!</definedName>
    <definedName name="B2TR_YOY_672T">#REF!</definedName>
    <definedName name="B2TR_YOY_673C">#REF!</definedName>
    <definedName name="B2TR_YOY_673E">#REF!</definedName>
    <definedName name="B2TR_YOY_673F">#REF!</definedName>
    <definedName name="B2TR_YOY_673G">#REF!</definedName>
    <definedName name="B2TR_YOY_673H">#REF!</definedName>
    <definedName name="B2TR_YOY_673I">#REF!</definedName>
    <definedName name="B2TR_YOY_673J">#REF!</definedName>
    <definedName name="B2TR_YOY_673K">#REF!</definedName>
    <definedName name="B2TR_YOY_673M">#REF!</definedName>
    <definedName name="B2TR_YOY_673N">#REF!</definedName>
    <definedName name="B2TR_YOY_673O">#REF!</definedName>
    <definedName name="B2TR_YOY_673R">#REF!</definedName>
    <definedName name="B2TR_YOY_673S">#REF!</definedName>
    <definedName name="B2TR_YOY_673U">#REF!</definedName>
    <definedName name="B2TR_YOY_673V">#REF!</definedName>
    <definedName name="B2TR_YOY_673W">#REF!</definedName>
    <definedName name="B2TR_YOY_673X">#REF!</definedName>
    <definedName name="B2TR_YOY_673Y">#REF!</definedName>
    <definedName name="B2TR_YOY_673Z">#REF!</definedName>
    <definedName name="B2TR_YOY_674A">#REF!</definedName>
    <definedName name="B2TR_YOY_674B">#REF!</definedName>
    <definedName name="B2TR_YOY_674C">#REF!</definedName>
    <definedName name="B2TR_YOY_674D">#REF!</definedName>
    <definedName name="B2TR_YOY_674E">#REF!</definedName>
    <definedName name="B2TR_YOY_674F">#REF!</definedName>
    <definedName name="B2TR_YOY_674G">#REF!</definedName>
    <definedName name="B2TR_YOY_674I">#REF!</definedName>
    <definedName name="B2TR_YOY_674J">#REF!</definedName>
    <definedName name="B2TR_YOY_674M">#REF!</definedName>
    <definedName name="B2TR_YOY_674P">#REF!</definedName>
    <definedName name="B2TR_YOY_674Q">#REF!</definedName>
    <definedName name="B2TR_YOY_674R">#REF!</definedName>
    <definedName name="B2TR_YOY_674S">#REF!</definedName>
    <definedName name="B2TR_YOY_674V">#REF!</definedName>
    <definedName name="B2TR_YOY_674W">#REF!</definedName>
    <definedName name="B2TR_YOY_675A">#REF!</definedName>
    <definedName name="B2TR_YOY_675C">#REF!</definedName>
    <definedName name="B2TR_YOY_675E">#REF!</definedName>
    <definedName name="B2TR_YOY_675F">#REF!</definedName>
    <definedName name="B2TR_YOY_675G">#REF!</definedName>
    <definedName name="B2TR_YOY_675H">#REF!</definedName>
    <definedName name="B2TR_YOY_675I">#REF!</definedName>
    <definedName name="B2TR_YOY_675J">#REF!</definedName>
    <definedName name="B2TR_YOY_675K">#REF!</definedName>
    <definedName name="B2TR_YOY_675L">#REF!</definedName>
    <definedName name="B2TR_YOY_675M">#REF!</definedName>
    <definedName name="B2TR_YOY_675N">#REF!</definedName>
    <definedName name="B2TR_YOY_675O">#REF!</definedName>
    <definedName name="B2TR_YOY_675P">#REF!</definedName>
    <definedName name="B2TR_YOY_675Q">#REF!</definedName>
    <definedName name="B2TR_YOY_675R">#REF!</definedName>
    <definedName name="B2TR_YOY_675S">#REF!</definedName>
    <definedName name="B2TR_YOY_675T">#REF!</definedName>
    <definedName name="B2TR_YOY_675U">#REF!</definedName>
    <definedName name="B2TR_YOY_675V">#REF!</definedName>
    <definedName name="B2TR_YOY_675W">#REF!</definedName>
    <definedName name="B2TR_YOY_675X">#REF!</definedName>
    <definedName name="B2TR_YOY_675Y">#REF!</definedName>
    <definedName name="B2TR_YOY_675Z">#REF!</definedName>
    <definedName name="B2TR_YOY_676A">#REF!</definedName>
    <definedName name="B2TR_YOY_676B">#REF!</definedName>
    <definedName name="B2TR_YOY_676C">#REF!</definedName>
    <definedName name="B2TR_YOY_676D">#REF!</definedName>
    <definedName name="B2TR_YOY_676E">#REF!</definedName>
    <definedName name="B2TR_YOY_676F">#REF!</definedName>
    <definedName name="B2TR_YOY_676G">#REF!</definedName>
    <definedName name="B2TR_YOY_676J">#REF!</definedName>
    <definedName name="B2TR_YOY_690C">#REF!</definedName>
    <definedName name="B2TR_YOY_690D">#REF!</definedName>
    <definedName name="B2TR_YOY_690E">#REF!</definedName>
    <definedName name="B2TR_YOY_690F">#REF!</definedName>
    <definedName name="B2TR_YOY_690G">#REF!</definedName>
    <definedName name="B2TR_YOY_690I">#REF!</definedName>
    <definedName name="B2TR_YOY_690J">#REF!</definedName>
    <definedName name="B2TR_YOY_690K">#REF!</definedName>
    <definedName name="B2TR_YOY_690L">#REF!</definedName>
    <definedName name="B2TR_YOY_700B">#REF!</definedName>
    <definedName name="B2TR_YOY_701A">#REF!</definedName>
    <definedName name="B2TR_YOY_702A">#REF!</definedName>
    <definedName name="B2TR_YOY_710H">#REF!</definedName>
    <definedName name="B2TR_YOY_710Q">#REF!</definedName>
    <definedName name="B2TR_YOY_710Y">#REF!</definedName>
    <definedName name="B2TR_YOY_711N">#REF!</definedName>
    <definedName name="B2TR_YOY_711O">#REF!</definedName>
    <definedName name="B2TR_YOY_711P">#REF!</definedName>
    <definedName name="B2TR_YOY_712K">#REF!</definedName>
    <definedName name="B2TR_YOY_712L">#REF!</definedName>
    <definedName name="B2TR_YOY_712M">#REF!</definedName>
    <definedName name="B2TR_YOY_712N">#REF!</definedName>
    <definedName name="B2TR_YOY_811B">#REF!</definedName>
    <definedName name="B2TR_YOY_811C">#REF!</definedName>
    <definedName name="B2TR_YOY_813B">#REF!</definedName>
    <definedName name="B2TR_YOY_813C">#REF!</definedName>
    <definedName name="B2TR_YOY_841A">#REF!</definedName>
    <definedName name="B2TR_YOY_841B">#REF!</definedName>
    <definedName name="B2TR_YOY_841C">#REF!</definedName>
    <definedName name="B2TR_YOY_842A">#REF!</definedName>
    <definedName name="B2TR_YOY_842B">#REF!</definedName>
    <definedName name="B2TR_YOY_842C">#REF!</definedName>
    <definedName name="B2TR_YOY_843A">#REF!</definedName>
    <definedName name="B2TR_YOY_844A">#REF!</definedName>
    <definedName name="B2TR_YOY_845K">#REF!</definedName>
    <definedName name="B2TR_YOY_846D">#REF!</definedName>
    <definedName name="B2TR_YOY_846E">#REF!</definedName>
    <definedName name="B2TR_YOY_846F">#REF!</definedName>
    <definedName name="B2TR_YOY_846G">#REF!</definedName>
    <definedName name="B2TR_YOY_846H">#REF!</definedName>
    <definedName name="B2TR_YOY_846I">#REF!</definedName>
    <definedName name="B2TR_YOY_850A">#REF!</definedName>
    <definedName name="B2TR_YOY_850C">#REF!</definedName>
    <definedName name="B2TR_YOY_900A">#REF!</definedName>
    <definedName name="B2TR_YOY_900F">#REF!</definedName>
    <definedName name="B2TR_YOY_900H">#REF!</definedName>
    <definedName name="B2TR_YOY_900I">#REF!</definedName>
    <definedName name="B2TR_YOY_900L">#REF!</definedName>
    <definedName name="B2TR_YOY_905A">#REF!</definedName>
    <definedName name="B2TR_YOY_905B">#REF!</definedName>
    <definedName name="B2TR_YOY_905C">#REF!</definedName>
    <definedName name="B2TR_YOY_905U">#REF!</definedName>
    <definedName name="B2TR_YOY_906A">#REF!</definedName>
    <definedName name="B2TR_YOY_906D">#REF!</definedName>
    <definedName name="B2TR_YOY_906F">#REF!</definedName>
    <definedName name="B2TR_YOY_906I">#REF!</definedName>
    <definedName name="B2TR_YOY_906J">#REF!</definedName>
    <definedName name="B2TR_YOY_906K">#REF!</definedName>
    <definedName name="B2TR_YOY_906P">#REF!</definedName>
    <definedName name="B2TR_YOY_906Z">#REF!</definedName>
    <definedName name="B2TR_YOY_908A">#REF!</definedName>
    <definedName name="B2TR_YOY_908B">#REF!</definedName>
    <definedName name="B2TR_YOY_910B">#REF!</definedName>
    <definedName name="B2TR_YOY_910C">#REF!</definedName>
    <definedName name="B2TR_YOY_910D">#REF!</definedName>
    <definedName name="B2TR_YOY_910E">#REF!</definedName>
    <definedName name="B2TR_YOY_910K">#REF!</definedName>
    <definedName name="B2TR_YOY_910M">#REF!</definedName>
    <definedName name="B2TR_YOY_910N">#REF!</definedName>
    <definedName name="B2TR_YOY_910O">#REF!</definedName>
    <definedName name="B2TR_YOY_910Q">#REF!</definedName>
    <definedName name="B2TR_YOY_910S">#REF!</definedName>
    <definedName name="B2TR_YOY_910U">#REF!</definedName>
    <definedName name="B2TR_YOY_910X">#REF!</definedName>
    <definedName name="B2TR_YOY_911I">#REF!</definedName>
    <definedName name="B2TR_YOY_911J">#REF!</definedName>
    <definedName name="B2TR_YOY_911K">#REF!</definedName>
    <definedName name="B2TR_YOY_911L">#REF!</definedName>
    <definedName name="B2TR_YOY_911M">#REF!</definedName>
    <definedName name="B2TR_YOY_911Q">#REF!</definedName>
    <definedName name="B2TR_YOY_911QA">#REF!</definedName>
    <definedName name="B2TR_YOY_911QB">#REF!</definedName>
    <definedName name="B2TR_YOY_911S">#REF!</definedName>
    <definedName name="B2TR_YOY_911V">#REF!</definedName>
    <definedName name="B2TR_YOY_911W">#REF!</definedName>
    <definedName name="B2TR_YOY_911Z">#REF!</definedName>
    <definedName name="B2TR_YOY_912K">#REF!</definedName>
    <definedName name="B2TR_YOY_913A">#REF!</definedName>
    <definedName name="B2TR_YOY_913D">#REF!</definedName>
    <definedName name="B2TR_YOY_913M">#REF!</definedName>
    <definedName name="B2TR_YOY_914A">#REF!</definedName>
    <definedName name="B2TR_YOY_914B">#REF!</definedName>
    <definedName name="B2TR_YOY_914E">#REF!</definedName>
    <definedName name="B2TR_YOY_914F">#REF!</definedName>
    <definedName name="B2TR_YOY_914K">#REF!</definedName>
    <definedName name="B2TR_YOY_914MDSIT">#REF!</definedName>
    <definedName name="B2TR_YOY_920E">#REF!</definedName>
    <definedName name="B2TR_YOY_921A">#REF!</definedName>
    <definedName name="B2TR_YOY_921G">#REF!</definedName>
    <definedName name="B2TR_YOY_930A">#REF!</definedName>
    <definedName name="B2TR_YOY_930E">#REF!</definedName>
    <definedName name="B2TR_YOY_930J">#REF!</definedName>
    <definedName name="B2TR_YOY_930K">#REF!</definedName>
    <definedName name="B2TR_YOY_940A">#REF!</definedName>
    <definedName name="B2TR_YOY_940N">#REF!</definedName>
    <definedName name="B2TR_YOY_940S">#REF!</definedName>
    <definedName name="B2TR_YOY_940X">#REF!</definedName>
    <definedName name="B2TR_YOY_960A">#REF!</definedName>
    <definedName name="B2TR_YOY_980A">#REF!</definedName>
    <definedName name="B2TR_YOY_980B">#REF!</definedName>
    <definedName name="B2TR_YOY_980E">#REF!</definedName>
    <definedName name="B2TR_YOY_980G">#REF!</definedName>
    <definedName name="B2TR_YOY_980J">#REF!</definedName>
    <definedName name="B2TR_YOY_980L">#REF!</definedName>
    <definedName name="B2TR_YOY_985B">#REF!</definedName>
    <definedName name="B2TR_YOY_990B">#REF!</definedName>
    <definedName name="B2TR_YOY_995A">#REF!</definedName>
    <definedName name="B2TR_YOY_999QFIN48">#REF!</definedName>
    <definedName name="B2TR_YOY_FIT">#REF!</definedName>
    <definedName name="B2TR_YOY_INT1">#REF!</definedName>
    <definedName name="B2TR_YOY_M31">#REF!</definedName>
    <definedName name="B2TR_YOY_M32">#REF!</definedName>
    <definedName name="B2TR_YOY_M33">#REF!</definedName>
    <definedName name="B2TR_YOY_NIT">#REF!</definedName>
    <definedName name="B2TR_YOY_SIT">#REF!</definedName>
    <definedName name="base">#REF!</definedName>
    <definedName name="BASERATECHG">#REF!</definedName>
    <definedName name="bcbcbcbcc" localSheetId="2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localSheetId="2" hidden="1">{#N/A,#N/A,FALSE,"BidCo Assumptions";#N/A,#N/A,FALSE,"Credit Stats";#N/A,#N/A,FALSE,"Bidco Summary";#N/A,#N/A,FALSE,"BIDCO Consolidated"}</definedName>
    <definedName name="bcbcbcc" hidden="1">{#N/A,#N/A,FALSE,"BidCo Assumptions";#N/A,#N/A,FALSE,"Credit Stats";#N/A,#N/A,FALSE,"Bidco Summary";#N/A,#N/A,FALSE,"BIDCO Consolidated"}</definedName>
    <definedName name="Beg_Bal">#REF!</definedName>
    <definedName name="Begin_Print1">#REF!</definedName>
    <definedName name="Begin_Print2">#REF!</definedName>
    <definedName name="Benefit">#REF!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0O4PAWETUBT0XVI1C4OHM15U" hidden="1">#REF!</definedName>
    <definedName name="BEx01HY6E3GJ66ABU5ABN26V6Q13" hidden="1">#REF!</definedName>
    <definedName name="BEx01PQPVA98GRAAKX3HEZZ0XK5C" hidden="1">#REF!</definedName>
    <definedName name="BEx01PW5YQKEGAR8JDDI5OARYXDF" hidden="1">#REF!</definedName>
    <definedName name="BEx01XJ94SHJ1YQ7ORPW0RQGKI2H" hidden="1">#REF!</definedName>
    <definedName name="BEx0262TTS9LPE4KF6VUW72201AB" hidden="1">#REF!</definedName>
    <definedName name="BEx02PPH4OWYB9ZB2611OC9DA9M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XBADB31WUEH8U617C5F40X9" hidden="1">#REF!</definedName>
    <definedName name="BEx1FZV2CM77TBH1R6YYV9P06KA2" hidden="1">#REF!</definedName>
    <definedName name="BEx1G59AY8195JTUM6P18VXUFJ3E" hidden="1">#REF!</definedName>
    <definedName name="BEx1GRFPRSO5UT952RBFGUHDUZN5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U8WGEGZ07PO2AYJ3Q7JV682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NDJQ0189VAB5O88Z9N2B1" hidden="1">#REF!</definedName>
    <definedName name="BEx1JXBM5W4YRWNQ0P95QQS6JWD6" hidden="1">#REF!</definedName>
    <definedName name="BEx1K4D3BL8221FE5HGCB9VDX83Q" hidden="1">#REF!</definedName>
    <definedName name="BEx1K95QRKBCQOHKAK00IAOF748I" hidden="1">#REF!</definedName>
    <definedName name="BEx1KGCOC0TV99C9CNDK7IZRHVGO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AX8UE95OMEMCKW7PJJO7FX5" hidden="1">#REF!</definedName>
    <definedName name="BEx1LD63FP2Z4BR9TKSHOZW9KKZ5" hidden="1">#REF!</definedName>
    <definedName name="BEx1LDMB9RW982DUILM2WPT5VWQ3" hidden="1">#REF!</definedName>
    <definedName name="BEx1LR3VGF6TOZ4ZPIXZ96JKRKKD" hidden="1">#REF!</definedName>
    <definedName name="BEx1LRPGDQCOEMW8YT80J1XCDCIV" hidden="1">#REF!</definedName>
    <definedName name="BEx1LRUSJW4JG54X07QWD9R27WV9" hidden="1">#REF!</definedName>
    <definedName name="BEx1LU92C01NBTGCF0WADTO32CU2" hidden="1">#REF!</definedName>
    <definedName name="BEx1M1WBK5T0LP1AK2JYV6W87ID6" hidden="1">#REF!</definedName>
    <definedName name="BEx1M51HHDYGIT8PON7U8ICL2S95" hidden="1">#REF!</definedName>
    <definedName name="BEx1M68NRL0QD9UQV1RA9L68505H" hidden="1">#REF!</definedName>
    <definedName name="BEx1MQ0S8ZPM3QRPBJFVO8KGKJO2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NQJ0R56EJAAW1MXNECZ55XH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HGT1KV1PHK1VQ1OUH4VP" hidden="1">#REF!</definedName>
    <definedName name="BEx1OFB62PDZZNV8TCVH2GJNNOSC" hidden="1">#REF!</definedName>
    <definedName name="BEx1OLAZ915OGYWP0QP1QQWDLCRX" hidden="1">#REF!</definedName>
    <definedName name="BEx1OO5ER042IS6IC4TLDI75JNVH" hidden="1">#REF!</definedName>
    <definedName name="BEx1OTE544O0H6QOAIX6QZKHCDFW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58EB7DAA5Y346WUQVQR9QEO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KINWPH6BLUM5BTUM1OMO78L" hidden="1">#REF!</definedName>
    <definedName name="BEx1PLF2CFSXBZPVI6CJ534EIJDN" hidden="1">#REF!</definedName>
    <definedName name="BEx1PMWZB2DO6EM9BKLUICZJ65HD" hidden="1">#REF!</definedName>
    <definedName name="BEx1PUK290DX9LHEN2RS5E5L92YR" hidden="1">#REF!</definedName>
    <definedName name="BEx1PWNKPN825TMXC0L3V3FWMXS4" hidden="1">#REF!</definedName>
    <definedName name="BEx1Q21TG5PWZ4V504UC7VGQ9FEI" hidden="1">#REF!</definedName>
    <definedName name="BEx1QA54J2A4I7IBQR19BTY28ZMR" hidden="1">#REF!</definedName>
    <definedName name="BEx1QMKTAIQ9VGEWQ95YM98EUX0H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G3NJLA83JCT26IM1NH7FHA3" hidden="1">#REF!</definedName>
    <definedName name="BEx1RPJGA9DKDGRAYU2BHE6FRJ0N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FGNVAFMGBWWJ1P5SP00N381" hidden="1">#REF!</definedName>
    <definedName name="BEx1SFGP1BMG8LP140SHD1AEEPXP" hidden="1">#REF!</definedName>
    <definedName name="BEx1SK3U02H0RGKEYXW7ZMCEOF3V" hidden="1">#REF!</definedName>
    <definedName name="BEx1SO5L68CL3H1IC2HQ6TPY8U6F" hidden="1">#REF!</definedName>
    <definedName name="BEx1SSNEZINBJT29QVS62VS1THT4" hidden="1">#REF!</definedName>
    <definedName name="BEx1SVNCHNANBJIDIQVB8AFK4HAN" hidden="1">#REF!</definedName>
    <definedName name="BEx1TE2YGKCOGDSQUWA9TLZW5GV4" hidden="1">#REF!</definedName>
    <definedName name="BEx1TJ0WLS9O7KNSGIPWTYHDYI1D" hidden="1">#REF!</definedName>
    <definedName name="BEx1TLF98B75D1P3EJQ1GRYKUU6P" hidden="1">#REF!</definedName>
    <definedName name="BEx1TYRAHXVPGDVF5KTTB3900F58" hidden="1">#REF!</definedName>
    <definedName name="BEx1U15M7LVVFZENH830B2BGWC04" hidden="1">#REF!</definedName>
    <definedName name="BEx1U5NGVTXGL4CIPVT5O034KGGR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FZM4VZBYSPNK43H7Y6HNB2B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UUTSK2C11SHV8AJXLYCJP9N4" hidden="1">#REF!</definedName>
    <definedName name="BEx1V67SEV778NVW68J8W5SND1J7" hidden="1">#REF!</definedName>
    <definedName name="BEx1VAK6RBDZVE57N471WHPORUOE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1SS6VBZVRNQ2BCV14SDSN2T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40E3PP1FR4Z1T8TYMERO4NV" hidden="1">#REF!</definedName>
    <definedName name="BEx1YESSUDLAERX6LBB8V56M8SLC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3OD51ISAN2LLIBMULN0U4ZC" hidden="1">#REF!</definedName>
    <definedName name="BEx3BAKI5N8MFGVWZWCRJQZ879OO" hidden="1">#REF!</definedName>
    <definedName name="BEx3BG9I89VA2OLYT4PV61JDXU69" hidden="1">#REF!</definedName>
    <definedName name="BEx3BG9J3N0QW0HQLPDKHG4LNUP8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WAOSJWUXB8I63LLLOB0IJP1" hidden="1">#REF!</definedName>
    <definedName name="BEx3BYP0FG369M7G3JEFLMMXAKTS" hidden="1">#REF!</definedName>
    <definedName name="BEx3C2QR0WUD19QSVO8EMIPNQJKH" hidden="1">#REF!</definedName>
    <definedName name="BEx3C8AAGO4EJFEL0JJN2VY0HYIB" hidden="1">#REF!</definedName>
    <definedName name="BEx3CCS3VNR1KW2R7DKSQFZ17QW0" hidden="1">#REF!</definedName>
    <definedName name="BEx3CJTRYTU2EE1EL7M6DVFD01KO" hidden="1">#REF!</definedName>
    <definedName name="BEx3CKFCCPZZ6ROLAT5C1DZNIC1U" hidden="1">#REF!</definedName>
    <definedName name="BEx3CN4AESXZTH159TR8B9DJG12Z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9K8R6R3TVXS3UM0127D8DNP" hidden="1">#REF!</definedName>
    <definedName name="BEx3EE23XC21IEMZ81C84ZBTBZA8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EYVWCTX3E5LGECYH82ENAGBU" hidden="1">#REF!</definedName>
    <definedName name="BEx3F0JC8H5K4UPZ6HTO1OZ2OOOA" hidden="1">#REF!</definedName>
    <definedName name="BEx3F86EA79UA9R15EEYT5ZAYQGI" hidden="1">#REF!</definedName>
    <definedName name="BEx3FF2JGKF9FOM69W2I5I0JVUSZ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NM4HIBMXBBXPV7LKCWA3GHW" hidden="1">#REF!</definedName>
    <definedName name="BEx3FR251HFU7A33PU01SJUENL2B" hidden="1">#REF!</definedName>
    <definedName name="BEx3FRIE1T53ZMO1E61ZGQ9THDOQ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3HT0ZM1BO84RTJMXZ1842C6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VD97A24S6H24BSXJFP4JCW6" hidden="1">#REF!</definedName>
    <definedName name="BEx3H5UX2GZFZZT657YR76RHW5I6" hidden="1">#REF!</definedName>
    <definedName name="BEx3HMSEFOP6DBM4R97XA6B7NFG6" hidden="1">#REF!</definedName>
    <definedName name="BEx3HNZM1GOP9RT8C2AXOMFXIMQ8" hidden="1">#REF!</definedName>
    <definedName name="BEx3HWJ5SQSD2CVCQNR183X44FR8" hidden="1">#REF!</definedName>
    <definedName name="BEx3I09YVXO0G4X7KGSA4WGORM35" hidden="1">#REF!</definedName>
    <definedName name="BEx3I7BLM11AXCZ8E4JU8ZIAXPAS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HMINP1THWDI6C83QR21FBGR" hidden="1">#REF!</definedName>
    <definedName name="BEx3JX23SYDIGOGM4Y0CQFBW8ZBV" hidden="1">#REF!</definedName>
    <definedName name="BEx3JXCXCVBZJGV5VEG9MJEI01AL" hidden="1">#REF!</definedName>
    <definedName name="BEx3JY98ZGQOIJAD31AKR12C64LP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5QZUNWBEQQWDCJDXXFBV4QK" hidden="1">#REF!</definedName>
    <definedName name="BEx3KC6WKRCQX6L4P34ZM7CCJFBT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7NTB2BHXP26B5F4A3PRTY0Z" hidden="1">#REF!</definedName>
    <definedName name="BEx3LM1PR4Y7KINKMTMKR984GX8Q" hidden="1">#REF!</definedName>
    <definedName name="BEx3LPCEZ1C0XEKNCM3YT09JWCUO" hidden="1">#REF!</definedName>
    <definedName name="BEx3LTU80DDHQRJRLVN79J3RC5Z0" hidden="1">#REF!</definedName>
    <definedName name="BEx3LUL5EICSTN6KP1M6B7NAHYVO" hidden="1">#REF!</definedName>
    <definedName name="BEx3M1MR1K1NQD03H74BFWOK4MWQ" hidden="1">#REF!</definedName>
    <definedName name="BEx3M4H77MYUKOOD31H9F80NMVK8" hidden="1">#REF!</definedName>
    <definedName name="BEx3M885DQ9KX2HJ6T6P6HDY9GC4" hidden="1">#REF!</definedName>
    <definedName name="BEx3M9VFX329PZWYC4DMZ6P3W9R2" hidden="1">#REF!</definedName>
    <definedName name="BEx3MCQ0L5NQSPA1DGA0QTYSLHNP" hidden="1">#REF!</definedName>
    <definedName name="BEx3MCQ0VEBV0CZXDS505L38EQ8N" hidden="1">#REF!</definedName>
    <definedName name="BEx3ME2HC294KYAUDR73NXYGVDW0" hidden="1">#REF!</definedName>
    <definedName name="BEx3MEYV5LQY0BAL7V3CFAFVOM3T" hidden="1">#REF!</definedName>
    <definedName name="BEx3MREOFWJQEYMCMBL7ZE06NBN6" hidden="1">#REF!</definedName>
    <definedName name="BEx3MRPHDEYR919ZKPYTH3O7DQTY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NBPZUO6BZU0DLA11SQERG4L" hidden="1">#REF!</definedName>
    <definedName name="BEx3NR2I4OUFP3Z2QZEDU2PIFIDI" hidden="1">#REF!</definedName>
    <definedName name="BEx3NVV3RL4UV2EU430NY5LKTPXD" hidden="1">#REF!</definedName>
    <definedName name="BEx3O1420BO99ELGBDOEK6YUS2AH" hidden="1">#REF!</definedName>
    <definedName name="BEx3O19B8FTTAPVT5DZXQGQXWFR8" hidden="1">#REF!</definedName>
    <definedName name="BEx3O208V4211X3WMWUFFIW28Y5U" hidden="1">#REF!</definedName>
    <definedName name="BEx3O7JY7N5U41CVEUHYIEK343YH" hidden="1">#REF!</definedName>
    <definedName name="BEx3O85IKWARA6NCJOLRBRJFMEWW" hidden="1">#REF!</definedName>
    <definedName name="BEx3OFCGQH8N5QT3C8M44CX5CLHX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G24EE6BFX4WK0PD7YR4MWXE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PCKN624WDXN9HIU6BDOOFL1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LKKMOCYGB7DSNC29XGRU52O" hidden="1">#REF!</definedName>
    <definedName name="BEx3QR9D45DHW50VQ7Y3Q1AXPOB9" hidden="1">#REF!</definedName>
    <definedName name="BEx3QSWT2S5KWG6U2V9711IYDQBM" hidden="1">#REF!</definedName>
    <definedName name="BEx3QU9AM2D9N0887SF1H9427JKU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8N7YCUKJFKXRC8VVKDGUCWT" hidden="1">#REF!</definedName>
    <definedName name="BEx3RFJCSRTFFKD3A8DC3F4ZHW92" hidden="1">#REF!</definedName>
    <definedName name="BEx3RHC2ZD5UFS6QD4OPFCNNMWH1" hidden="1">#REF!</definedName>
    <definedName name="BEx3RHMVYSP3UJFE4JFGYN439AJK" hidden="1">#REF!</definedName>
    <definedName name="BEx3RKHARL8IJX5B7DY70B7NIRVT" hidden="1">#REF!</definedName>
    <definedName name="BEx3RQ10QIWBAPHALAA91BUUCM2X" hidden="1">#REF!</definedName>
    <definedName name="BEx3RV4E1WT43SZBUN09RTB8EK1O" hidden="1">#REF!</definedName>
    <definedName name="BEx3RXO31FBRRLV0JNYV5WKXBI0B" hidden="1">#REF!</definedName>
    <definedName name="BEx3RXYU0QLFXSFTM5EB20GD03W5" hidden="1">#REF!</definedName>
    <definedName name="BEx3RYKLC3QQO3XTUN7BEW2AQL98" hidden="1">#REF!</definedName>
    <definedName name="BEx3S0D6JUMB108LOCZDSMZJEEJ5" hidden="1">#REF!</definedName>
    <definedName name="BEx3SHWF5FZ1ENNWE8YT6JTBCDWU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90SRPHVFZGKZPEL156PTBLG" hidden="1">#REF!</definedName>
    <definedName name="BEx3TMNO7NM03FQTML6ZEBRQXY0M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G11PSVRK9DW5ZNKOB4T24MN" hidden="1">#REF!</definedName>
    <definedName name="BEx3UIQ5B7PL8QJ6RI0LF7QJWLLO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Q7WT8T56S476IYJBFTP1FBY" hidden="1">#REF!</definedName>
    <definedName name="BEx3UU46FGPB8C5GM6QZZZNI8FY1" hidden="1">#REF!</definedName>
    <definedName name="BEx3UYM19VIXLA0EU7LB9NHA77PB" hidden="1">#REF!</definedName>
    <definedName name="BEx3V0EPR8DD44FA1TJFATXBJ5BA" hidden="1">#REF!</definedName>
    <definedName name="BEx3VML7CG70HPISMVYIUEN3711Q" hidden="1">#REF!</definedName>
    <definedName name="BEx56ZID5H04P9AIYLP1OASFGV56" hidden="1">#REF!</definedName>
    <definedName name="BEx57VVOKGYOTHR9Z8AJNKRDSU20" hidden="1">#REF!</definedName>
    <definedName name="BEx587EYSS57E3PI8DT973HLJM9E" hidden="1">#REF!</definedName>
    <definedName name="BEx587KFQ3VKCOCY1SA5F24PQGUI" hidden="1">#REF!</definedName>
    <definedName name="BEx589YSF6Z3BES2WDO9VJF6J7RD" hidden="1">#REF!</definedName>
    <definedName name="BEx58HRBEO7GYHL70I9S0DIIR5Y3" hidden="1">#REF!</definedName>
    <definedName name="BEx58O1WGJ5ARYSTQ7E7Z9CZ70FW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6ATFUVEJ0HUDROD1OO0CGV5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RVI26GBOMZ6NBHE2KUBTNSP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5L6LIQ99M87XJMWWNL031Z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HUCQEM4FA2DEQUKKC2QEYR" hidden="1">#REF!</definedName>
    <definedName name="BEx5BKSM4UN4C1DM3EYKM79MRC5K" hidden="1">#REF!</definedName>
    <definedName name="BEx5BNN8NPH9KVOBARB9CDD9WLB6" hidden="1">#REF!</definedName>
    <definedName name="BEx5BQ6UF5C89VX5ZUUUNN7Q2S3Z" hidden="1">#REF!</definedName>
    <definedName name="BEx5BWC3RHNNZZNXQ3IJ1GNNZW7M" hidden="1">#REF!</definedName>
    <definedName name="BEx5BXJATFA4GZNILN2UJ1D2AOGO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2W3OTZO7F8Q91CV254Q4LKE" hidden="1">#REF!</definedName>
    <definedName name="BEx5D5W0OED6788ZKXNBW6BMYRB4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EW87ACRI46LAKG0VDJVFLG7R" hidden="1">#REF!</definedName>
    <definedName name="BEx5F6KF3SROYIFF0A1HJRV87YZC" hidden="1">#REF!</definedName>
    <definedName name="BEx5F6V72QTCK7O39Y59R0EVM6CW" hidden="1">#REF!</definedName>
    <definedName name="BEx5F9K9B2XA4LVU2LJMI89AW8BO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OUK8T0EOTFUKGIWKKOE6F7G" hidden="1">#REF!</definedName>
    <definedName name="BEx5FQNA6V4CNYSH013K45RI4BCV" hidden="1">#REF!</definedName>
    <definedName name="BEx5FVQPPEU32CPNV9RRQ9MNLLVE" hidden="1">#REF!</definedName>
    <definedName name="BEx5FZC6RK92TU32WZ4N099LWYKZ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78SWSMTWKQVAC01YN6480JD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8DU0ZDRX2BY3TDR7LG7FYG" hidden="1">#REF!</definedName>
    <definedName name="BEx5HJZ9FAVNZSSBTAYRPZDYM9NU" hidden="1">#REF!</definedName>
    <definedName name="BEx5HMDKAGHEFJ193YZUKU547LDS" hidden="1">#REF!</definedName>
    <definedName name="BEx5HZ9JMKHNLFWLVUB1WP5B39BL" hidden="1">#REF!</definedName>
    <definedName name="BEx5I1D22RX2VD9NZESVVM6JZ8G5" hidden="1">#REF!</definedName>
    <definedName name="BEx5I244LQHZTF3XI66J8705R9XX" hidden="1">#REF!</definedName>
    <definedName name="BEx5I5K5UOAJ82FDJ4HULUM3KX7E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MN4F143KVYVDFOQYZVJG5X6" hidden="1">#REF!</definedName>
    <definedName name="BEx5ITU42638OWOBF2BOWE37XFP9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F88OT7666J799PZCTHRBOPU" hidden="1">#REF!</definedName>
    <definedName name="BEx5KMVAY7UVXRQY7NI5EZYMNGC7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>#REF!</definedName>
    <definedName name="BEx5LZ9QXSWRX35EGBF4FB303PNE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8TQPT9Q7AMBG5SNEYKR98Y8" hidden="1">#REF!</definedName>
    <definedName name="BEx5NA68N6FJFX9UJXK4M14U487F" hidden="1">#REF!</definedName>
    <definedName name="BEx5ND64XZTLSC6HF2CJ3WYIIH2F" hidden="1">#REF!</definedName>
    <definedName name="BEx5NHTGLW35S2ITT7VPUKDNZRF7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2CHK5IPBZFPSJ15PKMKXH2W" hidden="1">#REF!</definedName>
    <definedName name="BEx5O3ZUQ2OARA1CDOZ3NC4UE5AA" hidden="1">#REF!</definedName>
    <definedName name="BEx5OAFS0NJ2CB86A02E1JYHMLQ1" hidden="1">#REF!</definedName>
    <definedName name="BEx5OFDQH6J3G0YOE5U93X2QN95E" hidden="1">#REF!</definedName>
    <definedName name="BEx5OG4RPU8W1ETWDWM234NYYYEN" hidden="1">#REF!</definedName>
    <definedName name="BEx5OP9Y43F99O2IT69MKCCXGL61" hidden="1">#REF!</definedName>
    <definedName name="BEx5ORDB6IPFBL15XLQCRC6PS01K" hidden="1">#REF!</definedName>
    <definedName name="BEx5P3243YD55WK9A04WKXBOHZ9F" hidden="1">#REF!</definedName>
    <definedName name="BEx5P9Y9RDXNUAJ6CZ2LHMM8IM7T" hidden="1">#REF!</definedName>
    <definedName name="BEx5PF76KPATYJ4N41VA1D7CDWY4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SVN624OKKQLMBVAPE9KAL13" hidden="1">#REF!</definedName>
    <definedName name="BEx74W6BJ8ENO3J25WNM5H5APKA3" hidden="1">#REF!</definedName>
    <definedName name="BEx7532GP65LPFYWT7B0NMQMFZNV" hidden="1">#REF!</definedName>
    <definedName name="BEx755GRRD9BL27YHLH5QWIYLWB7" hidden="1">#REF!</definedName>
    <definedName name="BEx7579IFVUAVJ784K1JNXQW1Z9I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OHUDAC9RZDLL9L4I1L7VQ21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C3JFS7JTBL4CH2YB4GLHQ" hidden="1">#REF!</definedName>
    <definedName name="BEx76F0MJW2PS2LZH14RJZO14ARD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NIZM6XEWOV6EXQU2UG5MSUR" hidden="1">#REF!</definedName>
    <definedName name="BEx77P0S3GVMS7BJUL9OWUGJ1B02" hidden="1">#REF!</definedName>
    <definedName name="BEx77P69SYJJ2S37W7MAD4IWKUO4" hidden="1">#REF!</definedName>
    <definedName name="BEx77QDESURI6WW5582YXSK3A972" hidden="1">#REF!</definedName>
    <definedName name="BEx77U9O8O8ZI1JB5ZFCC25C06DJ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7GF57Y7X323F3OTRWSGH7HZ" hidden="1">#REF!</definedName>
    <definedName name="BEx7881ZZBWHRAX6W2GY19J8MGEQ" hidden="1">#REF!</definedName>
    <definedName name="BEx78HHRIWDLHQX2LG0HWFRYEL1T" hidden="1">#REF!</definedName>
    <definedName name="BEx78LE2GHJ4PVWT3ULLA2J3TY1V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APUP133FLMIO8AZJFIIYD1L">#REF!</definedName>
    <definedName name="BEx79JK3E6JO8MX4O35A5G8NZCC8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18OPKC61FNESSBTAXMF8AW7" hidden="1">#REF!</definedName>
    <definedName name="BEx7A1DZ3ACKTQDO9ELXW44GL8Y2" hidden="1">#REF!</definedName>
    <definedName name="BEx7A7DRZSSF2EG6JQH27X93U90I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J81S7N0ZOX5HWUXTT04D8KK" hidden="1">#REF!</definedName>
    <definedName name="BEx7AQKAXA50BVHLEWZFVHEFM6BR" hidden="1">#REF!</definedName>
    <definedName name="BEx7ASD1I654MEDCO6GGWA95PXSC" hidden="1">#REF!</definedName>
    <definedName name="BEx7AVCX9S5RJP3NSZ4QM4E6ERDT" hidden="1">#REF!</definedName>
    <definedName name="BEx7AVT704ZMAOMB9JGPZ6LXHSQG" hidden="1">#REF!</definedName>
    <definedName name="BEx7AVYIGP0930MV5JEBWRYCJN68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1RKPVBM823KIGN85C8NOGLB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DAXF5MHW62MV0JHIEM92MPI" hidden="1">#REF!</definedName>
    <definedName name="BEx7CIJST9GLS2QD383UK7VUDTGL" hidden="1">#REF!</definedName>
    <definedName name="BEx7CN1OPV8F04BRSJJSWFTXJAD5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SW841R32GCRO0M9X6GW5L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V2C287ME9PQ0FIM5QWZ3O9K" hidden="1">#REF!</definedName>
    <definedName name="BEx7EWK9GUVV6FXWYIGH0TAI4V2O" hidden="1">#REF!</definedName>
    <definedName name="BEx7EYYLHMBYQTH6I377FCQS7CSX" hidden="1">#REF!</definedName>
    <definedName name="BEx7F3R8WBC6E9U65SYE1VCBPKTN" hidden="1">#REF!</definedName>
    <definedName name="BEx7FCLG1RYI2SNOU1Y2GQZNZSWA" hidden="1">#REF!</definedName>
    <definedName name="BEx7FN32ZGWOAA4TTH79KINTDWR9" hidden="1">#REF!</definedName>
    <definedName name="BEx7G0F5491O5LOO00O1AXXAE24R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CP7ZU8M0UWQXEBQ8U7WXG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NM5QUG90PN1J2VL176TH6KY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JOI6V63WKXYU6YTHPHUSP7U" hidden="1">#REF!</definedName>
    <definedName name="BEx7IRRUY5JMPVVS2G8ZTVLVF9H8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7CWKB4WKZAQMK3Z0S9GSOSM" hidden="1">#REF!</definedName>
    <definedName name="BEx7JH3HGBPI07OHZ5LFYK0UFZQR" hidden="1">#REF!</definedName>
    <definedName name="BEx7JV194190CNM6WWGQ3UBJ3CHH" hidden="1">#REF!</definedName>
    <definedName name="BEx7JZJ4XFUATU0PG7083JPTXG4K" hidden="1">#REF!</definedName>
    <definedName name="BEx7K469BHM1J8L2PEX3Z5HEMTCE" hidden="1">#REF!</definedName>
    <definedName name="BEx7K7GZ607XQOGB81A1HINBTGOZ" hidden="1">#REF!</definedName>
    <definedName name="BEx7KEYPBDXSNROH8M6CDCBN6B50" hidden="1">#REF!</definedName>
    <definedName name="BEx7KMGGB2E6YDRM0M7DPVYH3ADI" hidden="1">#REF!</definedName>
    <definedName name="BEx7KR92AZ8OH3I7N51J8AU9LRP3" hidden="1">#REF!</definedName>
    <definedName name="BEx7KSAS8BZT6H8OQCZ5DNSTMO07" hidden="1">#REF!</definedName>
    <definedName name="BEx7KWHTBD21COXVI4HNEQH0Z3L8" hidden="1">#REF!</definedName>
    <definedName name="BEx7KWY24UYSDR57WCCVR4KEHE7U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7QID2UUN1F4435LIWAW8DV3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LZ0D7JSY0VK5FBGMZE26ZKFJ" hidden="1">#REF!</definedName>
    <definedName name="BEx7MAUI1JJFDIJGDW4RWY5384LY" hidden="1">#REF!</definedName>
    <definedName name="BEx7MJZO3UKAMJ53UWOJ5ZD4GGMQ" hidden="1">#REF!</definedName>
    <definedName name="BEx7MQ4RBQK32VUVPFRBYN76KSOD" hidden="1">#REF!</definedName>
    <definedName name="BEx7MT4MFNXIVQGAT6D971GZW7CA" hidden="1">#REF!</definedName>
    <definedName name="BEx7NE3X8Z6J8PMTHDO51G0HICD5" hidden="1">#REF!</definedName>
    <definedName name="BEx7NI062THZAM6I8AJWTFJL91CS" hidden="1">#REF!</definedName>
    <definedName name="BEx8Z3M9Z5VD3MZ8TD1F5M49MOTD" hidden="1">#REF!</definedName>
    <definedName name="BEx8ZCWSI30U7NSNHLBK5HV2J2EN" hidden="1">#REF!</definedName>
    <definedName name="BEx904S75BPRYMHF0083JF7ES4NG" hidden="1">#REF!</definedName>
    <definedName name="BEx90EZ2HAURBQ5I4V6WD6NYD0AQ" hidden="1">#REF!</definedName>
    <definedName name="BEx90H2KA91ZVRIJCDN62HJVKQWC" hidden="1">#REF!</definedName>
    <definedName name="BEx90HDD4RWF7JZGA8GCGG7D63MG" hidden="1">#REF!</definedName>
    <definedName name="BEx90VGH5H09ON2QXYC9WIIEU98T" hidden="1">#REF!</definedName>
    <definedName name="BEx911LKH78Q9WUWXLOQFEL59ITN" hidden="1">#REF!</definedName>
    <definedName name="BEx911WE3W1AI7TEJHN5ROFMFVQ8" hidden="1">#REF!</definedName>
    <definedName name="BEx9175B70QXYAU5A8DJPGZQ46L9" hidden="1">#REF!</definedName>
    <definedName name="BEx917QTZAYKMWFVDPZEDX8FH1J3" hidden="1">#REF!</definedName>
    <definedName name="BEx91AQQRTV87AO27VWHSFZAD4ZR" hidden="1">#REF!</definedName>
    <definedName name="BEx91FU57YXJK7RHMFDKKYY2JFS7" hidden="1">#REF!</definedName>
    <definedName name="BEx91KXLTRYJVT47UU2JUUFNKFUT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0O0C4FBKNO2WASY82KSAGWC" hidden="1">#REF!</definedName>
    <definedName name="BEx921PNZ46VORG2VRMWREWIC0SE" hidden="1">#REF!</definedName>
    <definedName name="BEx929YGVS1SWUVBOM0JDPJFRIA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18BWFQZC3NQS37Q6XU3D425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1SIC58506DFIGKOLIHQ7KCX" hidden="1">#REF!</definedName>
    <definedName name="BEx942UCRHMI4B0US31HO95GSC2X" hidden="1">#REF!</definedName>
    <definedName name="BEx944SDUSMOBHNE6J8XN1EOL90T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TXH048JPPZ7VXKTCAEE6GQS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KWJ7BHXX4IIM048C3O7S59S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CBOZZVIAFCLYWXO84QIM5RH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>#REF!</definedName>
    <definedName name="BEx980QZQVMVK22H7FW8VJ1Y8HJR" hidden="1">#REF!</definedName>
    <definedName name="BEx981HW73BUZWT14TBTZHC0ZTJ4" hidden="1">#REF!</definedName>
    <definedName name="BEx9853EGK21LS9VVKSCCC6V43AN" hidden="1">#REF!</definedName>
    <definedName name="BEx985JLSPMNH380TKBDXAEFC980" hidden="1">#REF!</definedName>
    <definedName name="BEx9871KU0N99P0900EAK69VFYT2" hidden="1">#REF!</definedName>
    <definedName name="BEx98A6S6VO1UKBYLX05KBIT7SC0" hidden="1">#REF!</definedName>
    <definedName name="BEx98IFKNJFGZFLID1YTRFEG1SXY" hidden="1">#REF!</definedName>
    <definedName name="BEx98N2R8QZSZ6MEH3L7U7U7D9GD">#REF!</definedName>
    <definedName name="BEx9915UVD4G7RA3IMLFZ0LG3UA2" hidden="1">#REF!</definedName>
    <definedName name="BEx992CZON8AO7U7V88VN1JBO0MG">#REF!</definedName>
    <definedName name="BEx9952469XMFGSPXL7CMXHPJF90" hidden="1">#REF!</definedName>
    <definedName name="BEx996PK8YMHSV0CFJOHOX1OCXHG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BFT5XKMEOKSZYR2JDGKF" hidden="1">#REF!</definedName>
    <definedName name="BEx9B917EUP13X6FQ3NPQL76XM5V" hidden="1">#REF!</definedName>
    <definedName name="BEx9BAJ5WYEQ623HUT9NNCMP3RUG" hidden="1">#REF!</definedName>
    <definedName name="BEx9BURCKUDZU2MLNSZIIBVDAXBV" hidden="1">#REF!</definedName>
    <definedName name="BEx9BYNN9WBL0OZNO7QKTM7XA0XO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OA2U27AO1YZGMLP7B8DR22D" hidden="1">#REF!</definedName>
    <definedName name="BEx9D1BC9FT19KY0INAABNDBAMR1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6DJDRR3E21QMZAPDC3O470U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1Q3X2QNEWIFN2YPBFX6LMO" hidden="1">#REF!</definedName>
    <definedName name="BEx9GDY4D8ZPQJCYFIMYM0V0C51Y" hidden="1">#REF!</definedName>
    <definedName name="BEx9GGY04V0ZWI6O9KZH4KSBB389" hidden="1">#REF!</definedName>
    <definedName name="BEx9GNOPB6OZ2RH3FCDNJR38RJOS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645M2VLV3GR46GAUCXDZQ4K" hidden="1">#REF!</definedName>
    <definedName name="BEx9H8YR0E906F1JXZMBX3LNT004" hidden="1">#REF!</definedName>
    <definedName name="BEx9HVQR4IC0WPZ653S8B4V0A13M" hidden="1">#REF!</definedName>
    <definedName name="BEx9I38IOO8BH8XCE1W3NL31U1L9" hidden="1">#REF!</definedName>
    <definedName name="BEx9I8XIG7E5NB48QQHXP23FIN60" hidden="1">#REF!</definedName>
    <definedName name="BEx9IHX7C0FG3M2R14H0SWIUGAOA" hidden="1">#REF!</definedName>
    <definedName name="BEx9IQRF01ATLVK0YE60ARKQJ68L" hidden="1">#REF!</definedName>
    <definedName name="BEx9IT5QNZWKM6YQ5WER0DC2PMMU" hidden="1">#REF!</definedName>
    <definedName name="BEx9ITRA6B7P81T57OO22V5XLX9P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07CU8X78XP5E4QC8XZ6YRCG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9JQQ6BSIHSV0FS8QDIRPHMMLE" hidden="1">#REF!</definedName>
    <definedName name="BEx9KP7077LQ4Q2NWSIETHZ0VA05" hidden="1">#REF!</definedName>
    <definedName name="BExAW4IIW5D0MDY6TJ3G4FOLPYIR" hidden="1">#REF!</definedName>
    <definedName name="BExAW4TAPBZ18ES67GKFVYMS67N7" hidden="1">#REF!</definedName>
    <definedName name="BExAWOAN9I36Q6B2P1316PE3048X" hidden="1">#REF!</definedName>
    <definedName name="BExAWSSHUYAPXJEDC9JT9394SHQ5" hidden="1">#REF!</definedName>
    <definedName name="BExAX410NB4F2XOB84OR2197H8M5" hidden="1">#REF!</definedName>
    <definedName name="BExAX70W4OH6R7K3QT3YA9PA2APO" hidden="1">#REF!</definedName>
    <definedName name="BExAX8TNG8LQ5Q4904SAYQIPGBSV" hidden="1">#REF!</definedName>
    <definedName name="BExAXLK9UGB0UFRV7X4UPIUEJ3VZ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JQ9G4ZXJFPWD4VIWQU6WUFT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UYTMF7YSRG951CIIWKZM0T5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AZXXGBA3DZ26LBRJCSRIMDYY6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0ZJIGMTDV9JC5IILPRZ5BXNJ" hidden="1">#REF!</definedName>
    <definedName name="BExB10QNIVITUYS55OAEKK3VLJFE" hidden="1">#REF!</definedName>
    <definedName name="BExB14HG3PSHTJ4S9G0Y803UWLWP" hidden="1">#REF!</definedName>
    <definedName name="BExB15ZDRY4CIJ911DONP0KCY9KU" hidden="1">#REF!</definedName>
    <definedName name="BExB16VQY0O0RLZYJFU3OFEONVTE" hidden="1">#REF!</definedName>
    <definedName name="BExB1C4HDPDZBISSQ3JREULJJZ7K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15I6XJMAXZ5JDHT0R7K0CS1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2TBL7K5D70TOLTXT6SAAJQS9" hidden="1">#REF!</definedName>
    <definedName name="BExB2WRQ815O1VGMGAGDGQHTTUIN" hidden="1">#REF!</definedName>
    <definedName name="BExB30IP1DNKNQ6PZ5ERUGR5MK4Z" hidden="1">#REF!</definedName>
    <definedName name="BExB30YTF8EK04RZ190LBP9R44TW" hidden="1">#REF!</definedName>
    <definedName name="BExB31PVM8TBKT8GI5VYI71JWZ0D" hidden="1">#REF!</definedName>
    <definedName name="BExB37UZ7KOLOBAPDS5EM5MJTPFJ" hidden="1">#REF!</definedName>
    <definedName name="BExB3S8NRKFKQZGZDLCF1J5OPNQX" hidden="1">#REF!</definedName>
    <definedName name="BExB4016U17W1T4ZWNG5SJCGWE9P" hidden="1">#REF!</definedName>
    <definedName name="BExB442RX0T3L6HUL6X5T21CENW6" hidden="1">#REF!</definedName>
    <definedName name="BExB472MUJSUYK7SI8BX1ZGQL0NK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XW9A16UWK9TUIA84W8X2ZEA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IFAFRG56RCEOOXLOQHCNSLB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6RZAN4TW4BIS93TJP3MTSF2V" hidden="1">#REF!</definedName>
    <definedName name="BExB6SKVVBQPHZ4Y692I5525S418" hidden="1">#REF!</definedName>
    <definedName name="BExB719SGNX4Y8NE6JEXC555K596" hidden="1">#REF!</definedName>
    <definedName name="BExB7265DCHKS7V2OWRBXCZTEIW9" hidden="1">#REF!</definedName>
    <definedName name="BExB73DAG0L10ZK0L6HQWV9BISN7" hidden="1">#REF!</definedName>
    <definedName name="BExB74PS5P9G0P09Y6DZSCX0FLTJ" hidden="1">#REF!</definedName>
    <definedName name="BExB77KDAUB9VYWBDJP50RIW7Y73" hidden="1">#REF!</definedName>
    <definedName name="BExB78RH79J0MIF7H8CAZ0CFE88Q" hidden="1">#REF!</definedName>
    <definedName name="BExB7ELT09HGDVO5BJC1ZY9D09GZ" hidden="1">#REF!</definedName>
    <definedName name="BExB7PZU5KVXW0MOS9BQNVV0U4WD" hidden="1">#REF!</definedName>
    <definedName name="BExB7R1PBLH2KKT4OJI4ESYMV3B3" hidden="1">#REF!</definedName>
    <definedName name="BExB7SUFBKOZJWAZHJSNHTBMUZE4" hidden="1">#REF!</definedName>
    <definedName name="BExB806PAXX70XUTA3ZI7OORD78R" hidden="1">#REF!</definedName>
    <definedName name="BExB88FBDZ0MSRCK5MB3E06QBO1N" hidden="1">#REF!</definedName>
    <definedName name="BExB89H5ZI7PL41B4CQN2OSUPK7A" hidden="1">#REF!</definedName>
    <definedName name="BExB8HF4UBVZKQCSRFRUQL2EE6VL">#REF!</definedName>
    <definedName name="BExB8HKHKZ1ORJZUYGG2M4VSCC39" hidden="1">#REF!</definedName>
    <definedName name="BExB8PIBXT2X11LCOX7RIO57ITDV" hidden="1">#REF!</definedName>
    <definedName name="BExB8QPH8DC5BESEVPSMBCWVN6PO" hidden="1">#REF!</definedName>
    <definedName name="BExB8U5N0D85YR8APKN3PPKG0FWP" hidden="1">#REF!</definedName>
    <definedName name="BExB91I17P2IIQ85B7OF9X01BBL0" hidden="1">#REF!</definedName>
    <definedName name="BExB9DHI5I2TJ2LXYPM98EE81L27" hidden="1">#REF!</definedName>
    <definedName name="BExB9IVQ5K36625BTKIXXB3R8NKE" hidden="1">#REF!</definedName>
    <definedName name="BExB9Q2MZZHBGW8QQKVEYIMJBPIE" hidden="1">#REF!</definedName>
    <definedName name="BExB9UVAU97XX5IFJV05VHTKS512" hidden="1">#REF!</definedName>
    <definedName name="BExB9WTBZ1ZNJ5PYDE80FJ9A5MQS" hidden="1">#REF!</definedName>
    <definedName name="BExBA1GON0EZRJ20UYPILAPLNQWM" hidden="1">#REF!</definedName>
    <definedName name="BExBA1RFNTGEN0TO2IRNXT6F3QKR" hidden="1">#REF!</definedName>
    <definedName name="BExBA69ASGYRZW1G1DYIS9QRRTBN" hidden="1">#REF!</definedName>
    <definedName name="BExBA6K42582A14WFFWQ3Q8QQWB6" hidden="1">#REF!</definedName>
    <definedName name="BExBA6PL9AA5J2L0KPL378AA2VZ4" hidden="1">#REF!</definedName>
    <definedName name="BExBA8I5D4R8R2PYQ1K16TWGTOEP" hidden="1">#REF!</definedName>
    <definedName name="BExBA8NMWNC4ESE854DLVFP3K8UR" hidden="1">#REF!</definedName>
    <definedName name="BExBA93PE0DGUUTA7LLSIGBIXWE5" hidden="1">#REF!</definedName>
    <definedName name="BExBAAWGR2BBXC8GXEYNQ9TYNUN8" hidden="1">#REF!</definedName>
    <definedName name="BExBAG5D16CADDC0MWOKCY7JZQO0" hidden="1">#REF!</definedName>
    <definedName name="BExBAHY3NCFFKJ0L0RWLV9Q2XEA7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5L31H53WLFYF54SQM4A7EU4" hidden="1">#REF!</definedName>
    <definedName name="BExBC78HXWXHO3XAB6E8NVTBGLJS" hidden="1">#REF!</definedName>
    <definedName name="BExBCATYYZZEDHH6VTB2O2HIRMIR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05M2XLZ3FDJC1J5FM7IICZB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87JCZT4EZQQ1HEUN7ZAMNT" hidden="1">#REF!</definedName>
    <definedName name="BExBDUVGK3E1J4JY9ZYTS7V14BLY" hidden="1">#REF!</definedName>
    <definedName name="BExBDVH3DOL955WK34ZBD4XWH6OI" hidden="1">#REF!</definedName>
    <definedName name="BExBE162OSBKD30I7T1DKKPT3I9I" hidden="1">#REF!</definedName>
    <definedName name="BExBE5YPUY1T7N7DHMMIGGXK8TMP" hidden="1">#REF!</definedName>
    <definedName name="BExBE827OBMEXJZS59TKFQS6FC0Z" hidden="1">#REF!</definedName>
    <definedName name="BExBEC9ATLQZF86W1M3APSM4HEOH" hidden="1">#REF!</definedName>
    <definedName name="BExBEHCOWXYAJ0G8WL2C0YAEM0A3" hidden="1">#REF!</definedName>
    <definedName name="BExBEIUMJGTX2SBNU3E8Z2XPR27P" hidden="1">#REF!</definedName>
    <definedName name="BExBEYFQJE9YK12A6JBMRFKEC7RN" hidden="1">#REF!</definedName>
    <definedName name="BExBG1ED81J2O4A2S5F5Y3BPHMCR" hidden="1">#REF!</definedName>
    <definedName name="BExCRHX1OTQXWVM4RKG8IHHYCVFP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GOMZRUX4W3XE4LX5XXH5F2L" hidden="1">#REF!</definedName>
    <definedName name="BExCSMOFTXSUEC1T46LR1UPYRCX5" hidden="1">#REF!</definedName>
    <definedName name="BExCSMTPZZ9RQU93PT4098LW6KAZ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DNIGAFFV0FMRGUS25TGONCJ" hidden="1">#REF!</definedName>
    <definedName name="BExCTNE23PLYUM60ZCQ942C1KG81" hidden="1">#REF!</definedName>
    <definedName name="BExCTW8G3VCZ55S09HTUGXKB1P2M" hidden="1">#REF!</definedName>
    <definedName name="BExCTWJ9A4QCQ9OZN28V6HYAACMI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BILFA1EYYEOFEX37L275Z4P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UT768Y9WTBMX7GXYUGHWIXZD" hidden="1">#REF!</definedName>
    <definedName name="BExCUW1QXVMEP3B9SFPNEEWCG9I0" hidden="1">#REF!</definedName>
    <definedName name="BExCUWN57J3KE1LMYFY8FAMDD57T" hidden="1">#REF!</definedName>
    <definedName name="BExCV4VXZA9HAYPSLTWYK66MGS3Y" hidden="1">#REF!</definedName>
    <definedName name="BExCV634L7SVHGB0UDDTRRQ2Q72H" hidden="1">#REF!</definedName>
    <definedName name="BExCVA4UIZYJL3LZ7EQQOM9CIPAD" hidden="1">#REF!</definedName>
    <definedName name="BExCVBMRUN39FYTXYMM2N12EFLG1" hidden="1">#REF!</definedName>
    <definedName name="BExCVBXGSXT9FWJRG62PX9S1RK83" hidden="1">#REF!</definedName>
    <definedName name="BExCVEH7A1VWBBC4BVU6VNJA1WGJ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M4B2PZUHY0W5DLK6RO6HSGU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JOP24TCAR0PRZG8HD526AHX" hidden="1">#REF!</definedName>
    <definedName name="BExCWM8JQB8SI9MNZVUOQN3547K8" hidden="1">#REF!</definedName>
    <definedName name="BExCWOBVOESHXLNFULF3L3PHKV9U" hidden="1">#REF!</definedName>
    <definedName name="BExCWP2YCA04PGYT4V2CKSHBG2N7" hidden="1">#REF!</definedName>
    <definedName name="BExCWPDPESGZS07QGBLSBWDNVJLZ" hidden="1">#REF!</definedName>
    <definedName name="BExCWTVKHIVCRHF8GC39KI58YM5K" hidden="1">#REF!</definedName>
    <definedName name="BExCWZPWC0LNH9ZNEEWXFFTQFZN4" hidden="1">#REF!</definedName>
    <definedName name="BExCX2KGRZBRVLZNM8SUSIE6A0RL" hidden="1">#REF!</definedName>
    <definedName name="BExCX30QEPK6YY3L5B9A865PM1XZ" hidden="1">#REF!</definedName>
    <definedName name="BExCX3X451T70LZ1VF95L7W4Y4TM" hidden="1">#REF!</definedName>
    <definedName name="BExCX4NZ2N1OUGXM7EV0U7VULJMM" hidden="1">#REF!</definedName>
    <definedName name="BExCX5KCKNR3QHCET9D7RK52DEJB" hidden="1">#REF!</definedName>
    <definedName name="BExCX8V1U9KN0DWRM7RHUYCTBVEN" hidden="1">#REF!</definedName>
    <definedName name="BExCXCGIFCIU1476QTARIGF5OXEL" hidden="1">#REF!</definedName>
    <definedName name="BExCXILMURGYMAH6N5LF5DV6K3GM" hidden="1">#REF!</definedName>
    <definedName name="BExCXMY5ISUXV19SSN8W6FPXAY3L" hidden="1">#REF!</definedName>
    <definedName name="BExCXQUFBMXQ1650735H48B1AZT3" hidden="1">#REF!</definedName>
    <definedName name="BExCXUFX19ADNJAUPHJ62T1ZS5A4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E2K07U5UQ0WQNHXML7T0NJO" hidden="1">#REF!</definedName>
    <definedName name="BExCYH7R2U5R12XVG3NJ54H052NJ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9UA19GWDW0TL6HVTOXIRSPV" hidden="1">#REF!</definedName>
    <definedName name="BExCZFZCXMLY5DWESYJ9NGTJYQ8M" hidden="1">#REF!</definedName>
    <definedName name="BExCZIJ0082EB1UPRKX9EHOOUV0U" hidden="1">#REF!</definedName>
    <definedName name="BExCZJ4P8WS0BDT31WDXI0ROE7D6" hidden="1">#REF!</definedName>
    <definedName name="BExCZKH6NI0EE02L995IFVBD1J59" hidden="1">#REF!</definedName>
    <definedName name="BExCZNH3KPWE50T7YYORPIC1TXLN" hidden="1">#REF!</definedName>
    <definedName name="BExCZSKJ3H9C3V7IL5VIJR1XCVS6" hidden="1">#REF!</definedName>
    <definedName name="BExCZUD9FEOJBKDJ51Z3JON9LKJ8" hidden="1">#REF!</definedName>
    <definedName name="BExD03NQ5GR56X8Y0Y29FLTRLLS2" hidden="1">#REF!</definedName>
    <definedName name="BExD0508DAALLU00PHFPBC8SRRKT" hidden="1">#REF!</definedName>
    <definedName name="BExD0BAT3ER3NBREZM75FYDXWDA7" hidden="1">#REF!</definedName>
    <definedName name="BExD0BG9BZG0I2HQ6PWHGGVEMY6K" hidden="1">#REF!</definedName>
    <definedName name="BExD0C1TNBFIEWNG3IH7R8WOPI6B" hidden="1">#REF!</definedName>
    <definedName name="BExD0HALIN0JR4JTPGDEVAEE5EX5" hidden="1">#REF!</definedName>
    <definedName name="BExD0LCCDPG16YLY5WQSZF1XI5DA" hidden="1">#REF!</definedName>
    <definedName name="BExD0M38AXH7IMGDWBCB3CT349N5" hidden="1">#REF!</definedName>
    <definedName name="BExD0RMWSB4TRECEHTH6NN4K9DFZ" hidden="1">#REF!</definedName>
    <definedName name="BExD0U6KG10QGVDI1XSHK0J10A2V" hidden="1">#REF!</definedName>
    <definedName name="BExD11Z3KEWZ3PWH1UZSJRDRV9IH" hidden="1">#REF!</definedName>
    <definedName name="BExD13RUIBGRXDL4QDZ305UKUR12" hidden="1">#REF!</definedName>
    <definedName name="BExD14DETV5R4OOTMAXD5NAKWRO3" hidden="1">#REF!</definedName>
    <definedName name="BExD160UKTD6MG5W79IBIHP0ZPKQ" hidden="1">#REF!</definedName>
    <definedName name="BExD16BM4TPPOCZ5ARF5HM6XKRFF" hidden="1">#REF!</definedName>
    <definedName name="BExD1OAU9OXQAZA4D70HP72CU6GB" hidden="1">#REF!</definedName>
    <definedName name="BExD1Y1JV61416YA1XRQHKWPZIE7" hidden="1">#REF!</definedName>
    <definedName name="BExD25DU4ZMU9XFJZTH3WMVIKAK6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I9RDS4BGCN1GXO7T9OCTVFP" hidden="1">#REF!</definedName>
    <definedName name="BExD2O9JP64FF7WFAC5CXN0SJ91I" hidden="1">#REF!</definedName>
    <definedName name="BExD363H2VGFIQUCE6LS4AC5J0ZT" hidden="1">#REF!</definedName>
    <definedName name="BExD3A588E939V61P1XEW0FI5Q0S" hidden="1">#REF!</definedName>
    <definedName name="BExD3AW300FSO6AAXTER82E4G06O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ZGUHLSCF22XMCGLGJ6SWTEA" hidden="1">#REF!</definedName>
    <definedName name="BExD40O0CFTNJFOFMMM1KH0P7BUI" hidden="1">#REF!</definedName>
    <definedName name="BExD42M7FXJ8KK8AK9LDV75Z0U92" hidden="1">#REF!</definedName>
    <definedName name="BExD4440VK5VJ036LP729F6A0YGC" hidden="1">#REF!</definedName>
    <definedName name="BExD4BLRYNKM0GO3B3KP6590EN75" hidden="1">#REF!</definedName>
    <definedName name="BExD4BR9HJ3MWWZ5KLVZWX9FJAUS" hidden="1">#REF!</definedName>
    <definedName name="BExD4CYDIFKUQ00ORL8MH1G8AEOH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4ZQEW7F25SBOT6GFHWYONPD2" hidden="1">#REF!</definedName>
    <definedName name="BExD50MT3M6XZLNUP9JL93EG6D9R" hidden="1">#REF!</definedName>
    <definedName name="BExD58FB2E94KZRKVS2HR2X2RPON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LGLIOQ0OLD32Y77OQHSFA20" hidden="1">#REF!</definedName>
    <definedName name="BExD5QUSRFJWRQ1ZM50WYLCF74DF" hidden="1">#REF!</definedName>
    <definedName name="BExD5SSUIF6AJQHBHK8PNMFBPRYB" hidden="1">#REF!</definedName>
    <definedName name="BExD623C9LRX18BE0W2V6SZLQUXX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6IKQHK6BAYQM4S5BEVL56Z8X" hidden="1">#REF!</definedName>
    <definedName name="BExD71LTOE015TV5RSAHM8NT8GVW" hidden="1">#REF!</definedName>
    <definedName name="BExD73USXVADC7EHGHVTQNCT06ZA" hidden="1">#REF!</definedName>
    <definedName name="BExD7BHVRBZ6463MAK6KNCZQQAZL" hidden="1">#REF!</definedName>
    <definedName name="BExD7GAI1HJ9MD4ZU26MDRDS4E2B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7N6P5ERNDX7C0TYFQOP08EQQ" hidden="1">#REF!</definedName>
    <definedName name="BExD87EVTIE7IAHSBAD70MNJUTK8" hidden="1">#REF!</definedName>
    <definedName name="BExD8H5O087KQVWIVPUUID5VMGMS" hidden="1">#REF!</definedName>
    <definedName name="BExD8OCLZMFN5K3VZYI4Q4ITVKUA" hidden="1">#REF!</definedName>
    <definedName name="BExD8UY01RLLF0MGPUZLE6EXR9AC" hidden="1">#REF!</definedName>
    <definedName name="BExD90MZC8CFEENJPJGQXGWBZL33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C0ZMLX1WR2QR1YPWX15IH8W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JS3GCJ8M5I4XF4ZMYZ4BXT" hidden="1">#REF!</definedName>
    <definedName name="BExDA6LD9061UULVKUUI4QP8SK13" hidden="1">#REF!</definedName>
    <definedName name="BExDA7SHULP5GGGVSZFK3FMN833U" hidden="1">#REF!</definedName>
    <definedName name="BExDABE0KA94036RVJKMXL7GB30N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BO8QK1FUFVLO07NZ0BZ9BKA0" hidden="1">#REF!</definedName>
    <definedName name="BExDBRJDI7W1042W6UYNA12BZGBJ" hidden="1">#REF!</definedName>
    <definedName name="BExDBY4R8EXLUENLCDFC4YRRVQPS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OKLZRPEMPJO02S4EGHZXAWN3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E3GC6W9CGTSGR7X502XUI5L" hidden="1">#REF!</definedName>
    <definedName name="BExEQFLE2RPWGMWQAI4JMKUEFRPT" hidden="1">#REF!</definedName>
    <definedName name="BExEQK38GYRBUH7XFJUH04UET47Q" hidden="1">#REF!</definedName>
    <definedName name="BExEQKE1O2TX2P7ZGJMB9VWDXWO4" hidden="1">#REF!</definedName>
    <definedName name="BExEQTZAP8R69U31W4LKGTKKGKQE" hidden="1">#REF!</definedName>
    <definedName name="BExEQU4RR1SZE5XJ90D8ZQ8KRZFG" hidden="1">#REF!</definedName>
    <definedName name="BExER2O72H1F9WV6S1J04C15PXX7" hidden="1">#REF!</definedName>
    <definedName name="BExERFEPB2LP5DWH3DNZJF8R0AK9" hidden="1">#REF!</definedName>
    <definedName name="BExERRUIKIOATPZ9U4HQ0V52RJAU" hidden="1">#REF!</definedName>
    <definedName name="BExERSANFNM1O7T65PC5MJ301YET" hidden="1">#REF!</definedName>
    <definedName name="BExERTNAJZ59DKI5JCRPJKMWW067" hidden="1">#REF!</definedName>
    <definedName name="BExERWCEBKQRYWRQLYJ4UCMMKTHG" hidden="1">#REF!</definedName>
    <definedName name="BExES1QK2RJM42AWEVW7RIMFEW0F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EH25TCNEETUCSRK8DYHROYY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3SPX08PMIJ6NN1UTG16Y6O2" hidden="1">#REF!</definedName>
    <definedName name="BExETA3B1FCIOA80H94K90FWXQKE" hidden="1">#REF!</definedName>
    <definedName name="BExETAZOYT4CJIT8RRKC9F2HJG1D" hidden="1">#REF!</definedName>
    <definedName name="BExETDZJZBM897WV9SJ54R7KH7MG" hidden="1">#REF!</definedName>
    <definedName name="BExETDZKK8E89XXW4SLL9AY29YEZ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U66ISCWFE06X0BBMH4H32HS" hidden="1">#REF!</definedName>
    <definedName name="BExETVTGY38YXYYF7N73OYN6FYY3" hidden="1">#REF!</definedName>
    <definedName name="BExEUNE4T242Y59C6MS28MXEUGCP" hidden="1">#REF!</definedName>
    <definedName name="BExEV1H9B1FRT8LPRHN7ODLAOI8T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7MBFVP1I7TO351C06LT5IXR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SLKRULT27602UIM13PGVL2R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5SCJJRAF57MFJ81MB2U6K1N" hidden="1">#REF!</definedName>
    <definedName name="BExEW68M9WL8214QH9C7VCK7BN08" hidden="1">#REF!</definedName>
    <definedName name="BExEW8C5SY1NQL4BKYZVXQ6JPR0W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WRTB911TBBZNA61Y44XXUP7N" hidden="1">#REF!</definedName>
    <definedName name="BExEWY3WYCWEMX9F15OWWUSC6ITZ" hidden="1">#REF!</definedName>
    <definedName name="BExEX25M63XO5LQD9ZS2VHQ0U8SR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3GVGXSA8OTWWVC0OOM3N7EO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JFE12J96ZPQZ2WHQZ66M1PC" hidden="1">#REF!</definedName>
    <definedName name="BExF0LOEHV42P2DV7QL8O7HOQ3N9" hidden="1">#REF!</definedName>
    <definedName name="BExF0MVJ4YGAIOT97BSBZTKKMJLO" hidden="1">#REF!</definedName>
    <definedName name="BExF0WRM9VO25RLSO03ZOCE8H7K5" hidden="1">#REF!</definedName>
    <definedName name="BExF0ZRI7W4RSLIDLHTSM0AWXO3S" hidden="1">#REF!</definedName>
    <definedName name="BExF15RBGKENVWZEFUPEK40YBRA7" hidden="1">#REF!</definedName>
    <definedName name="BExF19CT3MMZZ2T5EWMDNG3UOJ01" hidden="1">#REF!</definedName>
    <definedName name="BExF1I6ZCNOTATBG3PZ1RGSJ7JEC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1Z9Z270BYA12GL2T6GSF2ZTY" hidden="1">#REF!</definedName>
    <definedName name="BExF29MBQUXJYOPZW1LVIKUJ4C01" hidden="1">#REF!</definedName>
    <definedName name="BExF2CWZN6E87RGTBMD4YQI2QT7R" hidden="1">#REF!</definedName>
    <definedName name="BExF2DYO1WQ7GMXSTAQRDBW1NSFG" hidden="1">#REF!</definedName>
    <definedName name="BExF2MSVB7MZZMDR2SCNEYJX21AU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HDFSQD839XTC1DA8K1VHPZK" hidden="1">#REF!</definedName>
    <definedName name="BExF3I9T44X7DV9HHV51DVDDPPZG" hidden="1">#REF!</definedName>
    <definedName name="BExF3JMFX5DILOIFUDIO1HZUK875" hidden="1">#REF!</definedName>
    <definedName name="BExF3NO0RE1VBB19GCRR03V0B690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3WT0ZHF3EL0ASMG2VZWM9G8I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RZ6DOAJ22UKB3277ZIOU46S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6H4GVM169LVJ9EMCTORM8Q7" hidden="1">#REF!</definedName>
    <definedName name="BExF6786I4LDI5XCLJEAUR1360PJ" hidden="1">#REF!</definedName>
    <definedName name="BExF67O951CF8UJF3KBDNR0E83C1" hidden="1">#REF!</definedName>
    <definedName name="BExF6EV7I35NVMIJGYTB6E24YVPA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QUSYQJK98BYSLTE5MXT70P5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R9OJ83YUOQJTFS47QJFPBA6" hidden="1">#REF!</definedName>
    <definedName name="BExF7WD56YB3STK93BIQP3486ZEI" hidden="1">#REF!</definedName>
    <definedName name="BExF80K6MCUWS9W99VRNYEN44QQZ" hidden="1">#REF!</definedName>
    <definedName name="BExF81GI8B8WBHXFTET68A9358BR" hidden="1">#REF!</definedName>
    <definedName name="BExF87GAYMXKMUTK8SVUQ03Q8QZR" hidden="1">#REF!</definedName>
    <definedName name="BExGKVQARCQ9KIFMMXBXEKHDTREN" hidden="1">#REF!</definedName>
    <definedName name="BExGL97US0Y3KXXASUTVR26XLT70" hidden="1">#REF!</definedName>
    <definedName name="BExGLA47VYPH5Q19X9DS7CT55B4I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X716Z4UBZVUK6LS4LCBZ8EV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7SOVSLKC6I1KE8PWWP0JN74" hidden="1">#REF!</definedName>
    <definedName name="BExGN9FZ2RWCMSY1YOBJKZMNIM9R" hidden="1">#REF!</definedName>
    <definedName name="BExGNDSIMTHOCXXG6QOGR6DA8SGG" hidden="1">#REF!</definedName>
    <definedName name="BExGNG6TCN1ZSYO3FQ0I1CHBMQSK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93Y9EAR1NQIAT7U7P8UVVPK" hidden="1">#REF!</definedName>
    <definedName name="BExGOB25QJMQCQE76MRW9X58OIOO" hidden="1">#REF!</definedName>
    <definedName name="BExGOD5OOOBUBIMGTY10CMMLMXNN" hidden="1">#REF!</definedName>
    <definedName name="BExGODAZKJ9EXMQZNQR5YDBSS525" hidden="1">#REF!</definedName>
    <definedName name="BExGODR8ZSMUC11I56QHSZ686XV5" hidden="1">#REF!</definedName>
    <definedName name="BExGOT6UXUX5FVTAYL9SOBZ1D0II" hidden="1">#REF!</definedName>
    <definedName name="BExGOXJDHUDPDT8I8IVGVW9J0R5Q" hidden="1">#REF!</definedName>
    <definedName name="BExGP3TT3CY5VYQJQ82YO0NMENH1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4E4XWZBZNG82O3F6S3IX0UD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NPYSR0588CMPYC6F4KV9EDE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AY9F658TSUK4B5X7SAIOYT9" hidden="1">#REF!</definedName>
    <definedName name="BExGRD74EJWS14SU2OOJCGK9X1W7" hidden="1">#REF!</definedName>
    <definedName name="BExGROQL61G1JF22224SED98B361" hidden="1">#REF!</definedName>
    <definedName name="BExGRUKVVKDL8483WI70VN2QZDGD" hidden="1">#REF!</definedName>
    <definedName name="BExGRW2VUL2RYAVBES5DLY6VH9EK" hidden="1">#REF!</definedName>
    <definedName name="BExGS2IWR5DUNJ1U9PAKIV8CMBNI" hidden="1">#REF!</definedName>
    <definedName name="BExGS39S7AWXR3SMHER030GA9FHE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CKA06Y0QKMK697YEVLEA9FY" hidden="1">#REF!</definedName>
    <definedName name="BExGSJWJN6NORKNRWIN4W0MANCAV" hidden="1">#REF!</definedName>
    <definedName name="BExGSQY65LH1PCKKM5WHDW83F35O" hidden="1">#REF!</definedName>
    <definedName name="BExGSSW8N9A0O48I1Z0M4ZIIXNTV" hidden="1">#REF!</definedName>
    <definedName name="BExGSYW1GKISF0PMUAK3XJK9PEW9" hidden="1">#REF!</definedName>
    <definedName name="BExGSZCAQHVWXD4N87N0EW2W1JGB" hidden="1">#REF!</definedName>
    <definedName name="BExGT0DZJB6LSF6L693UUB9EY1VQ" hidden="1">#REF!</definedName>
    <definedName name="BExGTGVFIF8HOQXR54SK065A8M4K" hidden="1">#REF!</definedName>
    <definedName name="BExGTHRSN7OEWMFAXSHGKS2ECVLO" hidden="1">#REF!</definedName>
    <definedName name="BExGTIYX3OWPIINOGY1E4QQYSKHP" hidden="1">#REF!</definedName>
    <definedName name="BExGTKGUN0KUU3C0RL2LK98D8MEK" hidden="1">#REF!</definedName>
    <definedName name="BExGTTWOFVNMXRUNAMNODBN7I5RE" hidden="1">#REF!</definedName>
    <definedName name="BExGTZ046J7VMUG4YPKFN2K8TWB7" hidden="1">#REF!</definedName>
    <definedName name="BExGU1JWSVXPWIF3A5PN098ST2ZB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PZ6NZ68L2EDDWJAMBIUVHKZ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LQV4WLYED6UCM4VDJMDIODS" hidden="1">#REF!</definedName>
    <definedName name="BExGVQE1PH4Q46QUDV9GXTDJHSBP" hidden="1">#REF!</definedName>
    <definedName name="BExGVQUBBCND7N6N8UAFSJ3XMO2K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4XE5DHK7GOPYX8TT51CSG15" hidden="1">#REF!</definedName>
    <definedName name="BExGW5Z3L0OX08J99L459WM06JKA" hidden="1">#REF!</definedName>
    <definedName name="BExGWABG5VT5XO1A196RK61AXA8C" hidden="1">#REF!</definedName>
    <definedName name="BExGWE2ENPKKCYNRTQY1QKPWFLXM" hidden="1">#REF!</definedName>
    <definedName name="BExGWEO0JDG84NYLEAV5NSOAGMJZ" hidden="1">#REF!</definedName>
    <definedName name="BExGWK7JDSL1M5WZ40HT9QXFJ1EM" hidden="1">#REF!</definedName>
    <definedName name="BExGWLEOC70Z8QAJTPT2PDHTNM4L" hidden="1">#REF!</definedName>
    <definedName name="BExGWNCXLCRTLBVMTXYJ5PHQI6SS" hidden="1">#REF!</definedName>
    <definedName name="BExGWTI0YD2LF2C6MIF0OB6ZIWO7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R7QM0F3N9OYEG8V5BZ8X5WD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M8ENAT3UBFMSYCXQG8WWNVD" hidden="1">#REF!</definedName>
    <definedName name="BExGYMZGRR1O4VFUEQP4FPY9SFY6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TE5G7WSV7TYWM2Q9FW7YZUN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BTMHS9M9C5JSOE1DK83LRCJ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81KIGEHYN7U002O6RO1HZT7" hidden="1">#REF!</definedName>
    <definedName name="BExH1COQB2N3U6HS9ITOY40KC6JA" hidden="1">#REF!</definedName>
    <definedName name="BExH1FDTQXR9QQ31WDB7OPXU7MPT" hidden="1">#REF!</definedName>
    <definedName name="BExH1FOMEUIJNIDJAUY0ZQFBJSY9" hidden="1">#REF!</definedName>
    <definedName name="BExH1G4VNA3BFMF4QK35PGSBQJMB" hidden="1">#REF!</definedName>
    <definedName name="BExH1JFFHEBFX9BWJMNIA3N66R3Z" hidden="1">#REF!</definedName>
    <definedName name="BExH1UYUZFQ3NQ2E3UANIJDR9U8U" hidden="1">#REF!</definedName>
    <definedName name="BExH1Z0GIUSVTF2H1G1I3PDGBNK2" hidden="1">#REF!</definedName>
    <definedName name="BExH225UTM6S9FW4MUDZS7F1PQSH" hidden="1">#REF!</definedName>
    <definedName name="BExH22M34C4EGB2M8ES9K2NBZFIX" hidden="1">#REF!</definedName>
    <definedName name="BExH23271RF7AYZ542KHQTH68GQ7" hidden="1">#REF!</definedName>
    <definedName name="BExH25LUU6AHETNY34SBU5S7UOWE" hidden="1">#REF!</definedName>
    <definedName name="BExH2EARUVJ0LN7IJXI0S3UWLQB2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HTQQA3RHXK08CNPZI42FVSA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HXMSLC44C053SZXSYO7792" hidden="1">#REF!</definedName>
    <definedName name="BExIHPQCQTGEW8QOJVIQ4VX0P6DX" hidden="1">#REF!</definedName>
    <definedName name="BExII1F6IZ6R90QEXPQM797VHUO1" hidden="1">#REF!</definedName>
    <definedName name="BExII1KN91Q7DLW0UB7W2TJ5ACT9" hidden="1">#REF!</definedName>
    <definedName name="BExII50LI8I0CDOOZEMIVHVA2V95" hidden="1">#REF!</definedName>
    <definedName name="BExIIFCX8RFH3G7Q9DCH3HTE14VA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DISZXEB5UAC55IINOQUBK6X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RR7W9PHGSRPIHRCMIOQUEQQ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PRX2YB5WTLBU2ZIIDKTSZLB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5T2MJ6DXYOSVERRYGMDV89B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T6PKNSR8V0R7UE4IRG590K6" hidden="1">#REF!</definedName>
    <definedName name="BExIM2RXHXBO63HBPUTHF775IIRY" hidden="1">#REF!</definedName>
    <definedName name="BExIM2RXYS5BGYBDMFLU1RE8039Z" hidden="1">#REF!</definedName>
    <definedName name="BExIM2X90EG7J3TG4STQ3J1OK4O0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HQ27UK79IK88M14P1SXMGYY" hidden="1">#REF!</definedName>
    <definedName name="BExINI6A7H3KSFRFA6UBBDPKW37F" hidden="1">#REF!</definedName>
    <definedName name="BExINIMK8XC3JOBT2EXYFHHH52H0" hidden="1">#REF!</definedName>
    <definedName name="BExINLGZTO4C3BAICP3I2AXI0L3L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T417AAWC51ZA8X4TDJCY0QV" hidden="1">#REF!</definedName>
    <definedName name="BExINT42RM5ESUGKCUN8IZFWEV0D" hidden="1">#REF!</definedName>
    <definedName name="BExINZELBUXH0OXC3SAGC2RI7DXI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P121EZ0DOU3CLJVVRUIQPZP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MWA45QSRZBQJ7J5LE412D5J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65DFEB0L9IMMF5X977SD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K0FRCT7UYOFPF6HXKEUARNJ" hidden="1">#REF!</definedName>
    <definedName name="BExIQX1XBB31HZTYEEVOBSE3C5A6" hidden="1">#REF!</definedName>
    <definedName name="BExIQY8VY7PMQS8M5UTSAF3MW1AA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RRM8X5MMN15Q3SPFK13165ZR" hidden="1">#REF!</definedName>
    <definedName name="BExIS4T0DRF57HYO7OGG72KBOFOI" hidden="1">#REF!</definedName>
    <definedName name="BExIS77BJDDK18PGI9DSEYZPIL7P" hidden="1">#REF!</definedName>
    <definedName name="BExIS8UME1A94FJH5YHFVEO8E03Z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XVMB9A7MHHRJTQGWLTINL5K" hidden="1">#REF!</definedName>
    <definedName name="BExIT1MK8TBAK3SNP36A8FKDQSOK" hidden="1">#REF!</definedName>
    <definedName name="BExITBNYANV2S8KD56GOGCKW393R" hidden="1">#REF!</definedName>
    <definedName name="BExITENTNC8AZE7V0WRWRYW8HP0C" hidden="1">#REF!</definedName>
    <definedName name="BExITKI640SU7Y4KLZY9I1Z9R6TT" hidden="1">#REF!</definedName>
    <definedName name="BExITTSMS5QHJIV39IX8L172UTTU" hidden="1">#REF!</definedName>
    <definedName name="BExITU3FT317H7G8057DIO12TN7U" hidden="1">#REF!</definedName>
    <definedName name="BExITXE2V3RFP2CB0EZVVTMZFX7T" hidden="1">#REF!</definedName>
    <definedName name="BExIUAFCGGFQDEDMTXUYTTA3EYBT" hidden="1">#REF!</definedName>
    <definedName name="BExIUD4OJGH65NFNQ4VMCE3R4J1X" hidden="1">#REF!</definedName>
    <definedName name="BExIUKGWIPE992U6T8OUR0LZQDXK" hidden="1">#REF!</definedName>
    <definedName name="BExIUM46R6FW1PBJUL86BQVXB96X" hidden="1">#REF!</definedName>
    <definedName name="BExIUTB5OAAXYW0OFMP0PS40SPOB" hidden="1">#REF!</definedName>
    <definedName name="BExIUUT2MHIOV6R3WHA0DPM1KBKY" hidden="1">#REF!</definedName>
    <definedName name="BExIUY3RMHPHDAHQNA21GY3ZUTMU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8AM80CS6E5TN6IATF33GV1V" hidden="1">#REF!</definedName>
    <definedName name="BExIVBFYNRU691AQPVWWPH7PG4PX" hidden="1">#REF!</definedName>
    <definedName name="BExIVC6WZMHRBRGIBUVX0CO2RK05" hidden="1">#REF!</definedName>
    <definedName name="BExIVCXWL6H5LD9DHDIA4F5U9TQL" hidden="1">#REF!</definedName>
    <definedName name="BExIVEL6GUMOY062S9PFOGOGJ1UX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CGFM00Y1WAFPJT5KRD1K5XP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WLFXFUPVKEPUHWJYGEW9I7SQ" hidden="1">#REF!</definedName>
    <definedName name="BExIWNZR6BI167OK1PHT0XMDHSMS" hidden="1">#REF!</definedName>
    <definedName name="BExIWQ8KOCZ9G1137JOM03I28GP4" hidden="1">#REF!</definedName>
    <definedName name="BExIX34PM5DBTRHRQWP6PL6WIX88" hidden="1">#REF!</definedName>
    <definedName name="BExIX5OAP9KSUE5SIZCW9P39Q4WE" hidden="1">#REF!</definedName>
    <definedName name="BExIXB7UUMLUUU4G2KWA00VKHNEJ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Q63QDPSPOEL1H0OP89YQTZH" hidden="1">#REF!</definedName>
    <definedName name="BExIYV9IMIVVVSZNL48E412WN7ZF" hidden="1">#REF!</definedName>
    <definedName name="BExIYWWSSNFJ49218D4EO9QWKL69" hidden="1">#REF!</definedName>
    <definedName name="BExIYZGLDQ1TN7BIIN4RLDP31GIM" hidden="1">#REF!</definedName>
    <definedName name="BExIZ4K0EZJK6PW3L8SVKTJFSWW9" hidden="1">#REF!</definedName>
    <definedName name="BExIZ5GDN6WSJ55BFCN2CC7G80L0" hidden="1">#REF!</definedName>
    <definedName name="BExIZ6YBLNY9O1BQC129VGDXCVNX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J1PWWYANUHL8A16ETV0RDAXC3" hidden="1">#REF!</definedName>
    <definedName name="BExKCDYKAEV45AFXHVHZZ62E5BM3" hidden="1">#REF!</definedName>
    <definedName name="BExKCJCRGT5SGXIHDQI24Z6J8GI4" hidden="1">#REF!</definedName>
    <definedName name="BExKDKO0W4AGQO1V7K6Q4VM750FT" hidden="1">#REF!</definedName>
    <definedName name="BExKDLF10G7W77J87QWH3ZGLUCLW" hidden="1">#REF!</definedName>
    <definedName name="BExKE0PBX3XGOUM78ZT54ALDAVSP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HGARZIYPYRZWQNLP5VVCRE2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32BHV278YC2ID5UIB5O51K" hidden="1">#REF!</definedName>
    <definedName name="BExKFYJC4EVEV54F82K6VKP7Q3OU" hidden="1">#REF!</definedName>
    <definedName name="BExKG4IYHBKQQ8J8FN10GB2IKO33" hidden="1">#REF!</definedName>
    <definedName name="BExKG60XBDFYOF7ZU3F5US7CM2Y4" hidden="1">#REF!</definedName>
    <definedName name="BExKG6XA0DGM4VUMUE4NHHVYVJ0J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RLRYB3OW56X3JCUII1OOS3K" hidden="1">#REF!</definedName>
    <definedName name="BExKGV77YH9YXIQTRKK2331QGYKF" hidden="1">#REF!</definedName>
    <definedName name="BExKH170S7VQ0NRNOWNT98XVEWUH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HWD5BOLP8DQJHOIBWHYCSY9W" hidden="1">#REF!</definedName>
    <definedName name="BExKI4076KXCDE5KXL79KT36OKLO" hidden="1">#REF!</definedName>
    <definedName name="BExKI45P8VH8M6QPIX8B2CFPOGZ3" hidden="1">#REF!</definedName>
    <definedName name="BExKI7LO70WYISR7Q0Y1ZDWO9M3B" hidden="1">#REF!</definedName>
    <definedName name="BExKIEN5C2YIQQSVLK8YO62XYJMM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CRXE2B5CHO3044NF9QAKPIW" hidden="1">#REF!</definedName>
    <definedName name="BExKKIM9NPF6B3SPMPIQB27HQME4" hidden="1">#REF!</definedName>
    <definedName name="BExKKIX1BCBQ4R3K41QD8NTV0OV0" hidden="1">#REF!</definedName>
    <definedName name="BExKKKV82VW7RLX4HE7NYZULP4I5" hidden="1">#REF!</definedName>
    <definedName name="BExKKLGTZTV7J4XD4AGDM4UEZFTY" hidden="1">#REF!</definedName>
    <definedName name="BExKKQ3ZWADYV03YHMXDOAMU90EB" hidden="1">#REF!</definedName>
    <definedName name="BExKKRWPS7N7KUY6X06X0TEINQM6" hidden="1">#REF!</definedName>
    <definedName name="BExKKUGD2HMJWQEYZ8H3X1BMXFS9" hidden="1">#REF!</definedName>
    <definedName name="BExKKX05KCZZZPKOR1NE5A8RGVT4" hidden="1">#REF!</definedName>
    <definedName name="BExKKX5GX2R75C9E5OJC8AEQ02WR" hidden="1">#REF!</definedName>
    <definedName name="BExKLD6S9L66QYREYHBE5J44OK7X" hidden="1">#REF!</definedName>
    <definedName name="BExKLEZK32L28GYJWVO63BZ5E1JD" hidden="1">#REF!</definedName>
    <definedName name="BExKLHTYKCAWH7WCYP78L3516NDH" hidden="1">#REF!</definedName>
    <definedName name="BExKLLKVVHT06LA55JB2FC871DC5" hidden="1">#REF!</definedName>
    <definedName name="BExKMFUOVKD6ZRRWMW0FAANYOY14" hidden="1">#REF!</definedName>
    <definedName name="BExKMM52P2JTD826GL7EUFZ2GOWA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SP7EUXMQ7HQ1I4UI51T620P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BVQIBD5QN64WI0VMWG8ECVY" hidden="1">#REF!</definedName>
    <definedName name="BExKODIZGWW2EQD0FEYW6WK6XLCM" hidden="1">#REF!</definedName>
    <definedName name="BExKOPO2HPWVQGAKW8LOZMPIDEFG" hidden="1">#REF!</definedName>
    <definedName name="BExKOU0G4S03BPJYQJ7Q6BXA1XZE" hidden="1">#REF!</definedName>
    <definedName name="BExKP1NNUBCM89W1AWCQ4GYT46VL" hidden="1">#REF!</definedName>
    <definedName name="BExKPEZP0QTKOTLIMMIFSVTHQEEK" hidden="1">#REF!</definedName>
    <definedName name="BExKPJXT3SWOS15NRMD9RAD4AXOC" hidden="1">#REF!</definedName>
    <definedName name="BExKPLFRCAYNO7ZNGISMPGFFXB00" hidden="1">#REF!</definedName>
    <definedName name="BExKPLQJX0HJ8OTXBXH9IC9J2V0W" hidden="1">#REF!</definedName>
    <definedName name="BExKPN8C7GN36ZJZHLOB74LU6KT0" hidden="1">#REF!</definedName>
    <definedName name="BExKPUKRNDWTKQ8SV8FLABPPXTJK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R8NYY6S7G0RNG3W5UHF26LU" hidden="1">#REF!</definedName>
    <definedName name="BExKQRUAOHG635WYE6STI4YHGJPE" hidden="1">#REF!</definedName>
    <definedName name="BExKQTXRG3ECU8NT47UR7643LO5G" hidden="1">#REF!</definedName>
    <definedName name="BExKQVL7HPOIZ4FHANDFMVOJLEPR" hidden="1">#REF!</definedName>
    <definedName name="BExKR1VS7ERDDF8HXB3WTPYEUCIU" hidden="1">#REF!</definedName>
    <definedName name="BExKR32XG1WY77WDT8KW9FJPGQTU" hidden="1">#REF!</definedName>
    <definedName name="BExKR510GA0MUAKSG4OVIQ26I0BG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LH6QVG81B35VZ8FUSPBKTD5" hidden="1">#REF!</definedName>
    <definedName name="BExKSRX3BUJY78UHYYZJVTVLMZVP" hidden="1">#REF!</definedName>
    <definedName name="BExKSU0MKNAVZYYPKCYTZDWQX4R8" hidden="1">#REF!</definedName>
    <definedName name="BExKSUBFNA2CM15GD0QR99POCR5I" hidden="1">#REF!</definedName>
    <definedName name="BExKSV7ROT5B5BVJ3G19JSC85BAD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9AWCJUL6FVVYMI7NGFTAEEG" hidden="1">#REF!</definedName>
    <definedName name="BExKTQZGN8GI3XGSEXMPCCA3S19H" hidden="1">#REF!</definedName>
    <definedName name="BExKTSBXGP8YGSN5UO0FUHVXT92J" hidden="1">#REF!</definedName>
    <definedName name="BExKTUKYYU0F6TUW1RXV24LRAZFE" hidden="1">#REF!</definedName>
    <definedName name="BExKU3FBLHQBIUTN6XEZW5GC9OG1" hidden="1">#REF!</definedName>
    <definedName name="BExKU3KMPVWH483Q5TP8K2H0S2L4" hidden="1">#REF!</definedName>
    <definedName name="BExKU82I99FEUIZLODXJDOJC96CQ" hidden="1">#REF!</definedName>
    <definedName name="BExKU9EXMNZKVJV6GSO4XEI3YCWM" hidden="1">#REF!</definedName>
    <definedName name="BExKUDM0DFSCM3D91SH0XLXJSL18" hidden="1">#REF!</definedName>
    <definedName name="BExKUGGKEOHX3EEPQ7NGSZWZ8UPA" hidden="1">#REF!</definedName>
    <definedName name="BExKULEKJLA77AUQPDUHSM94Y76Z" hidden="1">#REF!</definedName>
    <definedName name="BExKUPAT7VWF9ZS0PSYAV71U4N72" hidden="1">#REF!</definedName>
    <definedName name="BExKV08R85MKI3MAX9E2HERNQUNL" hidden="1">#REF!</definedName>
    <definedName name="BExKV334XOSQSXAYPE1ZFCWHR4J8" hidden="1">#REF!</definedName>
    <definedName name="BExKV4AAUNNJL5JWD7PX6BFKVS6O" hidden="1">#REF!</definedName>
    <definedName name="BExKV6J9WVQH09L0UOV4PHTLKXRK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VQRICZRKMKC3XFBPYJM79KT1" hidden="1">#REF!</definedName>
    <definedName name="BExKW0CSH7DA02YSNV64PSEIXB2P" hidden="1">#REF!</definedName>
    <definedName name="BExKW61SUXF65SCFWSZUR9GUOOMH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AMGWSV264QND3PEEFNT51OK" hidden="1">#REF!</definedName>
    <definedName name="BExMAC4FBX1U0Y3998JERGS9KL2T" hidden="1">#REF!</definedName>
    <definedName name="BExMAIF09XQ94J83IAH3DFXTENQV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MVGO0XJ71IWHILW9QA74NPG" hidden="1">#REF!</definedName>
    <definedName name="BExMBYPQDG9AYDQ5E8IECVFREPO6" hidden="1">#REF!</definedName>
    <definedName name="BExMBZ5YTPW7PFDUD2A9VUJ4HTNH" hidden="1">#REF!</definedName>
    <definedName name="BExMBZM2XYYERB8X75SWZCZRQTT3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GUFAIU47IPVOIVWOZPLSX79" hidden="1">#REF!</definedName>
    <definedName name="BExMCMZOEYWVOOJ98TBHTTCS7XB8" hidden="1">#REF!</definedName>
    <definedName name="BExMCQQH8CGFPPPG70D6VV4J3XR6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5OOQT5THEZMTKUDCTJQJ75P" hidden="1">#REF!</definedName>
    <definedName name="BExME88DH5DUKMUFI9FNVECXFD2E" hidden="1">#REF!</definedName>
    <definedName name="BExME9A7MOGAK7YTTQYXP5DL6VYA" hidden="1">#REF!</definedName>
    <definedName name="BExMEIF7MG94HDIP9UUN2B1R7AP9" hidden="1">#REF!</definedName>
    <definedName name="BExMEOV9YFRY5C3GDLU60GIX10BY" hidden="1">#REF!</definedName>
    <definedName name="BExMEQ7OI6NAP3UP3UX0O5JKS0DV" hidden="1">#REF!</definedName>
    <definedName name="BExMEY09ESM4H2YGKEQQRYUD114R" hidden="1">#REF!</definedName>
    <definedName name="BExMF4G4IUPQY1Y5GEY5N3E04CL6" hidden="1">#REF!</definedName>
    <definedName name="BExMF5I0YYHYSHHGNQEI50YPTUFU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YPXA6CPPQEIQCZVJ1O8CC3D" hidden="1">#REF!</definedName>
    <definedName name="BExMG3IJ4BTO1ISLMJY91RJVU21M" hidden="1">#REF!</definedName>
    <definedName name="BExMG9NSK30KD01QX0UBN2VNRTG4" hidden="1">#REF!</definedName>
    <definedName name="BExMGD99CUH3CN5F5OWTFJPXIOC5" hidden="1">#REF!</definedName>
    <definedName name="BExMGG3PFIHPHX7NXB7HDFI3N12L" hidden="1">#REF!</definedName>
    <definedName name="BExMGGUQP0X7T5PIESJE86819NLZ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58NHPZ1UTOZCYFOQPS8I7WN" hidden="1">#REF!</definedName>
    <definedName name="BExMI6L9KX05GAK523JFKICJMTA5" hidden="1">#REF!</definedName>
    <definedName name="BExMI6QQ20XHD0NWJUN741B37182" hidden="1">#REF!</definedName>
    <definedName name="BExMI7MYLMINF9AC59CYYVFGQJAY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HJ01IVQHPV5ZNO9UPQB64N8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TILFEELDXT62AREXCM0DX4R" hidden="1">#REF!</definedName>
    <definedName name="BExMIV0KC8555D5E42ZGWG15Y0MO" hidden="1">#REF!</definedName>
    <definedName name="BExMIZT6AN7E6YMW2S87CTCN2UXH" hidden="1">#REF!</definedName>
    <definedName name="BExMJ03XNEEQE05W28YBDN4G56JD" hidden="1">#REF!</definedName>
    <definedName name="BExMJ15T9F3475M0896SG60TN0SR" hidden="1">#REF!</definedName>
    <definedName name="BExMJ39CRE4I6SJI19LKWDKX3OQ2" hidden="1">#REF!</definedName>
    <definedName name="BExMJC8UI1MMXIJR29O1IWETLHH6" hidden="1">#REF!</definedName>
    <definedName name="BExMJNC8ZFB9DRFOJ961ZAJ8U3A8" hidden="1">#REF!</definedName>
    <definedName name="BExMJSA6JY35531TSI8ZQP6U7CDE" hidden="1">#REF!</definedName>
    <definedName name="BExMJTBV8A3D31W2IQHP9RDFPPHQ" hidden="1">#REF!</definedName>
    <definedName name="BExMK2RTXN4QJWEUNX002XK8VQP8" hidden="1">#REF!</definedName>
    <definedName name="BExMK3YZF17HAMXX3PO2KP6S46ZU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ISYVO6POIGSJWIW3PHDYL45" hidden="1">#REF!</definedName>
    <definedName name="BExMKSP1VOPPTKX4WEPT3LUKE8WQ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2VXA0E0WCJ13O00WFMOW4RI" hidden="1">#REF!</definedName>
    <definedName name="BExML3XQNDIMX55ZCHHXKUV3D6E6" hidden="1">#REF!</definedName>
    <definedName name="BExML5QGSWHLI18BGY4CGOTD3UWH" hidden="1">#REF!</definedName>
    <definedName name="BExML6MTWMIEAK6NWSBVYN98A7G9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844A9KG2DK921WGK4O9YPZ" hidden="1">#REF!</definedName>
    <definedName name="BExMMQIUVPCOBISTEJJYNCCLUCPY" hidden="1">#REF!</definedName>
    <definedName name="BExMMSH37SF6GV4N9O9EW1APAZ1E" hidden="1">#REF!</definedName>
    <definedName name="BExMMTIXETA5VAKBSOFDD5SRU887" hidden="1">#REF!</definedName>
    <definedName name="BExMMV0P6P5YS3C35G0JYYHI7992" hidden="1">#REF!</definedName>
    <definedName name="BExMN1WVXE52MEF2NT3IVTY8KJQM" hidden="1">#REF!</definedName>
    <definedName name="BExMN2IH1J3S3D19MIV7YYZMS9DV" hidden="1">#REF!</definedName>
    <definedName name="BExMNAWJNSZ1W6QTQUX8O56Y0NF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I29DOEK5R1A5QZPUDKF7N6T" hidden="1">#REF!</definedName>
    <definedName name="BExMOIYOIL4KOXZBI7MJYXPIV1QJ" hidden="1">#REF!</definedName>
    <definedName name="BExMORI2ZA9JU0J28GT1ZAXP5A9C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PT9KA5ZL7QPEO8EJSGDXUSF6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86DS3IHF2GL3USMAG2JZHWC" hidden="1">#REF!</definedName>
    <definedName name="BExMSCO8TZ680ZEYN2WP0KB738IZ" hidden="1">#REF!</definedName>
    <definedName name="BExMSQRCC40AP8BDUPL2I2DNC210" hidden="1">#REF!</definedName>
    <definedName name="BExO4J9LR712G00TVA82VNTG8O7H" hidden="1">#REF!</definedName>
    <definedName name="BExO4WGD4T7PXNGQYFD65V3BP906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4NREBN75DKW0OMYAUWYVY5S" hidden="1">#REF!</definedName>
    <definedName name="BExO66LZJKY4PTQVREELI6POS4AY" hidden="1">#REF!</definedName>
    <definedName name="BExO6LLHCYTF7CIVHKAO0NMET14Q" hidden="1">#REF!</definedName>
    <definedName name="BExO6QE36OX39618EFGY819YKS0N" hidden="1">#REF!</definedName>
    <definedName name="BExO6Y6LB0P6L4JTH4J6TCB4OHW8" hidden="1">#REF!</definedName>
    <definedName name="BExO7OUQS3XTUQ2LDKGQ8AAQ3OJJ" hidden="1">#REF!</definedName>
    <definedName name="BExO7RUSODZC2NQZMT2AFSMV2ONF" hidden="1">#REF!</definedName>
    <definedName name="BExO7VLLWHHV7J25Z3RPF2PK6D8H" hidden="1">#REF!</definedName>
    <definedName name="BExO7WNA0JRE553ALPEZODW1ICID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BXK76C9VFPKRARWMK6YTJ6O" hidden="1">#REF!</definedName>
    <definedName name="BExO8CDTBCABLEUD6PE2UM2EZ6C4" hidden="1">#REF!</definedName>
    <definedName name="BExO8I85NBW303RBA7RZM8Q42KKU" hidden="1">#REF!</definedName>
    <definedName name="BExO8IZ05ZG0XVOL3W41KBQE176A" hidden="1">#REF!</definedName>
    <definedName name="BExO8SK9JB6X989C2E50VDFI9589" hidden="1">#REF!</definedName>
    <definedName name="BExO8SPR4QWYLQRJDDPI2HTYU64C" hidden="1">#REF!</definedName>
    <definedName name="BExO8UTAGQWDBQZEEF4HUNMLQCVU" hidden="1">#REF!</definedName>
    <definedName name="BExO8ZWPPH977G7OJO9G8JR25ZG1" hidden="1">#REF!</definedName>
    <definedName name="BExO937E20IHMGQOZMECL3VZC7OX" hidden="1">#REF!</definedName>
    <definedName name="BExO94UTJKQQ7TJTTJRTSR70YVJC" hidden="1">#REF!</definedName>
    <definedName name="BExO9AZXF5CN7MTM11IM5SV2RXHY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AULC4L2CQJSFPGMEJUUTI5B1" hidden="1">#REF!</definedName>
    <definedName name="BExOAZU2Y521ZUPN4R2HWBIUQKKR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XURJP8XL4VX0LAH1M4VR4VL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HBYK42SX24MJ239H6G9OJ8E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7UQ6G3P86ZLZV0GY79H7VLL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D2F7B5GEHKVIWGRV2BCDE2Y" hidden="1">#REF!</definedName>
    <definedName name="BExOERG5LWXYYEN1DY1H2FWRJS9T" hidden="1">#REF!</definedName>
    <definedName name="BExOEV1S6JJVO5PP4BZ20SNGZR7D" hidden="1">#REF!</definedName>
    <definedName name="BExOF2U4Y5JYM0GUBGC0U2UH931Y" hidden="1">#REF!</definedName>
    <definedName name="BExOF6VWODFNH2HUFTQI5L0UHNQ9" hidden="1">#REF!</definedName>
    <definedName name="BExOFEDNCYI2TPTMQ8SJN3AW4YMF" hidden="1">#REF!</definedName>
    <definedName name="BExOFGRSPF8UTG0K1OGA8LX12P37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BXX51PO4FXDL42WFPKYU6Y9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CI9MFNF9Y2P8D4LJGJ5B5CB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NLFZGEVXCTJ9CWMJJS7C98A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K437LIDQQW9LPBD4ZIP504X" hidden="1">#REF!</definedName>
    <definedName name="BExOIM7L0Z3LSII9P7ZTV4KJ8RMA" hidden="1">#REF!</definedName>
    <definedName name="BExOIRR9MU1G575D1ZA3HFPLOPHO" hidden="1">#REF!</definedName>
    <definedName name="BExOIWJVMJ6MG6JC4SPD1L00OHU1" hidden="1">#REF!</definedName>
    <definedName name="BExOIYCN8Z4JK3OOG86KYUCV0ME8" hidden="1">#REF!</definedName>
    <definedName name="BExOJ1HV93EOH7BOVAII53VPS2G2" hidden="1">#REF!</definedName>
    <definedName name="BExOJ3AKZ9BCBZT3KD8WMSLK6MN2" hidden="1">#REF!</definedName>
    <definedName name="BExOJ3FWAWMR29DR11VER2OQPUJT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6EKT2189GVNUAT82OZYA3XB" hidden="1">#REF!</definedName>
    <definedName name="BExOKFUDO7FXT8ZXISPIKAJYI0CO" hidden="1">#REF!</definedName>
    <definedName name="BExOKI3C3DWTNF6PRKG2XY34A3JA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UCCA6OM4TBUAJHS6O1UU6TO" hidden="1">#REF!</definedName>
    <definedName name="BExOLYZNG5RBD0BTS1OEZJNU92Q5" hidden="1">#REF!</definedName>
    <definedName name="BExOM3HIJ3UZPOKJI68KPBJAHPDC" hidden="1">#REF!</definedName>
    <definedName name="BExOM8VPAS5WZAM0QNYW8ZY56VAP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DSE2SJ2Q00MS22HA9D59305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0EYS79NAIW0WEELRXCYS9GK" hidden="1">#REF!</definedName>
    <definedName name="BExOO1WWIZSGB0YTGKESB45TSVMZ" hidden="1">#REF!</definedName>
    <definedName name="BExOO4B8FPAFYPHCTYTX37P1TQM5" hidden="1">#REF!</definedName>
    <definedName name="BExOO5D2QZREOU0YQCGPBXBS4YQ1" hidden="1">#REF!</definedName>
    <definedName name="BExOO6ERU9G120RGLKYWC09LZ5RE" hidden="1">#REF!</definedName>
    <definedName name="BExOO824YWJ12GSXLC07K7266C14" hidden="1">#REF!</definedName>
    <definedName name="BExOOIULUDOJRMYABWV5CCL906X6" hidden="1">#REF!</definedName>
    <definedName name="BExOOLE93DKM88V3PQ8ELSMZCHUA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1OYH5SW4PG5JI8ED4NJN4422" hidden="1">#REF!</definedName>
    <definedName name="BExQ29C73XR33S3668YYSYZAIHTG" hidden="1">#REF!</definedName>
    <definedName name="BExQ2D8FO6F5AOMJ5FJODJ81T8C3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V7SO1UTLMJ1NFVRKDOOQAP2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D1PQ0OOWP5T1D37RLPA9BFX" hidden="1">#REF!</definedName>
    <definedName name="BExQ3LW3GD5LUIS2HB4C1TEJJP2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FV23PRA8ZOTVPNAWYTCYRR2" hidden="1">#REF!</definedName>
    <definedName name="BExQ4KSYQQLLYN7NYUBF7WND3ACX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DQ4DQOLJ6KAS500VUBF9OTL" hidden="1">#REF!</definedName>
    <definedName name="BExQ5DVF3U6CH0PO809ZFLIE9A0F" hidden="1">#REF!</definedName>
    <definedName name="BExQ5IO89JL1G3PO02VX1LHZHLZ1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UID6Y8WYNRD669UN70IZT91" hidden="1">#REF!</definedName>
    <definedName name="BExQ5VEOVW4SMWTX520KZ3TVUW0I" hidden="1">#REF!</definedName>
    <definedName name="BExQ5VEQEIJO7YY80OJTA3XRQYJ9" hidden="1">#REF!</definedName>
    <definedName name="BExQ5Y3SSM2ICJCUN3XZ10VMPD4D" hidden="1">#REF!</definedName>
    <definedName name="BExQ5YUUK9FD0QGTY4WD0W90O7OL" hidden="1">#REF!</definedName>
    <definedName name="BExQ631QZYS8VO7HE6HNP34CEOR2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APM0TVP9WQAFVTB8N0NXA" hidden="1">#REF!</definedName>
    <definedName name="BExQ6M8B0X44N9TV56ATUVHGDI00" hidden="1">#REF!</definedName>
    <definedName name="BExQ6POH065GV0I74XXVD0VUPBJW" hidden="1">#REF!</definedName>
    <definedName name="BExQ6R0YG1HMF8DVPFMIHIOUSMVE" hidden="1">#REF!</definedName>
    <definedName name="BExQ6WV9KPSMXPPLGZ3KK4WNYTHU" hidden="1">#REF!</definedName>
    <definedName name="BExQ6Z48UU3475XVS5MSB61Y2LTN" hidden="1">#REF!</definedName>
    <definedName name="BExQ783XTMM2A9I3UKCFWJH1PP2N" hidden="1">#REF!</definedName>
    <definedName name="BExQ79LX01ZPQB8EGD1ZHR2VK2H3" hidden="1">#REF!</definedName>
    <definedName name="BExQ7AT1ON4L7W584EXCOXCQ8AF8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NJJ5I2EFVEHCKSRF7BAOJX8" hidden="1">#REF!</definedName>
    <definedName name="BExQ7OLEEXKKDJBY2RBEALGCVGC3" hidden="1">#REF!</definedName>
    <definedName name="BExQ7XL2Q1GVUFL1F9KK0K0EXMWG" hidden="1">#REF!</definedName>
    <definedName name="BExQ804OMLOOLGJAZ76PFIUFBWIX" hidden="1">#REF!</definedName>
    <definedName name="BExQ834L4O72YNJYUPLVXEJ7K3BU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DX1FNZIJVRD63724J6NDCOG" hidden="1">#REF!</definedName>
    <definedName name="BExQ8G0K46ZORA0QVQTDI7Z8LXGF" hidden="1">#REF!</definedName>
    <definedName name="BExQ8O3WEU8HNTTGKTW5T0QSKCLP" hidden="1">#REF!</definedName>
    <definedName name="BExQ8PWMBELWDMVC65RE0VV0PKJ2" hidden="1">#REF!</definedName>
    <definedName name="BExQ8XEDA0NG4CETTWK2XL8XZWLT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R7UV4VT86NLRFAY9CP2M3CL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6Y7SIFO3MVYCQACIZ6YV0W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TFG0VP9HTVNMWL5T6B3N3IP" hidden="1">#REF!</definedName>
    <definedName name="BExQAYDITUO5K8A2FQRB0H1O4I4E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BZZKW056AXUH7L35UYMATHNR" hidden="1">#REF!</definedName>
    <definedName name="BExQC5TWT21CGBKD0IHAXTIN2QB8" hidden="1">#REF!</definedName>
    <definedName name="BExQC94JL9F5GW4S8DQCAF4WB2DA" hidden="1">#REF!</definedName>
    <definedName name="BExQCDH4D9DTA02ITMHNTDANJREJ" hidden="1">#REF!</definedName>
    <definedName name="BExQCKTD8AT0824LGWREXM1B5D1X" hidden="1">#REF!</definedName>
    <definedName name="BExQCOV3MAQPJ038UJX6SNODPAZU" hidden="1">#REF!</definedName>
    <definedName name="BExQD571YWOXKR2SX85K5MKQ0AO2" hidden="1">#REF!</definedName>
    <definedName name="BExQD8SK7Y1Y0AYWI0WMF0ET8HR1" hidden="1">#REF!</definedName>
    <definedName name="BExQDB6VCHN8PNX8EA6JNIEQ2JC2" hidden="1">#REF!</definedName>
    <definedName name="BExQDE1B6U2Q9B73KBENABP71YM1" hidden="1">#REF!</definedName>
    <definedName name="BExQDG4YSI6HR3RI4SO2KWMGKUPB" hidden="1">#REF!</definedName>
    <definedName name="BExQDGQCN7ZW41QDUHOBJUGQAX40" hidden="1">#REF!</definedName>
    <definedName name="BExQE73VMCL6FGT6439XK03B088Y" hidden="1">#REF!</definedName>
    <definedName name="BExQEC7BRIJ30PTU3UPFOIP2HPE3" hidden="1">#REF!</definedName>
    <definedName name="BExQELXVICMMT0JFDWUW1L3I335X" hidden="1">#REF!</definedName>
    <definedName name="BExQEMUA4HEFM4OVO8M8MA8PIAW1" hidden="1">#REF!</definedName>
    <definedName name="BExQEQ4XZQFIKUXNU9H7WE7AMZ1U" hidden="1">#REF!</definedName>
    <definedName name="BExQERHKUGD73UH278HHQULBSG9M" hidden="1">#REF!</definedName>
    <definedName name="BExQESZI930ZHFKIRJ3TMK3X27PH" hidden="1">#REF!</definedName>
    <definedName name="BExQEY88PESL76JUL4GA11W8IHFE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FZZRMR5PQTR0X833N3LRX6Z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GV5VQ04IFVBYEFOZQHKJ561J" hidden="1">#REF!</definedName>
    <definedName name="BExQGVB7GL4W9291MCCPQ46Z66C1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XDHUYC4Q1EIPVGT5YX2JZL4" hidden="1">#REF!</definedName>
    <definedName name="BExQHZBHVN2L4HC7ACTR73T5OCV0" hidden="1">#REF!</definedName>
    <definedName name="BExQI5M37YD0WH3DQITAZHZBB115" hidden="1">#REF!</definedName>
    <definedName name="BExQI7V42EHAI28LLDLOQJ1ETBBF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EB09IBJU22LBRVC4SFL687J" hidden="1">#REF!</definedName>
    <definedName name="BExQIJUJOU8IYLVQCFMPTADHZ9J7" hidden="1">#REF!</definedName>
    <definedName name="BExQIS8O6R36CI01XRY9ISM99TW9" hidden="1">#REF!</definedName>
    <definedName name="BExQIVJB9MJ25NDUHTCVMSODJY2C" hidden="1">#REF!</definedName>
    <definedName name="BExQJ2KYENKJB760H4Z8NV8Z08WT" hidden="1">#REF!</definedName>
    <definedName name="BExQJ4DQ84ZQCB1WU62YHO0XEQSV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JQPFM9GN0NWOW73O5VE3NTJO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KDMM6UNMDK33ZZN3QBP6TN6" hidden="1">#REF!</definedName>
    <definedName name="BExQKP6ANI278H3LT3CHFIOFPQD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17FU4YOHE3YTW15EQ9ZTN1Y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4X03J9K12GCDNGZI9AZKE9C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KQ6RJB21YELK7Z4KFN2CQPS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PO59RQLS7HO1A6UIPRZX70V" hidden="1">#REF!</definedName>
    <definedName name="BExS3SDERJ27OER67TIGOVZU13A2" hidden="1">#REF!</definedName>
    <definedName name="BExS46R5WDNU5KL04FKY5LHJUCB8" hidden="1">#REF!</definedName>
    <definedName name="BExS46WMSMYP0MQ9GHLZM5ON641L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4WOJWBEF6OH97BLAVUD3TQ7R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5UP3NQ1QY0PMIO69O2J1JRQX" hidden="1">#REF!</definedName>
    <definedName name="BExS64QH0TK7BFMOHTRNM3DTXCZ5" hidden="1">#REF!</definedName>
    <definedName name="BExS668EZXO8KT71OK13TBL2MYVF" hidden="1">#REF!</definedName>
    <definedName name="BExS6GKQ96EHVLYWNJDWXZXUZW90" hidden="1">#REF!</definedName>
    <definedName name="BExS6ITKSZFRR01YD5B0F676SYN7" hidden="1">#REF!</definedName>
    <definedName name="BExS6M4AG8VGSMFGJXMMJ6YYATZI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43NAKMEAA4255AJCZWPVQD5" hidden="1">#REF!</definedName>
    <definedName name="BExS7EQLZPAVX5ZPW27ZJHFHXJWR" hidden="1">#REF!</definedName>
    <definedName name="BExS7J348DNX760P5D4N9N72C1H1" hidden="1">#REF!</definedName>
    <definedName name="BExS7OMMB9XYX3CR9NYR0OI0B6YV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PN4E1L5NH0OOKX0SGAV052X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8Z8DJ9GSBTJQBINLMFIRTKJ2" hidden="1">#REF!</definedName>
    <definedName name="BExS92DKGRFFCIA9C0IXDOLO57EP" hidden="1">#REF!</definedName>
    <definedName name="BExS95DMT99CLDFYVR0MMS5QFQ4O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MWR7YEFZL0UO24FU8UDGAXH" hidden="1">#REF!</definedName>
    <definedName name="BExS9WI0A6PSEB8N9GPXF2Z7MWHM" hidden="1">#REF!</definedName>
    <definedName name="BExSA5HP306TN9XJS0TU619DLRR7" hidden="1">#REF!</definedName>
    <definedName name="BExSA6U57AKWU3K9W6DLF75569X0" hidden="1">#REF!</definedName>
    <definedName name="BExSA8HLXG7TQJAREJXZWXCKKLYT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3CYILY5VM7EWWCYC2RHW5GS" hidden="1">#REF!</definedName>
    <definedName name="BExSB4JYKQ3MINI7RAYK5M8BLJDC" hidden="1">#REF!</definedName>
    <definedName name="BExSB6NLRVUI2GHH9VI5V6MY8ZL7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PN9MLJYMCCD3AD6AGFMBBGA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B5WUA2A09DZ1ZPZH3J8VFL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NBSLP026IKXG2AS0SKST99F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85QVM8XVOYH429ITJC8TA5Q" hidden="1">#REF!</definedName>
    <definedName name="BExSFELNPJYUZX393PKWKNNZYV1N" hidden="1">#REF!</definedName>
    <definedName name="BExSFHAQ0VN5PU9GULAPYTQ4HKW8" hidden="1">#REF!</definedName>
    <definedName name="BExSFIY63CMZLHHLQETZ2HFOHW52" hidden="1">#REF!</definedName>
    <definedName name="BExSFJ8ZAGQ63A4MVMZRQWLVRGQ5" hidden="1">#REF!</definedName>
    <definedName name="BExSFKQRST2S9KXWWLCXYLKSF4G1" hidden="1">#REF!</definedName>
    <definedName name="BExSFLHT3DWP12GA4DDKMCK3E4F9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EPODWLV8HDBVY76N01S70YZ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P7BU5UM9A7AOHIGT50GZN74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FA0PJ5TS0LF5C5VDPKMSUP8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HVRHZDFJHSWEWWYO8PK8UC27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LNG9KX2WVJZRHW6SQVAV80G" hidden="1">#REF!</definedName>
    <definedName name="BExTVOSUIF74AWLLP1Y2PW2T8R4L" hidden="1">#REF!</definedName>
    <definedName name="BExTVYE49EIPTW7ZG5F30RHCYXWI" hidden="1">#REF!</definedName>
    <definedName name="BExTVZQLP9VFLEYQ9280W13X7E8K" hidden="1">#REF!</definedName>
    <definedName name="BExTW4U1EFP1ZS3Q099D6OFYZ4PO" hidden="1">#REF!</definedName>
    <definedName name="BExTWB4LA1PODQOH4LDTHQKBN16K" hidden="1">#REF!</definedName>
    <definedName name="BExTWEQ3PHIFDCWHG4QVX0626J8L" hidden="1">#REF!</definedName>
    <definedName name="BExTWFMEUL2NCM0LIAELE18IZ3TQ" hidden="1">#REF!</definedName>
    <definedName name="BExTWH9QHMKXVF1R0QG6TJ2154QV" hidden="1">#REF!</definedName>
    <definedName name="BExTWHVADLJCCNEWMD928MM0SUBX" hidden="1">#REF!</definedName>
    <definedName name="BExTWI0Q8AWXUA3ZN7I5V3QK2KM1" hidden="1">#REF!</definedName>
    <definedName name="BExTWJTIA3WUW1PUWXAOP9O8NKLZ" hidden="1">#REF!</definedName>
    <definedName name="BExTWP7ODVVVOXUAS0T4KNY9E7XN" hidden="1">#REF!</definedName>
    <definedName name="BExTWTEREH1W943SZJSXS6AZCXLO" hidden="1">#REF!</definedName>
    <definedName name="BExTWW95OX07FNA01WF5MSSSFQLX" hidden="1">#REF!</definedName>
    <definedName name="BExTX476KI0RNB71XI5TYMANSGBG" hidden="1">#REF!</definedName>
    <definedName name="BExTXFQI2GZRV54ZHPCYUHMPUDG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XZ7U13BQKYC9T78TWXRCE6L6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L3GR8LX1FWLOOBTAZQOOO7D" hidden="1">#REF!</definedName>
    <definedName name="BExTYLUCLWGGQOEPH6W91DIYL3RQ" hidden="1">#REF!</definedName>
    <definedName name="BExTYOZQGNRDMMFZOG8515WQDGU3" hidden="1">#REF!</definedName>
    <definedName name="BExTYPLA9N640MFRJJQPKXT7P88M" hidden="1">#REF!</definedName>
    <definedName name="BExTYQMZFH06S0SMRP98OBQF34G8" hidden="1">#REF!</definedName>
    <definedName name="BExTZ7F71SNTOX4LLZCK5R9VUMIJ" hidden="1">#REF!</definedName>
    <definedName name="BExTZ8GX3F0K1UBDQ5Y9BYXK1Z6F" hidden="1">#REF!</definedName>
    <definedName name="BExTZ8X5G9S3PA4FPSNK7T69W7QT" hidden="1">#REF!</definedName>
    <definedName name="BExTZ97Y0RMR8V5BI9F2H4MFB77O" hidden="1">#REF!</definedName>
    <definedName name="BExTZ97YR84DZ8QVX5145UPYSRH1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BFKP4UL0TQC5B09T8C2BO3W" hidden="1">#REF!</definedName>
    <definedName name="BExU0CXIZZF3DKCNKF3AHXAPONZC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HV15JIOYOXDDJLCPQWUF8Y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6H60U4RWZFX1HYXV8Z6KI7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4M8MKBQNO1RXU0IQ2PBN3F1" hidden="1">#REF!</definedName>
    <definedName name="BExU2M5CK6XK55UIHDVYRXJJJRI4" hidden="1">#REF!</definedName>
    <definedName name="BExU2T1JA8VA37QX2DVLJLQAUW7W" hidden="1">#REF!</definedName>
    <definedName name="BExU2TXVT25ZTOFQAF6CM53Z1RLF" hidden="1">#REF!</definedName>
    <definedName name="BExU2XZLYIU19G7358W5T9E87AFR" hidden="1">#REF!</definedName>
    <definedName name="BExU33OMH5JZ904ICANETZ08X20J" hidden="1">#REF!</definedName>
    <definedName name="BExU3B66MCKJFSKT3HL8B5EJGVX0" hidden="1">#REF!</definedName>
    <definedName name="BExU3FIQME8CY7AIZPHINOQE8U4S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QVOMTUDXRKDNWMMIRSYHD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UQD0ZEWKNYDL4KL8VFIMNVH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PKGGTU90XX4CKU6M5W0HTLN" hidden="1">#REF!</definedName>
    <definedName name="BExU7Q0JS9YIUKUPNSSAIDK2KJAV" hidden="1">#REF!</definedName>
    <definedName name="BExU7XNR6I6O94DKRLHQ1FWJ64S0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DZPVHN9IPBJG5ASDBCHVV6F" hidden="1">#REF!</definedName>
    <definedName name="BExU8FSAUP9TUZ1NO9WXK80QPHWV" hidden="1">#REF!</definedName>
    <definedName name="BExU8GOTU4Q7I3BF5S1PKOPIPIP8" hidden="1">#REF!</definedName>
    <definedName name="BExU8KFLAN778MBN93NYZB0FV30G" hidden="1">#REF!</definedName>
    <definedName name="BExU8MDV8JYF9JHWAW4N09DMLGH5" hidden="1">#REF!</definedName>
    <definedName name="BExU8R0Z2JP4BSAIMCN5VNQZSAQV" hidden="1">#REF!</definedName>
    <definedName name="BExU8SO8VG1NKAASDL1AWU8VYF7J" hidden="1">#REF!</definedName>
    <definedName name="BExU8UX9JX3XLB47YZ8GFXE0V7R2" hidden="1">#REF!</definedName>
    <definedName name="BExU91DC3DGKPZD6LTER2IRTF89C" hidden="1">#REF!</definedName>
    <definedName name="BExU91TEHJ9BOPW2I0PGCMVB2LIN" hidden="1">#REF!</definedName>
    <definedName name="BExU935WUOV28D64L2EAFTLHA8XK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KUGSKLYR8ZI3DN6F833CK8A" hidden="1">#REF!</definedName>
    <definedName name="BExU9LG29XU2K1GNKRO4438JYQZE" hidden="1">#REF!</definedName>
    <definedName name="BExU9MHVU4RJY03HU20S53C4BQTJ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7MHC1RAILNC8XURIB3WHXK3" hidden="1">#REF!</definedName>
    <definedName name="BExUAABKIIVOK3JUILTKGJVUPEQK" hidden="1">#REF!</definedName>
    <definedName name="BExUAAH2D4VGVRIQGPJB00O9MFGA" hidden="1">#REF!</definedName>
    <definedName name="BExUABTJG7CHXQDBVDEEMHSVE1YY" hidden="1">#REF!</definedName>
    <definedName name="BExUAE7VUMCVDFX37BD0AFOQDTE3" hidden="1">#REF!</definedName>
    <definedName name="BExUAFV4JMBSM2SKBQL9NHL0NIBS" hidden="1">#REF!</definedName>
    <definedName name="BExUAMWQODKBXMRH1QCMJLJBF8M7" hidden="1">#REF!</definedName>
    <definedName name="BExUAQYCACRL8UX675MZ2A0135PW" hidden="1">#REF!</definedName>
    <definedName name="BExUAT7C2EA99VHS9U7OALH9YLZN" hidden="1">#REF!</definedName>
    <definedName name="BExUAVAV8UKWKQ0K62SFQWUFUOTU" hidden="1">#REF!</definedName>
    <definedName name="BExUAX8WS5OPVLCDXRGKTU2QMTFO" hidden="1">#REF!</definedName>
    <definedName name="BExUB8HLEXSBVPZ5AXNQEK96F1N4" hidden="1">#REF!</definedName>
    <definedName name="BExUB9U3LH9RE0L0C9VDXHG4Z0CT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BS9LHCDLBL7S3ZNT91B3T5I9" hidden="1">#REF!</definedName>
    <definedName name="BExUBZB72GX583YHAMJJC3QGV1EZ" hidden="1">#REF!</definedName>
    <definedName name="BExUC4EMUM9S63KSY0LLQUAGWJ1A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I1NZNPIHC2T0GUIENNZVCNG" hidden="1">#REF!</definedName>
    <definedName name="BExUCLC6AQ5KR6LXSAXV4QQ8ASVG" hidden="1">#REF!</definedName>
    <definedName name="BExUCPOPUZEN1BYI6PPSAUKQPXP4" hidden="1">#REF!</definedName>
    <definedName name="BExUCQL36TCLIPO8DEYYYFQLM20S" hidden="1">#REF!</definedName>
    <definedName name="BExUD4IOJ12X3PJG5WXNNGDRCKAP" hidden="1">#REF!</definedName>
    <definedName name="BExUD77TM7LZ8CRP774MLVLQMHJF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BZ76MLA94L1R8NG6162LJJC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RQXGAYDXW65J1WQ66FUBU3MG" hidden="1">#REF!</definedName>
    <definedName name="BExVRT0Z04GVD2DWPCG83NW0VCB8" hidden="1">#REF!</definedName>
    <definedName name="BExVS6TC2D1M7WMNFJPY1Q5XO46F" hidden="1">#REF!</definedName>
    <definedName name="BExVSL787C8E4HFQZ2NVLT35I2XV" hidden="1">#REF!</definedName>
    <definedName name="BExVSP8QTS4AC4LXZ1NVOUOFOBPH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EJ63CBM9VJMNW3RSE919GDN" hidden="1">#REF!</definedName>
    <definedName name="BExVUKZ8B9WB4BOZ2U77BLN0FQMO" hidden="1">#REF!</definedName>
    <definedName name="BExVUL9V3H8ZF6Y72LQBBN639YAA" hidden="1">#REF!</definedName>
    <definedName name="BExVULFDJFCNRI6ITVSJ20MEQ4RF" hidden="1">#REF!</definedName>
    <definedName name="BExVV5T14N2HZIK7HQ4P2KG09U0J" hidden="1">#REF!</definedName>
    <definedName name="BExVV7R410VYLADLX9LNG63ID6H1" hidden="1">#REF!</definedName>
    <definedName name="BExVV7WJSYFYP74SNAXSODTGHMLZ" hidden="1">#REF!</definedName>
    <definedName name="BExVVCEED4JEKF59OV0G3T4XFMFO" hidden="1">#REF!</definedName>
    <definedName name="BExVVNMYEAFCCP9QT0J8H252JWD9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0Z6US3NTJHJDYWIZB98DPUY" hidden="1">#REF!</definedName>
    <definedName name="BExVW1Q2P0JOW0VUQZZGZKEGMFKS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TG1XJY59HT2TMMJM4S3G1YT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0O69U12CDKBFJOPW4R1P2N" hidden="1">#REF!</definedName>
    <definedName name="BExVXLX2BZ5EF2X6R41BTKRJR1NM" hidden="1">#REF!</definedName>
    <definedName name="BExVXTK9AEYZ4I2G1G36EB5LBSYN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DC7HTM8F61S3XN21YNDDND2" hidden="1">#REF!</definedName>
    <definedName name="BExVYFFR4A093PVY6PMSQTBJDM7M" hidden="1">#REF!</definedName>
    <definedName name="BExVYFL875EZ1Y283MJDADGHT55S" hidden="1">#REF!</definedName>
    <definedName name="BExVYHDYIV5397LC02V4FEP8VD6W" hidden="1">#REF!</definedName>
    <definedName name="BExVYJXKYUCSEU1BZ19KSB39VXMD" hidden="1">#REF!</definedName>
    <definedName name="BExVYOVIZDA18YIQ0A30Q052PCAK" hidden="1">#REF!</definedName>
    <definedName name="BExVYQIXPEM6J4JVP78BRHIC05PV" hidden="1">#REF!</definedName>
    <definedName name="BExVYR9UQJ26G3DMTP1TIAG98DRS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5XB61VWY09SYF60QOK8TPYX" hidden="1">#REF!</definedName>
    <definedName name="BExW06IWPRMJLGPZWY6KNMR28VMQ" hidden="1">#REF!</definedName>
    <definedName name="BExW08MEDLGNM5Z5KYW1HQXCBUR6" hidden="1">#REF!</definedName>
    <definedName name="BExW0CIO5SH0TQLZQ1VMKX3JZ7NW" hidden="1">#REF!</definedName>
    <definedName name="BExW0FYP4WXY71CYUG40SUBG9UWU" hidden="1">#REF!</definedName>
    <definedName name="BExW0RI61B4VV0ARXTFVBAWRA1C5" hidden="1">#REF!</definedName>
    <definedName name="BExW0VZZ6WSKCTPUWLYP7VEYJM10" hidden="1">#REF!</definedName>
    <definedName name="BExW0ZFYUNZUIMD4ETNZWCS9T0CT" hidden="1">#REF!</definedName>
    <definedName name="BExW1BVUYQTKMOR56MW7RVRX4L1L" hidden="1">#REF!</definedName>
    <definedName name="BExW1F1220628FOMTW5UAATHRJHK" hidden="1">#REF!</definedName>
    <definedName name="BExW1K4I0JZH96X4HFQY6YAMIG60" hidden="1">#REF!</definedName>
    <definedName name="BExW1TKA0Z9OP2DTG50GZR5EG8C7" hidden="1">#REF!</definedName>
    <definedName name="BExW1U0JLKQ094DW5MMOI8UHO09V" hidden="1">#REF!</definedName>
    <definedName name="BExW1WUZ349YPJVAKCEJO07L4NFW" hidden="1">#REF!</definedName>
    <definedName name="BExW21T2WD1YDR47I9BWVRGJZMKW" hidden="1">#REF!</definedName>
    <definedName name="BExW24NI0GQA13RVEGFK7ISS512B" hidden="1">#REF!</definedName>
    <definedName name="BExW283NP9D366XFPXLGSCI5UB0L" hidden="1">#REF!</definedName>
    <definedName name="BExW2F54PEPPIGMV5I4XLXMKJOTG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2V0ZEMESP2BVDJGZFBJOIOIQ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MPQ2JLA196HW39IPT3Q6JVK" hidden="1">#REF!</definedName>
    <definedName name="BExW4MV5UH4OKNB95Q2AO7LFASBP" hidden="1">#REF!</definedName>
    <definedName name="BExW4QR9FV9MP5K610THBSM51RYO" hidden="1">#REF!</definedName>
    <definedName name="BExW4T5M43NPIJS54VL6SZAENBOE" hidden="1">#REF!</definedName>
    <definedName name="BExW4Z029R9E19ZENN3WEA3VDAD1" hidden="1">#REF!</definedName>
    <definedName name="BExW51EDOYXJBXR5AFJCYTA7JI06" hidden="1">#REF!</definedName>
    <definedName name="BExW5AZNT6IAZGNF2C879ODHY1B8" hidden="1">#REF!</definedName>
    <definedName name="BExW5VTHC5GDYD5M9B4Q0FUY7OBA" hidden="1">#REF!</definedName>
    <definedName name="BExW5W48S3UI5UJMSXULAD20EMCG" hidden="1">#REF!</definedName>
    <definedName name="BExW5WPU27WD4NWZOT0ZEJIDLX5J" hidden="1">#REF!</definedName>
    <definedName name="BExW5YYNT0AJF2AFS43IFCHR7WQQ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6TU0OMFLMCB6EWBOQSGHUMX5" hidden="1">#REF!</definedName>
    <definedName name="BExW6VBYODJKTS0FMZ47EQS9FUF2" hidden="1">#REF!</definedName>
    <definedName name="BExW6WZDUEZS3JDTHC8X310LL1OU" hidden="1">#REF!</definedName>
    <definedName name="BExW76F60TD8OIAVEJQE3MX4PLDY" hidden="1">#REF!</definedName>
    <definedName name="BExW782GMQD1F9JJSPQU5QT2TWON" hidden="1">#REF!</definedName>
    <definedName name="BExW794A74Z5F2K8LVQLD6VSKXUE" hidden="1">#REF!</definedName>
    <definedName name="BExW7DBCHP0SWYSW2RKLS8IBPCVS" hidden="1">#REF!</definedName>
    <definedName name="BExW7S00X50K2O0H0GL7P3JROGG6" hidden="1">#REF!</definedName>
    <definedName name="BExW81FSTXQA1A81CD1MVDX6257O" hidden="1">#REF!</definedName>
    <definedName name="BExW82C756R4HC5DTN5Z29F0D3QO" hidden="1">#REF!</definedName>
    <definedName name="BExW87VVJSJLAJQQHUHH974N4MAO" hidden="1">#REF!</definedName>
    <definedName name="BExW8COJI4803WMVPHGL8240OBIU" hidden="1">#REF!</definedName>
    <definedName name="BExW8K0SSIPSKBVP06IJ71600HJZ" hidden="1">#REF!</definedName>
    <definedName name="BExW8NM8DJJESE7GF7VGTO2XO6P1" hidden="1">#REF!</definedName>
    <definedName name="BExW8P9O4HQC1Y372I0HCCBVKNTO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OHD0PA2FFDEECR0C4SFBRVS" hidden="1">#REF!</definedName>
    <definedName name="BExW9POK1KIOI0ALS5MZIKTDIYMA" hidden="1">#REF!</definedName>
    <definedName name="BExW9TVLB7OIHTG98I7I4EXBL61S" hidden="1">#REF!</definedName>
    <definedName name="BExXL0I7INHGEJWJ97OQTEJKJUBR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CVFNFROM6X4XZABZ1M55JVL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NYLR0NNRQQBQ09OAWL5SFA2P" hidden="1">#REF!</definedName>
    <definedName name="BExXO278QHQN8JDK5425EJ615ECC" hidden="1">#REF!</definedName>
    <definedName name="BExXO574BHMI9HN803IPJ8B00ZQ1" hidden="1">#REF!</definedName>
    <definedName name="BExXO81JZ0ARONLA93VY8VLBDM3Z" hidden="1">#REF!</definedName>
    <definedName name="BExXOBHOP0WGFHI2Y9AO4L440UVQ" hidden="1">#REF!</definedName>
    <definedName name="BExXOHSAD2NSHOLLMZ2JWA4I3I1R" hidden="1">#REF!</definedName>
    <definedName name="BExXOIDP4V2QCBHG5KQQO9VT0HDH" hidden="1">#REF!</definedName>
    <definedName name="BExXOMQ7TBU2AJ03HNGNVCK9S4VM" hidden="1">#REF!</definedName>
    <definedName name="BExXP49C9Y3U7LWFBFCQSE4WPWHA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EWH9AJE234H90KL5ICZZ0IS" hidden="1">#REF!</definedName>
    <definedName name="BExXPS31W1VD2NMIE4E37LHVDF0L" hidden="1">#REF!</definedName>
    <definedName name="BExXPZKYEMVF5JOC14HYOOYQK6JK" hidden="1">#REF!</definedName>
    <definedName name="BExXQ12Q21G0KAAP7BK68KNBBDMH" hidden="1">#REF!</definedName>
    <definedName name="BExXQ72J3O85VF3MRWYM7RCY6B7A" hidden="1">#REF!</definedName>
    <definedName name="BExXQ89PA10X79WBWOEP1AJX1OQM" hidden="1">#REF!</definedName>
    <definedName name="BExXQCGQGGYSI0LTRVR73MUO50AW" hidden="1">#REF!</definedName>
    <definedName name="BExXQD2B3434GXJT0U2OVW30R5K6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L4ETKGR5B08IWLV5UKWS07Z" hidden="1">#REF!</definedName>
    <definedName name="BExXRO4A6VUH1F4XV8N1BRJ4896W" hidden="1">#REF!</definedName>
    <definedName name="BExXRO9N1SNJZGKD90P4K7FU1J0P" hidden="1">#REF!</definedName>
    <definedName name="BExXRR9I9RZJSO66K1CB8R2H3ACH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8HZ90IK9RD5CZ6M2XT64C3R" hidden="1">#REF!</definedName>
    <definedName name="BExXSBSP1TOY051HSPEPM0AEIO2M" hidden="1">#REF!</definedName>
    <definedName name="BExXSC8RFK5D68FJD2HI4K66SA6I" hidden="1">#REF!</definedName>
    <definedName name="BExXSGW487JM8X45CILCD3ELADND" hidden="1">#REF!</definedName>
    <definedName name="BExXSJA8FX6FL775LX7EDM4LQ4ZF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XWS5WKEYMU65AGIWPW8XMY" hidden="1">#REF!</definedName>
    <definedName name="BExXTYU24I49X78RIN9EOO9PMHSV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VSXSP8ESN178IHNRRMIMOMT" hidden="1">#REF!</definedName>
    <definedName name="BExXUYND6EJO7CJ5KRICV4O1JNWK" hidden="1">#REF!</definedName>
    <definedName name="BExXV1HYM7PSRL7FDSBCIW13Z2U3" hidden="1">#REF!</definedName>
    <definedName name="BExXV6FWG4H3S2QEUJZYIXILNGJ7" hidden="1">#REF!</definedName>
    <definedName name="BExXVCVYROMZMHARVU6MD514BMTF" hidden="1">#REF!</definedName>
    <definedName name="BExXVGS1T0RO7HBN75IPQXATHZ23" hidden="1">#REF!</definedName>
    <definedName name="BExXVK87BMMO6LHKV0CFDNIQVIBS" hidden="1">#REF!</definedName>
    <definedName name="BExXVKZ9WXPGL6IVY6T61IDD771I" hidden="1">#REF!</definedName>
    <definedName name="BExXVUPU1FDA3CCHMAFE3SPCNSO2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SAAQ4VSVQZI0D2A8NTQ53VH" hidden="1">#REF!</definedName>
    <definedName name="BExXWVFIBQT8OY1O41FRFPFGXQHK" hidden="1">#REF!</definedName>
    <definedName name="BExXWWXHBZHA9J3N8K47F84X0M0L" hidden="1">#REF!</definedName>
    <definedName name="BExXX7V6XV8D71NMUTIG4TUF6DF3" hidden="1">#REF!</definedName>
    <definedName name="BExXX9D3XK7CEZ9SI9UOA6F79ZPL" hidden="1">#REF!</definedName>
    <definedName name="BExXXBBCLDS7K2HB4LLGA6TTTXO3" hidden="1">#REF!</definedName>
    <definedName name="BExXXBGNQF0HXLZNUFVN9AGYLRG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D85DGL2MUZ4DB0JR3L1UVLF" hidden="1">#REF!</definedName>
    <definedName name="BExXYLBHANUXC5FCTDDTGOVD3GQS" hidden="1">#REF!</definedName>
    <definedName name="BExXYMNYAYH3WA2ZCFAYKZID9ZCI" hidden="1">#REF!</definedName>
    <definedName name="BExXYWEQL36MHLNSDGU1FOTX7M20" hidden="1">#REF!</definedName>
    <definedName name="BExXYWK1Q4ED490YK6LD13PRAMS4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30Y2VXGXW705XP20HU2G86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G03T6MD304WV4PCS8A8UZOU" hidden="1">#REF!</definedName>
    <definedName name="BExY0JAM6LIEX03Y3CDOQG13XO98" hidden="1">#REF!</definedName>
    <definedName name="BExY0MLAPBIUHZHF3MNQUBZEOPGA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4VIIZDQ07OMY7WD69P6ZBUX" hidden="1">#REF!</definedName>
    <definedName name="BExY16O8FRFU2AKAB73SDMHTLF36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JK5FLBIKGF4D7K1BMSTT2W7" hidden="1">#REF!</definedName>
    <definedName name="BExY1JUYIFR0O90W747XIO278VF6" hidden="1">#REF!</definedName>
    <definedName name="BExY1NWOXXFV9GGZ3PX444LZ8TVX" hidden="1">#REF!</definedName>
    <definedName name="BExY1R7F5GLGAYZT2TMJYZVT5X8X" hidden="1">#REF!</definedName>
    <definedName name="BExY1TR13AYI0HGDYRVNRSR1VPOV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9MW53U9H65R6IEGDFI64XHB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H4LV4INLFET24XNE1FUGSXP" hidden="1">#REF!</definedName>
    <definedName name="BExY2IXBR1SGYZH08T7QHKEFS8HA" hidden="1">#REF!</definedName>
    <definedName name="BExY2P7Y7WK5R8PQWMWRW9V4TL58" hidden="1">#REF!</definedName>
    <definedName name="BExY2Q4B5FUDA5VU4VRUHX327QN0" hidden="1">#REF!</definedName>
    <definedName name="BExY2UWXID9H1ZZT216IJ2W3T4R5" hidden="1">#REF!</definedName>
    <definedName name="BExY3BEDJM4RQA202MJY8RJM0FGU" hidden="1">#REF!</definedName>
    <definedName name="BExY3HOSK7YI364K15OX70AVR6F1" hidden="1">#REF!</definedName>
    <definedName name="BExY3T89AUR83SOAZZ3OMDEJDQ39" hidden="1">#REF!</definedName>
    <definedName name="BExY40KOAK8UPA3XIKC6WE4OLQAL" hidden="1">#REF!</definedName>
    <definedName name="BExY4MG771JQ84EMIVB6HQGGHZY7" hidden="1">#REF!</definedName>
    <definedName name="BExY4PWCSFB8P3J3TBQB2MD67263" hidden="1">#REF!</definedName>
    <definedName name="BExY4RZVZXZ35OZVEXTSWVVGE8XF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6XUX9MQ87V5K1PHGLA5OZ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RH59XWU9D7KAUQ3N5FQ6ZQU" hidden="1">#REF!</definedName>
    <definedName name="BExZIYO22G5UXOB42GDLYGVRJ6U7" hidden="1">#REF!</definedName>
    <definedName name="BExZJ7I9T8XU4MZRKJ1VVU76V2LZ" hidden="1">#REF!</definedName>
    <definedName name="BExZJCWI93DAGB0LYD3D3RXA5T1X" hidden="1">#REF!</definedName>
    <definedName name="BExZJG77BNPTTXPHBDO6JVBP267V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JTOQ0YP3Z6MU1Z3EQPWCQJAV" hidden="1">#REF!</definedName>
    <definedName name="BExZJXA66GVI2J3KFTXHYHM2MLFQ" hidden="1">#REF!</definedName>
    <definedName name="BExZK0FLA198EJ94QHWX96XGLB95" hidden="1">#REF!</definedName>
    <definedName name="BExZK28BCCZCJGD4172FUNAGUC1I" hidden="1">#REF!</definedName>
    <definedName name="BExZK34NR4BAD7HJAP7SQ926UQP3" hidden="1">#REF!</definedName>
    <definedName name="BExZK3FGPHH5H771U7D5XY7XBS6E" hidden="1">#REF!</definedName>
    <definedName name="BExZKG5XNKFLT5VIJGTGN1KRY9M1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XUJFT2AT6IX3VNR84WD8J6O" hidden="1">#REF!</definedName>
    <definedName name="BExZL6E4YVXRUN7ZGF2BIGIXFR8K" hidden="1">#REF!</definedName>
    <definedName name="BExZLE6HTP4MI0C7JZBPGDRFSQHY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RC0GXPSO9JOPK8FEZBDS80M" hidden="1">#REF!</definedName>
    <definedName name="BExZMVJ0ODX05Q2E8C4IZVAY7RGU" hidden="1">#REF!</definedName>
    <definedName name="BExZMXH39OB0I43XEL3K11U3G9PM" hidden="1">#REF!</definedName>
    <definedName name="BExZMZQ3RBKDHT5GLFNLS52OSJA0" hidden="1">#REF!</definedName>
    <definedName name="BExZN0MHIAUPB6G7US083VNAPOUO" hidden="1">#REF!</definedName>
    <definedName name="BExZN2F7Y2J2L2LN5WZRG949MS4A" hidden="1">#REF!</definedName>
    <definedName name="BExZN4TJVUGCFWL2CS28R36HN7S6" hidden="1">#REF!</definedName>
    <definedName name="BExZN6BHBBUIDVNQ8LMA86ZJ8SBU" hidden="1">#REF!</definedName>
    <definedName name="BExZN847WUWKRYTZWG9TCQZJS3OL" hidden="1">#REF!</definedName>
    <definedName name="BExZNEUW1MNCUTLJ4LWIW18J6TXS" hidden="1">#REF!</definedName>
    <definedName name="BExZNH3VISFF4NQI11BZDP5IQ7VG" hidden="1">#REF!</definedName>
    <definedName name="BExZNILV5N9PBKDZLALQEXXPJ2GZ" hidden="1">#REF!</definedName>
    <definedName name="BExZNJYCFYVMAOI62GB2BABK1ELE" hidden="1">#REF!</definedName>
    <definedName name="BExZNSCGGDV6CW77IZLFGQGTQJ5Q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F9R1MU69L6PO5PC7TBTE9G9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T0UWFAUYM11ETBX54NBI1PD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NQOI080YO1ADHPJGCG9R63F" hidden="1">#REF!</definedName>
    <definedName name="BExZQXBYEBN28QUH1KOVW6KKA5UM" hidden="1">#REF!</definedName>
    <definedName name="BExZQZKT146WEN8FTVZ7Y5TSB8L5" hidden="1">#REF!</definedName>
    <definedName name="BExZR12Y982N9EKLLP7Z52WQHXXF" hidden="1">#REF!</definedName>
    <definedName name="BExZR485AKBH93YZ08CMUC3WROED" hidden="1">#REF!</definedName>
    <definedName name="BExZR7TL98P2PPUVGIZYR5873DWW" hidden="1">#REF!</definedName>
    <definedName name="BExZRB9M8SJHCJ3R6G6N2FSC8JDL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VSS7LVKUWW3VM61WKHK4M49" hidden="1">#REF!</definedName>
    <definedName name="BExZRW8W514W8OZ72YBONYJ64GXF" hidden="1">#REF!</definedName>
    <definedName name="BExZRWJP2BUVFJPO8U8ATQEP0LZU" hidden="1">#REF!</definedName>
    <definedName name="BExZRXAKDKQ1K9GZ7R5F89HTIP5Y" hidden="1">#REF!</definedName>
    <definedName name="BExZS2OY9JTSSP01ZQ6V2T2LO5R9" hidden="1">#REF!</definedName>
    <definedName name="BExZSI9USDLZAN8LI8M4YYQL24GZ" hidden="1">#REF!</definedName>
    <definedName name="BExZSM0TL3458X254CZLZZ3GBCNQ" hidden="1">#REF!</definedName>
    <definedName name="BExZSPX0YNISGS8SVTI69D6NC4IM" hidden="1">#REF!</definedName>
    <definedName name="BExZSS0LA2JY4ZLJ1Z5YCMLJJZCH" hidden="1">#REF!</definedName>
    <definedName name="BExZTAQV2QVSZY5Y3VCCWUBSBW9P" hidden="1">#REF!</definedName>
    <definedName name="BExZTBN9GZGBJ8KW4A2BZPUYXU1F" hidden="1">#REF!</definedName>
    <definedName name="BExZTHSI2FX56PWRSNX9H5EWTZFO" hidden="1">#REF!</definedName>
    <definedName name="BExZTI39Q2UFW9SVCC3Q73QVFBU8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0192UZZ9JSP428VREBB1ZDY" hidden="1">#REF!</definedName>
    <definedName name="BExZV2QD5ZDK3AGDRULLA7JB46C3" hidden="1">#REF!</definedName>
    <definedName name="BExZV5FHALJ3O5Z9X9CYXRUGCC6O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WYRG26HN53ZPZ5ERJKTS6RJ1" hidden="1">#REF!</definedName>
    <definedName name="BExZX0EWQEZO86WDAD9A4EAEZ012" hidden="1">#REF!</definedName>
    <definedName name="BExZX2T6ZT2DZLYSDJJBPVIT5OK2" hidden="1">#REF!</definedName>
    <definedName name="BExZXD01YCC2UKH6829EC0LCWB3B" hidden="1">#REF!</definedName>
    <definedName name="BExZXK6UA4ZV3XPC2N2NRSI4ZR6H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YB62GGL1SOZY9U68AATTICHU" hidden="1">#REF!</definedName>
    <definedName name="BExZYBBCV1AW9XEIT73TO2286ETP" hidden="1">#REF!</definedName>
    <definedName name="BExZYF262HRLEVP6L4KINWX6HBYI" hidden="1">#REF!</definedName>
    <definedName name="BExZZ2FQA9A8C7CJKMEFQ9VPSLCE" hidden="1">#REF!</definedName>
    <definedName name="BExZZCHAVHW8C2H649KRGVQ0WVRT" hidden="1">#REF!</definedName>
    <definedName name="BExZZGIVJRHKETRE8HACEQE30128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ILLKWH">#REF!</definedName>
    <definedName name="BIRPCCHG">#REF!</definedName>
    <definedName name="BIRPDCHG1">#REF!</definedName>
    <definedName name="BIRPDCHG2">#REF!</definedName>
    <definedName name="BIRPECHG1">#REF!</definedName>
    <definedName name="BIRPECHGB1">#REF!</definedName>
    <definedName name="BIRPECHGB2">#REF!</definedName>
    <definedName name="BIRPECHGB3">#REF!</definedName>
    <definedName name="BIRPECHGW">#REF!</definedName>
    <definedName name="BIRPKWH1">#REF!</definedName>
    <definedName name="BIRPKWHB1">#REF!</definedName>
    <definedName name="BIRPKWHB2">#REF!</definedName>
    <definedName name="BIRPKWHB3">#REF!</definedName>
    <definedName name="BIRPKWHWH">#REF!</definedName>
    <definedName name="BIRPMECHG1">#REF!</definedName>
    <definedName name="BIRPOFKWH">#REF!</definedName>
    <definedName name="BIRPOPKWH">#REF!</definedName>
    <definedName name="BIRPP1EC">#REF!</definedName>
    <definedName name="BIRPP2EC">#REF!</definedName>
    <definedName name="BIRPP3EC">#REF!</definedName>
    <definedName name="BIRPP4EC">#REF!</definedName>
    <definedName name="BIRPP5EC">#REF!</definedName>
    <definedName name="BIRPPDMDCHG">#REF!</definedName>
    <definedName name="BIRPRCHG">#REF!</definedName>
    <definedName name="BIRPXKVA">#REF!</definedName>
    <definedName name="BIRPXKVAPCT">#REF!</definedName>
    <definedName name="BIRPXOFKW">#REF!</definedName>
    <definedName name="BKUPKWH">#REF!</definedName>
    <definedName name="Blank" localSheetId="2" hidden="1">{"ARK_JURIS_FUEL",#N/A,FALSE,"Ark_Fuel&amp;Rev"}</definedName>
    <definedName name="Blank" hidden="1">{"ARK_JURIS_FUEL",#N/A,FALSE,"Ark_Fuel&amp;Rev"}</definedName>
    <definedName name="BLDAMNT">#REF!</definedName>
    <definedName name="BLDDMND">#REF!</definedName>
    <definedName name="BLDKWH">#REF!</definedName>
    <definedName name="BLDOPDMND">#REF!</definedName>
    <definedName name="BLNGKWB4EDR">#REF!</definedName>
    <definedName name="BLNGKWH">#REF!</definedName>
    <definedName name="BLNGKWHTTL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37" hidden="1">#REF!</definedName>
    <definedName name="BLPH838" hidden="1">#REF!</definedName>
    <definedName name="BLPH839" hidden="1">#REF!</definedName>
    <definedName name="BLPH84" hidden="1">#REF!</definedName>
    <definedName name="BLPH840" hidden="1">#REF!</definedName>
    <definedName name="BLPH841" hidden="1">#REF!</definedName>
    <definedName name="BLPH842" hidden="1">#REF!</definedName>
    <definedName name="BLPH843" hidden="1">#REF!</definedName>
    <definedName name="BLPH844" hidden="1">#REF!</definedName>
    <definedName name="BLPH845" hidden="1">#REF!</definedName>
    <definedName name="BLPH846" hidden="1">#REF!</definedName>
    <definedName name="BLPH847" hidden="1">#REF!</definedName>
    <definedName name="BLPH848" hidden="1">#REF!</definedName>
    <definedName name="BLPH849" hidden="1">#REF!</definedName>
    <definedName name="BLPH85" hidden="1">#REF!</definedName>
    <definedName name="BLPH850" hidden="1">#REF!</definedName>
    <definedName name="BLPH851" hidden="1">#REF!</definedName>
    <definedName name="BLPH852" hidden="1">#REF!</definedName>
    <definedName name="BLPH853" hidden="1">#REF!</definedName>
    <definedName name="BLPH854" hidden="1">#REF!</definedName>
    <definedName name="BLPH855" hidden="1">#REF!</definedName>
    <definedName name="BLPH856" hidden="1">#REF!</definedName>
    <definedName name="BLPH857" hidden="1">#REF!</definedName>
    <definedName name="BLPH858" hidden="1">#REF!</definedName>
    <definedName name="BLPH859" hidden="1">#REF!</definedName>
    <definedName name="BLPH86" hidden="1">#REF!</definedName>
    <definedName name="BLPH860" hidden="1">#REF!</definedName>
    <definedName name="BLPH861" hidden="1">#REF!</definedName>
    <definedName name="BLPH862" hidden="1">#REF!</definedName>
    <definedName name="BLPH863" hidden="1">#REF!</definedName>
    <definedName name="BLPH864" hidden="1">#REF!</definedName>
    <definedName name="BLPH865" hidden="1">#REF!</definedName>
    <definedName name="BLPH866" hidden="1">#REF!</definedName>
    <definedName name="BLPH867" hidden="1">#REF!</definedName>
    <definedName name="BLPH868" hidden="1">#REF!</definedName>
    <definedName name="BLPH869" hidden="1">#REF!</definedName>
    <definedName name="BLPH87" hidden="1">#REF!</definedName>
    <definedName name="BLPH870" hidden="1">#REF!</definedName>
    <definedName name="BLPH871" hidden="1">#REF!</definedName>
    <definedName name="BLPH872" hidden="1">#REF!</definedName>
    <definedName name="BLPH873" hidden="1">#REF!</definedName>
    <definedName name="BLPH874" hidden="1">#REF!</definedName>
    <definedName name="BLPH875" hidden="1">#REF!</definedName>
    <definedName name="BLPH876" hidden="1">#REF!</definedName>
    <definedName name="BLPH877" hidden="1">#REF!</definedName>
    <definedName name="BLPH878" hidden="1">#REF!</definedName>
    <definedName name="BLPH879" hidden="1">#REF!</definedName>
    <definedName name="BLPH88" hidden="1">#REF!</definedName>
    <definedName name="BLPH880" hidden="1">#REF!</definedName>
    <definedName name="BLPH881" hidden="1">#REF!</definedName>
    <definedName name="BLPH882" hidden="1">#REF!</definedName>
    <definedName name="BLPH883" hidden="1">#REF!</definedName>
    <definedName name="BLPH884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ndBlkKwh1">#REF!</definedName>
    <definedName name="BndBlkKwh2">#REF!</definedName>
    <definedName name="BndBlkKwh3">#REF!</definedName>
    <definedName name="BndBlkKwhChg1">#REF!</definedName>
    <definedName name="BndBlkKwhChg2">#REF!</definedName>
    <definedName name="BndBlkKwhChg3">#REF!</definedName>
    <definedName name="BndBlkKwhChgT">#REF!</definedName>
    <definedName name="BndBlkKwhChgW">#REF!</definedName>
    <definedName name="BndBlkKwhT">#REF!</definedName>
    <definedName name="BndBlkKwhW">#REF!</definedName>
    <definedName name="BndCustChg">#REF!</definedName>
    <definedName name="BndDmdChg1">#REF!</definedName>
    <definedName name="BndDmdChg2">#REF!</definedName>
    <definedName name="BndExcsKvaPct">#REF!</definedName>
    <definedName name="BndMEChg">#REF!</definedName>
    <definedName name="BndOffPkKwh">#REF!</definedName>
    <definedName name="BndOnPkKwh">#REF!</definedName>
    <definedName name="BndPL1Chg">#REF!</definedName>
    <definedName name="BndPL2Chg">#REF!</definedName>
    <definedName name="BndPL3Chg">#REF!</definedName>
    <definedName name="BndPL4Chg">#REF!</definedName>
    <definedName name="BndPL5Chg">#REF!</definedName>
    <definedName name="BndReactiveChg">#REF!</definedName>
    <definedName name="BndXOfpKvaChg">#REF!</definedName>
    <definedName name="BndXOfpKwChg">#REF!</definedName>
    <definedName name="Book_basis">#REF!</definedName>
    <definedName name="Book_Dep">#REF!</definedName>
    <definedName name="Book_dep_yrs">#REF!</definedName>
    <definedName name="BPsFcst">#REF!</definedName>
    <definedName name="brwrn971" localSheetId="2" hidden="1">{#N/A,#N/A,FALSE,"Capas";#N/A,#N/A,FALSE,"BS";#N/A,#N/A,FALSE,"P &amp; L";#N/A,#N/A,FALSE,"DMPL";#N/A,#N/A,FALSE,"Doar";#N/A,#N/A,FALSE,"Translation";#N/A,#N/A,FALSE,"R$";#N/A,#N/A,FALSE,"US$";#N/A,#N/A,FALSE,"Marketable"}</definedName>
    <definedName name="brwrn971" hidden="1">{#N/A,#N/A,FALSE,"Capas";#N/A,#N/A,FALSE,"BS";#N/A,#N/A,FALSE,"P &amp; L";#N/A,#N/A,FALSE,"DMPL";#N/A,#N/A,FALSE,"Doar";#N/A,#N/A,FALSE,"Translation";#N/A,#N/A,FALSE,"R$";#N/A,#N/A,FALSE,"US$";#N/A,#N/A,FALSE,"Marketable"}</definedName>
    <definedName name="BS_Begin">#REF!</definedName>
    <definedName name="BS_Break">#REF!</definedName>
    <definedName name="BS_End">#REF!</definedName>
    <definedName name="BTTrueUp">#REF!</definedName>
    <definedName name="Budget">#REF!</definedName>
    <definedName name="BUNCCHG">#REF!</definedName>
    <definedName name="BUNDCHG1">#REF!</definedName>
    <definedName name="BUNDCHG2">#REF!</definedName>
    <definedName name="BUNECHG1">#REF!</definedName>
    <definedName name="BUNECHGB1">#REF!</definedName>
    <definedName name="BUNECHGB2">#REF!</definedName>
    <definedName name="BUNECHGB3">#REF!</definedName>
    <definedName name="BUNECHGW">#REF!</definedName>
    <definedName name="BUNKWH1">#REF!</definedName>
    <definedName name="BUNKWHB1">#REF!</definedName>
    <definedName name="BUNKWHB2">#REF!</definedName>
    <definedName name="BUNKWHB3">#REF!</definedName>
    <definedName name="BUNKWHWH">#REF!</definedName>
    <definedName name="BUNMECHG1">#REF!</definedName>
    <definedName name="BUNOFKWH">#REF!</definedName>
    <definedName name="BUNOPKWH">#REF!</definedName>
    <definedName name="BUNP1EC">#REF!</definedName>
    <definedName name="BUNP2EC">#REF!</definedName>
    <definedName name="BUNP3EC">#REF!</definedName>
    <definedName name="BUNP4EC">#REF!</definedName>
    <definedName name="BUNP5EC">#REF!</definedName>
    <definedName name="BUNPDMDCHG">#REF!</definedName>
    <definedName name="BUNRCHG">#REF!</definedName>
    <definedName name="BUNXKVA">#REF!</definedName>
    <definedName name="BUNXKVAPCT">#REF!</definedName>
    <definedName name="BUNXOFKW">#REF!</definedName>
    <definedName name="Buyout_amount">#REF!</definedName>
    <definedName name="BVILLEENERGYADJUSTMENT">#REF!</definedName>
    <definedName name="c.LTMYear" hidden="1">#REF!</definedName>
    <definedName name="C_Begin">#REF!</definedName>
    <definedName name="C_End">#REF!</definedName>
    <definedName name="CALCPFCC">#REF!</definedName>
    <definedName name="cancel" localSheetId="2" hidden="1">{"PARTNERS CAPITAL STMT",#N/A,FALSE,"Partners Capital"}</definedName>
    <definedName name="cancel" hidden="1">{"PARTNERS CAPITAL STMT",#N/A,FALSE,"Partners Capital"}</definedName>
    <definedName name="cancel2" localSheetId="2" hidden="1">{"PNLProjDL",#N/A,FALSE,"PROJCO";"PNLParDL",#N/A,FALSE,"Parent"}</definedName>
    <definedName name="cancel2" hidden="1">{"PNLProjDL",#N/A,FALSE,"PROJCO";"PNLParDL",#N/A,FALSE,"Parent"}</definedName>
    <definedName name="cancel3" localSheetId="2" hidden="1">{"Summary",#N/A,FALSE,"MICMULT";"Income Statement",#N/A,FALSE,"MICMULT";"Cash Flows",#N/A,FALSE,"MICMULT"}</definedName>
    <definedName name="cancel3" hidden="1">{"Summary",#N/A,FALSE,"MICMULT";"Income Statement",#N/A,FALSE,"MICMULT";"Cash Flows",#N/A,FALSE,"MICMULT"}</definedName>
    <definedName name="Cap">#REF!</definedName>
    <definedName name="cap_revs">#REF!</definedName>
    <definedName name="CapAlloc">#REF!</definedName>
    <definedName name="CAPDEFA">#REF!</definedName>
    <definedName name="CAPRATES">#REF!</definedName>
    <definedName name="CaseName">#REF!</definedName>
    <definedName name="cate">#REF!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CEFA3_opts" hidden="1">"1, 1, 1, False, 2, False, False, , 0, False, False, 1, 1"</definedName>
    <definedName name="cb_sChart134138B2_opts" hidden="1">"1, 1, 1, False, 2, True, False, , 0, False, False, 1, 1"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C1DB169_opts" hidden="1">"1, 3, 1, False, 2, False, False, , 0, False, False, 1,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41E9A35_opts" hidden="1">"1, 9, 1, False, 2, False, False, , 0, False, True, 1, 1"</definedName>
    <definedName name="cbc" localSheetId="2" hidden="1">{"value box",#N/A,TRUE,"DPL Inc. Fin Statements";"unlevered free cash flows",#N/A,TRUE,"DPL Inc. Fin Statements"}</definedName>
    <definedName name="cbc" hidden="1">{"value box",#N/A,TRUE,"DPL Inc. Fin Statements";"unlevered free cash flows",#N/A,TRUE,"DPL Inc. Fin Statements"}</definedName>
    <definedName name="cbcb" localSheetId="2" hidden="1">{"FCB_ALL",#N/A,FALSE,"FCB"}</definedName>
    <definedName name="cbcb" hidden="1">{"FCB_ALL",#N/A,FALSE,"FCB"}</definedName>
    <definedName name="cbcbc" localSheetId="2" hidden="1">{#N/A,#N/A,FALSE,"Income Statement";#N/A,#N/A,FALSE,"Balance Sheet";#N/A,#N/A,FALSE,"Cash Flows";#N/A,#N/A,FALSE,"Ratios"}</definedName>
    <definedName name="cbcbc" hidden="1">{#N/A,#N/A,FALSE,"Income Statement";#N/A,#N/A,FALSE,"Balance Sheet";#N/A,#N/A,FALSE,"Cash Flows";#N/A,#N/A,FALSE,"Ratios"}</definedName>
    <definedName name="cbcbcbc" localSheetId="2" hidden="1">{"FCB_ALL",#N/A,FALSE,"FCB";"GREY_ALL",#N/A,FALSE,"GREY"}</definedName>
    <definedName name="cbcbcbc" hidden="1">{"FCB_ALL",#N/A,FALSE,"FCB";"GREY_ALL",#N/A,FALSE,"GREY"}</definedName>
    <definedName name="cbcbcbcbcbcc" localSheetId="2" hidden="1">{"PA1",#N/A,TRUE,"BORDMW";"pa2",#N/A,TRUE,"BORDMW";"PA3",#N/A,TRUE,"BORDMW";"PA4",#N/A,TRUE,"BORDMW"}</definedName>
    <definedName name="cbcbcbcbcbcc" hidden="1">{"PA1",#N/A,TRUE,"BORDMW";"pa2",#N/A,TRUE,"BORDMW";"PA3",#N/A,TRUE,"BORDMW";"PA4",#N/A,TRUE,"BORDMW"}</definedName>
    <definedName name="CBLKWH">#REF!</definedName>
    <definedName name="CBWorkbookPriority" hidden="1">-1818492550</definedName>
    <definedName name="CCF">#REF!</definedName>
    <definedName name="CF_Month">#REF!</definedName>
    <definedName name="CF_Qtr">#REF!</definedName>
    <definedName name="CF_YTD">#REF!</definedName>
    <definedName name="CIQWBGuid" hidden="1">"8ee6adcd-c945-41c5-a362-fc8c76a9e52d"</definedName>
    <definedName name="City">#REF!</definedName>
    <definedName name="CLAF">#REF!</definedName>
    <definedName name="CLAF2">#REF!</definedName>
    <definedName name="CNTRCTDMND">#REF!</definedName>
    <definedName name="CO_Mo">#REF!</definedName>
    <definedName name="CO_Yr">#REF!</definedName>
    <definedName name="CoCode0100">#REF!</definedName>
    <definedName name="CoCode0200">#REF!</definedName>
    <definedName name="CoCode0400">#REF!</definedName>
    <definedName name="CoCode0500">#REF!</definedName>
    <definedName name="COD">#REF!</definedName>
    <definedName name="Codes">#REF!</definedName>
    <definedName name="Collapse_Level">#REF!</definedName>
    <definedName name="COM">#REF!</definedName>
    <definedName name="CONOCO_FAC">#REF!</definedName>
    <definedName name="CoPhoneLine">#REF!</definedName>
    <definedName name="copy2" hidden="1">#REF!</definedName>
    <definedName name="copy3" hidden="1">#REF!</definedName>
    <definedName name="CountsStatuses">#REF!</definedName>
    <definedName name="cp_by_group">#REF!</definedName>
    <definedName name="cp_by_serv_level">#REF!</definedName>
    <definedName name="cp_input_area">#REF!</definedName>
    <definedName name="CreditStats" hidden="1">#REF!</definedName>
    <definedName name="_xlnm.Criteria">#REF!</definedName>
    <definedName name="CRMOINTRPTHRS">#REF!</definedName>
    <definedName name="CRNTMOBTKWH">#REF!</definedName>
    <definedName name="CRNTMOFPKHRS">#REF!</definedName>
    <definedName name="CRNTMONPKHRS">#REF!</definedName>
    <definedName name="CRTLBLONPKHRS">#REF!</definedName>
    <definedName name="CRTLBLONPKKWH">#REF!</definedName>
    <definedName name="CSA">#REF!</definedName>
    <definedName name="CSO">#REF!</definedName>
    <definedName name="CSTMRCHG">#REF!</definedName>
    <definedName name="CSWE">#REF!</definedName>
    <definedName name="Cum_Int">#REF!</definedName>
    <definedName name="CurMoAddr1">#REF!</definedName>
    <definedName name="CurMoAddr2">#REF!</definedName>
    <definedName name="CurMoBTDetail">#REF!</definedName>
    <definedName name="CurMoBuyThrgh_Sheet">#REF!</definedName>
    <definedName name="CurMoCityStZip">#REF!</definedName>
    <definedName name="CurMoCustName">#REF!</definedName>
    <definedName name="CurMoExcessAmt">#REF!</definedName>
    <definedName name="CurMoGrTaxAmt">#REF!</definedName>
    <definedName name="CurMoKWHExcess">#REF!</definedName>
    <definedName name="CurMoKWHNotUsed">#REF!</definedName>
    <definedName name="CurMoKWHRes">#REF!</definedName>
    <definedName name="CurMoKWHSubTot">#REF!</definedName>
    <definedName name="CurMoKWHTot">#REF!</definedName>
    <definedName name="CurMoMtrMult">#REF!</definedName>
    <definedName name="CurMoNotUsedAmt">#REF!</definedName>
    <definedName name="CurMoResAmt">#REF!</definedName>
    <definedName name="CurMoSubTotAmt">#REF!</definedName>
    <definedName name="CurMoTotAmt">#REF!</definedName>
    <definedName name="CURRENT_ASSETS">#REF!</definedName>
    <definedName name="CURRENT_LIABILITIES">#REF!</definedName>
    <definedName name="CurrentRangeName" hidden="1">#REF!</definedName>
    <definedName name="CustAddr1">#REF!</definedName>
    <definedName name="CustAddr2">#REF!</definedName>
    <definedName name="CustCityStZip">#REF!</definedName>
    <definedName name="CustName">#REF!</definedName>
    <definedName name="CustName2">#REF!</definedName>
    <definedName name="CUSTOMER">#REF!</definedName>
    <definedName name="CustTable">#REF!</definedName>
    <definedName name="CWIP" localSheetId="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localSheetId="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vu.GREY_ALL." hidden="1">#REF!</definedName>
    <definedName name="CYDR">#REF!</definedName>
    <definedName name="d" hidden="1">#REF!</definedName>
    <definedName name="D1PROD">#REF!</definedName>
    <definedName name="D2TRAN">#REF!</definedName>
    <definedName name="DAT" hidden="1">#REF!</definedName>
    <definedName name="data">#REF!</definedName>
    <definedName name="Data.Dump" hidden="1">OFFSET(#REF!,1,0)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_xlnm.Data_Form">#REF!</definedName>
    <definedName name="Debt_financed">#REF!</definedName>
    <definedName name="Debt_term">#REF!</definedName>
    <definedName name="Debt_type">#REF!</definedName>
    <definedName name="debttype">#REF!</definedName>
    <definedName name="DECEMBERFACTOR">#REF!</definedName>
    <definedName name="DECEMBERINTEREST">#REF!</definedName>
    <definedName name="DECEMBERSURCHARGE">#REF!</definedName>
    <definedName name="Def_Tax_Asset_Basis_Adj">#REF!</definedName>
    <definedName name="default_comments">"Print range changed to landscape. Unhide all rows and columns except 1 and A."</definedName>
    <definedName name="default_directory">"R:\fcm90prd\nvision\rpts\Fin_reports_Other\"</definedName>
    <definedName name="default_name">"Neal Hartley"</definedName>
    <definedName name="deferral_date">#REF!</definedName>
    <definedName name="delete" localSheetId="2" hidden="1">{"STMT OF CASH FLOWS",#N/A,FALSE,"Cash Flows Indirect"}</definedName>
    <definedName name="delete" hidden="1">{"STMT OF CASH FLOWS",#N/A,FALSE,"Cash Flows Indirect"}</definedName>
    <definedName name="delete2" localSheetId="2" hidden="1">{"BALANCE SHEET ACCTS",#N/A,TRUE,"Working Trial Balance";"INCOME STMT ACCTS",#N/A,TRUE,"Working Trial Balance"}</definedName>
    <definedName name="delete2" hidden="1">{"BALANCE SHEET ACCTS",#N/A,TRUE,"Working Trial Balance";"INCOME STMT ACCTS",#N/A,TRUE,"Working Trial Balance"}</definedName>
    <definedName name="DEMAND">#REF!</definedName>
    <definedName name="DEMENER">#REF!</definedName>
    <definedName name="DEMTRAN">#REF!</definedName>
    <definedName name="DEPRECBASE" hidden="1">#REF!</definedName>
    <definedName name="Derate">#REF!</definedName>
    <definedName name="DESCRIPTION1">#REF!</definedName>
    <definedName name="Desert">#REF!</definedName>
    <definedName name="DETAIL">#REF!</definedName>
    <definedName name="DetailTotCbl">#REF!</definedName>
    <definedName name="DetailTotChg">#REF!</definedName>
    <definedName name="DetailTotKw">#REF!</definedName>
    <definedName name="DetailTotMargin">#REF!</definedName>
    <definedName name="DeveloperRoyaltyAdder" hidden="1">#REF!</definedName>
    <definedName name="DIRPCCHG">#REF!</definedName>
    <definedName name="DIRPDCHG1">#REF!</definedName>
    <definedName name="DIRPDCHG2">#REF!</definedName>
    <definedName name="DIRPECHG1">#REF!</definedName>
    <definedName name="DIRPECHGB1">#REF!</definedName>
    <definedName name="DIRPECHGB2">#REF!</definedName>
    <definedName name="DIRPECHGB3">#REF!</definedName>
    <definedName name="DIRPMECHG1">#REF!</definedName>
    <definedName name="DIRPMINDC">#REF!</definedName>
    <definedName name="DIRPMINEC">#REF!</definedName>
    <definedName name="DIRPOFKVA">#REF!</definedName>
    <definedName name="DIRPOFKW">#REF!</definedName>
    <definedName name="DIRPOFKWH">#REF!</definedName>
    <definedName name="DIRPOPKWH">#REF!</definedName>
    <definedName name="DIRPP1EC">#REF!</definedName>
    <definedName name="DIRPP2EC">#REF!</definedName>
    <definedName name="DIRPP3EC">#REF!</definedName>
    <definedName name="DIRPP4EC">#REF!</definedName>
    <definedName name="DIRPP5EC">#REF!</definedName>
    <definedName name="DIRPRCHG">#REF!</definedName>
    <definedName name="DisBlkKwhChg1">#REF!</definedName>
    <definedName name="DisBlkKwhChg2">#REF!</definedName>
    <definedName name="DisBlkKwhChg3">#REF!</definedName>
    <definedName name="DisBlkKwhChgT">#REF!</definedName>
    <definedName name="DisCustChg">#REF!</definedName>
    <definedName name="DisDmdChg1">#REF!</definedName>
    <definedName name="DisDmdChg2">#REF!</definedName>
    <definedName name="DisMEChg">#REF!</definedName>
    <definedName name="DisMinDChg">#REF!</definedName>
    <definedName name="DisMinEChg">#REF!</definedName>
    <definedName name="DisOffPkKwh">#REF!</definedName>
    <definedName name="DisOnPkKwh">#REF!</definedName>
    <definedName name="DisPL1Chg">#REF!</definedName>
    <definedName name="DisPL2Chg">#REF!</definedName>
    <definedName name="DisPL3Chg">#REF!</definedName>
    <definedName name="DisPL4Chg">#REF!</definedName>
    <definedName name="DisPL5Chg">#REF!</definedName>
    <definedName name="DisReactiveChg">#REF!</definedName>
    <definedName name="DIST361">#REF!</definedName>
    <definedName name="DIST362">#REF!</definedName>
    <definedName name="DIST36458">#REF!</definedName>
    <definedName name="DIST36459">#REF!</definedName>
    <definedName name="DIST3648">#REF!</definedName>
    <definedName name="DIST36678">#REF!</definedName>
    <definedName name="DIST36679">#REF!</definedName>
    <definedName name="DIST368">#REF!</definedName>
    <definedName name="DIST369">#REF!</definedName>
    <definedName name="DIST370">#REF!</definedName>
    <definedName name="DIST371">#REF!</definedName>
    <definedName name="DIST373">#REF!</definedName>
    <definedName name="DISTPLT">#REF!</definedName>
    <definedName name="distr" localSheetId="2" hidden="1">{"wp_h4.2",#N/A,FALSE,"WP_H4.2";"wp_h4.3",#N/A,FALSE,"WP_H4.3"}</definedName>
    <definedName name="distr" hidden="1">{"wp_h4.2",#N/A,FALSE,"WP_H4.2";"wp_h4.3",#N/A,FALSE,"WP_H4.3"}</definedName>
    <definedName name="DisXOfpKvaChg">#REF!</definedName>
    <definedName name="DisXOfpKwChg">#REF!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Ownside" hidden="1">#REF!</definedName>
    <definedName name="Dr" hidden="1">#REF!</definedName>
    <definedName name="DR_1">#REF!</definedName>
    <definedName name="DR_10">#REF!</definedName>
    <definedName name="DR_2">#REF!</definedName>
    <definedName name="DR_3">#REF!</definedName>
    <definedName name="DR_4">#REF!</definedName>
    <definedName name="DR_5">#REF!</definedName>
    <definedName name="DR_6">#REF!</definedName>
    <definedName name="DR_7">#REF!</definedName>
    <definedName name="DR_8">#REF!</definedName>
    <definedName name="DR_9">#REF!</definedName>
    <definedName name="Drawing_Bar_Range" hidden="1">#REF!</definedName>
    <definedName name="DS_Prod">#REF!</definedName>
    <definedName name="DS_Reserve">#REF!</definedName>
    <definedName name="DSTCCHG">#REF!</definedName>
    <definedName name="DSTDCHG1">#REF!</definedName>
    <definedName name="DSTDCHG2">#REF!</definedName>
    <definedName name="DSTECHG1">#REF!</definedName>
    <definedName name="DSTECHGB1">#REF!</definedName>
    <definedName name="DSTECHGB2">#REF!</definedName>
    <definedName name="DSTECHGB3">#REF!</definedName>
    <definedName name="DSTMECHG1">#REF!</definedName>
    <definedName name="DSTMINDC">#REF!</definedName>
    <definedName name="DSTMINEC">#REF!</definedName>
    <definedName name="DSTOFKWH">#REF!</definedName>
    <definedName name="DSTOPKWH">#REF!</definedName>
    <definedName name="DSTP1EC">#REF!</definedName>
    <definedName name="DSTP2EC">#REF!</definedName>
    <definedName name="DSTP3EC">#REF!</definedName>
    <definedName name="DSTP4EC">#REF!</definedName>
    <definedName name="DSTP5EC">#REF!</definedName>
    <definedName name="DSTRCHG">#REF!</definedName>
    <definedName name="DSTXOFKVA">#REF!</definedName>
    <definedName name="DSTXOFKW">#REF!</definedName>
    <definedName name="DT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_LowLevelBusinessUnit_417">#REF!</definedName>
    <definedName name="e_PlantAccount_3781">#REF!</definedName>
    <definedName name="E1ENERGY">#REF!</definedName>
    <definedName name="E1FUEL">#REF!</definedName>
    <definedName name="East">#REF!</definedName>
    <definedName name="East_Table">#REF!</definedName>
    <definedName name="EastPSC1">#REF!</definedName>
    <definedName name="EastPSC2">#REF!</definedName>
    <definedName name="EastPSC3">#REF!</definedName>
    <definedName name="EastPSC4">#REF!</definedName>
    <definedName name="EastSRPpsc1">#REF!</definedName>
    <definedName name="EastSRPpsc2">#REF!</definedName>
    <definedName name="EastSRPpsc3">#REF!</definedName>
    <definedName name="EastSRPpsc4">#REF!</definedName>
    <definedName name="EastSRPpsc5">#REF!</definedName>
    <definedName name="EBP_Act">#REF!</definedName>
    <definedName name="EBP_Inact">#REF!</definedName>
    <definedName name="EBP_QP">#REF!</definedName>
    <definedName name="EBP_SRP">#REF!</definedName>
    <definedName name="EBP_SRP_ACT">#REF!</definedName>
    <definedName name="EBP_SRP1">#REF!</definedName>
    <definedName name="EBP_SRP10">#REF!</definedName>
    <definedName name="EBP_SRP2">#REF!</definedName>
    <definedName name="EBP_SRP3">#REF!</definedName>
    <definedName name="EBP_SRP4">#REF!</definedName>
    <definedName name="EBP_SRP5">#REF!</definedName>
    <definedName name="EBP_SRP6">#REF!</definedName>
    <definedName name="EBP_SRP7">#REF!</definedName>
    <definedName name="EBP_SRP8">#REF!</definedName>
    <definedName name="EBP_SRP9">#REF!</definedName>
    <definedName name="ECF">#REF!</definedName>
    <definedName name="ECONOMYPURCHASES">#REF!</definedName>
    <definedName name="EDRBASE">#REF!</definedName>
    <definedName name="EDRDATE">#REF!</definedName>
    <definedName name="EDRDSCNT">#REF!</definedName>
    <definedName name="EDRLVLPCT">#REF!</definedName>
    <definedName name="EDRTYPE">#REF!</definedName>
    <definedName name="EEEE" localSheetId="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FC_SUMMARY">#REF!</definedName>
    <definedName name="EFC_YTD_SM">#REF!</definedName>
    <definedName name="EffDate">#REF!</definedName>
    <definedName name="EFS_Expected_Case" hidden="1">#REF!</definedName>
    <definedName name="ELKMCGN1">#REF!</definedName>
    <definedName name="ELKMCGN2">#REF!</definedName>
    <definedName name="End_Bal">#REF!</definedName>
    <definedName name="End_Bal2">#REF!</definedName>
    <definedName name="End_of_Report">#REF!</definedName>
    <definedName name="End_Print1">#REF!</definedName>
    <definedName name="End_Print2">#REF!</definedName>
    <definedName name="ENDDTM">#REF!</definedName>
    <definedName name="EndTime">39456.6725694444</definedName>
    <definedName name="Energy_Loss">#REF!</definedName>
    <definedName name="EntityID">#REF!</definedName>
    <definedName name="EntityName">#REF!</definedName>
    <definedName name="EP">#REF!</definedName>
    <definedName name="er" hidden="1">#REF!</definedName>
    <definedName name="Erlbacher1">#REF!</definedName>
    <definedName name="Erlbacher2">#REF!</definedName>
    <definedName name="ES">#REF!</definedName>
    <definedName name="EstExcessAmt">#REF!</definedName>
    <definedName name="EstGrTaxAmt">#REF!</definedName>
    <definedName name="EstKWHExcess">#REF!</definedName>
    <definedName name="EstKWHNotUsed">#REF!</definedName>
    <definedName name="EstKWHRes">#REF!</definedName>
    <definedName name="EstKWHSubTot">#REF!</definedName>
    <definedName name="EstKWHTot">#REF!</definedName>
    <definedName name="EstNotUsedAmt">#REF!</definedName>
    <definedName name="EstResAmt">#REF!</definedName>
    <definedName name="EstSubTotAmt">#REF!</definedName>
    <definedName name="EstTotAmt">#REF!</definedName>
    <definedName name="etec">#REF!</definedName>
    <definedName name="ev.Calculation" hidden="1">2</definedName>
    <definedName name="ev.Initialized" hidden="1">FALSE</definedName>
    <definedName name="EV__ALLOWSTOPEXPAND__" hidden="1">1</definedName>
    <definedName name="EV__CVPARAMS__" hidden="1">"Trend!$B$17:$C$38;"</definedName>
    <definedName name="EV__DECIMALSYMBOL__" hidden="1">"."</definedName>
    <definedName name="EV__EVCOM_OPTIONS__" hidden="1">10</definedName>
    <definedName name="EV__EXPOPTIONS__" hidden="1">0</definedName>
    <definedName name="EV__LASTREFTIME__" hidden="1">40773.6362847222</definedName>
    <definedName name="EV__LOCKEDCVW__ACTIVITY_SYSTEM" hidden="1">"ALL_MANAGED,ALL_ACTIVITY,ALL_PROJECT,ALL_PROJTYPE,ACTUAL,ALL_SYSTEM,2005.TOTAL,NUC,PERIODIC,"</definedName>
    <definedName name="EV__LOCKEDCVW__BGE_FP" hidden="1">"INCOMESTATEMENT,ACTUAL,ALL_COMPANIES,TOTALADJ,2002.TOTAL,PERIODIC,"</definedName>
    <definedName name="EV__LOCKEDCVW__CAPITAL" hidden="1">"ACTUAL,MAJOR_CATEGORY,FACTORS,TOTAL_PORTFOLIO,2002.TOTAL,PERIODIC,"</definedName>
    <definedName name="EV__LOCKEDCVW__CGG_PLANNING" hidden="1">"ALL_MANAGED,ALL_CONSOLIDATEDCC,1009,ALL_PAEXP,ALL_PROJECT,ACTUAL,ALL_SYSTEM,2006.TOTAL,ALL_UNIT,PERIODIC,"</definedName>
    <definedName name="EV__LOCKEDCVW__CGG_PLANNING_RPT" hidden="1">"ROLLUP_MANAGED15,ALL_BASENONBASE,ALL_CEFUNCTION,ALL_CONSOLIDATEDCC,ALL_OUTNONOUT,1003,ALL_PAEXP,ALL_PROJECT,ALL_PROJSUBTYPE,ACTUAL,ALL_SYSTEM,2006.NOV,ALL_UNIT,PERIODIC,"</definedName>
    <definedName name="EV__LOCKEDCVW__CGGIR" hidden="1">"ALL_MANAGED,ALL_ACTIVITY,ALL_BASENONBASE,ALL_CONSOLIDATEDCC,ALL_FUELTYP,ALL_INTCO,ALL_INTERCOMPANY,ALL_LEGAL,ALL_MARKET,ALL_OUTNONOUT,1003,ALL_PAEXP,ALL_PRODUCTCAT,ALL_PROJECT,ALL_PROJSUBTYPE,ALL_PROJTYPE,ACTUAL,ALL_SYSTEM,2005.TOTAL,ALL_UNIT,PERIODIC,"</definedName>
    <definedName name="EV__LOCKEDCVW__CGGIR_RPT" hidden="1">"ALL_MANAGED,ALL_ACTIVITY,ALL_BASENONBASE,ALL_CEFUNCTION,ALL_CONSOLIDATEDCC,ALL_FUELTYP,ALL_INTERCOMPANY,ALL_LEGAL,ALL_MARKET,ALL_OUTNONOUT,1003,ALL_PAEXP,ALL_PRODUCTCAT,ALL_PROJECT,ALL_PROJSUBTYPE,ACTUAL,ALL_SYSTEM,2005.TOTAL,ALL_UNIT,PERIODIC,"</definedName>
    <definedName name="EV__LOCKEDCVW__CORPFPA_NEW" hidden="1">"1060,05_09STRATPLANV2,TOTALADJ,313,TOTAL_FUNCTION,BUS,2006.TOTAL,PERIODIC,"</definedName>
    <definedName name="EV__LOCKEDCVW__CPA" hidden="1">"O_M,ALL_ACTIVITIES,2005_ORIGBUDGET,ALL_SPENDERS,ALL_EXPTYPES,ALL_PROCESSES,OM_MAJOR_CATEGORY,2005.TOTAL,PERIODIC,"</definedName>
    <definedName name="EV__LOCKEDCVW__ECB" hidden="1">"ALL_COSTCENTER,ALL_EMPLOYEES,AVAILABLEHRS,1003,ALL_PROJECT,ACTUAL,2004.TOTAL,PERIODIC,"</definedName>
    <definedName name="EV__LOCKEDCVW__ETL" hidden="1">"ACTUAL,PYXIS,POSTCLOSE,2005.TOTAL,PERIODIC,"</definedName>
    <definedName name="EV__LOCKEDCVW__FINANCIAL_REPORTING" hidden="1">"CNE,EBITDA,3Q07FCST,USD,PERIODIC,AllActivities,TotalAdj,AllFunctions,AllProducts,All_Projects,Total_Channel,All_Lines,All_Segments,2007.TOTAL,"</definedName>
    <definedName name="EV__LOCKEDCVW__FPA" hidden="1">"BUDGET,TotWithAlloc,FL1_100,514000,All_Interco,LC,2007.TOTAL,PERIODIC,"</definedName>
    <definedName name="EV__LOCKEDCVW__FPA_GROWTH" hidden="1">"ACTUAL,TotWithAlloc,MgmtReporting,BalanceSheet,AllGrowth,All_Interco,LC,BASESCENARIO,2004.TOTAL,PERIODIC,"</definedName>
    <definedName name="EV__LOCKEDCVW__FUEL_MARKET_PRODUCT" hidden="1">"ALL_MANAGED,ALL_BASENONBASE,ALL_CONSOLIDATEDCC,ALL_FUELTYP,ALL_LEGAL,ALL_MARKET,ALL_OUTNONOUT,ALL_PRODUCTCAT,ALL_PROJTYPE,ACTUAL,2005.TOTAL,NUC,PERIODIC,"</definedName>
    <definedName name="EV__LOCKEDCVW__GROSS_MARGIN" hidden="1">"ACTUAL,Total_Channel,TotalAdj,Tot_GMT,AllProducts,E100,All_Lines,LC,All_Segments,TotalStatus,2007.FEB,PERIODIC,"</definedName>
    <definedName name="EV__LOCKEDCVW__GROSSMARGIN" hidden="1">"BUDGET929,Adj,FinancialHedges,SC_Contracts,LC,2008.TOTAL,PERIODIC,"</definedName>
    <definedName name="EV__LOCKEDCVW__KPI_OPS" hidden="1">"ALL_ACCTKPI,ALL_FUELTYP,ALL_MARKET,ALL_PRODUCTCAT,ACTUAL,KPIOPS_FINAL,2005.TOTAL,NUC,PERIODIC,"</definedName>
    <definedName name="EV__LOCKEDCVW__MANAGED" hidden="1">"ALL_MANAGED,ALL_CONSOLIDATEDCC,ALL_LEGAL,1003,ACTUAL,2005.TOTAL,PERIODIC,"</definedName>
    <definedName name="EV__LOCKEDCVW__MANAGED_3RDPARTY" hidden="1">"EQUITYMETHINVEST,ALL_CONSOLIDATEDCC,ALL_LEGAL,1003,ACTUAL,2005.TOTAL,PERIODIC,"</definedName>
    <definedName name="EV__LOCKEDCVW__PLANT" hidden="1">"ALL_MANAGED,ALL_BASENONBASE,ALL_OUTNONOUT,ALL_PROJECT,ALL_PROJSUBTYPE,ALL_PROJTYPE,ACTUAL,NONALLOC,2005.TOTAL,NUC,PERIODIC,"</definedName>
    <definedName name="EV__LOCKEDCVW__PROJECT" hidden="1">"ACTUAL,TotWithAdj,MgmtReporting,150000,AllProjects,AllRFEProjects,LC,2004.TOTAL,PERIODIC,"</definedName>
    <definedName name="EV__LOCKEDCVW__RATE" hidden="1">"ACTUAL,USD,Avg,RateInput,2002.TOTAL,PERIODIC,"</definedName>
    <definedName name="EV__LOCKEDCVW__RESPONSIBILITY" hidden="1">"ROLLUP_MANAGED5,033,1009,16081ZZZ_EXP,ALL_PROJECT,ALL_PROJSUBTYPE,ALL_PROJTYPE,ACTUAL,2006.DEC,PERIODIC,"</definedName>
    <definedName name="EV__LOCKEDCVW__SALES_RATE" hidden="1">"USD,Avg,RateInput,ACTUAL,2005.TOTAL,PERIODIC,"</definedName>
    <definedName name="EV__LOCKEDCVW__SLR" hidden="1">"2005_ORIGBUDGET,ALL_EXPTYPES,STATISTICAL_ACCOUNTS,ALL_COMPANIES,ALL_EMPLOYEES,M10001,2005.TOTAL,PERIODIC,"</definedName>
    <definedName name="EV__LOCKEDCVW__STAFF_PLANNING" hidden="1">"ACTUAL,Total_Channel,TotalAdj,AllEmployment,All_Lines,E100,USD,All_Segments,DATAACCOUNTS,AllFunctions,Total_Location,2002.TOTAL,PERIODIC,"</definedName>
    <definedName name="EV__LOCKEDCVW__WEEKLY_SALES" hidden="1">"All_BDM,Total_Size,Total_Channel,TOTAL_Signings,TotalAdj,Total_LeadSource,All_Lines,USD,Sales_Accounts,ACTUAL,Total_Product,CNI,2005.TOTAL,All_SIC_CODES,Total_Utility,PERIODIC,"</definedName>
    <definedName name="EV__LOCKSTATUS__" hidden="1">1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134217791</definedName>
    <definedName name="EV__WBVERSION__" hidden="1">0</definedName>
    <definedName name="EV__WSINFO__" hidden="1">"cegfpa"</definedName>
    <definedName name="Ex_Frequency">#REF!</definedName>
    <definedName name="Exchange_Rates" hidden="1">#REF!</definedName>
    <definedName name="EXCSKVACHG">#REF!</definedName>
    <definedName name="EXCSKVADMND">#REF!</definedName>
    <definedName name="EXCSKVAR">#REF!</definedName>
    <definedName name="EXP5617X">#REF!</definedName>
    <definedName name="EXPPROD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ension">#REF!</definedName>
    <definedName name="Extra_Pay">#REF!</definedName>
    <definedName name="_xlnm.Extract">#REF!</definedName>
    <definedName name="Extracts_Hide">#REF!</definedName>
    <definedName name="f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ake">#REF!</definedName>
    <definedName name="FAS35InfoValYear">#REF!</definedName>
    <definedName name="FAS87INFO2013">#REF!</definedName>
    <definedName name="FAS87InfoValYear">#REF!</definedName>
    <definedName name="FAS87InfoValYearSRP">#REF!</definedName>
    <definedName name="FBULL5">#REF!</definedName>
    <definedName name="FCF">#REF!</definedName>
    <definedName name="fcst">#REF!</definedName>
    <definedName name="FCTCcalcN">"optbox_FCcalcN"</definedName>
    <definedName name="FCTCcalcY">"optbox_FccalcY"</definedName>
    <definedName name="fdsafasdsfdsa" hidden="1">#REF!</definedName>
    <definedName name="FEB">#REF!</definedName>
    <definedName name="FEBRUARYFACTOR">#REF!</definedName>
    <definedName name="FEBRUARYINTEREST">#REF!</definedName>
    <definedName name="FEBRUARYSURCHARGE">#REF!</definedName>
    <definedName name="Fed_Bonus_Red">#REF!</definedName>
    <definedName name="Fed_Depr_Adj">#REF!</definedName>
    <definedName name="Fed_Resv_Adj">#REF!</definedName>
    <definedName name="Fed_Tax_Accts">#REF!</definedName>
    <definedName name="Fed_tax_credit">#REF!</definedName>
    <definedName name="Fed_tax_rate">#REF!</definedName>
    <definedName name="FERC_Account">#REF!</definedName>
    <definedName name="FERC_LEVEL_2">#REF!</definedName>
    <definedName name="ff">#REF!</definedName>
    <definedName name="ffffff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ff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IELD">#REF!</definedName>
    <definedName name="field35">#REF!</definedName>
    <definedName name="FieldFund">#REF!</definedName>
    <definedName name="FIRMKWH">#REF!</definedName>
    <definedName name="FIRSTDAY">#REF!</definedName>
    <definedName name="FirstYear" hidden="1">#REF!</definedName>
    <definedName name="Fiscal_Period">#REF!</definedName>
    <definedName name="Fiscal_Year">#REF!</definedName>
    <definedName name="FiscalMonth" hidden="1">#REF!</definedName>
    <definedName name="FIX">#REF!</definedName>
    <definedName name="Fixed1Adder" hidden="1">#REF!</definedName>
    <definedName name="Fixed1Name" hidden="1">#REF!</definedName>
    <definedName name="Fixed2Name" hidden="1">#REF!</definedName>
    <definedName name="Fixed3Name" hidden="1">#REF!</definedName>
    <definedName name="FLRATE">#REF!</definedName>
    <definedName name="FnOffset">#REF!</definedName>
    <definedName name="ForecastResults">#REF!</definedName>
    <definedName name="FORM">#REF!</definedName>
    <definedName name="FOUR">#REF!</definedName>
    <definedName name="FPTD" hidden="1">#REF!</definedName>
    <definedName name="FRMCPCT">#REF!</definedName>
    <definedName name="FSoPacific" localSheetId="2" hidden="1">{"BS",#N/A,FALSE,"USA"}</definedName>
    <definedName name="FSoPacific" hidden="1">{"BS",#N/A,FALSE,"USA"}</definedName>
    <definedName name="FUELBYTYPE">#REF!</definedName>
    <definedName name="FUELCHG">#REF!</definedName>
    <definedName name="fuelco_wrn.test1." localSheetId="2" hidden="1">{"Income Statement",#N/A,FALSE,"CFMODEL";"Balance Sheet",#N/A,FALSE,"CFMODEL"}</definedName>
    <definedName name="fuelco_wrn.test1." hidden="1">{"Income Statement",#N/A,FALSE,"CFMODEL";"Balance Sheet",#N/A,FALSE,"CFMODEL"}</definedName>
    <definedName name="fuelco_wrn.test2." localSheetId="2" hidden="1">{"SourcesUses",#N/A,TRUE,"CFMODEL";"TransOverview",#N/A,TRUE,"CFMODEL"}</definedName>
    <definedName name="fuelco_wrn.test2." hidden="1">{"SourcesUses",#N/A,TRUE,"CFMODEL";"TransOverview",#N/A,TRUE,"CFMODEL"}</definedName>
    <definedName name="fuelco_wrn.test3." localSheetId="2" hidden="1">{"SourcesUses",#N/A,TRUE,#N/A;"TransOverview",#N/A,TRUE,"CFMODEL"}</definedName>
    <definedName name="fuelco_wrn.test3." hidden="1">{"SourcesUses",#N/A,TRUE,#N/A;"TransOverview",#N/A,TRUE,"CFMODEL"}</definedName>
    <definedName name="fuelco_wrn.test4." localSheetId="2" hidden="1">{"SourcesUses",#N/A,TRUE,"FundsFlow";"TransOverview",#N/A,TRUE,"FundsFlow"}</definedName>
    <definedName name="fuelco_wrn.test4." hidden="1">{"SourcesUses",#N/A,TRUE,"FundsFlow";"TransOverview",#N/A,TRUE,"FundsFlow"}</definedName>
    <definedName name="FuelCycle" localSheetId="2" hidden="1">{#N/A,#N/A,FALSE,"AltFuel"}</definedName>
    <definedName name="FuelCycle" hidden="1">{#N/A,#N/A,FALSE,"AltFuel"}</definedName>
    <definedName name="FUELRATE">#REF!</definedName>
    <definedName name="Full_Print">#REF!</definedName>
    <definedName name="Full_Sample">#REF!</definedName>
    <definedName name="FundingInfoValYear">#REF!</definedName>
    <definedName name="future_cost_1">#REF!</definedName>
    <definedName name="future_cost_2">#REF!</definedName>
    <definedName name="future_dep_1">#REF!</definedName>
    <definedName name="future_dep_2">#REF!</definedName>
    <definedName name="future_yr_1">#REF!</definedName>
    <definedName name="future_yr_2">#REF!</definedName>
    <definedName name="g" hidden="1">#REF!</definedName>
    <definedName name="Gas.calc" localSheetId="2" hidden="1">{"ARK_JURIS_FAC",#N/A,FALSE,"Ark_Fuel&amp;Rev"}</definedName>
    <definedName name="Gas.calc" hidden="1">{"ARK_JURIS_FAC",#N/A,FALSE,"Ark_Fuel&amp;Rev"}</definedName>
    <definedName name="gdgdag" hidden="1">#REF!</definedName>
    <definedName name="GenBlkKwhChg1">#REF!</definedName>
    <definedName name="GenBlkKwhChg2">#REF!</definedName>
    <definedName name="GenBlkKwhChg3">#REF!</definedName>
    <definedName name="GenBlkKwhChgT">#REF!</definedName>
    <definedName name="GENCCHG">#REF!</definedName>
    <definedName name="GenCustChg">#REF!</definedName>
    <definedName name="GENDCHG1">#REF!</definedName>
    <definedName name="GENDCHG2">#REF!</definedName>
    <definedName name="GenDmdChg1">#REF!</definedName>
    <definedName name="GenDmdChg2">#REF!</definedName>
    <definedName name="GENECHG1">#REF!</definedName>
    <definedName name="GENECHGB1">#REF!</definedName>
    <definedName name="GENECHGB2">#REF!</definedName>
    <definedName name="GENECHGB3">#REF!</definedName>
    <definedName name="general" hidden="1">#REF!</definedName>
    <definedName name="GenMEChg">#REF!</definedName>
    <definedName name="GENMECHG1">#REF!</definedName>
    <definedName name="GENMINDC">#REF!</definedName>
    <definedName name="GenMinDChg">#REF!</definedName>
    <definedName name="GENMINEC">#REF!</definedName>
    <definedName name="GenMinEChg">#REF!</definedName>
    <definedName name="GenOffPkKwh">#REF!</definedName>
    <definedName name="GENOFKWH">#REF!</definedName>
    <definedName name="GenOnPkKwh">#REF!</definedName>
    <definedName name="GENOPKWH">#REF!</definedName>
    <definedName name="GENP1EC">#REF!</definedName>
    <definedName name="GENP2EC">#REF!</definedName>
    <definedName name="GENP3EC">#REF!</definedName>
    <definedName name="GENP4EC">#REF!</definedName>
    <definedName name="GENP5EC">#REF!</definedName>
    <definedName name="GenPL1Chg">#REF!</definedName>
    <definedName name="GenPL2Chg">#REF!</definedName>
    <definedName name="GenPL3Chg">#REF!</definedName>
    <definedName name="GenPL4Chg">#REF!</definedName>
    <definedName name="GenPL5Chg">#REF!</definedName>
    <definedName name="GENRCHG">#REF!</definedName>
    <definedName name="GenReactiveChg">#REF!</definedName>
    <definedName name="GENXOFKVA">#REF!</definedName>
    <definedName name="GENXOFKW">#REF!</definedName>
    <definedName name="GenXOfpKvaChg">#REF!</definedName>
    <definedName name="GenXOfpKwChg">#REF!</definedName>
    <definedName name="ghghjghg" hidden="1">#REF!</definedName>
    <definedName name="gilb.wrn.test2." localSheetId="2" hidden="1">{"SourcesUses",#N/A,TRUE,"CFMODEL";"TransOverview",#N/A,TRUE,"CFMODEL"}</definedName>
    <definedName name="gilb.wrn.test2." hidden="1">{"SourcesUses",#N/A,TRUE,"CFMODEL";"TransOverview",#N/A,TRUE,"CFMODEL"}</definedName>
    <definedName name="gilb.wrn.test3." localSheetId="2" hidden="1">{"SourcesUses",#N/A,TRUE,#N/A;"TransOverview",#N/A,TRUE,"CFMODEL"}</definedName>
    <definedName name="gilb.wrn.test3." hidden="1">{"SourcesUses",#N/A,TRUE,#N/A;"TransOverview",#N/A,TRUE,"CFMODEL"}</definedName>
    <definedName name="gilb.wrn.test4." localSheetId="2" hidden="1">{"SourcesUses",#N/A,TRUE,"FundsFlow";"TransOverview",#N/A,TRUE,"FundsFlow"}</definedName>
    <definedName name="gilb.wrn.test4." hidden="1">{"SourcesUses",#N/A,TRUE,"FundsFlow";"TransOverview",#N/A,TRUE,"FundsFlow"}</definedName>
    <definedName name="gilb_wrn.test1" localSheetId="2" hidden="1">{"Income Statement",#N/A,FALSE,"CFMODEL";"Balance Sheet",#N/A,FALSE,"CFMODEL"}</definedName>
    <definedName name="gilb_wrn.test1" hidden="1">{"Income Statement",#N/A,FALSE,"CFMODEL";"Balance Sheet",#N/A,FALSE,"CFMODEL"}</definedName>
    <definedName name="GIRPCCHG">#REF!</definedName>
    <definedName name="GIRPDCHG1">#REF!</definedName>
    <definedName name="GIRPDCHG2">#REF!</definedName>
    <definedName name="GIRPECHG1">#REF!</definedName>
    <definedName name="GIRPECHGB1">#REF!</definedName>
    <definedName name="GIRPECHGB2">#REF!</definedName>
    <definedName name="GIRPECHGB3">#REF!</definedName>
    <definedName name="GIRPMECHG1">#REF!</definedName>
    <definedName name="GIRPMINDC">#REF!</definedName>
    <definedName name="GIRPMINEC">#REF!</definedName>
    <definedName name="GIRPOFKVA">#REF!</definedName>
    <definedName name="GIRPOFKW">#REF!</definedName>
    <definedName name="GIRPOFKWH">#REF!</definedName>
    <definedName name="GIRPOPKWH">#REF!</definedName>
    <definedName name="GIRPP1EC">#REF!</definedName>
    <definedName name="GIRPP2EC">#REF!</definedName>
    <definedName name="GIRPP3EC">#REF!</definedName>
    <definedName name="GIRPP4EC">#REF!</definedName>
    <definedName name="GIRPP5EC">#REF!</definedName>
    <definedName name="GIRPRCHG">#REF!</definedName>
    <definedName name="GOD" localSheetId="2" hidden="1">{#N/A,#N/A,TRUE,"Facility-Input";#N/A,#N/A,TRUE,"Graphs";#N/A,#N/A,TRUE,"TOTAL"}</definedName>
    <definedName name="GOD" hidden="1">{#N/A,#N/A,TRUE,"Facility-Input";#N/A,#N/A,TRUE,"Graphs";#N/A,#N/A,TRUE,"TOTAL"}</definedName>
    <definedName name="golly" localSheetId="2" hidden="1">{#N/A,#N/A,TRUE,"Facility-Input";#N/A,#N/A,TRUE,"Graphs";#N/A,#N/A,TRUE,"TOTAL"}</definedName>
    <definedName name="golly" hidden="1">{#N/A,#N/A,TRUE,"Facility-Input";#N/A,#N/A,TRUE,"Graphs";#N/A,#N/A,TRUE,"TOTAL"}</definedName>
    <definedName name="GOODBYE" localSheetId="2" hidden="1">{#N/A,#N/A,TRUE,"Facility-Input";#N/A,#N/A,TRUE,"Graphs";#N/A,#N/A,TRUE,"TOTAL"}</definedName>
    <definedName name="GOODBYE" hidden="1">{#N/A,#N/A,TRUE,"Facility-Input";#N/A,#N/A,TRUE,"Graphs";#N/A,#N/A,TRUE,"TOTAL"}</definedName>
    <definedName name="GPA_Table">#REF!</definedName>
    <definedName name="greenbelt">#REF!</definedName>
    <definedName name="GreenTagAdder" hidden="1">#REF!</definedName>
    <definedName name="GROSSPLT">#REF!</definedName>
    <definedName name="haha" localSheetId="2" hidden="1">{"OMPA_FAC",#N/A,FALSE,"OMPA FAC"}</definedName>
    <definedName name="haha" hidden="1">{"OMPA_FAC",#N/A,FALSE,"OMPA FAC"}</definedName>
    <definedName name="HEAD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HEAD7">#REF!</definedName>
    <definedName name="HEAD8">#REF!</definedName>
    <definedName name="HEADA">#REF!</definedName>
    <definedName name="HEADB">#REF!</definedName>
    <definedName name="HEADC">#REF!</definedName>
    <definedName name="Header_Row">ROW(#REF!)</definedName>
    <definedName name="HeaderI">#REF!</definedName>
    <definedName name="HEADI">#REF!</definedName>
    <definedName name="Hedges">#REF!</definedName>
    <definedName name="hello" localSheetId="2" hidden="1">{#N/A,#N/A,TRUE,"Facility-Input";#N/A,#N/A,TRUE,"Graphs";#N/A,#N/A,TRUE,"TOTAL"}</definedName>
    <definedName name="hello" hidden="1">{#N/A,#N/A,TRUE,"Facility-Input";#N/A,#N/A,TRUE,"Graphs";#N/A,#N/A,TRUE,"TOTAL"}</definedName>
    <definedName name="hi" hidden="1">#REF!</definedName>
    <definedName name="HIPREKW">#REF!</definedName>
    <definedName name="Hist3Yr_ASBHrsPerFTE">#REF!</definedName>
    <definedName name="Hist3Yr_CrewProductivity">#REF!</definedName>
    <definedName name="Hist3Yr_DesignAccuracy">#REF!</definedName>
    <definedName name="Hist3Yr_DistLaborCostPerASBHour">#REF!</definedName>
    <definedName name="Hist3Yr_EngineeringProductivity">#REF!</definedName>
    <definedName name="Hist3Yr_IncidentRate">#REF!</definedName>
    <definedName name="Hist3Yr_JobsiteAvailability">#REF!</definedName>
    <definedName name="Hist3Yr_JobsiteEfficiency">#REF!</definedName>
    <definedName name="Hist3Yr_MROCostPerOrder">#REF!</definedName>
    <definedName name="Hist3Yr_MROProductivity">#REF!</definedName>
    <definedName name="Hist3Yr_OTDistLine">#REF!</definedName>
    <definedName name="Hist3Yr_OTEng">#REF!</definedName>
    <definedName name="Hist3Yr_OTMRO">#REF!</definedName>
    <definedName name="Hist3Yr_OverheadContractorLabor">#REF!</definedName>
    <definedName name="Hist3Yr_SeverityRate">#REF!</definedName>
    <definedName name="Hist3Yr_TotalDistCostPerASBHour">#REF!</definedName>
    <definedName name="HMMM" localSheetId="2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OPEBENTONTEXLARAYBURNKWH">#REF!</definedName>
    <definedName name="HOPEENERGYADJUSTMENT">#REF!</definedName>
    <definedName name="HRCRDKW">#REF!</definedName>
    <definedName name="HRCRDKWDT">#REF!</definedName>
    <definedName name="HRCRDKWTM">#REF!</definedName>
    <definedName name="HROFPKDT">#REF!</definedName>
    <definedName name="HROFPKKW">#REF!</definedName>
    <definedName name="HROFPKTM">#REF!</definedName>
    <definedName name="HRONPKDT">#REF!</definedName>
    <definedName name="HRONPKKW">#REF!</definedName>
    <definedName name="HRONPKTM">#REF!</definedName>
    <definedName name="HTML_CodePage" hidden="1">1252</definedName>
    <definedName name="HTML_Control" localSheetId="2" hidden="1">{"'Bellville Acetylene'!$A$1:$L$99"}</definedName>
    <definedName name="HTML_Control" hidden="1">{"'Bellville Acetylene'!$A$1:$L$99"}</definedName>
    <definedName name="HTML_Description" hidden="1">""</definedName>
    <definedName name="HTML_Email" hidden="1">"jaymckeown@westernintl.com"</definedName>
    <definedName name="HTML_Header" hidden="1">"Western Summary"</definedName>
    <definedName name="HTML_LastUpdate" hidden="1">"3/13/02"</definedName>
    <definedName name="HTML_LineAfter" hidden="1">FALSE</definedName>
    <definedName name="HTML_LineBefore" hidden="1">FALSE</definedName>
    <definedName name="HTML_Name" hidden="1">"Jay McKeown"</definedName>
    <definedName name="HTML_OBDlg2" hidden="1">TRUE</definedName>
    <definedName name="HTML_OBDlg4" hidden="1">TRUE</definedName>
    <definedName name="HTML_OS" hidden="1">0</definedName>
    <definedName name="HTML_PathFile" hidden="1">"W:\JayM\Excel\Western\Financial Statements\2002\Western Summary.htm"</definedName>
    <definedName name="HTML_PathFileMac" hidden="1">"Senna:shockwave.com:Statistics:Customer support:SWCS_stats.html"</definedName>
    <definedName name="HTML_Title" hidden="1">"February 2002 Department Financial Statement"</definedName>
    <definedName name="HTML1_1" hidden="1">"'[PRODSETL.XLS]Monthly Summary'!$A$4:$K$98"</definedName>
    <definedName name="HTML1_10" hidden="1">""</definedName>
    <definedName name="HTML1_11" hidden="1">1</definedName>
    <definedName name="HTML1_12" hidden="1">"c:\temp\test.html"</definedName>
    <definedName name="HTML1_2" hidden="1">1</definedName>
    <definedName name="HTML1_3" hidden="1">"Product Settlement"</definedName>
    <definedName name="HTML1_4" hidden="1">"Monthly Summary"</definedName>
    <definedName name="HTML1_5" hidden="1">""</definedName>
    <definedName name="HTML1_6" hidden="1">-4146</definedName>
    <definedName name="HTML1_7" hidden="1">1</definedName>
    <definedName name="HTML1_8" hidden="1">"02/11/97"</definedName>
    <definedName name="HTML1_9" hidden="1">"Conoco"</definedName>
    <definedName name="HTML10_1" hidden="1">"'[PRODSETL.XLS]PS&amp;CM OTC Monthly Summary'!$A$4:$K$93"</definedName>
    <definedName name="HTML10_10" hidden="1">""</definedName>
    <definedName name="HTML10_11" hidden="1">1</definedName>
    <definedName name="HTML10_12" hidden="1">"Q:\DNSTREAM\COMMOPS\TRADING\PSOTCMTD.HTM"</definedName>
    <definedName name="HTML10_2" hidden="1">1</definedName>
    <definedName name="HTML10_3" hidden="1">"PS&amp;CM OTC Monthly Summary"</definedName>
    <definedName name="HTML10_4" hidden="1">"PS&amp;CM OTC Monthly Summary"</definedName>
    <definedName name="HTML10_5" hidden="1">""</definedName>
    <definedName name="HTML10_6" hidden="1">-4146</definedName>
    <definedName name="HTML10_7" hidden="1">-4146</definedName>
    <definedName name="HTML10_8" hidden="1">"9/2/97"</definedName>
    <definedName name="HTML10_9" hidden="1">"Jeff Rehlen ETN 639-3012"</definedName>
    <definedName name="HTML11_1" hidden="1">"'[PRODSETL.XLS]PS&amp;CM OTC Monthly Summary'!$A$6:$K$85"</definedName>
    <definedName name="HTML11_10" hidden="1">""</definedName>
    <definedName name="HTML11_11" hidden="1">1</definedName>
    <definedName name="HTML11_12" hidden="1">"Q:\DNSTREAM\COMMOPS\TRADING\PSOTCMTD.HTM"</definedName>
    <definedName name="HTML11_2" hidden="1">1</definedName>
    <definedName name="HTML11_3" hidden="1">"PS&amp;CM OTC Monthly Summary"</definedName>
    <definedName name="HTML11_4" hidden="1">"PS&amp;CM OTC Monthly Summary"</definedName>
    <definedName name="HTML11_5" hidden="1">""</definedName>
    <definedName name="HTML11_6" hidden="1">-4146</definedName>
    <definedName name="HTML11_7" hidden="1">-4146</definedName>
    <definedName name="HTML11_8" hidden="1">"10/1/97"</definedName>
    <definedName name="HTML11_9" hidden="1">"Jeff Rehlen ETN 639-3012"</definedName>
    <definedName name="HTML12_1" hidden="1">"'[PRODSETL.XLS]PS&amp;CM OTC Monthly Summary'!$A$1:$C$4"</definedName>
    <definedName name="HTML12_10" hidden="1">""</definedName>
    <definedName name="HTML12_11" hidden="1">1</definedName>
    <definedName name="HTML12_12" hidden="1">"Q:\DNSTREAM\COMMOPS\TRADING\PSOTCMTD.HTM"</definedName>
    <definedName name="HTML12_2" hidden="1">1</definedName>
    <definedName name="HTML12_3" hidden="1">"PS&amp;CM OTC Monthly Summary"</definedName>
    <definedName name="HTML12_4" hidden="1">"PS&amp;CM OTC Monthly Summary"</definedName>
    <definedName name="HTML12_5" hidden="1">""</definedName>
    <definedName name="HTML12_6" hidden="1">-4146</definedName>
    <definedName name="HTML12_7" hidden="1">-4146</definedName>
    <definedName name="HTML12_8" hidden="1">"11/4/97"</definedName>
    <definedName name="HTML12_9" hidden="1">"Jeff Rehlen ETN 639-3012"</definedName>
    <definedName name="HTML13_1" hidden="1">"'[PRODSETL.XLS]PS&amp;CM OTC Monthly Summary'!$A$1:$K$115"</definedName>
    <definedName name="HTML13_10" hidden="1">""</definedName>
    <definedName name="HTML13_11" hidden="1">1</definedName>
    <definedName name="HTML13_12" hidden="1">"Q:\DNSTREAM\COMMOPS\TRADING\PSOTCMTD.HTM"</definedName>
    <definedName name="HTML13_2" hidden="1">1</definedName>
    <definedName name="HTML13_3" hidden="1">"PS&amp;CM OTC Monthly Summary"</definedName>
    <definedName name="HTML13_4" hidden="1">"PS&amp;CM OTC Monthly Summary"</definedName>
    <definedName name="HTML13_5" hidden="1">""</definedName>
    <definedName name="HTML13_6" hidden="1">-4146</definedName>
    <definedName name="HTML13_7" hidden="1">-4146</definedName>
    <definedName name="HTML13_8" hidden="1">"11/4/97"</definedName>
    <definedName name="HTML13_9" hidden="1">"Jeff Rehlen ETN 639-3012"</definedName>
    <definedName name="HTML14_1" hidden="1">"'[PRODSETL.XLS]PS&amp;CM OTC Monthly Summary'!$A$6:$K$115"</definedName>
    <definedName name="HTML14_10" hidden="1">""</definedName>
    <definedName name="HTML14_11" hidden="1">1</definedName>
    <definedName name="HTML14_12" hidden="1">"Q:\DNSTREAM\COMMOPS\TRADING\PSOTCMTD.HTM"</definedName>
    <definedName name="HTML14_2" hidden="1">1</definedName>
    <definedName name="HTML14_3" hidden="1">"PS&amp;CM OTC Monthly Summary"</definedName>
    <definedName name="HTML14_4" hidden="1">"PS&amp;CM OTC Monthly Summary"</definedName>
    <definedName name="HTML14_5" hidden="1">""</definedName>
    <definedName name="HTML14_6" hidden="1">-4146</definedName>
    <definedName name="HTML14_7" hidden="1">-4146</definedName>
    <definedName name="HTML14_8" hidden="1">"11/4/97"</definedName>
    <definedName name="HTML14_9" hidden="1">"Jeff Rehlen ETN 639-3012"</definedName>
    <definedName name="HTML2_1" hidden="1">"'[PRODSETL.XLS]Y-T-D Summary'!$A$1:$Y$168"</definedName>
    <definedName name="HTML2_10" hidden="1">"For More Information:  Bob De Young"</definedName>
    <definedName name="HTML2_11" hidden="1">1</definedName>
    <definedName name="HTML2_12" hidden="1">"C:\TEMP\TEST.HTM"</definedName>
    <definedName name="HTML2_2" hidden="1">1</definedName>
    <definedName name="HTML2_3" hidden="1">"PS&amp;CM OTC Y-T-D Summary"</definedName>
    <definedName name="HTML2_4" hidden="1">"PS&amp;CM OTC Y-T-D Summary"</definedName>
    <definedName name="HTML2_5" hidden="1">""</definedName>
    <definedName name="HTML2_6" hidden="1">-4146</definedName>
    <definedName name="HTML2_7" hidden="1">1</definedName>
    <definedName name="HTML2_8" hidden="1">"02/13/97"</definedName>
    <definedName name="HTML2_9" hidden="1">"Conoco"</definedName>
    <definedName name="HTML3_1" hidden="1">"'[PRODSETL.XLS]Y-T-D Summary'!$A$4:$Y$168"</definedName>
    <definedName name="HTML3_10" hidden="1">""</definedName>
    <definedName name="HTML3_11" hidden="1">-4146</definedName>
    <definedName name="HTML3_12" hidden="1">"C:\TEMP\test.htm"</definedName>
    <definedName name="HTML3_2" hidden="1">1</definedName>
    <definedName name="HTML3_3" hidden="1">"PRODSETL"</definedName>
    <definedName name="HTML3_4" hidden="1">"Y-T-D Summary"</definedName>
    <definedName name="HTML3_5" hidden="1">""</definedName>
    <definedName name="HTML3_6" hidden="1">-4146</definedName>
    <definedName name="HTML3_7" hidden="1">-4146</definedName>
    <definedName name="HTML3_8" hidden="1">"02/13/97"</definedName>
    <definedName name="HTML3_9" hidden="1">"Conoco"</definedName>
    <definedName name="HTML4_1" hidden="1">"'[PRODSETL.XLS]Y-T-D Summary'!$A$4:$Y$195"</definedName>
    <definedName name="HTML4_10" hidden="1">""</definedName>
    <definedName name="HTML4_11" hidden="1">1</definedName>
    <definedName name="HTML4_12" hidden="1">"Q:\DNSTREAM\COMMOPS\TRADING\PSOTCYTD.HTM"</definedName>
    <definedName name="HTML4_2" hidden="1">1</definedName>
    <definedName name="HTML4_3" hidden="1">"PRODSETL"</definedName>
    <definedName name="HTML4_4" hidden="1">"PS&amp;CM OTC Y-T-D Summary"</definedName>
    <definedName name="HTML4_5" hidden="1">""</definedName>
    <definedName name="HTML4_6" hidden="1">-4146</definedName>
    <definedName name="HTML4_7" hidden="1">-4146</definedName>
    <definedName name="HTML4_8" hidden="1">"4/3/97"</definedName>
    <definedName name="HTML4_9" hidden="1">"Bob De Young ETN 639-4510"</definedName>
    <definedName name="HTML5_1" hidden="1">"'[PRODSETL.XLS]PS&amp;CM OTC Monthly Summary'!$A$6:$K$66"</definedName>
    <definedName name="HTML5_10" hidden="1">""</definedName>
    <definedName name="HTML5_11" hidden="1">1</definedName>
    <definedName name="HTML5_12" hidden="1">"Q:\DNSTREAM\COMMOPS\TRADING\PSOTCMTD.HTM"</definedName>
    <definedName name="HTML5_2" hidden="1">1</definedName>
    <definedName name="HTML5_3" hidden="1">"PS&amp;CM OTC Monthly Summary"</definedName>
    <definedName name="HTML5_4" hidden="1">"PS&amp;CM OTC Monthly Summary"</definedName>
    <definedName name="HTML5_5" hidden="1">""</definedName>
    <definedName name="HTML5_6" hidden="1">-4146</definedName>
    <definedName name="HTML5_7" hidden="1">-4146</definedName>
    <definedName name="HTML5_8" hidden="1">"4/3/97"</definedName>
    <definedName name="HTML5_9" hidden="1">"Bob De Young ETN 639-4510"</definedName>
    <definedName name="HTML6_1" hidden="1">"'[PRODSETL.XLS]PS&amp;CM OTC Monthly Summary'!$A$6:$K$73"</definedName>
    <definedName name="HTML6_10" hidden="1">""</definedName>
    <definedName name="HTML6_11" hidden="1">1</definedName>
    <definedName name="HTML6_12" hidden="1">"Q:\DNSTREAM\COMMOPS\TRADING\PSOTCMTD.HTM"</definedName>
    <definedName name="HTML6_2" hidden="1">1</definedName>
    <definedName name="HTML6_3" hidden="1">"PS&amp;CM OTC Monthly Summary"</definedName>
    <definedName name="HTML6_4" hidden="1">"PS&amp;CM OTC Monthly Summary"</definedName>
    <definedName name="HTML6_5" hidden="1">""</definedName>
    <definedName name="HTML6_6" hidden="1">-4146</definedName>
    <definedName name="HTML6_7" hidden="1">-4146</definedName>
    <definedName name="HTML6_8" hidden="1">"5/1/97"</definedName>
    <definedName name="HTML6_9" hidden="1">"Bob De Young ETN 639-4510"</definedName>
    <definedName name="HTML7_1" hidden="1">"'[PRODSETL.XLS]PS&amp;CM OTC Monthly Summary'!$A$4:$K$74"</definedName>
    <definedName name="HTML7_10" hidden="1">""</definedName>
    <definedName name="HTML7_11" hidden="1">1</definedName>
    <definedName name="HTML7_12" hidden="1">"Q:\DNSTREAM\COMMOPS\TRADING\PSOTCMTD.HTM"</definedName>
    <definedName name="HTML7_2" hidden="1">1</definedName>
    <definedName name="HTML7_3" hidden="1">"PS&amp;CM OTC Monthly Summary"</definedName>
    <definedName name="HTML7_4" hidden="1">"PS&amp;CM OTC Monthly Summary"</definedName>
    <definedName name="HTML7_5" hidden="1">""</definedName>
    <definedName name="HTML7_6" hidden="1">-4146</definedName>
    <definedName name="HTML7_7" hidden="1">-4146</definedName>
    <definedName name="HTML7_8" hidden="1">"6/2/97"</definedName>
    <definedName name="HTML7_9" hidden="1">"Bob De Young ETN 639-4510"</definedName>
    <definedName name="HTML8_1" hidden="1">"'[PRODSETL.XLS]PS&amp;CM OTC Monthly Summary'!$A$6:$K$90"</definedName>
    <definedName name="HTML8_10" hidden="1">""</definedName>
    <definedName name="HTML8_11" hidden="1">1</definedName>
    <definedName name="HTML8_12" hidden="1">"Q:\DNSTREAM\COMMOPS\TRADING\PSOTCMTD.HTM"</definedName>
    <definedName name="HTML8_2" hidden="1">1</definedName>
    <definedName name="HTML8_3" hidden="1">"PS&amp;CM OTC Monthly Summary"</definedName>
    <definedName name="HTML8_4" hidden="1">"PS&amp;CM OTC Monthly Summary"</definedName>
    <definedName name="HTML8_5" hidden="1">""</definedName>
    <definedName name="HTML8_6" hidden="1">-4146</definedName>
    <definedName name="HTML8_7" hidden="1">-4146</definedName>
    <definedName name="HTML8_8" hidden="1">"7/1/97"</definedName>
    <definedName name="HTML8_9" hidden="1">"Bob De Young ETN 639-4510"</definedName>
    <definedName name="HTML9_1" hidden="1">"'[PRODSETL.XLS]PS&amp;CM OTC Monthly Summary'!$A$6:$K$103"</definedName>
    <definedName name="HTML9_10" hidden="1">""</definedName>
    <definedName name="HTML9_11" hidden="1">1</definedName>
    <definedName name="HTML9_12" hidden="1">"Q:\DNSTREAM\COMMOPS\TRADING\PSOTCMTD.HTM"</definedName>
    <definedName name="HTML9_2" hidden="1">1</definedName>
    <definedName name="HTML9_3" hidden="1">"PS&amp;CM OTC Monthly Summary"</definedName>
    <definedName name="HTML9_4" hidden="1">"PS&amp;CM OTC Monthly Summary"</definedName>
    <definedName name="HTML9_5" hidden="1">""</definedName>
    <definedName name="HTML9_6" hidden="1">-4146</definedName>
    <definedName name="HTML9_7" hidden="1">-4146</definedName>
    <definedName name="HTML9_8" hidden="1">"8/1/97"</definedName>
    <definedName name="HTML9_9" hidden="1">"Bob De Young ETN 639-4510"</definedName>
    <definedName name="HTMLCount" hidden="1">14</definedName>
    <definedName name="i8uy" localSheetId="2" hidden="1">{"PA1",#N/A,TRUE,"BORDMW";"pa2",#N/A,TRUE,"BORDMW";"PA3",#N/A,TRUE,"BORDMW";"PA4",#N/A,TRUE,"BORDMW"}</definedName>
    <definedName name="i8uy" hidden="1">{"PA1",#N/A,TRUE,"BORDMW";"pa2",#N/A,TRUE,"BORDMW";"PA3",#N/A,TRUE,"BORDMW";"PA4",#N/A,TRUE,"BORDMW"}</definedName>
    <definedName name="ID_sorted">#REF!</definedName>
    <definedName name="IMCO">#REF!</definedName>
    <definedName name="IN_Sample">#REF!</definedName>
    <definedName name="Inc_Excl_Accts">#REF!</definedName>
    <definedName name="IncludeNonRegs">#REF!</definedName>
    <definedName name="INCOME_BEFORE_TAXES">#REF!</definedName>
    <definedName name="IncomeStatement" localSheetId="2" hidden="1">{#N/A,#N/A,FALSE,"FinStateUS"}</definedName>
    <definedName name="IncomeStatement" hidden="1">{#N/A,#N/A,FALSE,"FinStateUS"}</definedName>
    <definedName name="IncomeStatement6Years" localSheetId="2" hidden="1">{"IncStatement 6 years",#N/A,FALSE,"FinStateUS"}</definedName>
    <definedName name="IncomeStatement6Years" hidden="1">{"IncStatement 6 years",#N/A,FALSE,"FinStateUS"}</definedName>
    <definedName name="IncrmntlFctr">#REF!</definedName>
    <definedName name="INFO">#REF!</definedName>
    <definedName name="INPUT">#REF!</definedName>
    <definedName name="inputs" localSheetId="2" hidden="1">{"Inputs 1","Base",FALSE,"INPUTS";"Inputs 2","Base",FALSE,"INPUTS";"Inputs 3","Base",FALSE,"INPUTS";"Inputs 4","Base",FALSE,"INPUTS";"Inputs 5","Base",FALSE,"INPUTS"}</definedName>
    <definedName name="inputs" hidden="1">{"Inputs 1","Base",FALSE,"INPUTS";"Inputs 2","Base",FALSE,"INPUTS";"Inputs 3","Base",FALSE,"INPUTS";"Inputs 4","Base",FALSE,"INPUTS";"Inputs 5","Base",FALSE,"INPUTS"}</definedName>
    <definedName name="Ins_Frequ">#REF!</definedName>
    <definedName name="InsuranceAdder" hidden="1">#REF!</definedName>
    <definedName name="Int">#REF!</definedName>
    <definedName name="Interest_Rate">#REF!</definedName>
    <definedName name="InterruptCapacity">#REF!</definedName>
    <definedName name="InterruptOfpCapacity">#REF!</definedName>
    <definedName name="InterruptType">#REF!</definedName>
    <definedName name="IntroPrintArea" hidden="1">#REF!</definedName>
    <definedName name="INTRPBLCAP">#REF!</definedName>
    <definedName name="Invdetail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DET_EST" hidden="1">"c12059"</definedName>
    <definedName name="IQ_FFO_EST_DET_EST_CURRENCY" hidden="1">"c12466"</definedName>
    <definedName name="IQ_FFO_EST_DET_EST_CURRENCY_THOM" hidden="1">"c12487"</definedName>
    <definedName name="IQ_FFO_EST_DET_EST_DATE" hidden="1">"c12212"</definedName>
    <definedName name="IQ_FFO_EST_DET_EST_DATE_THOM" hidden="1">"c12238"</definedName>
    <definedName name="IQ_FFO_EST_DET_EST_INCL" hidden="1">"c12349"</definedName>
    <definedName name="IQ_FFO_EST_DET_EST_INCL_THOM" hidden="1">"c12370"</definedName>
    <definedName name="IQ_FFO_EST_DET_EST_ORIGIN" hidden="1">"c12722"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TDDEV_EST" hidden="1">"c422"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40653.521412037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39482.4991550926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WO4" hidden="1">#REF!</definedName>
    <definedName name="IS_Begin">#REF!</definedName>
    <definedName name="IS_END">#REF!</definedName>
    <definedName name="IS_Mo">#REF!</definedName>
    <definedName name="IS_Qtr">#REF!</definedName>
    <definedName name="IsColHidden" hidden="1">FALSE</definedName>
    <definedName name="ISFn">#REF!</definedName>
    <definedName name="ISFnDescr">#REF!</definedName>
    <definedName name="IsLTMColHidden" hidden="1">FALSE</definedName>
    <definedName name="ISMo">#REF!</definedName>
    <definedName name="ISYr">#REF!</definedName>
    <definedName name="ITCPTC1" hidden="1">#REF!</definedName>
    <definedName name="ITCPTC10" hidden="1">#REF!</definedName>
    <definedName name="ITCPTC12" hidden="1">#REF!</definedName>
    <definedName name="ITCPTC17" hidden="1">#REF!</definedName>
    <definedName name="iuyhg" localSheetId="2" hidden="1">{"sales",#N/A,FALSE,"Sales";"sales existing",#N/A,FALSE,"Sales";"sales rd1",#N/A,FALSE,"Sales";"sales rd2",#N/A,FALSE,"Sales"}</definedName>
    <definedName name="iuyhg" hidden="1">{"sales",#N/A,FALSE,"Sales";"sales existing",#N/A,FALSE,"Sales";"sales rd1",#N/A,FALSE,"Sales";"sales rd2",#N/A,FALSE,"Sales"}</definedName>
    <definedName name="j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acumba">#REF!</definedName>
    <definedName name="JAF">#REF!</definedName>
    <definedName name="JAN">#REF!</definedName>
    <definedName name="janetec">#REF!</definedName>
    <definedName name="JANUARYFACTOR">#REF!</definedName>
    <definedName name="JANUARYINTEREST">#REF!</definedName>
    <definedName name="JANUARYSURCHARGE">#REF!</definedName>
    <definedName name="JESUS" localSheetId="2" hidden="1">{#N/A,#N/A,TRUE,"Facility-Input";#N/A,#N/A,TRUE,"Graphs";#N/A,#N/A,TRUE,"TOTAL"}</definedName>
    <definedName name="JESUS" hidden="1">{#N/A,#N/A,TRUE,"Facility-Input";#N/A,#N/A,TRUE,"Graphs";#N/A,#N/A,TRUE,"TOTAL"}</definedName>
    <definedName name="jfdjk" localSheetId="2" hidden="1">{"Area1",#N/A,FALSE,"OREWACC";"Area2",#N/A,FALSE,"OREWACC"}</definedName>
    <definedName name="jfdjk" hidden="1">{"Area1",#N/A,FALSE,"OREWACC";"Area2",#N/A,FALSE,"OREWACC"}</definedName>
    <definedName name="jj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UL">#REF!</definedName>
    <definedName name="July">#REF!</definedName>
    <definedName name="JULYFACTOR">#REF!</definedName>
    <definedName name="JULYINTEREST">#REF!</definedName>
    <definedName name="JULYSURCHARGE">#REF!</definedName>
    <definedName name="JULYSUSRCHARGE">#REF!</definedName>
    <definedName name="JUNEFACTOR">#REF!</definedName>
    <definedName name="JUNEINTEREST">#REF!</definedName>
    <definedName name="JUNESURCHARGE">#REF!</definedName>
    <definedName name="K2_WBEVMODE" hidden="1">-1</definedName>
    <definedName name="Katy">#REF!</definedName>
    <definedName name="kijh" localSheetId="2" hidden="1">{"FCB_ALL",#N/A,FALSE,"FCB";"GREY_ALL",#N/A,FALSE,"GREY"}</definedName>
    <definedName name="kijh" hidden="1">{"FCB_ALL",#N/A,FALSE,"FCB";"GREY_ALL",#N/A,FALSE,"GREY"}</definedName>
    <definedName name="kjh" localSheetId="2" hidden="1">{"Area1",#N/A,FALSE,"OREWACC";"Area2",#N/A,FALSE,"OREWACC"}</definedName>
    <definedName name="kjh" hidden="1">{"Area1",#N/A,FALSE,"OREWACC";"Area2",#N/A,FALSE,"OREWACC"}</definedName>
    <definedName name="KPCO_408">#REF!</definedName>
    <definedName name="KWCHG">#REF!</definedName>
    <definedName name="KWH1NOCMM">#REF!</definedName>
    <definedName name="KWH3NOCMM">#REF!</definedName>
    <definedName name="KWHCHG">#REF!</definedName>
    <definedName name="L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_PlantDetailBook_33987">#REF!</definedName>
    <definedName name="l_PlantDetailTax_4933742">#REF!</definedName>
    <definedName name="l_ScheduleMDefTaxAdj_5691662">#REF!</definedName>
    <definedName name="LABOR">#REF!</definedName>
    <definedName name="LABORXPV">#REF!</definedName>
    <definedName name="LABXAG">#REF!</definedName>
    <definedName name="LABXAGPV">#REF!</definedName>
    <definedName name="LandCost" hidden="1">#REF!</definedName>
    <definedName name="LandRoyaltyAdder" hidden="1">#REF!</definedName>
    <definedName name="LaSch">#REF!</definedName>
    <definedName name="last">#REF!</definedName>
    <definedName name="Last_Row">#N/A</definedName>
    <definedName name="LASTDAY">#REF!</definedName>
    <definedName name="LASTFUEL">#REF!</definedName>
    <definedName name="LASTMSRR">#REF!</definedName>
    <definedName name="LASTPFCC">#REF!</definedName>
    <definedName name="LastRangeName" hidden="1">#REF!</definedName>
    <definedName name="late3" hidden="1">#REF!</definedName>
    <definedName name="LDFCTR">#REF!</definedName>
    <definedName name="LEGAL2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EGAL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everaged_NPV_Check_Range" hidden="1">#REF!</definedName>
    <definedName name="LI">#N/A</definedName>
    <definedName name="LIABILITIES">#REF!</definedName>
    <definedName name="LiabOutput">#REF!</definedName>
    <definedName name="lighthouse">#REF!</definedName>
    <definedName name="limcount" hidden="1">1</definedName>
    <definedName name="Listing2018">#REF!</definedName>
    <definedName name="ListOffset" hidden="1">1</definedName>
    <definedName name="LOAD_ANAL">#REF!</definedName>
    <definedName name="LoadPerc2">#REF!</definedName>
    <definedName name="LoadPercent">#REF!</definedName>
    <definedName name="Loan_Amount">#REF!</definedName>
    <definedName name="Loan_Start">#REF!</definedName>
    <definedName name="Loan_Years">#REF!</definedName>
    <definedName name="Loc_Rev_Act">#REF!</definedName>
    <definedName name="Loc_Rev_Inact">#REF!</definedName>
    <definedName name="LOC_SRP">#REF!</definedName>
    <definedName name="Locations">#REF!</definedName>
    <definedName name="LocFund">#REF!</definedName>
    <definedName name="LOV_AdditionsDIDetailAssetPagePageDef_AllocateToFullyRsvFlag" hidden="1">#REF!</definedName>
    <definedName name="LOV_AdditionsDIDetailAssetPagePageDef_AmortizeFlag" hidden="1">#REF!</definedName>
    <definedName name="LOV_AdditionsDIDetailAssetPagePageDef_AssetType" hidden="1">#REF!</definedName>
    <definedName name="LOV_AdditionsDIDetailAssetPagePageDef_BonusRule" hidden="1">#REF!</definedName>
    <definedName name="LOV_AdditionsDIDetailAssetPagePageDef_CashGeneratingUnit" hidden="1">#REF!</definedName>
    <definedName name="LOV_AdditionsDIDetailAssetPagePageDef_DepreciateFlag" hidden="1">#REF!</definedName>
    <definedName name="LOV_AdditionsDIDetailAssetPagePageDef_DepreciationOption" hidden="1">#REF!</definedName>
    <definedName name="LOV_AdditionsDIDetailAssetPagePageDef_DeprnLimitType" hidden="1">#REF!</definedName>
    <definedName name="LOV_AdditionsDIDetailAssetPagePageDef_DistName" hidden="1">#REF!</definedName>
    <definedName name="LOV_AdditionsDIDetailAssetPagePageDef_ExcessAllocationOption" hidden="1">#REF!</definedName>
    <definedName name="LOV_AdditionsDIDetailAssetPagePageDef_InUseFlag" hidden="1">#REF!</definedName>
    <definedName name="LOV_AdditionsDIDetailAssetPagePageDef_Inventorial" hidden="1">#REF!</definedName>
    <definedName name="LOV_AdditionsDIDetailAssetPagePageDef_InvoiceLineType" hidden="1">#REF!</definedName>
    <definedName name="LOV_AdditionsDIDetailAssetPagePageDef_LimitProceedsFlag" hidden="1">#REF!</definedName>
    <definedName name="LOV_AdditionsDIDetailAssetPagePageDef_MemberRollupFlag" hidden="1">#REF!</definedName>
    <definedName name="LOV_AdditionsDIDetailAssetPagePageDef_NewUsed" hidden="1">#REF!</definedName>
    <definedName name="LOV_AdditionsDIDetailAssetPagePageDef_OverDepreciateOption" hidden="1">#REF!</definedName>
    <definedName name="LOV_AdditionsDIDetailAssetPagePageDef_OwnedLeased" hidden="1">#REF!</definedName>
    <definedName name="LOV_AdditionsDIDetailAssetPagePageDef_Property12451250Code" hidden="1">#REF!</definedName>
    <definedName name="LOV_AdditionsDIDetailAssetPagePageDef_PropertyTypeCode" hidden="1">#REF!</definedName>
    <definedName name="LOV_AdditionsDIDetailAssetPagePageDef_ProrateConventionCode" hidden="1">#REF!</definedName>
    <definedName name="LOV_AdditionsDIDetailAssetPagePageDef_QueueName" hidden="1">#REF!</definedName>
    <definedName name="LOV_AdditionsDIDetailAssetPagePageDef_RecaptureReserveFlag" hidden="1">#REF!</definedName>
    <definedName name="LOV_AdditionsDIDetailAssetPagePageDef_RecognizeGainLoss" hidden="1">#REF!</definedName>
    <definedName name="LOV_AdditionsDIDetailAssetPagePageDef_ReduceAdditionFlag" hidden="1">#REF!</definedName>
    <definedName name="LOV_AdditionsDIDetailAssetPagePageDef_ReduceAdjustmentFlag" hidden="1">#REF!</definedName>
    <definedName name="LOV_AdditionsDIDetailAssetPagePageDef_ReduceRetirementFlag" hidden="1">#REF!</definedName>
    <definedName name="LOV_AdditionsDIDetailAssetPagePageDef_SalvageType" hidden="1">#REF!</definedName>
    <definedName name="LOV_AdditionsDIDetailAssetPagePageDef_ShortFiscalYearFlag" hidden="1">#REF!</definedName>
    <definedName name="LOV_AdditionsDIDetailAssetPagePageDef_TerminalGainLoss" hidden="1">#REF!</definedName>
    <definedName name="LOV_AdditionsDIDetailAssetPagePageDef_TrackingMethod" hidden="1">#REF!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assets_retirements_desktopRetirements_di_MassRetirementsPageDef_PostingStatus" hidden="1">#REF!</definedName>
    <definedName name="LOV_oracle_apps_financials_assets_retirements_desktopRetirements_di_MassRetirementsPageDef_RetirementConvention" hidden="1">#REF!</definedName>
    <definedName name="LOV_oracle_apps_financials_assets_retirements_desktopRetirements_di_MassRetirementsPageDef_RetirementTypeCode" hidden="1">#REF!</definedName>
    <definedName name="LOV_oracle_apps_financials_generalLedger_journals_desktopEntry_di_FinGlDesktopBulkEntryPageDef_CurrencyCode" hidden="1">#REF!</definedName>
    <definedName name="LOV_oracle_apps_financials_generalLedger_journals_desktopEntry_di_FinGlDesktopBulkEntryPageDef_LedgerId" hidden="1">#REF!</definedName>
    <definedName name="LOV_oracle_apps_financials_generalLedger_journals_desktopEntry_di_FinGlDesktopBulkEntryPageDef_PeriodName" hidden="1">#REF!</definedName>
    <definedName name="LOV_oracle_apps_financials_generalLedger_journals_desktopEntry_di_FinGlDesktopBulkEntryPageDef_ReversalPeriodName" hidden="1">#REF!</definedName>
    <definedName name="LOV_oracle_apps_financials_generalLedger_journals_desktopEntry_di_FinGlDesktopBulkEntryPageDef_UserCurrencyConversionType" hidden="1">#REF!</definedName>
    <definedName name="LOV_oracle_apps_financials_generalLedger_journals_desktopEntry_di_FinGlDesktopBulkEntryPageDef_UserJeSourceNam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LRCREDIT">#REF!</definedName>
    <definedName name="ltm_BalanceSheet" hidden="1">#REF!</definedName>
    <definedName name="ltm_IncomeStatement" hidden="1">#REF!</definedName>
    <definedName name="M_PlaceofPath" hidden="1">"F:\SPOULIOS\DATA\CHV\chv_vdf.xls"</definedName>
    <definedName name="MACC1">#REF!</definedName>
    <definedName name="MACC2">#REF!</definedName>
    <definedName name="MAIN">#REF!</definedName>
    <definedName name="MAINTHRSCRMO">#REF!</definedName>
    <definedName name="MAINTKWH">#REF!</definedName>
    <definedName name="Manual_Hide">#REF!</definedName>
    <definedName name="MAR">#REF!</definedName>
    <definedName name="MARCHFACTOR">#REF!</definedName>
    <definedName name="MARCHINTEREST">#REF!</definedName>
    <definedName name="MARCHSURCHARGE">#REF!</definedName>
    <definedName name="Marshall_Rate">#REF!</definedName>
    <definedName name="mason?" localSheetId="2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2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2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2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2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TSUP">#REF!</definedName>
    <definedName name="MAYFACTOR">#REF!</definedName>
    <definedName name="MAYINTEREST">#REF!</definedName>
    <definedName name="MAYSURCHARGE">#REF!</definedName>
    <definedName name="MCLoggedValues1" hidden="1">#REF!</definedName>
    <definedName name="MCLoggedValues2" hidden="1">#REF!</definedName>
    <definedName name="MCLoggedValues3" hidden="1">#REF!</definedName>
    <definedName name="MCLoggedValues4" hidden="1">#REF!</definedName>
    <definedName name="Mdesc">#REF!</definedName>
    <definedName name="mercatus_raw">#REF!</definedName>
    <definedName name="MEWarning" hidden="1">1</definedName>
    <definedName name="mike" hidden="1">#REF!</definedName>
    <definedName name="MinBillDem">#REF!</definedName>
    <definedName name="MinBillDem2">#REF!</definedName>
    <definedName name="MinBillDmd">#REF!</definedName>
    <definedName name="MonthlyAdj">#REF!</definedName>
    <definedName name="movelines">"movelines"</definedName>
    <definedName name="MSRRBLD">#REF!</definedName>
    <definedName name="MSRRCHG">#REF!</definedName>
    <definedName name="MTD_EARNINGS">#REF!</definedName>
    <definedName name="MTD_EQUITY_EARNINGS">#REF!</definedName>
    <definedName name="MTD_EXPENSES">#REF!</definedName>
    <definedName name="MTD_GROSS_MARGIN">#REF!</definedName>
    <definedName name="MTD_INCOME_BEFORE">#REF!</definedName>
    <definedName name="MTD_INCOME_TAXES">#REF!</definedName>
    <definedName name="MTD_NET_INCOME">#REF!</definedName>
    <definedName name="MTD_OM">#REF!</definedName>
    <definedName name="MTD_REVENUE">#REF!</definedName>
    <definedName name="MTRMLTPLR1">#REF!</definedName>
    <definedName name="MTRMLTPLR2">#REF!</definedName>
    <definedName name="MUNICOOP">#REF!</definedName>
    <definedName name="name">#REF!</definedName>
    <definedName name="NC11Ref">#REF!</definedName>
    <definedName name="NETENERGYFORLOAD">#REF!</definedName>
    <definedName name="NETMRGCHG">#REF!</definedName>
    <definedName name="netntec">#REF!</definedName>
    <definedName name="NETPLANT">#REF!</definedName>
    <definedName name="nettexla">#REF!</definedName>
    <definedName name="new" localSheetId="2" hidden="1">{#N/A,#N/A,FALSE,"Page 1";#N/A,#N/A,FALSE,"Page 2";#N/A,#N/A,FALSE,"Page 3";#N/A,#N/A,FALSE,"Page 4";#N/A,#N/A,FALSE,"Page 5"}</definedName>
    <definedName name="new" hidden="1">{#N/A,#N/A,FALSE,"Page 1";#N/A,#N/A,FALSE,"Page 2";#N/A,#N/A,FALSE,"Page 3";#N/A,#N/A,FALSE,"Page 4";#N/A,#N/A,FALSE,"Page 5"}</definedName>
    <definedName name="NFREV">#REF!</definedName>
    <definedName name="Nicknames" hidden="1">#REF!</definedName>
    <definedName name="nk2nk" hidden="1">#REF!</definedName>
    <definedName name="NMTAX">#REF!</definedName>
    <definedName name="nn" hidden="1">38343.6211805556</definedName>
    <definedName name="NODAYSINPRD">#REF!</definedName>
    <definedName name="NODELPOINTS">#REF!</definedName>
    <definedName name="NONCURRENT_ASSETS">#REF!</definedName>
    <definedName name="NONCURRENT_LIABILITIES">#REF!</definedName>
    <definedName name="NonRegOffset">#REF!</definedName>
    <definedName name="Nonsample_Allocation">#REF!</definedName>
    <definedName name="Nope" localSheetId="2" hidden="1">{"'Bellville Acetylene'!$A$1:$L$99"}</definedName>
    <definedName name="Nope" hidden="1">{"'Bellville Acetylene'!$A$1:$L$99"}</definedName>
    <definedName name="NOTBALANCED">#REF!</definedName>
    <definedName name="nova" localSheetId="2" hidden="1">{#N/A,#N/A,FALSE,"Apar.Telef.";#N/A,#N/A,FALSE,"Software";#N/A,#N/A,FALSE,"Equip.Inform.";#N/A,#N/A,FALSE,"Moveis";#N/A,#N/A,FALSE,"Gravataí"}</definedName>
    <definedName name="nova" hidden="1">{#N/A,#N/A,FALSE,"Apar.Telef.";#N/A,#N/A,FALSE,"Software";#N/A,#N/A,FALSE,"Equip.Inform.";#N/A,#N/A,FALSE,"Moveis";#N/A,#N/A,FALSE,"Gravataí"}</definedName>
    <definedName name="NOVEMBERFACTOR">#REF!</definedName>
    <definedName name="NOVEMBERINTEREST">#REF!</definedName>
    <definedName name="NOVEMBERSURCHARGE">#REF!</definedName>
    <definedName name="NPVLev" hidden="1">#REF!</definedName>
    <definedName name="NRange7001" hidden="1">#REF!</definedName>
    <definedName name="NRange7002" hidden="1">#REF!</definedName>
    <definedName name="NRange7003" hidden="1">#REF!</definedName>
    <definedName name="NRange7004" hidden="1">#REF!</definedName>
    <definedName name="NRange7006" hidden="1">#REF!</definedName>
    <definedName name="NRange7007" hidden="1">#REF!</definedName>
    <definedName name="NRange7008" hidden="1">#REF!</definedName>
    <definedName name="NRange7023" hidden="1">#REF!</definedName>
    <definedName name="NRange7024" hidden="1">#REF!</definedName>
    <definedName name="NRange7025" hidden="1">#REF!</definedName>
    <definedName name="NRange7026" hidden="1">#REF!</definedName>
    <definedName name="NRange7027" hidden="1">#REF!</definedName>
    <definedName name="NRange7028" hidden="1">#REF!</definedName>
    <definedName name="NRange7040" hidden="1">#REF!</definedName>
    <definedName name="NRange7042" hidden="1">#REF!</definedName>
    <definedName name="NRange7043" hidden="1">#REF!</definedName>
    <definedName name="NRange7048" hidden="1">#REF!</definedName>
    <definedName name="NRange7119" hidden="1">#REF!</definedName>
    <definedName name="NRange7120" hidden="1">#REF!</definedName>
    <definedName name="NRange7121" hidden="1">#REF!</definedName>
    <definedName name="NRange7122" hidden="1">#REF!</definedName>
    <definedName name="NRange7123" hidden="1">#REF!</definedName>
    <definedName name="NRange7124" hidden="1">#REF!</definedName>
    <definedName name="NRange7125" hidden="1">#REF!</definedName>
    <definedName name="NRange7126" hidden="1">#REF!</definedName>
    <definedName name="NRange7127" hidden="1">#REF!</definedName>
    <definedName name="NRange7132" hidden="1">#REF!</definedName>
    <definedName name="NRange7133" hidden="1">#REF!</definedName>
    <definedName name="NRange7134N" hidden="1">#REF!</definedName>
    <definedName name="NRange7135N" hidden="1">#REF!</definedName>
    <definedName name="NRange7136N" hidden="1">#REF!</definedName>
    <definedName name="NRange7177" hidden="1">#REF!</definedName>
    <definedName name="NRange7189" hidden="1">#REF!</definedName>
    <definedName name="NRange7190" hidden="1">#REF!</definedName>
    <definedName name="NRange7191" hidden="1">#REF!</definedName>
    <definedName name="NRange7192" hidden="1">#REF!</definedName>
    <definedName name="NRange7193" hidden="1">#REF!</definedName>
    <definedName name="NRange7195" hidden="1">#REF!</definedName>
    <definedName name="NRange7196" hidden="1">#REF!</definedName>
    <definedName name="NRange7200" hidden="1">#REF!</definedName>
    <definedName name="NRange7201" hidden="1">#REF!</definedName>
    <definedName name="NRange7202" hidden="1">#REF!</definedName>
    <definedName name="NRange7203" hidden="1">#REF!</definedName>
    <definedName name="NRange7205" hidden="1">#REF!</definedName>
    <definedName name="NRange7223" hidden="1">#REF!</definedName>
    <definedName name="NRange7224" hidden="1">#REF!</definedName>
    <definedName name="NRange7225" hidden="1">#REF!</definedName>
    <definedName name="NRange7228" hidden="1">#REF!</definedName>
    <definedName name="NRange7229" hidden="1">#REF!</definedName>
    <definedName name="NRange7230" hidden="1">#REF!</definedName>
    <definedName name="NRange7232" hidden="1">#REF!</definedName>
    <definedName name="NRange7233" hidden="1">#REF!</definedName>
    <definedName name="NRange7234" hidden="1">#REF!</definedName>
    <definedName name="NRange7235" hidden="1">#REF!</definedName>
    <definedName name="NRange7236" hidden="1">#REF!</definedName>
    <definedName name="NRange7332" hidden="1">#REF!</definedName>
    <definedName name="NRange7333" hidden="1">#REF!</definedName>
    <definedName name="NRange7363" hidden="1">#REF!</definedName>
    <definedName name="NRange7379" hidden="1">#REF!</definedName>
    <definedName name="NRange7418" hidden="1">#REF!</definedName>
    <definedName name="NRange7420" hidden="1">#REF!</definedName>
    <definedName name="NRange7421" hidden="1">#REF!</definedName>
    <definedName name="NRange7422" hidden="1">#REF!</definedName>
    <definedName name="NRange7423" hidden="1">#REF!</definedName>
    <definedName name="NRange7424" hidden="1">#REF!</definedName>
    <definedName name="NRange7426" hidden="1">#REF!</definedName>
    <definedName name="NRange7428" hidden="1">#REF!</definedName>
    <definedName name="NRange7429" hidden="1">#REF!</definedName>
    <definedName name="NRange7431" hidden="1">#REF!</definedName>
    <definedName name="NRange7435" hidden="1">#REF!</definedName>
    <definedName name="NRange8115" hidden="1">#REF!</definedName>
    <definedName name="ntec">#REF!</definedName>
    <definedName name="NTPLTXPV">#REF!</definedName>
    <definedName name="NTurbs" hidden="1">#REF!</definedName>
    <definedName name="Num_Pmt_Per_Year">#REF!</definedName>
    <definedName name="Number_of_Payments" localSheetId="2">MATCH(0.01,End_Bal,-1)+1</definedName>
    <definedName name="Number_of_Payments">MATCH(0.01,End_Bal,-1)+1</definedName>
    <definedName name="NvsASD">"V2005-07-31"</definedName>
    <definedName name="NvsAutoDrillOk">"VN"</definedName>
    <definedName name="NvsElapsedTime">0.000104166669188999</definedName>
    <definedName name="NvsEndTime">38513.5880671296</definedName>
    <definedName name="NvsInstanceHook">"""nvsMacro"""</definedName>
    <definedName name="NvsInstLang">"VENG"</definedName>
    <definedName name="NvsInstSpec">"%,FBUSINESS_UNIT,V110"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"V2000-06-01"</definedName>
    <definedName name="NvsPanelSetid">"VAEP"</definedName>
    <definedName name="NvsParentRef">"Sheet1!$$0"</definedName>
    <definedName name="NvsReqBU">"V100"</definedName>
    <definedName name="NvsReqBUOnly">"VN"</definedName>
    <definedName name="NvsTransLed">"VN"</definedName>
    <definedName name="NvsTree.GL_PRPT_CONS">"NNNNN"</definedName>
    <definedName name="NvsTreeASD">"V2005-07-31"</definedName>
    <definedName name="NvsValTbl.ACCOUNT">"GL_ACCOUNT_TBL"</definedName>
    <definedName name="NvsValTbl.AEP_COST_COMPONENT">"AEP_COSTC_TBL"</definedName>
    <definedName name="NvsValTbl.BUSINESS_UNIT">"BUS_UNIT_TBL_GL"</definedName>
    <definedName name="NvsValTbl.CURRENCY_CD">"CURRENCY_CD_TBL"</definedName>
    <definedName name="NvsValTbl.DEPTID">"DEPT_TBL"</definedName>
    <definedName name="oct">#REF!</definedName>
    <definedName name="OCTEXG">#REF!</definedName>
    <definedName name="OCTEXH">#REF!</definedName>
    <definedName name="OCTEXI">#REF!</definedName>
    <definedName name="OCTOBERFACTOR">#REF!</definedName>
    <definedName name="OCTOBERINTEREST">#REF!</definedName>
    <definedName name="OCTOBERSURCHARGE">#REF!</definedName>
    <definedName name="OFPCBLKW">#REF!</definedName>
    <definedName name="OFPKBILLKWH">#REF!</definedName>
    <definedName name="OFPKCGNKWH">#REF!</definedName>
    <definedName name="OFPKCNTRCTCPCT">#REF!</definedName>
    <definedName name="OFPKDMPKWH">#REF!</definedName>
    <definedName name="OFPKDSCRKWH">#REF!</definedName>
    <definedName name="OFPKDT">#REF!</definedName>
    <definedName name="OFPKEXCSKW">#REF!</definedName>
    <definedName name="OFPKINCRKWH">#REF!</definedName>
    <definedName name="OFPKKVADT">#REF!</definedName>
    <definedName name="OFPKKVATM">#REF!</definedName>
    <definedName name="OFPKKVW">#REF!</definedName>
    <definedName name="OFPKKW">#REF!</definedName>
    <definedName name="OFPKKWH1NOCMM">#REF!</definedName>
    <definedName name="OFPKKWH3NOCMM">#REF!</definedName>
    <definedName name="OFPKRCRDKWH">#REF!</definedName>
    <definedName name="OFPKTM">#REF!</definedName>
    <definedName name="OFPXCSKW">#REF!</definedName>
    <definedName name="OFPXCSKWDT">#REF!</definedName>
    <definedName name="OFPXCSKWH">#REF!</definedName>
    <definedName name="OFPXCSKWTM">#REF!</definedName>
    <definedName name="OIRN_RTPVar">#REF!</definedName>
    <definedName name="ompa">#REF!</definedName>
    <definedName name="ONPKBILLKWH">#REF!</definedName>
    <definedName name="ONPKCAPB">#REF!</definedName>
    <definedName name="ONPKCGNKWH">#REF!</definedName>
    <definedName name="ONPKCNTRCTCPCT">#REF!</definedName>
    <definedName name="ONPKDMPKWH">#REF!</definedName>
    <definedName name="ONPKDSCRKWH">#REF!</definedName>
    <definedName name="ONPKDT">#REF!</definedName>
    <definedName name="ONPKINCRKWH">#REF!</definedName>
    <definedName name="ONPKKVA">#REF!</definedName>
    <definedName name="ONPKKVADT">#REF!</definedName>
    <definedName name="ONPKKVATM">#REF!</definedName>
    <definedName name="ONPKKW">#REF!</definedName>
    <definedName name="ONPKKWH1NOCMM">#REF!</definedName>
    <definedName name="ONPKKWH3NOCMM">#REF!</definedName>
    <definedName name="ONPKRCRDKWH">#REF!</definedName>
    <definedName name="ONPKTM">#REF!</definedName>
    <definedName name="Onsite">#REF!</definedName>
    <definedName name="OOM_1" hidden="1">#REF!</definedName>
    <definedName name="OOM_2" hidden="1">#REF!</definedName>
    <definedName name="OOM_3" hidden="1">#REF!</definedName>
    <definedName name="OOM_4" hidden="1">#REF!</definedName>
    <definedName name="OPCBLKW">#REF!</definedName>
    <definedName name="OPCO">#REF!</definedName>
    <definedName name="OPR_ID">#REF!</definedName>
    <definedName name="OPXCSKW">#REF!</definedName>
    <definedName name="OPXCSKWDT">#REF!</definedName>
    <definedName name="OPXCSKWH">#REF!</definedName>
    <definedName name="OPXCSKWTM">#REF!</definedName>
    <definedName name="OriginalValuationResults">#REF!</definedName>
    <definedName name="other" hidden="1">#REF!</definedName>
    <definedName name="OtherEnergyAdder" hidden="1">#REF!</definedName>
    <definedName name="OtherEnergySalesAdder" hidden="1">#REF!</definedName>
    <definedName name="OtherOMAdder" hidden="1">#REF!</definedName>
    <definedName name="OTHRTRNSKWH">#REF!</definedName>
    <definedName name="Ownership" hidden="1">OFFSET(#REF!,1,0)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1PENPERC">#REF!</definedName>
    <definedName name="P2PENPERC">#REF!</definedName>
    <definedName name="PA">#REF!</definedName>
    <definedName name="PAGE1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>#REF!</definedName>
    <definedName name="PAGE20">#REF!</definedName>
    <definedName name="PAGE21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AGE3">#REF!</definedName>
    <definedName name="PAGE30">#REF!</definedName>
    <definedName name="PAGE31">#REF!</definedName>
    <definedName name="PAGE32">#REF!</definedName>
    <definedName name="PAGE33">#REF!</definedName>
    <definedName name="PAGE34">#REF!</definedName>
    <definedName name="PAGE35">#REF!</definedName>
    <definedName name="PAGE36">#REF!</definedName>
    <definedName name="PAGE37">#REF!</definedName>
    <definedName name="PAGE38">#REF!</definedName>
    <definedName name="PAGE39">#REF!</definedName>
    <definedName name="PAGE4">#REF!</definedName>
    <definedName name="PAGE40">#REF!</definedName>
    <definedName name="PAGE41">#REF!</definedName>
    <definedName name="PAGE42">#REF!</definedName>
    <definedName name="PAGE43">#REF!</definedName>
    <definedName name="PAGE44">#REF!</definedName>
    <definedName name="PAGE45">#REF!</definedName>
    <definedName name="PAGE46">#REF!</definedName>
    <definedName name="PAGE47">#REF!</definedName>
    <definedName name="PAGE48">#REF!</definedName>
    <definedName name="PAGE49">#REF!</definedName>
    <definedName name="page5">#REF!</definedName>
    <definedName name="PAGE50">#REF!</definedName>
    <definedName name="PAGE51">#REF!</definedName>
    <definedName name="PAGE52">#REF!</definedName>
    <definedName name="PAGE53">#REF!</definedName>
    <definedName name="PAGE54">#REF!</definedName>
    <definedName name="PAGE55">#REF!</definedName>
    <definedName name="PAGE56">#REF!</definedName>
    <definedName name="PAGE57">#REF!</definedName>
    <definedName name="PAGE6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D5">#REF!</definedName>
    <definedName name="PAGED6">#REF!</definedName>
    <definedName name="PAGEE2">#REF!</definedName>
    <definedName name="PAGEE3">#REF!</definedName>
    <definedName name="PAGEE4">#REF!</definedName>
    <definedName name="PAGEE5">#REF!</definedName>
    <definedName name="PAGEG1">#REF!</definedName>
    <definedName name="PAGEH1">#REF!</definedName>
    <definedName name="PAGEHEADERS">#REF!</definedName>
    <definedName name="PAGEI">#REF!</definedName>
    <definedName name="PAGEI1">#REF!</definedName>
    <definedName name="PAGEI2">#REF!</definedName>
    <definedName name="PAGEI3">#REF!</definedName>
    <definedName name="PAGEI4">#REF!</definedName>
    <definedName name="PAGEI5">#REF!</definedName>
    <definedName name="PAGEI6">#REF!</definedName>
    <definedName name="PAGEI7">#REF!</definedName>
    <definedName name="PAGEI8">#REF!</definedName>
    <definedName name="PAGEJ1">#REF!</definedName>
    <definedName name="PAGEK1">#REF!</definedName>
    <definedName name="PAGEL">#REF!</definedName>
    <definedName name="Pal_Workbook_GUID" hidden="1">"4SWFZD7W4XYR3NL7DEQRXHBJ"</definedName>
    <definedName name="panther_wrn.test1." localSheetId="2" hidden="1">{"Income Statement",#N/A,FALSE,"CFMODEL";"Balance Sheet",#N/A,FALSE,"CFMODEL"}</definedName>
    <definedName name="panther_wrn.test1." hidden="1">{"Income Statement",#N/A,FALSE,"CFMODEL";"Balance Sheet",#N/A,FALSE,"CFMODEL"}</definedName>
    <definedName name="panther_wrn.test2." localSheetId="2" hidden="1">{"SourcesUses",#N/A,TRUE,"CFMODEL";"TransOverview",#N/A,TRUE,"CFMODEL"}</definedName>
    <definedName name="panther_wrn.test2." hidden="1">{"SourcesUses",#N/A,TRUE,"CFMODEL";"TransOverview",#N/A,TRUE,"CFMODEL"}</definedName>
    <definedName name="panther_wrn.test3." localSheetId="2" hidden="1">{"SourcesUses",#N/A,TRUE,#N/A;"TransOverview",#N/A,TRUE,"CFMODEL"}</definedName>
    <definedName name="panther_wrn.test3." hidden="1">{"SourcesUses",#N/A,TRUE,#N/A;"TransOverview",#N/A,TRUE,"CFMODEL"}</definedName>
    <definedName name="panther_wrn.test4." localSheetId="2" hidden="1">{"SourcesUses",#N/A,TRUE,"FundsFlow";"TransOverview",#N/A,TRUE,"FundsFlow"}</definedName>
    <definedName name="panther_wrn.test4." hidden="1">{"SourcesUses",#N/A,TRUE,"FundsFlow";"TransOverview",#N/A,TRUE,"FundsFlow"}</definedName>
    <definedName name="Parameter1Name" hidden="1">#REF!</definedName>
    <definedName name="Parameter2Name" hidden="1">#REF!</definedName>
    <definedName name="Pay_Date">#REF!</definedName>
    <definedName name="Pay_Num">#REF!</definedName>
    <definedName name="payable2" hidden="1">#REF!</definedName>
    <definedName name="Payment_Date" localSheetId="0">DATE(YEAR([0]!Loan_Start),MONTH([0]!Loan_Start)+Payment_Number,DAY([0]!Loan_Start))</definedName>
    <definedName name="Payment_Date" localSheetId="2">DATE(YEAR(Loan_Start),MONTH(Loan_Start)+Payment_Number,DAY(Loan_Start))</definedName>
    <definedName name="Payment_Date">DATE(YEAR(Loan_Start),MONTH(Loan_Start)+Payment_Number,DAY(Loan_Start))</definedName>
    <definedName name="PBO_SC_SRP">#REF!</definedName>
    <definedName name="PBO_SRP">#REF!</definedName>
    <definedName name="PC_Percent">#REF!</definedName>
    <definedName name="pea" localSheetId="2" hidden="1">{#N/A,#N/A,FALSE,"Assumptions";"Model",#N/A,FALSE,"MDU";#N/A,#N/A,FALSE,"Notes"}</definedName>
    <definedName name="pea" hidden="1">{#N/A,#N/A,FALSE,"Assumptions";"Model",#N/A,FALSE,"MDU";#N/A,#N/A,FALSE,"Notes"}</definedName>
    <definedName name="PeakDemandChg">#REF!</definedName>
    <definedName name="PenaltyDays">#REF!</definedName>
    <definedName name="PenaltyPct">#REF!</definedName>
    <definedName name="PENDAYS">#REF!</definedName>
    <definedName name="PENDAYS2">#REF!</definedName>
    <definedName name="PenDR">#REF!</definedName>
    <definedName name="Percent">#REF!</definedName>
    <definedName name="Period">#REF!</definedName>
    <definedName name="Period1AAdder" hidden="1">#REF!</definedName>
    <definedName name="Period1BAdder" hidden="1">#REF!</definedName>
    <definedName name="Period2AAdder" hidden="1">#REF!</definedName>
    <definedName name="perpt" localSheetId="2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perpt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PFADJ">#REF!</definedName>
    <definedName name="PFCC">#REF!</definedName>
    <definedName name="PipelineacctNum">#REF!</definedName>
    <definedName name="PipelineMwh">#REF!</definedName>
    <definedName name="PKKVAR">#REF!</definedName>
    <definedName name="PKKVARDATE">#REF!</definedName>
    <definedName name="PKKVARTIME">#REF!</definedName>
    <definedName name="PLTXPV3CTR">#REF!</definedName>
    <definedName name="PLTXPVPROD">#REF!</definedName>
    <definedName name="PLVLKWH1">#REF!</definedName>
    <definedName name="PLVLKWH1A">#REF!</definedName>
    <definedName name="PLVLKWH2">#REF!</definedName>
    <definedName name="PLVLKWH23A">#REF!</definedName>
    <definedName name="PLVLKWH25">#REF!</definedName>
    <definedName name="PLVLKWH2A">#REF!</definedName>
    <definedName name="PLVLKWH3">#REF!</definedName>
    <definedName name="PLVLKWH3A">#REF!</definedName>
    <definedName name="PLVLKWH4">#REF!</definedName>
    <definedName name="PLVLKWH4A">#REF!</definedName>
    <definedName name="poso_wrn.test1." localSheetId="2" hidden="1">{"Income Statement",#N/A,FALSE,"CFMODEL";"Balance Sheet",#N/A,FALSE,"CFMODEL"}</definedName>
    <definedName name="poso_wrn.test1." hidden="1">{"Income Statement",#N/A,FALSE,"CFMODEL";"Balance Sheet",#N/A,FALSE,"CFMODEL"}</definedName>
    <definedName name="poso_wrn.test2." localSheetId="2" hidden="1">{"SourcesUses",#N/A,TRUE,"CFMODEL";"TransOverview",#N/A,TRUE,"CFMODEL"}</definedName>
    <definedName name="poso_wrn.test2." hidden="1">{"SourcesUses",#N/A,TRUE,"CFMODEL";"TransOverview",#N/A,TRUE,"CFMODEL"}</definedName>
    <definedName name="poso_wrn.test3." localSheetId="2" hidden="1">{"SourcesUses",#N/A,TRUE,#N/A;"TransOverview",#N/A,TRUE,"CFMODEL"}</definedName>
    <definedName name="poso_wrn.test3." hidden="1">{"SourcesUses",#N/A,TRUE,#N/A;"TransOverview",#N/A,TRUE,"CFMODEL"}</definedName>
    <definedName name="poso_wrn.test4." localSheetId="2" hidden="1">{"SourcesUses",#N/A,TRUE,"FundsFlow";"TransOverview",#N/A,TRUE,"FundsFlow"}</definedName>
    <definedName name="poso_wrn.test4." hidden="1">{"SourcesUses",#N/A,TRUE,"FundsFlow";"TransOverview",#N/A,TRUE,"FundsFlow"}</definedName>
    <definedName name="pp">#REF!</definedName>
    <definedName name="PP_Adj">#REF!</definedName>
    <definedName name="PP_Flip">#REF!</definedName>
    <definedName name="PPASelection" hidden="1">#REF!</definedName>
    <definedName name="PREPAY">#REF!</definedName>
    <definedName name="PRETAXINC">#REF!</definedName>
    <definedName name="PRICEDESIG">#REF!</definedName>
    <definedName name="PriMoAddr1">#REF!</definedName>
    <definedName name="PriMoAddr2">#REF!</definedName>
    <definedName name="PriMoBTDetail">#REF!</definedName>
    <definedName name="PriMoBuyThrgh_Sheet">#REF!</definedName>
    <definedName name="PriMoCityStZip">#REF!</definedName>
    <definedName name="PriMoCustName">#REF!</definedName>
    <definedName name="PriMoMtrMult">#REF!</definedName>
    <definedName name="Princ">#REF!</definedName>
    <definedName name="_xlnm.Print_Area" hidden="1">#REF!</definedName>
    <definedName name="Print_Area_0">#REF!</definedName>
    <definedName name="Print_Area_1">#REF!</definedName>
    <definedName name="Print_Area_2">#REF!</definedName>
    <definedName name="Print_Area_3">#REF!</definedName>
    <definedName name="Print_Area_MI">#REF!</definedName>
    <definedName name="Print_Area_Reset" localSheetId="2">OFFSET(Full_Print,0,0,Last_Row)</definedName>
    <definedName name="Print_Area_Reset">OFFSET(Full_Print,0,0,Last_Row)</definedName>
    <definedName name="_xlnm.Print_Titles" hidden="1">#REF!,#REF!</definedName>
    <definedName name="Print_Titles_MI">#REF!</definedName>
    <definedName name="PRINTJE1">#REF!</definedName>
    <definedName name="PRINTJE2">#REF!</definedName>
    <definedName name="prn.All." localSheetId="2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prn.All.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prn.Arcform3." localSheetId="2" hidden="1">{"Grant",#N/A,FALSE,"Grant";"GP Developer",#N/A,FALSE,"GP &amp; Dev Loans";"Operating Analysis",#N/A,FALSE,"Operations";"Tax Credit",#N/A,FALSE,"Tax Credits";"Tax Credit Analysis",#N/A,FALSE,"TC Analysis"}</definedName>
    <definedName name="prn.Arcform3." hidden="1">{"Grant",#N/A,FALSE,"Grant";"GP Developer",#N/A,FALSE,"GP &amp; Dev Loans";"Operating Analysis",#N/A,FALSE,"Operations";"Tax Credit",#N/A,FALSE,"Tax Credits";"Tax Credit Analysis",#N/A,FALSE,"TC Analysis"}</definedName>
    <definedName name="prn.rollup." localSheetId="2" hidden="1">{"page1",#N/A,FALSE,"rollup"}</definedName>
    <definedName name="prn.rollup." hidden="1">{"page1",#N/A,FALSE,"rollup"}</definedName>
    <definedName name="Prod_Factor">#REF!</definedName>
    <definedName name="PROD4CP">#REF!</definedName>
    <definedName name="PRODLABOR">#REF!</definedName>
    <definedName name="Production_Summary">#REF!</definedName>
    <definedName name="project">#REF!</definedName>
    <definedName name="project1">#REF!</definedName>
    <definedName name="ProjectName" localSheetId="2">{"Client Name or Project Name"}</definedName>
    <definedName name="ProjectName">{"Client Name or Project Name"}</definedName>
    <definedName name="PROPERTY">#REF!</definedName>
    <definedName name="PropTax">#REF!</definedName>
    <definedName name="PropTaxAdder" hidden="1">#REF!</definedName>
    <definedName name="PROREVXF">#REF!</definedName>
    <definedName name="PrRateYr1" hidden="1">#REF!</definedName>
    <definedName name="PRTWORK">#REF!</definedName>
    <definedName name="PRVCNT">#REF!</definedName>
    <definedName name="PRVDATE">#REF!</definedName>
    <definedName name="PRVFUEL">#REF!</definedName>
    <definedName name="PRVKW">#REF!</definedName>
    <definedName name="PRVKWH">#REF!</definedName>
    <definedName name="PRVMSRR">#REF!</definedName>
    <definedName name="PRVPFCC">#REF!</definedName>
    <definedName name="PSCChargeYearlyQP">#REF!</definedName>
    <definedName name="PSCChargeYearlySRP">#REF!</definedName>
    <definedName name="PTC">#REF!</definedName>
    <definedName name="PUB_FileID" hidden="1">"L10004026.xls"</definedName>
    <definedName name="PUB_UserID" hidden="1">"QUARKS"</definedName>
    <definedName name="PVCOMTR">#REF!</definedName>
    <definedName name="PVHIOFPCBL">#REF!</definedName>
    <definedName name="PVHIOPCBL">#REF!</definedName>
    <definedName name="PVLABOR">#REF!</definedName>
    <definedName name="PVPRODTR">#REF!</definedName>
    <definedName name="q">#REF!</definedName>
    <definedName name="Q1_Q3_Sample">#REF!</definedName>
    <definedName name="Q2_Estimate">#REF!</definedName>
    <definedName name="Q3_Estimate">#REF!</definedName>
    <definedName name="Q4_Estimate">#REF!</definedName>
    <definedName name="QP_location">#REF!</definedName>
    <definedName name="QP_pay">#REF!</definedName>
    <definedName name="QP_Status">#REF!</definedName>
    <definedName name="QP_Vested">#REF!</definedName>
    <definedName name="qqa" localSheetId="2" hidden="1">{"ARK_JURIS_FUEL",#N/A,FALSE,"Ark_Fuel&amp;Rev"}</definedName>
    <definedName name="qqa" hidden="1">{"ARK_JURIS_FUEL",#N/A,FALSE,"Ark_Fuel&amp;Rev"}</definedName>
    <definedName name="qqq">"VN"</definedName>
    <definedName name="Query1">#REF!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nge_SFD">#REF!</definedName>
    <definedName name="Range_SFV">#REF!</definedName>
    <definedName name="RatchetFactor">#REF!</definedName>
    <definedName name="RATEBASE">#REF!</definedName>
    <definedName name="RATES">#REF!</definedName>
    <definedName name="RATESALL">#REF!</definedName>
    <definedName name="RCRDRID">#REF!</definedName>
    <definedName name="RCTVHRS">#REF!</definedName>
    <definedName name="RDRBLK1C">#REF!</definedName>
    <definedName name="RDRBLK1Q">#REF!</definedName>
    <definedName name="RDRBLK2C">#REF!</definedName>
    <definedName name="RDRBLK2Q">#REF!</definedName>
    <definedName name="RDRBLK3C">#REF!</definedName>
    <definedName name="RDRBLK3Q">#REF!</definedName>
    <definedName name="RDRBLKTC">#REF!</definedName>
    <definedName name="RDRBLKTC1">#REF!</definedName>
    <definedName name="RDRBLKTC10">#REF!</definedName>
    <definedName name="RDRBLKTC11">#REF!</definedName>
    <definedName name="RDRBLKTC12">#REF!</definedName>
    <definedName name="RDRBLKTC13">#REF!</definedName>
    <definedName name="RDRBLKTC14">#REF!</definedName>
    <definedName name="RDRBLKTC15">#REF!</definedName>
    <definedName name="RDRBLKTC16">#REF!</definedName>
    <definedName name="RDRBLKTC17">#REF!</definedName>
    <definedName name="RDRBLKTC18">#REF!</definedName>
    <definedName name="RDRBLKTC19">#REF!</definedName>
    <definedName name="RDRBLKTC2">#REF!</definedName>
    <definedName name="RDRBLKTC20">#REF!</definedName>
    <definedName name="RDRBLKTC3">#REF!</definedName>
    <definedName name="RDRBLKTC4">#REF!</definedName>
    <definedName name="RDRBLKTC5">#REF!</definedName>
    <definedName name="RDRBLKTC6">#REF!</definedName>
    <definedName name="RDRBLKTC7">#REF!</definedName>
    <definedName name="RDRBLKTC8">#REF!</definedName>
    <definedName name="RDRBLKTC9">#REF!</definedName>
    <definedName name="RDRBLKTQ">#REF!</definedName>
    <definedName name="RDRCODE">#REF!</definedName>
    <definedName name="RDRCYCLE">#REF!</definedName>
    <definedName name="RDRDATE">#REF!</definedName>
    <definedName name="RDRNAME">#REF!</definedName>
    <definedName name="RDRRATEB">#REF!</definedName>
    <definedName name="RDRRATEB1">#REF!</definedName>
    <definedName name="RDRRATEB10">#REF!</definedName>
    <definedName name="RDRRATEB11">#REF!</definedName>
    <definedName name="RDRRATEB12">#REF!</definedName>
    <definedName name="RDRRATEB13">#REF!</definedName>
    <definedName name="RDRRATEB14">#REF!</definedName>
    <definedName name="RDRRATEB15">#REF!</definedName>
    <definedName name="RDRRATEB16">#REF!</definedName>
    <definedName name="RDRRATEB17">#REF!</definedName>
    <definedName name="RDRRATEB18">#REF!</definedName>
    <definedName name="RDRRATEB19">#REF!</definedName>
    <definedName name="RDRRATEB2">#REF!</definedName>
    <definedName name="RDRRATEB20">#REF!</definedName>
    <definedName name="RDRRATEB3">#REF!</definedName>
    <definedName name="RDRRATEB4">#REF!</definedName>
    <definedName name="RDRRATEB5">#REF!</definedName>
    <definedName name="RDRRATEB6">#REF!</definedName>
    <definedName name="RDRRATEB7">#REF!</definedName>
    <definedName name="RDRRATEB8">#REF!</definedName>
    <definedName name="RDRRATEB9">#REF!</definedName>
    <definedName name="RDRRATED">#REF!</definedName>
    <definedName name="RDRRATED1">#REF!</definedName>
    <definedName name="RDRRATED10">#REF!</definedName>
    <definedName name="RDRRATED11">#REF!</definedName>
    <definedName name="RDRRATED12">#REF!</definedName>
    <definedName name="RDRRATED13">#REF!</definedName>
    <definedName name="RDRRATED14">#REF!</definedName>
    <definedName name="RDRRATED15">#REF!</definedName>
    <definedName name="RDRRATED16">#REF!</definedName>
    <definedName name="RDRRATED17">#REF!</definedName>
    <definedName name="RDRRATED18">#REF!</definedName>
    <definedName name="RDRRATED19">#REF!</definedName>
    <definedName name="RDRRATED2">#REF!</definedName>
    <definedName name="RDRRATED20">#REF!</definedName>
    <definedName name="RDRRATED3">#REF!</definedName>
    <definedName name="RDRRATED4">#REF!</definedName>
    <definedName name="RDRRATED5">#REF!</definedName>
    <definedName name="RDRRATED6">#REF!</definedName>
    <definedName name="RDRRATED7">#REF!</definedName>
    <definedName name="RDRRATED8">#REF!</definedName>
    <definedName name="RDRRATED9">#REF!</definedName>
    <definedName name="RDRRATEG">#REF!</definedName>
    <definedName name="RDRRATEG1">#REF!</definedName>
    <definedName name="RDRRATEG10">#REF!</definedName>
    <definedName name="RDRRATEG11">#REF!</definedName>
    <definedName name="RDRRATEG12">#REF!</definedName>
    <definedName name="RDRRATEG13">#REF!</definedName>
    <definedName name="RDRRATEG14">#REF!</definedName>
    <definedName name="RDRRATEG15">#REF!</definedName>
    <definedName name="RDRRATEG16">#REF!</definedName>
    <definedName name="RDRRATEG17">#REF!</definedName>
    <definedName name="RDRRATEG18">#REF!</definedName>
    <definedName name="RDRRATEG19">#REF!</definedName>
    <definedName name="RDRRATEG2">#REF!</definedName>
    <definedName name="RDRRATEG20">#REF!</definedName>
    <definedName name="RDRRATEG3">#REF!</definedName>
    <definedName name="RDRRATEG4">#REF!</definedName>
    <definedName name="RDRRATEG5">#REF!</definedName>
    <definedName name="RDRRATEG6">#REF!</definedName>
    <definedName name="RDRRATEG7">#REF!</definedName>
    <definedName name="RDRRATEG8">#REF!</definedName>
    <definedName name="RDRRATEG9">#REF!</definedName>
    <definedName name="RDRRATET">#REF!</definedName>
    <definedName name="RDRRATET1">#REF!</definedName>
    <definedName name="RDRRATET10">#REF!</definedName>
    <definedName name="RDRRATET11">#REF!</definedName>
    <definedName name="RDRRATET12">#REF!</definedName>
    <definedName name="RDRRATET13">#REF!</definedName>
    <definedName name="RDRRATET14">#REF!</definedName>
    <definedName name="RDRRATET15">#REF!</definedName>
    <definedName name="RDRRATET16">#REF!</definedName>
    <definedName name="RDRRATET17">#REF!</definedName>
    <definedName name="RDRRATET18">#REF!</definedName>
    <definedName name="RDRRATET19">#REF!</definedName>
    <definedName name="RDRRATET2">#REF!</definedName>
    <definedName name="RDRRATET20">#REF!</definedName>
    <definedName name="RDRRATET3">#REF!</definedName>
    <definedName name="RDRRATET4">#REF!</definedName>
    <definedName name="RDRRATET5">#REF!</definedName>
    <definedName name="RDRRATET6">#REF!</definedName>
    <definedName name="RDRRATET7">#REF!</definedName>
    <definedName name="RDRRATET8">#REF!</definedName>
    <definedName name="RDRRATET9">#REF!</definedName>
    <definedName name="RDRTYPE">#REF!</definedName>
    <definedName name="RDRUNITS">#REF!</definedName>
    <definedName name="reassign">#REF!</definedName>
    <definedName name="reassigntexla">#REF!</definedName>
    <definedName name="RECAP">#REF!</definedName>
    <definedName name="_xlnm.Recorder">#REF!</definedName>
    <definedName name="Refund">#REF!</definedName>
    <definedName name="Renewables">#REF!</definedName>
    <definedName name="Renewables_Consol">#REF!</definedName>
    <definedName name="RES">#REF!</definedName>
    <definedName name="ResBasic">#REF!</definedName>
    <definedName name="ResEconomy1">#REF!</definedName>
    <definedName name="ResEconomy2">#REF!</definedName>
    <definedName name="reserve1" hidden="1">#REF!</definedName>
    <definedName name="Reserved_Section">#REF!</definedName>
    <definedName name="ResSummary">#REF!</definedName>
    <definedName name="ResWaterHeating">#REF!</definedName>
    <definedName name="Retail">#REF!</definedName>
    <definedName name="Retained_Earnings">#REF!</definedName>
    <definedName name="Retire">#REF!</definedName>
    <definedName name="Rev_End">#REF!</definedName>
    <definedName name="RevExp">#REF!</definedName>
    <definedName name="RIDERS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VAHRDNG">#REF!</definedName>
    <definedName name="RLEV1">#REF!</definedName>
    <definedName name="rlev135">#REF!</definedName>
    <definedName name="rngShowNames" hidden="1">#REF!</definedName>
    <definedName name="rngToggles" hidden="1">#REF!</definedName>
    <definedName name="rrrer" localSheetId="2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TCHTCNTRCTCPCT">#REF!</definedName>
    <definedName name="RTCHTFCTR">#REF!</definedName>
    <definedName name="RTCHTFCTR2">#REF!</definedName>
    <definedName name="RTCHTHIPREVKW">#REF!</definedName>
    <definedName name="RTP">#REF!</definedName>
    <definedName name="RTP_Detail">#REF!</definedName>
    <definedName name="RTPLRKW">#REF!</definedName>
    <definedName name="s">#REF!</definedName>
    <definedName name="S_REC">#REF!</definedName>
    <definedName name="sa">#REF!</definedName>
    <definedName name="sad" localSheetId="2" hidden="1">{#N/A,#N/A,FALSE,"FY97";#N/A,#N/A,FALSE,"FY98";#N/A,#N/A,FALSE,"FY99";#N/A,#N/A,FALSE,"FY00";#N/A,#N/A,FALSE,"FY01"}</definedName>
    <definedName name="sad" hidden="1">{#N/A,#N/A,FALSE,"FY97";#N/A,#N/A,FALSE,"FY98";#N/A,#N/A,FALSE,"FY99";#N/A,#N/A,FALSE,"FY00";#N/A,#N/A,FALSE,"FY01"}</definedName>
    <definedName name="SALWWHL">#REF!</definedName>
    <definedName name="SALXWHL">#REF!</definedName>
    <definedName name="SAMPLE">#REF!</definedName>
    <definedName name="Sample_Detail">#REF!</definedName>
    <definedName name="SAMPLESIZE">#REF!</definedName>
    <definedName name="SAPBEXdnldView" hidden="1">"52CU5ARR48LAZIK4QCB98K91A"</definedName>
    <definedName name="SAPBEXhrIndnt" hidden="1">"Wide"</definedName>
    <definedName name="SAPBEXsysID" hidden="1">"GP1"</definedName>
    <definedName name="SAPsysID" hidden="1">"708C5W7SBKP804JT78WJ0JNKI"</definedName>
    <definedName name="SAPwbID" hidden="1">"ARS"</definedName>
    <definedName name="SC_Act">#REF!</definedName>
    <definedName name="SC_Inact">#REF!</definedName>
    <definedName name="sch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hMdesc">#REF!</definedName>
    <definedName name="SDI">#REF!</definedName>
    <definedName name="sds" hidden="1">#REF!</definedName>
    <definedName name="search_directory_name">"R:\fcm90prd\nvision\rpts\Fin_Reports\"</definedName>
    <definedName name="SECT1">#REF!</definedName>
    <definedName name="SECT10">#REF!</definedName>
    <definedName name="SECT1A">#REF!</definedName>
    <definedName name="SECT1B">#REF!</definedName>
    <definedName name="SECT2">#REF!</definedName>
    <definedName name="SECT2A">#REF!</definedName>
    <definedName name="SECT2B">#REF!</definedName>
    <definedName name="SECT3">#REF!</definedName>
    <definedName name="SECT4">#REF!</definedName>
    <definedName name="SECT5">#REF!</definedName>
    <definedName name="SECT6">#REF!</definedName>
    <definedName name="SECT7">#REF!</definedName>
    <definedName name="SECT8">#REF!</definedName>
    <definedName name="SECT9">#REF!</definedName>
    <definedName name="SelectedPlot" hidden="1">#REF!</definedName>
    <definedName name="sencount" hidden="1">1</definedName>
    <definedName name="Sens0" hidden="1">#REF!</definedName>
    <definedName name="Sens175" hidden="1">#REF!</definedName>
    <definedName name="SensCheck416" hidden="1">#REF!</definedName>
    <definedName name="SEPTEMBERFACTOR">#REF!</definedName>
    <definedName name="SEPTEMBERINTEREST">#REF!</definedName>
    <definedName name="SEPTEMBERSURCHARGE">#REF!</definedName>
    <definedName name="SET_RANGE">#REF!</definedName>
    <definedName name="SHAREHOLDER_EQUITY">#REF!</definedName>
    <definedName name="SHLDRPKKW">#REF!</definedName>
    <definedName name="SHLDRPKKWDT">#REF!</definedName>
    <definedName name="SHLDRPKKWTM">#REF!</definedName>
    <definedName name="SHRDTRNSKWH">#REF!</definedName>
    <definedName name="SI">#REF!</definedName>
    <definedName name="Size_kW">#REF!</definedName>
    <definedName name="Solar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5" hidden="1">1</definedName>
    <definedName name="solver_rel6" hidden="1">1</definedName>
    <definedName name="solver_rel7" hidden="1">1</definedName>
    <definedName name="solver_rel8" hidden="1">3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mp" hidden="1">0</definedName>
    <definedName name="solver_tol" hidden="1">0.05</definedName>
    <definedName name="solver_typ" hidden="1">1</definedName>
    <definedName name="solver_val" hidden="1">0</definedName>
    <definedName name="SpFor" hidden="1">#REF!</definedName>
    <definedName name="SpFor15" hidden="1">#REF!</definedName>
    <definedName name="SpFor22" hidden="1">#REF!</definedName>
    <definedName name="SPOT0">#REF!</definedName>
    <definedName name="SPOT10">#REF!</definedName>
    <definedName name="SPOT11">#REF!</definedName>
    <definedName name="SPOT12">#REF!</definedName>
    <definedName name="SPOT13">#REF!</definedName>
    <definedName name="SPOT14">#REF!</definedName>
    <definedName name="SPOT15">#REF!</definedName>
    <definedName name="SPOT16">#REF!</definedName>
    <definedName name="SPOT17">#REF!</definedName>
    <definedName name="SPOT18">#REF!</definedName>
    <definedName name="SPOT2">#REF!</definedName>
    <definedName name="SPOT3">#REF!</definedName>
    <definedName name="SPOT4">#REF!</definedName>
    <definedName name="SPOT5">#REF!</definedName>
    <definedName name="SPOT6">#REF!</definedName>
    <definedName name="SPOT7">#REF!</definedName>
    <definedName name="SPOT8">#REF!</definedName>
    <definedName name="SPOT9">#REF!</definedName>
    <definedName name="SPOTALLOC">#REF!</definedName>
    <definedName name="sppfee">#REF!</definedName>
    <definedName name="sppinvoice">#REF!</definedName>
    <definedName name="SREC_Price_1">#REF!</definedName>
    <definedName name="SREC_Price_2">#REF!</definedName>
    <definedName name="SREC_Price_3">#REF!</definedName>
    <definedName name="SREC_Price_4">#REF!</definedName>
    <definedName name="SREC_Term_1">#REF!</definedName>
    <definedName name="SREC_Term_2">#REF!</definedName>
    <definedName name="SREC_Term_3">#REF!</definedName>
    <definedName name="SREC_Term_4">#REF!</definedName>
    <definedName name="SREC_Year">#REF!</definedName>
    <definedName name="srg" localSheetId="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PLSKWH">#REF!</definedName>
    <definedName name="SRPUnrecPSC">#REF!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gb">#REF!</definedName>
    <definedName name="ss2lh">#REF!</definedName>
    <definedName name="ss2nt">#REF!</definedName>
    <definedName name="ss2op">#REF!</definedName>
    <definedName name="ss2tx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STARTDTM">#REF!</definedName>
    <definedName name="StartMonth" hidden="1">#REF!</definedName>
    <definedName name="State">#REF!</definedName>
    <definedName name="State_Tax_Accts">#REF!</definedName>
    <definedName name="State_tax_rate">#REF!</definedName>
    <definedName name="StateBR">#REF!</definedName>
    <definedName name="STDKW">#REF!</definedName>
    <definedName name="STDKWDT">#REF!</definedName>
    <definedName name="STDKWTM">#REF!</definedName>
    <definedName name="STOCK">#REF!</definedName>
    <definedName name="STRTTIME">#REF!</definedName>
    <definedName name="Stuff">#REF!</definedName>
    <definedName name="SubRateYr1" hidden="1">#REF!</definedName>
    <definedName name="SubResult">#REF!</definedName>
    <definedName name="SUMMARY">#REF!</definedName>
    <definedName name="SUMSTAT">#REF!</definedName>
    <definedName name="SWEPCO_Exhibits_Print_Area" hidden="1">#REF!</definedName>
    <definedName name="SYSPKKW">#REF!</definedName>
    <definedName name="SYSPKKWDT">#REF!</definedName>
    <definedName name="SYSPKKWTM">#REF!</definedName>
    <definedName name="T_Prod">#REF!</definedName>
    <definedName name="T1PPA2" hidden="1">#REF!</definedName>
    <definedName name="T1PPA3" hidden="1">#REF!</definedName>
    <definedName name="T1WindEnergyPrice" hidden="1">#REF!</definedName>
    <definedName name="T3_Special" hidden="1">#REF!</definedName>
    <definedName name="Table1Start" hidden="1">#REF!</definedName>
    <definedName name="TARIFF1">#REF!</definedName>
    <definedName name="TARIFF2">#REF!</definedName>
    <definedName name="TariffCode">#REF!</definedName>
    <definedName name="TariffLongName">#REF!</definedName>
    <definedName name="TariffShortName">#REF!</definedName>
    <definedName name="Tax_Deferral">#REF!</definedName>
    <definedName name="Tax_Incentive">#REF!</definedName>
    <definedName name="TAXDATE">#REF!</definedName>
    <definedName name="TAXES">#REF!</definedName>
    <definedName name="TAXNAME">#REF!</definedName>
    <definedName name="TAXRATE">#REF!</definedName>
    <definedName name="TAXRATES">#REF!</definedName>
    <definedName name="TAXTYPE">#REF!</definedName>
    <definedName name="TClos_And_Const" hidden="1">#REF!</definedName>
    <definedName name="TCst">#REF!</definedName>
    <definedName name="TCst1">#REF!</definedName>
    <definedName name="TCValues">#REF!</definedName>
    <definedName name="Temp" localSheetId="2" hidden="1">{"ARK_JURIS_FUEL",#N/A,FALSE,"Ark_Fuel&amp;Rev"}</definedName>
    <definedName name="Temp" hidden="1">{"ARK_JURIS_FUEL",#N/A,FALSE,"Ark_Fuel&amp;Rev"}</definedName>
    <definedName name="test" localSheetId="2" hidden="1">{#N/A,#N/A,TRUE,"Facility-Input";#N/A,#N/A,TRUE,"Graphs";#N/A,#N/A,TRUE,"TOTAL"}</definedName>
    <definedName name="test" hidden="1">{#N/A,#N/A,TRUE,"Facility-Input";#N/A,#N/A,TRUE,"Graphs";#N/A,#N/A,TRUE,"TOTAL"}</definedName>
    <definedName name="test1">#REF!</definedName>
    <definedName name="TESTYEAR">#REF!</definedName>
    <definedName name="texla">#REF!</definedName>
    <definedName name="TextRefCopyRangeCount" hidden="1">5</definedName>
    <definedName name="ThisYr_ASBHrsPerFTE">#REF!</definedName>
    <definedName name="ThisYr_Backlog">#REF!</definedName>
    <definedName name="ThisYr_CrewProductivity">#REF!</definedName>
    <definedName name="ThisYr_DesignAccuracy">#REF!</definedName>
    <definedName name="ThisYr_DistLaborCostPerASBHour">#REF!</definedName>
    <definedName name="ThisYr_EngineeringProductivity">#REF!</definedName>
    <definedName name="ThisYr_IncidentRate">#REF!</definedName>
    <definedName name="ThisYr_JobsiteAvailability">#REF!</definedName>
    <definedName name="ThisYr_JobsiteEfficiency">#REF!</definedName>
    <definedName name="ThisYr_MROCostPerOrder">#REF!</definedName>
    <definedName name="ThisYr_MROProductivity">#REF!</definedName>
    <definedName name="ThisYr_OTDistLine">#REF!</definedName>
    <definedName name="ThisYr_OTEng">#REF!</definedName>
    <definedName name="ThisYr_OTMRO">#REF!</definedName>
    <definedName name="ThisYr_OverheadContractorLabor">#REF!</definedName>
    <definedName name="ThisYr_SeverityRate">#REF!</definedName>
    <definedName name="ThisYr_TotalDistCostPerASBHour">#REF!</definedName>
    <definedName name="tim">#REF!</definedName>
    <definedName name="timr">0.000115740745968651</definedName>
    <definedName name="TIRPCCHG">#REF!</definedName>
    <definedName name="TIRPDCHG1">#REF!</definedName>
    <definedName name="TIRPDCHG2">#REF!</definedName>
    <definedName name="TIRPECHG1">#REF!</definedName>
    <definedName name="TIRPECHGB1">#REF!</definedName>
    <definedName name="TIRPECHGB2">#REF!</definedName>
    <definedName name="TIRPECHGB3">#REF!</definedName>
    <definedName name="TIRPMECHG1">#REF!</definedName>
    <definedName name="TIRPMINDC">#REF!</definedName>
    <definedName name="TIRPMINEC">#REF!</definedName>
    <definedName name="TIRPOFKVA">#REF!</definedName>
    <definedName name="TIRPOFKW">#REF!</definedName>
    <definedName name="TIRPOFKWH">#REF!</definedName>
    <definedName name="TIRPOPKWH">#REF!</definedName>
    <definedName name="TIRPP1EC">#REF!</definedName>
    <definedName name="TIRPP2EC">#REF!</definedName>
    <definedName name="TIRPP3EC">#REF!</definedName>
    <definedName name="TIRPP4EC">#REF!</definedName>
    <definedName name="TIRPP5EC">#REF!</definedName>
    <definedName name="TIRPRCHG">#REF!</definedName>
    <definedName name="TIRRLev" hidden="1">#REF!</definedName>
    <definedName name="TIRRUnLev" hidden="1">#REF!</definedName>
    <definedName name="TLsFctr">#REF!</definedName>
    <definedName name="TNPVLev" hidden="1">#REF!</definedName>
    <definedName name="TNPVUnlev" hidden="1">#REF!</definedName>
    <definedName name="Total">#REF!</definedName>
    <definedName name="Total_119">#REF!</definedName>
    <definedName name="Total_166">#REF!</definedName>
    <definedName name="Total_169">#REF!</definedName>
    <definedName name="Total_192">#REF!</definedName>
    <definedName name="Total_211">#REF!</definedName>
    <definedName name="Total_Capital">#REF!</definedName>
    <definedName name="Total_Interest">#REF!</definedName>
    <definedName name="Total_Pay">#REF!</definedName>
    <definedName name="Total_Payment" localSheetId="0">Scheduled_Payment+Extra_Payment</definedName>
    <definedName name="Total_Payment" localSheetId="2">Scheduled_Payment+Extra_Payment</definedName>
    <definedName name="Total_Payment">Scheduled_Payment+Extra_Payment</definedName>
    <definedName name="TotProjPct" hidden="1">#REF!</definedName>
    <definedName name="TOTREVXF">#REF!</definedName>
    <definedName name="TP_Footer_User" hidden="1">"Bryan Haslett"</definedName>
    <definedName name="TP_Footer_Version" hidden="1">"v4.00"</definedName>
    <definedName name="tran" localSheetId="2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smission_Summary">#REF!</definedName>
    <definedName name="TRCRDKWH">#REF!</definedName>
    <definedName name="TRCRDKWH2P">#REF!</definedName>
    <definedName name="Trent">#REF!</definedName>
    <definedName name="treretre" localSheetId="2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FDATE1">#REF!</definedName>
    <definedName name="TRFDATE2">#REF!</definedName>
    <definedName name="TRFNAME1">#REF!</definedName>
    <definedName name="TRFNAME2">#REF!</definedName>
    <definedName name="TRFSHORTNM1">#REF!</definedName>
    <definedName name="TRFSHORTNM2">#REF!</definedName>
    <definedName name="Trial_Begin">#REF!</definedName>
    <definedName name="Trial_End">#REF!</definedName>
    <definedName name="TrnBlkKwhChg1">#REF!</definedName>
    <definedName name="TrnBlkKwhChg2">#REF!</definedName>
    <definedName name="TrnBlkKwhChg3">#REF!</definedName>
    <definedName name="TrnBlkKwhChgT">#REF!</definedName>
    <definedName name="TRNCCHG">#REF!</definedName>
    <definedName name="TrnCustChg">#REF!</definedName>
    <definedName name="TRNDCHG1">#REF!</definedName>
    <definedName name="TRNDCHG2">#REF!</definedName>
    <definedName name="TrnDmdChg1">#REF!</definedName>
    <definedName name="TrnDmdChg2">#REF!</definedName>
    <definedName name="TRNECHG1">#REF!</definedName>
    <definedName name="TRNECHGB1">#REF!</definedName>
    <definedName name="TRNECHGB2">#REF!</definedName>
    <definedName name="TRNECHGB3">#REF!</definedName>
    <definedName name="TrnMEChg">#REF!</definedName>
    <definedName name="TRNMECHG1">#REF!</definedName>
    <definedName name="TRNMINDC">#REF!</definedName>
    <definedName name="TrnMinDChg">#REF!</definedName>
    <definedName name="TRNMINEC">#REF!</definedName>
    <definedName name="TrnMinEChg">#REF!</definedName>
    <definedName name="TrnOffPkKwh">#REF!</definedName>
    <definedName name="TRNOFKWH">#REF!</definedName>
    <definedName name="TrnOnPkKwh">#REF!</definedName>
    <definedName name="TRNOPKWH">#REF!</definedName>
    <definedName name="TRNP1EC">#REF!</definedName>
    <definedName name="TRNP2EC">#REF!</definedName>
    <definedName name="TRNP3EC">#REF!</definedName>
    <definedName name="TRNP4EC">#REF!</definedName>
    <definedName name="TRNP5EC">#REF!</definedName>
    <definedName name="TrnPL1Chg">#REF!</definedName>
    <definedName name="TrnPL2Chg">#REF!</definedName>
    <definedName name="TrnPL3Chg">#REF!</definedName>
    <definedName name="TrnPL4Chg">#REF!</definedName>
    <definedName name="TrnPL5Chg">#REF!</definedName>
    <definedName name="TRNRCHG">#REF!</definedName>
    <definedName name="TrnReactiveChg">#REF!</definedName>
    <definedName name="TRNSKWTOFPK">#REF!</definedName>
    <definedName name="TRNSKWTONPK">#REF!</definedName>
    <definedName name="TRNXOFKVA">#REF!</definedName>
    <definedName name="TRNXOFKW">#REF!</definedName>
    <definedName name="TrnXOfpKvaChg">#REF!</definedName>
    <definedName name="TrnXOfpKwChg">#REF!</definedName>
    <definedName name="TRPLT">#REF!</definedName>
    <definedName name="TTLBSRATETTL">#REF!</definedName>
    <definedName name="TTLCOGENKWH">#REF!</definedName>
    <definedName name="ttrttr" localSheetId="2" hidden="1">{#N/A,#N/A,FALSE,"FY97";#N/A,#N/A,FALSE,"FY98";#N/A,#N/A,FALSE,"FY99";#N/A,#N/A,FALSE,"FY00";#N/A,#N/A,FALSE,"FY01"}</definedName>
    <definedName name="ttrttr" hidden="1">{#N/A,#N/A,FALSE,"FY97";#N/A,#N/A,FALSE,"FY98";#N/A,#N/A,FALSE,"FY99";#N/A,#N/A,FALSE,"FY00";#N/A,#N/A,FALSE,"FY01"}</definedName>
    <definedName name="U" hidden="1">#REF!</definedName>
    <definedName name="UI_Entity_Groups">#REF!</definedName>
    <definedName name="UI_Reports">#REF!</definedName>
    <definedName name="UI_Scenarios">#REF!</definedName>
    <definedName name="UNBUNDIND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leveraged_NPV_Check_Range" hidden="1">#REF!</definedName>
    <definedName name="UnrecPSCQP">#REF!</definedName>
    <definedName name="UnrecPSCSRP">#REF!</definedName>
    <definedName name="USDollar" hidden="1">#REF!</definedName>
    <definedName name="valgrp35">#REF!</definedName>
    <definedName name="Valuation_Running" hidden="1">#REF!</definedName>
    <definedName name="ValuationResults">#REF!</definedName>
    <definedName name="VALUE">#REF!</definedName>
    <definedName name="value35">#REF!</definedName>
    <definedName name="ValueFund">#REF!</definedName>
    <definedName name="Values_Entered" localSheetId="2">IF(Loan_Amount*Interest_Rate*Loan_Years*Loan_Start&gt;0,1,0)</definedName>
    <definedName name="Values_Entered">IF(Loan_Amount*Interest_Rate*Loan_Years*Loan_Start&gt;0,1,0)</definedName>
    <definedName name="VALYEAR">#REF!</definedName>
    <definedName name="ValYearByLocInfo">#REF!</definedName>
    <definedName name="VarOM1Adder" hidden="1">#REF!</definedName>
    <definedName name="w">#REF!</definedName>
    <definedName name="Wage1">#REF!</definedName>
    <definedName name="Wage1_1">#REF!</definedName>
    <definedName name="WDpkw" hidden="1">#REF!</definedName>
    <definedName name="West">#REF!</definedName>
    <definedName name="WestPSC1">#REF!</definedName>
    <definedName name="WestPSC2">#REF!</definedName>
    <definedName name="WestPSC3">#REF!</definedName>
    <definedName name="WestPSC4">#REF!</definedName>
    <definedName name="WestPSC5">#REF!</definedName>
    <definedName name="WestPSC6">#REF!</definedName>
    <definedName name="WestSRPpsc1">#REF!</definedName>
    <definedName name="WestSRPpsc2">#REF!</definedName>
    <definedName name="WestSRPpsc3">#REF!</definedName>
    <definedName name="WestSRPpsc4">#REF!</definedName>
    <definedName name="what" hidden="1">#REF!</definedName>
    <definedName name="Wind_Dev">#REF!</definedName>
    <definedName name="workorder">#REF!</definedName>
    <definedName name="WORKSHEET">#REF!</definedName>
    <definedName name="WP_B9a">#REF!</definedName>
    <definedName name="WP_B9b">#REF!</definedName>
    <definedName name="WP_G6">#REF!</definedName>
    <definedName name="wrn.3._.Scenarios." localSheetId="2" hidden="1">{"full model","100% Stock",FALSE,"PROFORMA";"full model","50/50",FALSE,"PROFORMA";"full model","100% Cash",FALSE,"PROFORMA"}</definedName>
    <definedName name="wrn.3._.Scenarios." hidden="1">{"full model","100% Stock",FALSE,"PROFORMA";"full model","50/50",FALSE,"PROFORMA";"full model","100% Cash",FALSE,"PROFORMA"}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irrpt." localSheetId="2" hidden="1">{#N/A,#N/A,FALSE,"TD1";#N/A,#N/A,FALSE,"TD2";#N/A,#N/A,FALSE,"TD 3";#N/A,#N/A,FALSE,"TD 4";#N/A,#N/A,FALSE,"TD 5";#N/A,#N/A,FALSE,"TD 6";#N/A,#N/A,FALSE,"TD 7";#N/A,#N/A,FALSE,"TD 8";#N/A,#N/A,FALSE,"TD 9";#N/A,#N/A,FALSE,"TD 10";#N/A,#N/A,FALSE,"TD 11";#N/A,#N/A,FALSE,"TD 12";#N/A,#N/A,FALSE,"TD 13";#N/A,#N/A,FALSE,"TD 14";#N/A,#N/A,FALSE,"TD 15";#N/A,#N/A,FALSE,"TD 16";#N/A,#N/A,FALSE,"TD 16";#N/A,#N/A,FALSE,"TD DEC"}</definedName>
    <definedName name="wrn.airrpt." hidden="1">{#N/A,#N/A,FALSE,"TD1";#N/A,#N/A,FALSE,"TD2";#N/A,#N/A,FALSE,"TD 3";#N/A,#N/A,FALSE,"TD 4";#N/A,#N/A,FALSE,"TD 5";#N/A,#N/A,FALSE,"TD 6";#N/A,#N/A,FALSE,"TD 7";#N/A,#N/A,FALSE,"TD 8";#N/A,#N/A,FALSE,"TD 9";#N/A,#N/A,FALSE,"TD 10";#N/A,#N/A,FALSE,"TD 11";#N/A,#N/A,FALSE,"TD 12";#N/A,#N/A,FALSE,"TD 13";#N/A,#N/A,FALSE,"TD 14";#N/A,#N/A,FALSE,"TD 15";#N/A,#N/A,FALSE,"TD 16";#N/A,#N/A,FALSE,"TD 16";#N/A,#N/A,FALSE,"TD DEC"}</definedName>
    <definedName name="wrn.All." localSheetId="2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_.input.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MONTHS." localSheetId="2" hidden="1">{#N/A,#N/A,FALSE,"JAN99";#N/A,#N/A,FALSE,"FEB99";#N/A,#N/A,FALSE,"MARCH99";#N/A,#N/A,FALSE,"APRIL99";#N/A,#N/A,FALSE,"MAY99";#N/A,#N/A,FALSE,"JUNE99";#N/A,#N/A,FALSE,"JULY99";#N/A,#N/A,FALSE,"AUG99";#N/A,#N/A,FALSE,"SEPT99";#N/A,#N/A,FALSE,"OCT99";#N/A,#N/A,FALSE,"NOV99";#N/A,#N/A,FALSE,"DEC99"}</definedName>
    <definedName name="wrn.ALL._.MONTHS." hidden="1">{#N/A,#N/A,FALSE,"JAN99";#N/A,#N/A,FALSE,"FEB99";#N/A,#N/A,FALSE,"MARCH99";#N/A,#N/A,FALSE,"APRIL99";#N/A,#N/A,FALSE,"MAY99";#N/A,#N/A,FALSE,"JUNE99";#N/A,#N/A,FALSE,"JULY99";#N/A,#N/A,FALSE,"AUG99";#N/A,#N/A,FALSE,"SEPT99";#N/A,#N/A,FALSE,"OCT99";#N/A,#N/A,FALSE,"NOV99";#N/A,#N/A,FALSE,"DEC99"}</definedName>
    <definedName name="wrn.ALL._.SHEET." localSheetId="2" hidden="1">{#N/A,#N/A,FALSE,"SUMMARY";#N/A,#N/A,FALSE,"3110";#N/A,#N/A,FALSE,"3190";#N/A,#N/A,FALSE,"3210"}</definedName>
    <definedName name="wrn.ALL._.SHEET." hidden="1">{#N/A,#N/A,FALSE,"SUMMARY";#N/A,#N/A,FALSE,"3110";#N/A,#N/A,FALSE,"3190";#N/A,#N/A,FALSE,"3210"}</definedName>
    <definedName name="wrn.ALL._.SHEETS." localSheetId="2" hidden="1">{#N/A,#N/A,FALSE,"GPR";#N/A,#N/A,FALSE,"Vacancy";#N/A,#N/A,FALSE,"MGTFEE";#N/A,#N/A,FALSE,"Bookkeeping Fees";#N/A,#N/A,FALSE,"Interest Income"}</definedName>
    <definedName name="wrn.ALL._.SHEETS." hidden="1">{#N/A,#N/A,FALSE,"GPR";#N/A,#N/A,FALSE,"Vacancy";#N/A,#N/A,FALSE,"MGTFEE";#N/A,#N/A,FALSE,"Bookkeeping Fees";#N/A,#N/A,FALSE,"Interest Income"}</definedName>
    <definedName name="wrn.ALL._.STATEMENTS." localSheetId="2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Worksheets.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merican._.risk._.97." localSheetId="2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risk.971" localSheetId="2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risk.971" hidden="1">{#N/A,#N/A,FALSE,"capa";#N/A,#N/A,FALSE,"capa 2";#N/A,#N/A,FALSE,"BS";#N/A,#N/A,FALSE,"P &amp; L";#N/A,#N/A,FALSE,"DMPL";#N/A,#N/A,FALSE,"Doar";#N/A,#N/A,FALSE,"Translation";#N/A,#N/A,FALSE,"R$";#N/A,#N/A,FALSE,"US$"}</definedName>
    <definedName name="wrn.Annual._.Cashflows." localSheetId="2" hidden="1">{"Revenues",#N/A,FALSE,"MDU";"Depreciation",#N/A,FALSE,"MDU";"Debt",#N/A,FALSE,"MDU";"Financials",#N/A,FALSE,"MDU";"Accounts",#N/A,FALSE,"MDU"}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localSheetId="2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rcform1." localSheetId="2" hidden="1">{"One",#N/A,FALSE,"Property";"Rent Analysis",#N/A,FALSE,"Rent &amp; Income";"Market",#N/A,FALSE,"Market";"Environmental",#N/A,FALSE,"Environmental"}</definedName>
    <definedName name="wrn.Arcform1." hidden="1">{"One",#N/A,FALSE,"Property";"Rent Analysis",#N/A,FALSE,"Rent &amp; Income";"Market",#N/A,FALSE,"Market";"Environmental",#N/A,FALSE,"Environmental"}</definedName>
    <definedName name="wrn.Arcform2." localSheetId="2" hidden="1">{"Development Team",#N/A,FALSE,"Team";"Environmental",#N/A,FALSE,"Environmental";"Permanent",#N/A,FALSE,"Perm Mtg";"Soft",#N/A,FALSE,"Soft Mtg"}</definedName>
    <definedName name="wrn.Arcform2." hidden="1">{"Development Team",#N/A,FALSE,"Team";"Environmental",#N/A,FALSE,"Environmental";"Permanent",#N/A,FALSE,"Perm Mtg";"Soft",#N/A,FALSE,"Soft Mtg"}</definedName>
    <definedName name="wrn.Arcform3." localSheetId="2" hidden="1">{"Grant",#N/A,FALSE,"Grant";"GP Developer",#N/A,FALSE,"GP &amp; Dev Loans";"Operating Analysis",#N/A,FALSE,"Operations";"Tax Credit",#N/A,FALSE,"Tax Credits";"Tax Credit Analysis",#N/A,FALSE,"TC Analysis"}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localSheetId="2" hidden="1">{"Construction Analysis",#N/A,FALSE,"Constr Analysis";"Construction Financing",#N/A,FALSE,"Constr Finan";"Guarantees and Reserves",#N/A,FALSE,"Guar &amp; Reserves"}</definedName>
    <definedName name="wrn.Arcform4." hidden="1">{"Construction Analysis",#N/A,FALSE,"Constr Analysis";"Construction Financing",#N/A,FALSE,"Constr Finan";"Guarantees and Reserves",#N/A,FALSE,"Guar &amp; Reserves"}</definedName>
    <definedName name="wrn.ARK._.JURIS._.FAC._.CALC." localSheetId="2" hidden="1">{"ARK_JURIS_FAC",#N/A,FALSE,"Ark_Fuel&amp;Rev"}</definedName>
    <definedName name="wrn.ARK._.JURIS._.FAC._.CALC." hidden="1">{"ARK_JURIS_FAC",#N/A,FALSE,"Ark_Fuel&amp;Rev"}</definedName>
    <definedName name="wrn.ARK._.JURIS._.FUEL._.COST." localSheetId="2" hidden="1">{"ARK_JURIS_FUEL",#N/A,FALSE,"Ark_Fuel&amp;Rev"}</definedName>
    <definedName name="wrn.ARK._.JURIS._.FUEL._.COST." hidden="1">{"ARK_JURIS_FUEL",#N/A,FALSE,"Ark_Fuel&amp;Rev"}</definedName>
    <definedName name="wrn.ATOKA._.FAC._.CALC." localSheetId="2" hidden="1">{"ATOKA_FAC",#N/A,FALSE,"Atoka"}</definedName>
    <definedName name="wrn.ATOKA._.FAC._.CALC." hidden="1">{"ATOKA_FAC",#N/A,FALSE,"Atoka"}</definedName>
    <definedName name="wrn.Auto._.Comp." localSheetId="2" hidden="1">{#N/A,#N/A,FALSE,"Sheet1"}</definedName>
    <definedName name="wrn.Auto._.Comp." hidden="1">{#N/A,#N/A,FALSE,"Sheet1"}</definedName>
    <definedName name="wrn.BALANCE._.SHEET." localSheetId="2" hidden="1">{"BALANCE SHEET",#N/A,FALSE,"Balance Sheet"}</definedName>
    <definedName name="wrn.BALANCE._.SHEET." hidden="1">{"BALANCE SHEET",#N/A,FALSE,"Balance Sheet"}</definedName>
    <definedName name="wrn.bargeform." localSheetId="2" hidden="1">{#N/A,#N/A,FALSE,"TD1";#N/A,#N/A,FALSE,"TD2";#N/A,#N/A,FALSE,"TD 3";#N/A,#N/A,FALSE,"TD  4";#N/A,#N/A,FALSE,"TD 5";#N/A,#N/A,FALSE,"TD 6";#N/A,#N/A,FALSE,"TD 7";#N/A,#N/A,FALSE,"TD DEC"}</definedName>
    <definedName name="wrn.bargeform." hidden="1">{#N/A,#N/A,FALSE,"TD1";#N/A,#N/A,FALSE,"TD2";#N/A,#N/A,FALSE,"TD 3";#N/A,#N/A,FALSE,"TD  4";#N/A,#N/A,FALSE,"TD 5";#N/A,#N/A,FALSE,"TD 6";#N/A,#N/A,FALSE,"TD 7";#N/A,#N/A,FALSE,"TD DEC"}</definedName>
    <definedName name="wrn.BidCo." localSheetId="2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rafs97." localSheetId="2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ridge." localSheetId="2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udget._.Section._.III." localSheetId="2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_.Income._.Statements." localSheetId="2" hidden="1">{#N/A,#N/A,FALSE,"IS comparative";#N/A,#N/A,FALSE,"IS quarterly";#N/A,#N/A,FALSE,"IS PEOPLESOFT"}</definedName>
    <definedName name="wrn.Budget._.section._.III._.Income._.Statements." hidden="1">{#N/A,#N/A,FALSE,"IS comparative";#N/A,#N/A,FALSE,"IS quarterly";#N/A,#N/A,FALSE,"IS PEOPLESOFT"}</definedName>
    <definedName name="wrn.Budget._.Section._.IV.._.Personnel." localSheetId="2" hidden="1">{#N/A,#N/A,FALSE,"Manpower Sum";#N/A,#N/A,FALSE,"S&amp;F Sum";#N/A,#N/A,FALSE,"OT Analysis"}</definedName>
    <definedName name="wrn.Budget._.Section._.IV.._.Personnel." hidden="1">{#N/A,#N/A,FALSE,"Manpower Sum";#N/A,#N/A,FALSE,"S&amp;F Sum";#N/A,#N/A,FALSE,"OT Analysis"}</definedName>
    <definedName name="wrn.Budget._.sections._.I.._.part._.III.._.part._.IX." localSheetId="2" hidden="1">{#N/A,#N/A,FALSE,"Op Stats Comparative";#N/A,#N/A,FALSE,"Pressure Part Failures";#N/A,#N/A,FALSE,"Op Stats Historical";#N/A,#N/A,FALSE,"OPSTATCALC";#N/A,#N/A,FALSE,"TG Conversion Rate"}</definedName>
    <definedName name="wrn.Budget._.sections._.I.._.part._.III.._.part._.IX." hidden="1">{#N/A,#N/A,FALSE,"Op Stats Comparative";#N/A,#N/A,FALSE,"Pressure Part Failures";#N/A,#N/A,FALSE,"Op Stats Historical";#N/A,#N/A,FALSE,"OPSTATCALC";#N/A,#N/A,FALSE,"TG Conversion Rate"}</definedName>
    <definedName name="wrn.Budget._.X.._.Supplemental._.Schedules." localSheetId="2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Budget._.X.._.Supplemental._.Schedules.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calc_all." localSheetId="2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sh._.Flow._.Statement." localSheetId="2" hidden="1">{"CashPrintArea",#N/A,FALSE,"Cash (c)"}</definedName>
    <definedName name="wrn.Cash._.Flow._.Statement." hidden="1">{"CashPrintArea",#N/A,FALSE,"Cash (c)"}</definedName>
    <definedName name="wrn.CC._.Summary." localSheetId="2" hidden="1">{#N/A,#N/A,FALSE,"CC SUMMARY.XLS";#N/A,#N/A,FALSE,"COSTINP.XLS";#N/A,#N/A,FALSE,"CCMAINT.XLS";#N/A,#N/A,FALSE,"MAT_LAB.XLS";#N/A,#N/A,FALSE,"14000LMH.XLS";#N/A,#N/A,FALSE,"20500LMH.XLS";#N/A,#N/A,FALSE,"36000LMH.XLS"}</definedName>
    <definedName name="wrn.CC._.Summary." hidden="1">{#N/A,#N/A,FALSE,"CC SUMMARY.XLS";#N/A,#N/A,FALSE,"COSTINP.XLS";#N/A,#N/A,FALSE,"CCMAINT.XLS";#N/A,#N/A,FALSE,"MAT_LAB.XLS";#N/A,#N/A,FALSE,"14000LMH.XLS";#N/A,#N/A,FALSE,"20500LMH.XLS";#N/A,#N/A,FALSE,"36000LMH.XLS"}</definedName>
    <definedName name="wrn.cellform." localSheetId="2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cellform.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CF._.Statement." localSheetId="2" hidden="1">{"CashPrintArea",#N/A,FALSE,"Cash (c)"}</definedName>
    <definedName name="wrn.CF._.Statement." hidden="1">{"CashPrintArea",#N/A,FALSE,"Cash (c)"}</definedName>
    <definedName name="wrn.CF._.Statement._.Base._.Case." localSheetId="2" hidden="1">{"CashPrintArea",#N/A,FALSE,"Cash (c)"}</definedName>
    <definedName name="wrn.CF._.Statement._.Base._.Case." hidden="1">{"CashPrintArea",#N/A,FALSE,"Cash (c)"}</definedName>
    <definedName name="wrn.CONOCO._.FAC." localSheetId="2" hidden="1">{"CONOCO_FAC",#N/A,FALSE,"Conoco FAC"}</definedName>
    <definedName name="wrn.CONOCO._.FAC." hidden="1">{"CONOCO_FAC",#N/A,FALSE,"Conoco FAC"}</definedName>
    <definedName name="wrn.DATABASE." localSheetId="2" hidden="1">{"DBINPUT1",#N/A,FALSE,"Database";"DBINPUT2",#N/A,FALSE,"Database"}</definedName>
    <definedName name="wrn.DATABASE." hidden="1">{"DBINPUT1",#N/A,FALSE,"Database";"DBINPUT2",#N/A,FALSE,"Database"}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Valuation." localSheetId="2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bt." localSheetId="2" hidden="1">{"debt summary",#N/A,FALSE,"Debt";"loan details",#N/A,FALSE,"Debt"}</definedName>
    <definedName name="wrn.Debt." hidden="1">{"debt summary",#N/A,FALSE,"Debt";"loan details",#N/A,FALSE,"Debt"}</definedName>
    <definedName name="wrn.detail." localSheetId="2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Thru2007." localSheetId="2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localSheetId="2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eleccoopform." localSheetId="2" hidden="1">{#N/A,#N/A,FALSE,"TD-EC-1";#N/A,#N/A,FALSE,"TD-EC-2";#N/A,#N/A,FALSE,"TD-EC-3";#N/A,#N/A,FALSE,"TD-EC-4";#N/A,#N/A,FALSE,"EC-TD-5";#N/A,#N/A,FALSE,"TD-EC-6";#N/A,#N/A,FALSE,"TD DEC"}</definedName>
    <definedName name="wrn.eleccoopform." hidden="1">{#N/A,#N/A,FALSE,"TD-EC-1";#N/A,#N/A,FALSE,"TD-EC-2";#N/A,#N/A,FALSE,"TD-EC-3";#N/A,#N/A,FALSE,"TD-EC-4";#N/A,#N/A,FALSE,"EC-TD-5";#N/A,#N/A,FALSE,"TD-EC-6";#N/A,#N/A,FALSE,"TD DEC"}</definedName>
    <definedName name="wrn.FAC._.SUMMARY." localSheetId="2" hidden="1">{"FAC_SUMMARY",#N/A,FALSE,"Summaries"}</definedName>
    <definedName name="wrn.FAC._.SUMMARY." hidden="1">{"FAC_SUMMARY",#N/A,FALSE,"Summaries"}</definedName>
    <definedName name="wrn.FCB." localSheetId="2" hidden="1">{"FCB_ALL",#N/A,FALSE,"FCB"}</definedName>
    <definedName name="wrn.FCB." hidden="1">{"FCB_ALL",#N/A,FALSE,"FCB"}</definedName>
    <definedName name="wrn.fcb2" localSheetId="2" hidden="1">{"FCB_ALL",#N/A,FALSE,"FCB"}</definedName>
    <definedName name="wrn.fcb2" hidden="1">{"FCB_ALL",#N/A,FALSE,"FCB"}</definedName>
    <definedName name="wrn.FERC._.FAC._.CALC." localSheetId="2" hidden="1">{"FERC_FAC",#N/A,FALSE,"FERC_Fuel&amp;Rev"}</definedName>
    <definedName name="wrn.FERC._.FAC._.CALC." hidden="1">{"FERC_FAC",#N/A,FALSE,"FERC_Fuel&amp;Rev"}</definedName>
    <definedName name="wrn.FERC._.WEATHER._.and._.JURIS._.FUEL." localSheetId="2" hidden="1">{"FERC_WEATHER_AND_FUEL",#N/A,FALSE,"FERC_Fuel&amp;Rev"}</definedName>
    <definedName name="wrn.FERC._.WEATHER._.and._.JURIS._.FUEL." hidden="1">{"FERC_WEATHER_AND_FUEL",#N/A,FALSE,"FERC_Fuel&amp;Rev"}</definedName>
    <definedName name="wrn.Financials." localSheetId="2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ORECAST._.ONLY." localSheetId="2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S1198." localSheetId="2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uel._.Cycle." localSheetId="2" hidden="1">{#N/A,#N/A,FALSE,"AltFuel"}</definedName>
    <definedName name="wrn.Fuel._.Cycle." hidden="1">{#N/A,#N/A,FALSE,"AltFuel"}</definedName>
    <definedName name="wrn.full._.report.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report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Fincls." localSheetId="2" hidden="1">{#N/A,#N/A,TRUE,"Income Statement";#N/A,#N/A,TRUE,"Balance Sheet";#N/A,#N/A,TRUE,"Cash Flows";#N/A,#N/A,TRUE,"Ratios";#N/A,#N/A,TRUE,"Revenues";#N/A,#N/A,TRUE,"Asset Calcs";#N/A,#N/A,TRUE,"Value"}</definedName>
    <definedName name="wrn.FullFincls." hidden="1">{#N/A,#N/A,TRUE,"Income Statement";#N/A,#N/A,TRUE,"Balance Sheet";#N/A,#N/A,TRUE,"Cash Flows";#N/A,#N/A,TRUE,"Ratios";#N/A,#N/A,TRUE,"Revenues";#N/A,#N/A,TRUE,"Asset Calcs";#N/A,#N/A,TRUE,"Value"}</definedName>
    <definedName name="wrn.FY97SBP." localSheetId="2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gasform." localSheetId="2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gas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General._.Information." localSheetId="2" hidden="1">{#N/A,#N/A,FALSE,"Input 2 - Sources of Funds"}</definedName>
    <definedName name="wrn.General._.Information." hidden="1">{#N/A,#N/A,FALSE,"Input 2 - Sources of Funds"}</definedName>
    <definedName name="wrn.go." localSheetId="2" hidden="1">{"wp_h4.2",#N/A,FALSE,"WP_H4.2";"wp_h4.3",#N/A,FALSE,"WP_H4.3"}</definedName>
    <definedName name="wrn.go." hidden="1">{"wp_h4.2",#N/A,FALSE,"WP_H4.2";"wp_h4.3",#N/A,FALSE,"WP_H4.3"}</definedName>
    <definedName name="wrn.Ilijan._.Print.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obil98." localSheetId="2" hidden="1">{#N/A,#N/A,FALSE,"Apar.Telef.";#N/A,#N/A,FALSE,"Software";#N/A,#N/A,FALSE,"Equip.Inform.";#N/A,#N/A,FALSE,"Moveis";#N/A,#N/A,FALSE,"Gravataí"}</definedName>
    <definedName name="wrn.imobil98." hidden="1">{#N/A,#N/A,FALSE,"Apar.Telef.";#N/A,#N/A,FALSE,"Software";#N/A,#N/A,FALSE,"Equip.Inform.";#N/A,#N/A,FALSE,"Moveis";#N/A,#N/A,FALSE,"Gravataí"}</definedName>
    <definedName name="wrn.INCOME._.STATEMENT." localSheetId="2" hidden="1">{"INCOME STATEMENT",#N/A,FALSE,"Income Statement"}</definedName>
    <definedName name="wrn.INCOME._.STATEMENT." hidden="1">{"INCOME STATEMENT",#N/A,FALSE,"Income Statement"}</definedName>
    <definedName name="wrn.Incr.._.CF._.Statement." localSheetId="2" hidden="1">{"IncrCashPrintArea",#N/A,FALSE,"Incr_CF"}</definedName>
    <definedName name="wrn.Incr.._.CF._.Statement." hidden="1">{"IncrCashPrintArea",#N/A,FALSE,"Incr_CF"}</definedName>
    <definedName name="wrn.Incr.._.Profitability._.Indicators." localSheetId="2" hidden="1">{"IncrProfPrintArea",#N/A,FALSE,"Incr_Prof"}</definedName>
    <definedName name="wrn.Incr.._.Profitability._.Indicators." hidden="1">{"IncrProfPrintArea",#N/A,FALSE,"Incr_Prof"}</definedName>
    <definedName name="wrn.IncStatement._.15._.years." localSheetId="2" hidden="1">{#N/A,#N/A,FALSE,"FinStateUS"}</definedName>
    <definedName name="wrn.IncStatement._.15._.years." hidden="1">{#N/A,#N/A,FALSE,"FinStateUS"}</definedName>
    <definedName name="wrn.IncStatement._.6._.years." localSheetId="2" hidden="1">{"IncStatement 6 years",#N/A,FALSE,"FinStateUS"}</definedName>
    <definedName name="wrn.IncStatement._.6._.years." hidden="1">{"IncStatement 6 years",#N/A,FALSE,"FinStateUS"}</definedName>
    <definedName name="wrn.INPUT._.INFO." localSheetId="2" hidden="1">{"Input",#N/A,FALSE,"INPUT"}</definedName>
    <definedName name="wrn.INPUT._.INFO." hidden="1">{"Input",#N/A,FALSE,"INPUT"}</definedName>
    <definedName name="wrn.Inputs." localSheetId="2" hidden="1">{"Inputs 1","Base",FALSE,"INPUTS";"Inputs 2","Base",FALSE,"INPUTS";"Inputs 3","Base",FALSE,"INPUTS";"Inputs 4","Base",FALSE,"INPUTS";"Inputs 5","Base",FALSE,"INPUTS"}</definedName>
    <definedName name="wrn.Inputs." hidden="1">{"Inputs 1","Base",FALSE,"INPUTS";"Inputs 2","Base",FALSE,"INPUTS";"Inputs 3","Base",FALSE,"INPUTS";"Inputs 4","Base",FALSE,"INPUTS";"Inputs 5","Base",FALSE,"INPUTS"}</definedName>
    <definedName name="wrn.IRR." localSheetId="2" hidden="1">{"IRR Benefits",#N/A,FALSE,"IRR";"Tax Credits",#N/A,FALSE,"IRR"}</definedName>
    <definedName name="wrn.IRR." hidden="1">{"IRR Benefits",#N/A,FALSE,"IRR";"Tax Credits",#N/A,FALSE,"IRR"}</definedName>
    <definedName name="wrn.IRR._.CORP._.7." localSheetId="2" hidden="1">{"IRR",#N/A,FALSE,"Corp 7 IRR";"Input",#N/A,FALSE,"Corp 7 IRR"}</definedName>
    <definedName name="wrn.IRR._.CORP._.7." hidden="1">{"IRR",#N/A,FALSE,"Corp 7 IRR";"Input",#N/A,FALSE,"Corp 7 IRR"}</definedName>
    <definedName name="wrn.Mason._.Deliverables." localSheetId="2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FR." localSheetId="2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.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_QTR1." localSheetId="2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fr_QTR1.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iniSum." localSheetId="2" hidden="1">{#N/A,#N/A,TRUE,"Facility-Input";#N/A,#N/A,TRUE,"Graphs";#N/A,#N/A,TRUE,"TOTAL"}</definedName>
    <definedName name="wrn.MiniSum." hidden="1">{#N/A,#N/A,TRUE,"Facility-Input";#N/A,#N/A,TRUE,"Graphs";#N/A,#N/A,TRUE,"TOTAL"}</definedName>
    <definedName name="wrn.NRC._.Statements." localSheetId="2" hidden="1">{#N/A,#N/A,FALSE,"NRC Inc Stmnt";#N/A,#N/A,FALSE,"NRC Cash Flows"}</definedName>
    <definedName name="wrn.NRC._.Statements." hidden="1">{#N/A,#N/A,FALSE,"NRC Inc Stmnt";#N/A,#N/A,FALSE,"NRC Cash Flows"}</definedName>
    <definedName name="wrn.OK._.FUEL._.COMPARISON." localSheetId="2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2" hidden="1">{"OK_JURIS_FAC",#N/A,FALSE,"Ok_Fuel&amp;Rev"}</definedName>
    <definedName name="wrn.OK._.JURIS._.FAC._.CALCULATION." hidden="1">{"OK_JURIS_FAC",#N/A,FALSE,"Ok_Fuel&amp;Rev"}</definedName>
    <definedName name="wrn.OK._.JURIS._.FUEL._.COST." localSheetId="2" hidden="1">{"OK_JURIS_FUEL",#N/A,FALSE,"Ok_Fuel&amp;Rev"}</definedName>
    <definedName name="wrn.OK._.JURIS._.FUEL._.COST." hidden="1">{"OK_JURIS_FUEL",#N/A,FALSE,"Ok_Fuel&amp;Rev"}</definedName>
    <definedName name="wrn.OKLA._.PRO._.FORMA._.FUEL." localSheetId="2" hidden="1">{"OK_PRO_FORMA_FUEL",#N/A,FALSE,"Ok_Fuel&amp;Rev"}</definedName>
    <definedName name="wrn.OKLA._.PRO._.FORMA._.FUEL." hidden="1">{"OK_PRO_FORMA_FUEL",#N/A,FALSE,"Ok_Fuel&amp;Rev"}</definedName>
    <definedName name="wrn.OMPA._.FAC." localSheetId="2" hidden="1">{"OMPA_FAC",#N/A,FALSE,"OMPA FAC"}</definedName>
    <definedName name="wrn.OMPA._.FAC." hidden="1">{"OMPA_FAC",#N/A,FALSE,"OMPA FAC"}</definedName>
    <definedName name="wrn.ops._.costs." localSheetId="2" hidden="1">{"page1",#N/A,FALSE,"APCI Operations Detail  ";"page2",#N/A,FALSE,"APCI Operations Detail  ";"page3",#N/A,FALSE,"APCI Operations Detail  ";"page4",#N/A,FALSE,"APCI Operations Detail  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._.DATA." localSheetId="2" hidden="1">{"OTHER_DATA",#N/A,FALSE,"Ok_Fuel&amp;Rev"}</definedName>
    <definedName name="wrn.OTHER._.DATA." hidden="1">{"OTHER_DATA",#N/A,FALSE,"Ok_Fuel&amp;Rev"}</definedName>
    <definedName name="wrn.Output." localSheetId="2" hidden="1">{"calspreads",#N/A,FALSE,"Sheet1";"curves",#N/A,FALSE,"Sheet1";"libor",#N/A,FALSE,"Sheet1"}</definedName>
    <definedName name="wrn.Output." hidden="1">{"calspreads",#N/A,FALSE,"Sheet1";"curves",#N/A,FALSE,"Sheet1";"libor",#N/A,FALSE,"Sheet1"}</definedName>
    <definedName name="wrn.PartialFncls." localSheetId="2" hidden="1">{#N/A,#N/A,FALSE,"Income Statement";#N/A,#N/A,FALSE,"Balance Sheet";#N/A,#N/A,FALSE,"Cash Flows";#N/A,#N/A,FALSE,"Ratios"}</definedName>
    <definedName name="wrn.PartialFncls." hidden="1">{#N/A,#N/A,FALSE,"Income Statement";#N/A,#N/A,FALSE,"Balance Sheet";#N/A,#N/A,FALSE,"Cash Flows";#N/A,#N/A,FALSE,"Ratios"}</definedName>
    <definedName name="wrn.PARTNERS._.CAPITAL._.STMT." localSheetId="2" hidden="1">{"PARTNERS CAPITAL STMT",#N/A,FALSE,"Partners Capital"}</definedName>
    <definedName name="wrn.PARTNERS._.CAPITAL._.STMT." hidden="1">{"PARTNERS CAPITAL STMT",#N/A,FALSE,"Partners Capital"}</definedName>
    <definedName name="wrn.pl." localSheetId="2" hidden="1">{#N/A,#N/A,FALSE,"Exhibits 5-7"}</definedName>
    <definedName name="wrn.pl." hidden="1">{#N/A,#N/A,FALSE,"Exhibits 5-7"}</definedName>
    <definedName name="wrn.pl2." localSheetId="2" hidden="1">{#N/A,#N/A,FALSE,"Exhibits 5-7"}</definedName>
    <definedName name="wrn.pl2." hidden="1">{#N/A,#N/A,FALSE,"Exhibits 5-7"}</definedName>
    <definedName name="wrn.PRES_OUT." localSheetId="2" hidden="1">{"page1",#N/A,FALSE,"PRESENTATION";"page2",#N/A,FALSE,"PRESENTATION";#N/A,#N/A,FALSE,"Valuation Summary"}</definedName>
    <definedName name="wrn.PRES_OUT." hidden="1">{"page1",#N/A,FALSE,"PRESENTATION";"page2",#N/A,FALSE,"PRESENTATION";#N/A,#N/A,FALSE,"Valuation Summary"}</definedName>
    <definedName name="wrn.print" localSheetId="2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2" hidden="1">{#N/A,#N/A,TRUE,"Inputs";#N/A,#N/A,TRUE,"Cashflow Statement";#N/A,#N/A,TRUE,"Summary";#N/A,#N/A,TRUE,"Construction";#N/A,#N/A,TRUE,"RevAss";#N/A,#N/A,TRUE,"Debt";#N/A,#N/A,TRUE,"Inc";#N/A,#N/A,TRUE,"Depr"}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Full._.Format." localSheetId="2" hidden="1">{#N/A,#N/A,FALSE,"Assumptions";"Model",#N/A,FALSE,"MDU";#N/A,#N/A,FALSE,"Notes"}</definedName>
    <definedName name="wrn.Print._.Full._.Format." hidden="1">{#N/A,#N/A,FALSE,"Assumptions";"Model",#N/A,FALSE,"MDU";#N/A,#N/A,FALSE,"Notes"}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Pages." localSheetId="2" hidden="1">{#N/A,#N/A,FALSE,"Page 1";#N/A,#N/A,FALSE,"Page 2";#N/A,#N/A,FALSE,"Page 3";#N/A,#N/A,FALSE,"Page 4";#N/A,#N/A,FALSE,"Page 5"}</definedName>
    <definedName name="wrn.Print._.Pages." hidden="1">{#N/A,#N/A,FALSE,"Page 1";#N/A,#N/A,FALSE,"Page 2";#N/A,#N/A,FALSE,"Page 3";#N/A,#N/A,FALSE,"Page 4";#N/A,#N/A,FALSE,"Page 5"}</definedName>
    <definedName name="wrn.Print._.PNL._.Download." localSheetId="2" hidden="1">{"PNLProjDL",#N/A,FALSE,"PROJCO";"PNLParDL",#N/A,FALSE,"Parent"}</definedName>
    <definedName name="wrn.Print._.PNL._.Download." hidden="1">{"PNLProjDL",#N/A,FALSE,"PROJCO";"PNLParDL",#N/A,FALSE,"Parent"}</definedName>
    <definedName name="wrn.print._.raw._.data._.entry." localSheetId="2" hidden="1">{"inputs raw data",#N/A,TRUE,"INPUT"}</definedName>
    <definedName name="wrn.print._.raw._.data._.entry." hidden="1">{"inputs raw data",#N/A,TRUE,"INPUT"}</definedName>
    <definedName name="wrn.print._.summary._.sheets." localSheetId="2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Earnings_template." localSheetId="2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localSheetId="2" hidden="1">{"var_page",#N/A,FALSE,"template"}</definedName>
    <definedName name="wrn.Print_Var_page." hidden="1">{"var_page",#N/A,FALSE,"template"}</definedName>
    <definedName name="wrn.print_variance." localSheetId="2" hidden="1">{"var_report",#N/A,FALSE,"template"}</definedName>
    <definedName name="wrn.print_variance." hidden="1">{"var_report",#N/A,FALSE,"template"}</definedName>
    <definedName name="wrn.Print_Variance_Page." localSheetId="2" hidden="1">{"variance_page",#N/A,FALSE,"template"}</definedName>
    <definedName name="wrn.Print_Variance_Page." hidden="1">{"variance_page",#N/A,FALSE,"template"}</definedName>
    <definedName name="wrn.PrintAll." localSheetId="2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intout." localSheetId="2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vatelecform." localSheetId="2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privatelec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Prod._.And._.Trans." localSheetId="2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uction." localSheetId="2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duction.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fitability._.Indicators." localSheetId="2" hidden="1">{"ProfPrintArea",#N/A,FALSE,"Prof (c)"}</definedName>
    <definedName name="wrn.Profitability._.Indicators." hidden="1">{"ProfPrintArea",#N/A,FALSE,"Prof (c)"}</definedName>
    <definedName name="wrn.Profitability._.Indicators._.Base._.Case." localSheetId="2" hidden="1">{"ProfPrintArea",#N/A,FALSE,"Prof (c)"}</definedName>
    <definedName name="wrn.Profitability._.Indicators._.Base._.Case." hidden="1">{"ProfPrintArea",#N/A,FALSE,"Prof (c)"}</definedName>
    <definedName name="wrn.Project._.A." localSheetId="2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Summary." localSheetId="2" hidden="1">{"Summary",#N/A,FALSE,"MICMULT";"Income Statement",#N/A,FALSE,"MICMULT";"Cash Flows",#N/A,FALSE,"MICMULT"}</definedName>
    <definedName name="wrn.Project._.Summary." hidden="1">{"Summary",#N/A,FALSE,"MICMULT";"Income Statement",#N/A,FALSE,"MICMULT";"Cash Flows",#N/A,FALSE,"MICMULT"}</definedName>
    <definedName name="wrn.QUICK." localSheetId="2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ed_take." localSheetId="2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PORT._.FOR._.CCA." localSheetId="2" hidden="1">{"CCA",#N/A,FALSE,"INPUT";"Pricing","CCA",FALSE,"Pricing";"Rent","CCA",FALSE,"Rent,Exp";"Fund Flow",#N/A,FALSE,"Fund Flow"}</definedName>
    <definedName name="wrn.REPORT._.FOR._.CCA." hidden="1">{"CCA",#N/A,FALSE,"INPUT";"Pricing","CCA",FALSE,"Pricing";"Rent","CCA",FALSE,"Rent,Exp";"Fund Flow",#N/A,FALSE,"Fund Flow"}</definedName>
    <definedName name="wrn.REPORT._.FOR._.FA." localSheetId="2" hidden="1">{"Report for FA","FA",FALSE,"Benefits"}</definedName>
    <definedName name="wrn.REPORT._.FOR._.FA." hidden="1">{"Report for FA","FA",FALSE,"Benefits"}</definedName>
    <definedName name="wrn.REPORT._.FOR._.LUS." localSheetId="2" hidden="1">{#N/A,#N/A,FALSE,"LeaseData";"Rent",#N/A,FALSE,"Rent,Exp"}</definedName>
    <definedName name="wrn.REPORT._.FOR._.LUS." hidden="1">{#N/A,#N/A,FALSE,"LeaseData";"Rent",#N/A,FALSE,"Rent,Exp"}</definedName>
    <definedName name="wrn.Report1." localSheetId="2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isk._.Reserves." localSheetId="2" hidden="1">{#N/A,#N/A,TRUE,"Reserves";#N/A,#N/A,TRUE,"Graphs"}</definedName>
    <definedName name="wrn.Risk._.Reserves." hidden="1">{#N/A,#N/A,TRUE,"Reserves";#N/A,#N/A,TRUE,"Graphs"}</definedName>
    <definedName name="wrn.RollDetail." localSheetId="2" hidden="1">{"BookBal",#N/A,FALSE,"Roll-1";"DailyChange",#N/A,FALSE,"Roll-1";"Schedules",#N/A,FALSE,"Roll-1"}</definedName>
    <definedName name="wrn.RollDetail." hidden="1">{"BookBal",#N/A,FALSE,"Roll-1";"DailyChange",#N/A,FALSE,"Roll-1";"Schedules",#N/A,FALSE,"Roll-1"}</definedName>
    <definedName name="wrn.rolldetail2" localSheetId="2" hidden="1">{"BookBal",#N/A,FALSE,"Roll-1";"DailyChange",#N/A,FALSE,"Roll-1";"Schedules",#N/A,FALSE,"Roll-1"}</definedName>
    <definedName name="wrn.rolldetail2" hidden="1">{"BookBal",#N/A,FALSE,"Roll-1";"DailyChange",#N/A,FALSE,"Roll-1";"Schedules",#N/A,FALSE,"Roll-1"}</definedName>
    <definedName name="WRN.ROLLDETAIL3." localSheetId="2" hidden="1">{"BookBal",#N/A,FALSE,"Roll-1";"DailyChange",#N/A,FALSE,"Roll-1";"Schedules",#N/A,FALSE,"Roll-1"}</definedName>
    <definedName name="WRN.ROLLDETAIL3." hidden="1">{"BookBal",#N/A,FALSE,"Roll-1";"DailyChange",#N/A,FALSE,"Roll-1";"Schedules",#N/A,FALSE,"Roll-1"}</definedName>
    <definedName name="wrn.rollup." localSheetId="2" hidden="1">{"page1",#N/A,FALSE,"rollup"}</definedName>
    <definedName name="wrn.rollup." hidden="1">{"page1",#N/A,FALSE,"rollup"}</definedName>
    <definedName name="wrn.rollup2." localSheetId="2" hidden="1">{"page1",#N/A,FALSE,"rollup"}</definedName>
    <definedName name="wrn.rollup2." hidden="1">{"page1",#N/A,FALSE,"rollup"}</definedName>
    <definedName name="wrn.sa" localSheetId="2" hidden="1">{"sales",#N/A,FALSE,"Sales";"sales existing",#N/A,FALSE,"Sales";"sales rd1",#N/A,FALSE,"Sales";"sales rd2",#N/A,FALSE,"Sales"}</definedName>
    <definedName name="wrn.sa" hidden="1">{"sales",#N/A,FALSE,"Sales";"sales existing",#N/A,FALSE,"Sales";"sales rd1",#N/A,FALSE,"Sales";"sales rd2",#N/A,FALSE,"Sales"}</definedName>
    <definedName name="wrn.sales." localSheetId="2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chedules." localSheetId="2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egment._.1." localSheetId="2" hidden="1">{#N/A,#N/A,TRUE,"Segment 1"}</definedName>
    <definedName name="wrn.Segment._.1." hidden="1">{#N/A,#N/A,TRUE,"Segment 1"}</definedName>
    <definedName name="wrn.Segment._.2." localSheetId="2" hidden="1">{#N/A,#N/A,TRUE,"Segment 2"}</definedName>
    <definedName name="wrn.Segment._.2." hidden="1">{#N/A,#N/A,TRUE,"Segment 2"}</definedName>
    <definedName name="wrn.Segment._.3." localSheetId="2" hidden="1">{#N/A,#N/A,TRUE,"Segment 3"}</definedName>
    <definedName name="wrn.Segment._.3." hidden="1">{#N/A,#N/A,TRUE,"Segment 3"}</definedName>
    <definedName name="wrn.Segment._.4." localSheetId="2" hidden="1">{#N/A,#N/A,TRUE,"Segment 4"}</definedName>
    <definedName name="wrn.Segment._.4." hidden="1">{#N/A,#N/A,TRUE,"Segment 4"}</definedName>
    <definedName name="wrn.Segment._.5." localSheetId="2" hidden="1">{#N/A,#N/A,TRUE,"Segment 5"}</definedName>
    <definedName name="wrn.Segment._.5." hidden="1">{#N/A,#N/A,TRUE,"Segment 5"}</definedName>
    <definedName name="wrn.Snapshot." localSheetId="2" hidden="1">{#N/A,#N/A,TRUE,"Facility-Input";#N/A,#N/A,TRUE,"Graphs"}</definedName>
    <definedName name="wrn.Snapshot." hidden="1">{#N/A,#N/A,TRUE,"Facility-Input";#N/A,#N/A,TRUE,"Graphs"}</definedName>
    <definedName name="wrn.SPA._.FAC." localSheetId="2" hidden="1">{"SPA_FAC",#N/A,FALSE,"OMPA SPA FAC"}</definedName>
    <definedName name="wrn.SPA._.FAC." hidden="1">{"SPA_FAC",#N/A,FALSE,"OMPA SPA FAC"}</definedName>
    <definedName name="wrn.STAND_ALONE_BOTH." localSheetId="2" hidden="1">{"FCB_ALL",#N/A,FALSE,"FCB";"GREY_ALL",#N/A,FALSE,"GREY"}</definedName>
    <definedName name="wrn.STAND_ALONE_BOTH." hidden="1">{"FCB_ALL",#N/A,FALSE,"FCB";"GREY_ALL",#N/A,FALSE,"GREY"}</definedName>
    <definedName name="wrn.Statements." localSheetId="2" hidden="1">{#N/A,#N/A,FALSE,"Co_BalSht";#N/A,#N/A,FALSE,"Co_IncStmt";#N/A,#N/A,FALSE,"Cons_BalSht";#N/A,#N/A,FALSE,"Cons_IncStmt";#N/A,#N/A,FALSE,"Cashflow"}</definedName>
    <definedName name="wrn.Statements." hidden="1">{#N/A,#N/A,FALSE,"Co_BalSht";#N/A,#N/A,FALSE,"Co_IncStmt";#N/A,#N/A,FALSE,"Cons_BalSht";#N/A,#N/A,FALSE,"Cons_IncStmt";#N/A,#N/A,FALSE,"Cashflow"}</definedName>
    <definedName name="wrn.STMT._.OF._.CASH._.FLOWS." localSheetId="2" hidden="1">{"STMT OF CASH FLOWS",#N/A,FALSE,"Cash Flows Indirect"}</definedName>
    <definedName name="wrn.STMT._.OF._.CASH._.FLOWS." hidden="1">{"STMT OF CASH FLOWS",#N/A,FALSE,"Cash Flows Indirect"}</definedName>
    <definedName name="wrn.SumIncBalRat." localSheetId="2" hidden="1">{#N/A,#N/A,FALSE,"Summary";#N/A,#N/A,FALSE,"Income Statement";#N/A,#N/A,FALSE,"Balance Sheet";#N/A,#N/A,FALSE,"Ratios"}</definedName>
    <definedName name="wrn.SumIncBalRat." hidden="1">{#N/A,#N/A,FALSE,"Summary";#N/A,#N/A,FALSE,"Income Statement";#N/A,#N/A,FALSE,"Balance Sheet";#N/A,#N/A,FALSE,"Ratios"}</definedName>
    <definedName name="wrn.summaries." localSheetId="2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2" hidden="1">{"BS",#N/A,FALSE,"USA"}</definedName>
    <definedName name="wrn.SUMMARY." hidden="1">{"BS",#N/A,FALSE,"USA"}</definedName>
    <definedName name="wrn.SUP." localSheetId="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TB._.ALL._.ACCTS." localSheetId="2" hidden="1">{"BALANCE SHEET ACCTS",#N/A,TRUE,"Working Trial Balance";"INCOME STMT ACCTS",#N/A,TRUE,"Working Trial Balance"}</definedName>
    <definedName name="wrn.TB._.ALL._.ACCTS." hidden="1">{"BALANCE SHEET ACCTS",#N/A,TRUE,"Working Trial Balance";"INCOME STMT ACCTS",#N/A,TRUE,"Working Trial Balance"}</definedName>
    <definedName name="wrn.TB._.BALANCE._.SHEET." localSheetId="2" hidden="1">{"BALANCE SHEET ACCTS",#N/A,FALSE,"Working Trial Balance"}</definedName>
    <definedName name="wrn.TB._.BALANCE._.SHEET." hidden="1">{"BALANCE SHEET ACCTS",#N/A,FALSE,"Working Trial Balance"}</definedName>
    <definedName name="wrn.TB._.EXPLANATIONS." localSheetId="2" hidden="1">{"EXPLANATIONS",#N/A,FALSE,"Working Trial Balance"}</definedName>
    <definedName name="wrn.TB._.EXPLANATIONS." hidden="1">{"EXPLANATIONS",#N/A,FALSE,"Working Trial Balance"}</definedName>
    <definedName name="wrn.TB._.INCOME._.STMT." localSheetId="2" hidden="1">{"INCOME STMT ACCTS",#N/A,FALSE,"Working Trial Balance"}</definedName>
    <definedName name="wrn.TB._.INCOME._.STMT." hidden="1">{"INCOME STMT ACCTS",#N/A,FALSE,"Working Trial Balance"}</definedName>
    <definedName name="wrn.TEST." localSheetId="2" hidden="1">{"acc1",#N/A,TRUE,"Accrual";"ACC2",#N/A,TRUE,"Accrual"}</definedName>
    <definedName name="wrn.TEST." hidden="1">{"acc1",#N/A,TRUE,"Accrual";"ACC2",#N/A,TRUE,"Accrual"}</definedName>
    <definedName name="wrn.test1." localSheetId="2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2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2" hidden="1">{"SourcesUses",#N/A,TRUE,#N/A;"TransOverview",#N/A,TRUE,"CFMODEL"}</definedName>
    <definedName name="wrn.test3." hidden="1">{"SourcesUses",#N/A,TRUE,#N/A;"TransOverview",#N/A,TRUE,"CFMODEL"}</definedName>
    <definedName name="wrn.test4." localSheetId="2" hidden="1">{"SourcesUses",#N/A,TRUE,"FundsFlow";"TransOverview",#N/A,TRUE,"FundsFlow"}</definedName>
    <definedName name="wrn.test4." hidden="1">{"SourcesUses",#N/A,TRUE,"FundsFlow";"TransOverview",#N/A,TRUE,"FundsFlow"}</definedName>
    <definedName name="wrn.Total._.Report." localSheetId="2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s." localSheetId="2" hidden="1">{#N/A,#N/A,TRUE,"TOTAL";#N/A,#N/A,TRUE,"Total Pipes"}</definedName>
    <definedName name="wrn.Totals." hidden="1">{#N/A,#N/A,TRUE,"TOTAL";#N/A,#N/A,TRUE,"Total Pipes"}</definedName>
    <definedName name="wrn.Transmission." localSheetId="2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Transmission.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Wacc." localSheetId="2" hidden="1">{"Area1",#N/A,FALSE,"OREWACC";"Area2",#N/A,FALSE,"OREWACC"}</definedName>
    <definedName name="wrn.Wacc." hidden="1">{"Area1",#N/A,FALSE,"OREWACC";"Area2",#N/A,FALSE,"OREWACC"}</definedName>
    <definedName name="wrn.waterfrm" localSheetId="2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waterfrm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WEATHER._.AND._.YR._.END._.CUST._.ADJ." localSheetId="2" hidden="1">{"WEATHER_CUSTOMERS",#N/A,FALSE,"Ok_Fuel&amp;Rev"}</definedName>
    <definedName name="wrn.WEATHER._.AND._.YR._.END._.CUST._.ADJ." hidden="1">{"WEATHER_CUSTOMERS",#N/A,FALSE,"Ok_Fuel&amp;Rev"}</definedName>
    <definedName name="ws">#REF!</definedName>
    <definedName name="WT1Salv" hidden="1">#REF!</definedName>
    <definedName name="WT1WorkingCap" hidden="1">#REF!</definedName>
    <definedName name="WTCDRATE" hidden="1">#REF!</definedName>
    <definedName name="WTDEBTRES" hidden="1">#REF!</definedName>
    <definedName name="WTDEVCOSTS" hidden="1">#REF!</definedName>
    <definedName name="WTENERGYCPKH" hidden="1">#REF!</definedName>
    <definedName name="WTENERGYCPKH2" hidden="1">#REF!</definedName>
    <definedName name="WTENERGYCPKH2b" hidden="1">#REF!</definedName>
    <definedName name="WTENERGYCPKH3" hidden="1">#REF!</definedName>
    <definedName name="WTENERGYCPKH3b" hidden="1">#REF!</definedName>
    <definedName name="WTENERGYCPKH4" hidden="1">#REF!</definedName>
    <definedName name="WTENERGYCPKH4b" hidden="1">#REF!</definedName>
    <definedName name="WTENERGYCPKHa" hidden="1">#REF!</definedName>
    <definedName name="WTENERGYCPKHA2" hidden="1">#REF!</definedName>
    <definedName name="WTENERGYCPKHA3" hidden="1">#REF!</definedName>
    <definedName name="WTENERGYCPKHA4" hidden="1">#REF!</definedName>
    <definedName name="WTENERGYCPKHb" hidden="1">#REF!</definedName>
    <definedName name="WTEQUITY" hidden="1">#REF!</definedName>
    <definedName name="WTPCTSUBDEBT" hidden="1">#REF!</definedName>
    <definedName name="WTPRIDEBTBAL" hidden="1">#REF!</definedName>
    <definedName name="WTSTUPDATE" hidden="1">#REF!</definedName>
    <definedName name="WTSUBDEBTBAL" hidden="1">#REF!</definedName>
    <definedName name="WTTOTALASSPENT" hidden="1">#REF!</definedName>
    <definedName name="WV_List">#REF!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ee" localSheetId="2" hidden="1">{"value box",#N/A,TRUE,"DPL Inc. Fin Statements";"unlevered free cash flows",#N/A,TRUE,"DPL Inc. Fin Statements"}</definedName>
    <definedName name="wwee" hidden="1">{"value box",#N/A,TRUE,"DPL Inc. Fin Statements";"unlevered free cash flows",#N/A,TRUE,"DPL Inc. Fin Statements"}</definedName>
    <definedName name="x" hidden="1">#REF!</definedName>
    <definedName name="X__GCF1" hidden="1">#REF!</definedName>
    <definedName name="X__GCF2" hidden="1">#REF!</definedName>
    <definedName name="X__GCF3" hidden="1">#REF!</definedName>
    <definedName name="X__GCF4" hidden="1">#REF!</definedName>
    <definedName name="X__GCF5" hidden="1">#REF!</definedName>
    <definedName name="X__GCF6" hidden="1">#REF!</definedName>
    <definedName name="x5x" hidden="1">#REF!</definedName>
    <definedName name="XRefColumnsCount" hidden="1">4</definedName>
    <definedName name="XRefCopyRangeCount" hidden="1">5</definedName>
    <definedName name="XRefPasteRangeCount" hidden="1">1</definedName>
    <definedName name="xx" localSheetId="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xxx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yea" localSheetId="2" hidden="1">{#N/A,#N/A,FALSE,"Assumptions";"Model",#N/A,FALSE,"MDU";#N/A,#N/A,FALSE,"Notes"}</definedName>
    <definedName name="yea" hidden="1">{#N/A,#N/A,FALSE,"Assumptions";"Model",#N/A,FALSE,"MDU";#N/A,#N/A,FALSE,"Notes"}</definedName>
    <definedName name="Yeah8" hidden="1">#REF!</definedName>
    <definedName name="year">#REF!</definedName>
    <definedName name="YTD_EARNINGS">#REF!</definedName>
    <definedName name="YTD_EQUITY_EARNINGS">#REF!</definedName>
    <definedName name="YTD_EXPENSES">#REF!</definedName>
    <definedName name="YTD_GROSS_MARGIN">#REF!</definedName>
    <definedName name="YTD_INCOME_BEFORE">#REF!</definedName>
    <definedName name="YTD_INCOME_TAXES">#REF!</definedName>
    <definedName name="YTD_NET_INCOME">#REF!</definedName>
    <definedName name="YTD_OM">#REF!</definedName>
    <definedName name="YTD_REVENUE">#REF!</definedName>
    <definedName name="yuuuiuy" localSheetId="2" hidden="1">{#N/A,#N/A,FALSE,"Income Statement";#N/A,#N/A,FALSE,"Balance Sheet";#N/A,#N/A,FALSE,"Cash Flows";#N/A,#N/A,FALSE,"Ratios"}</definedName>
    <definedName name="yuuuiuy" hidden="1">{#N/A,#N/A,FALSE,"Income Statement";#N/A,#N/A,FALSE,"Balance Sheet";#N/A,#N/A,FALSE,"Cash Flows";#N/A,#N/A,FALSE,"Ratios"}</definedName>
    <definedName name="Zi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8" l="1"/>
  <c r="O42" i="8" s="1"/>
  <c r="O13" i="8" s="1"/>
  <c r="S30" i="8"/>
  <c r="S28" i="8"/>
  <c r="S26" i="8"/>
  <c r="F18" i="8"/>
  <c r="H16" i="8" s="1"/>
  <c r="M16" i="8" s="1"/>
  <c r="B14" i="8"/>
  <c r="B15" i="8" s="1"/>
  <c r="B16" i="8" s="1"/>
  <c r="B18" i="8" s="1"/>
  <c r="O265" i="2"/>
  <c r="S32" i="8" l="1"/>
  <c r="S34" i="8" s="1"/>
  <c r="S36" i="8" s="1"/>
  <c r="H13" i="8"/>
  <c r="H14" i="8"/>
  <c r="O259" i="2"/>
  <c r="P261" i="1"/>
  <c r="P225" i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P253" i="1" s="1"/>
  <c r="P254" i="1" s="1"/>
  <c r="P255" i="1" s="1"/>
  <c r="P256" i="1" s="1"/>
  <c r="P257" i="1" s="1"/>
  <c r="P258" i="1" s="1"/>
  <c r="P259" i="1" s="1"/>
  <c r="G105" i="1"/>
  <c r="G104" i="1"/>
  <c r="G103" i="1"/>
  <c r="G102" i="1"/>
  <c r="E105" i="1"/>
  <c r="E104" i="1"/>
  <c r="E103" i="1"/>
  <c r="E102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C209" i="1"/>
  <c r="C203" i="1"/>
  <c r="C190" i="1"/>
  <c r="G206" i="1"/>
  <c r="G205" i="1"/>
  <c r="G204" i="1"/>
  <c r="E206" i="1"/>
  <c r="E205" i="1"/>
  <c r="E204" i="1"/>
  <c r="D209" i="1"/>
  <c r="D208" i="1"/>
  <c r="D207" i="1"/>
  <c r="D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I190" i="1"/>
  <c r="G190" i="1"/>
  <c r="U227" i="2"/>
  <c r="U228" i="2" s="1"/>
  <c r="U229" i="2" s="1"/>
  <c r="U230" i="2" s="1"/>
  <c r="U231" i="2" s="1"/>
  <c r="U232" i="2" s="1"/>
  <c r="U233" i="2" s="1"/>
  <c r="U234" i="2" s="1"/>
  <c r="U235" i="2" s="1"/>
  <c r="U236" i="2" s="1"/>
  <c r="U237" i="2" s="1"/>
  <c r="U238" i="2" s="1"/>
  <c r="U239" i="2" s="1"/>
  <c r="U240" i="2" s="1"/>
  <c r="U241" i="2" s="1"/>
  <c r="U242" i="2" s="1"/>
  <c r="U243" i="2" s="1"/>
  <c r="U244" i="2" s="1"/>
  <c r="U245" i="2" s="1"/>
  <c r="U246" i="2" s="1"/>
  <c r="U247" i="2" s="1"/>
  <c r="U248" i="2" s="1"/>
  <c r="U249" i="2" s="1"/>
  <c r="U250" i="2" s="1"/>
  <c r="U251" i="2" s="1"/>
  <c r="U191" i="2"/>
  <c r="U192" i="2" s="1"/>
  <c r="U193" i="2" s="1"/>
  <c r="U194" i="2" s="1"/>
  <c r="U195" i="2" s="1"/>
  <c r="U196" i="2" s="1"/>
  <c r="U197" i="2" s="1"/>
  <c r="U198" i="2" s="1"/>
  <c r="U199" i="2" s="1"/>
  <c r="U200" i="2" s="1"/>
  <c r="U201" i="2" s="1"/>
  <c r="U202" i="2" s="1"/>
  <c r="U203" i="2" s="1"/>
  <c r="U204" i="2" s="1"/>
  <c r="U205" i="2" s="1"/>
  <c r="U206" i="2" s="1"/>
  <c r="U207" i="2" s="1"/>
  <c r="U208" i="2" s="1"/>
  <c r="U209" i="2" s="1"/>
  <c r="U210" i="2" s="1"/>
  <c r="U211" i="2" s="1"/>
  <c r="U212" i="2" s="1"/>
  <c r="U213" i="2" s="1"/>
  <c r="U214" i="2" s="1"/>
  <c r="U215" i="2" s="1"/>
  <c r="U216" i="2" s="1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I251" i="2"/>
  <c r="H251" i="2"/>
  <c r="G251" i="2"/>
  <c r="F251" i="2"/>
  <c r="E251" i="2"/>
  <c r="D251" i="2"/>
  <c r="C251" i="2"/>
  <c r="I250" i="2"/>
  <c r="H250" i="2"/>
  <c r="G250" i="2"/>
  <c r="F250" i="2"/>
  <c r="E250" i="2"/>
  <c r="D250" i="2"/>
  <c r="C250" i="2"/>
  <c r="I249" i="2"/>
  <c r="H249" i="2"/>
  <c r="G249" i="2"/>
  <c r="F249" i="2"/>
  <c r="E249" i="2"/>
  <c r="D249" i="2"/>
  <c r="C249" i="2"/>
  <c r="I248" i="2"/>
  <c r="H248" i="2"/>
  <c r="G248" i="2"/>
  <c r="F248" i="2"/>
  <c r="E248" i="2"/>
  <c r="D248" i="2"/>
  <c r="C248" i="2"/>
  <c r="I247" i="2"/>
  <c r="H247" i="2"/>
  <c r="G247" i="2"/>
  <c r="F247" i="2"/>
  <c r="E247" i="2"/>
  <c r="D247" i="2"/>
  <c r="C247" i="2"/>
  <c r="I246" i="2"/>
  <c r="H246" i="2"/>
  <c r="G246" i="2"/>
  <c r="F246" i="2"/>
  <c r="E246" i="2"/>
  <c r="D246" i="2"/>
  <c r="C246" i="2"/>
  <c r="I245" i="2"/>
  <c r="H245" i="2"/>
  <c r="G245" i="2"/>
  <c r="F245" i="2"/>
  <c r="E245" i="2"/>
  <c r="D245" i="2"/>
  <c r="C245" i="2"/>
  <c r="I244" i="2"/>
  <c r="H244" i="2"/>
  <c r="G244" i="2"/>
  <c r="F244" i="2"/>
  <c r="E244" i="2"/>
  <c r="D244" i="2"/>
  <c r="C244" i="2"/>
  <c r="I243" i="2"/>
  <c r="H243" i="2"/>
  <c r="G243" i="2"/>
  <c r="F243" i="2"/>
  <c r="E243" i="2"/>
  <c r="D243" i="2"/>
  <c r="C243" i="2"/>
  <c r="I242" i="2"/>
  <c r="H242" i="2"/>
  <c r="G242" i="2"/>
  <c r="F242" i="2"/>
  <c r="E242" i="2"/>
  <c r="D242" i="2"/>
  <c r="C242" i="2"/>
  <c r="I241" i="2"/>
  <c r="H241" i="2"/>
  <c r="G241" i="2"/>
  <c r="F241" i="2"/>
  <c r="E241" i="2"/>
  <c r="D241" i="2"/>
  <c r="C241" i="2"/>
  <c r="I240" i="2"/>
  <c r="H240" i="2"/>
  <c r="G240" i="2"/>
  <c r="F240" i="2"/>
  <c r="E240" i="2"/>
  <c r="D240" i="2"/>
  <c r="C240" i="2"/>
  <c r="I239" i="2"/>
  <c r="H239" i="2"/>
  <c r="G239" i="2"/>
  <c r="F239" i="2"/>
  <c r="E239" i="2"/>
  <c r="D239" i="2"/>
  <c r="C239" i="2"/>
  <c r="I238" i="2"/>
  <c r="H238" i="2"/>
  <c r="G238" i="2"/>
  <c r="F238" i="2"/>
  <c r="E238" i="2"/>
  <c r="D238" i="2"/>
  <c r="C238" i="2"/>
  <c r="I237" i="2"/>
  <c r="H237" i="2"/>
  <c r="G237" i="2"/>
  <c r="F237" i="2"/>
  <c r="E237" i="2"/>
  <c r="D237" i="2"/>
  <c r="C237" i="2"/>
  <c r="I236" i="2"/>
  <c r="H236" i="2"/>
  <c r="G236" i="2"/>
  <c r="F236" i="2"/>
  <c r="E236" i="2"/>
  <c r="D236" i="2"/>
  <c r="C236" i="2"/>
  <c r="I235" i="2"/>
  <c r="H235" i="2"/>
  <c r="G235" i="2"/>
  <c r="F235" i="2"/>
  <c r="E235" i="2"/>
  <c r="D235" i="2"/>
  <c r="C235" i="2"/>
  <c r="I234" i="2"/>
  <c r="H234" i="2"/>
  <c r="G234" i="2"/>
  <c r="F234" i="2"/>
  <c r="E234" i="2"/>
  <c r="D234" i="2"/>
  <c r="C234" i="2"/>
  <c r="I233" i="2"/>
  <c r="H233" i="2"/>
  <c r="G233" i="2"/>
  <c r="F233" i="2"/>
  <c r="E233" i="2"/>
  <c r="D233" i="2"/>
  <c r="C233" i="2"/>
  <c r="I232" i="2"/>
  <c r="H232" i="2"/>
  <c r="G232" i="2"/>
  <c r="F232" i="2"/>
  <c r="E232" i="2"/>
  <c r="D232" i="2"/>
  <c r="C232" i="2"/>
  <c r="I231" i="2"/>
  <c r="H231" i="2"/>
  <c r="G231" i="2"/>
  <c r="F231" i="2"/>
  <c r="E231" i="2"/>
  <c r="D231" i="2"/>
  <c r="C231" i="2"/>
  <c r="I230" i="2"/>
  <c r="H230" i="2"/>
  <c r="G230" i="2"/>
  <c r="F230" i="2"/>
  <c r="E230" i="2"/>
  <c r="D230" i="2"/>
  <c r="C230" i="2"/>
  <c r="I229" i="2"/>
  <c r="H229" i="2"/>
  <c r="G229" i="2"/>
  <c r="F229" i="2"/>
  <c r="E229" i="2"/>
  <c r="D229" i="2"/>
  <c r="C229" i="2"/>
  <c r="I228" i="2"/>
  <c r="H228" i="2"/>
  <c r="G228" i="2"/>
  <c r="F228" i="2"/>
  <c r="E228" i="2"/>
  <c r="D228" i="2"/>
  <c r="C228" i="2"/>
  <c r="I227" i="2"/>
  <c r="H227" i="2"/>
  <c r="G227" i="2"/>
  <c r="F227" i="2"/>
  <c r="E227" i="2"/>
  <c r="D227" i="2"/>
  <c r="C227" i="2"/>
  <c r="I226" i="2"/>
  <c r="H226" i="2"/>
  <c r="G226" i="2"/>
  <c r="F226" i="2"/>
  <c r="E226" i="2"/>
  <c r="D226" i="2"/>
  <c r="C226" i="2"/>
  <c r="I225" i="2"/>
  <c r="H225" i="2"/>
  <c r="G225" i="2"/>
  <c r="F225" i="2"/>
  <c r="E225" i="2"/>
  <c r="D225" i="2"/>
  <c r="C225" i="2"/>
  <c r="I224" i="2"/>
  <c r="H224" i="2"/>
  <c r="G224" i="2"/>
  <c r="F224" i="2"/>
  <c r="E224" i="2"/>
  <c r="D224" i="2"/>
  <c r="C224" i="2"/>
  <c r="I223" i="2"/>
  <c r="H223" i="2"/>
  <c r="G223" i="2"/>
  <c r="F223" i="2"/>
  <c r="E223" i="2"/>
  <c r="D223" i="2"/>
  <c r="C223" i="2"/>
  <c r="I222" i="2"/>
  <c r="H222" i="2"/>
  <c r="G222" i="2"/>
  <c r="F222" i="2"/>
  <c r="E222" i="2"/>
  <c r="D222" i="2"/>
  <c r="C222" i="2"/>
  <c r="I221" i="2"/>
  <c r="H221" i="2"/>
  <c r="G221" i="2"/>
  <c r="F221" i="2"/>
  <c r="E221" i="2"/>
  <c r="D221" i="2"/>
  <c r="C221" i="2"/>
  <c r="I220" i="2"/>
  <c r="H220" i="2"/>
  <c r="G220" i="2"/>
  <c r="F220" i="2"/>
  <c r="E220" i="2"/>
  <c r="D220" i="2"/>
  <c r="C220" i="2"/>
  <c r="I219" i="2"/>
  <c r="H219" i="2"/>
  <c r="G219" i="2"/>
  <c r="F219" i="2"/>
  <c r="E219" i="2"/>
  <c r="D219" i="2"/>
  <c r="C219" i="2"/>
  <c r="I218" i="2"/>
  <c r="H218" i="2"/>
  <c r="G218" i="2"/>
  <c r="F218" i="2"/>
  <c r="E218" i="2"/>
  <c r="D218" i="2"/>
  <c r="C218" i="2"/>
  <c r="I217" i="2"/>
  <c r="H217" i="2"/>
  <c r="G217" i="2"/>
  <c r="F217" i="2"/>
  <c r="E217" i="2"/>
  <c r="D217" i="2"/>
  <c r="C217" i="2"/>
  <c r="I216" i="2"/>
  <c r="H216" i="2"/>
  <c r="G216" i="2"/>
  <c r="F216" i="2"/>
  <c r="E216" i="2"/>
  <c r="D216" i="2"/>
  <c r="C216" i="2"/>
  <c r="I215" i="2"/>
  <c r="H215" i="2"/>
  <c r="G215" i="2"/>
  <c r="F215" i="2"/>
  <c r="E215" i="2"/>
  <c r="D215" i="2"/>
  <c r="C215" i="2"/>
  <c r="I214" i="2"/>
  <c r="H214" i="2"/>
  <c r="G214" i="2"/>
  <c r="F214" i="2"/>
  <c r="E214" i="2"/>
  <c r="D214" i="2"/>
  <c r="C214" i="2"/>
  <c r="I213" i="2"/>
  <c r="H213" i="2"/>
  <c r="G213" i="2"/>
  <c r="F213" i="2"/>
  <c r="E213" i="2"/>
  <c r="D213" i="2"/>
  <c r="C213" i="2"/>
  <c r="I212" i="2"/>
  <c r="H212" i="2"/>
  <c r="G212" i="2"/>
  <c r="F212" i="2"/>
  <c r="E212" i="2"/>
  <c r="D212" i="2"/>
  <c r="C212" i="2"/>
  <c r="I211" i="2"/>
  <c r="H211" i="2"/>
  <c r="G211" i="2"/>
  <c r="F211" i="2"/>
  <c r="E211" i="2"/>
  <c r="D211" i="2"/>
  <c r="C211" i="2"/>
  <c r="I210" i="2"/>
  <c r="H210" i="2"/>
  <c r="G210" i="2"/>
  <c r="F210" i="2"/>
  <c r="E210" i="2"/>
  <c r="D210" i="2"/>
  <c r="C210" i="2"/>
  <c r="I209" i="2"/>
  <c r="H209" i="2"/>
  <c r="G209" i="2"/>
  <c r="F209" i="2"/>
  <c r="E209" i="2"/>
  <c r="D209" i="2"/>
  <c r="C209" i="2"/>
  <c r="I208" i="2"/>
  <c r="H208" i="2"/>
  <c r="G208" i="2"/>
  <c r="F208" i="2"/>
  <c r="E208" i="2"/>
  <c r="D208" i="2"/>
  <c r="C208" i="2"/>
  <c r="I207" i="2"/>
  <c r="H207" i="2"/>
  <c r="G207" i="2"/>
  <c r="F207" i="2"/>
  <c r="E207" i="2"/>
  <c r="D207" i="2"/>
  <c r="C207" i="2"/>
  <c r="I206" i="2"/>
  <c r="H206" i="2"/>
  <c r="G206" i="2"/>
  <c r="F206" i="2"/>
  <c r="E206" i="2"/>
  <c r="D206" i="2"/>
  <c r="C206" i="2"/>
  <c r="I205" i="2"/>
  <c r="H205" i="2"/>
  <c r="G205" i="2"/>
  <c r="F205" i="2"/>
  <c r="E205" i="2"/>
  <c r="D205" i="2"/>
  <c r="C205" i="2"/>
  <c r="I204" i="2"/>
  <c r="H204" i="2"/>
  <c r="G204" i="2"/>
  <c r="F204" i="2"/>
  <c r="E204" i="2"/>
  <c r="D204" i="2"/>
  <c r="C204" i="2"/>
  <c r="I203" i="2"/>
  <c r="H203" i="2"/>
  <c r="G203" i="2"/>
  <c r="F203" i="2"/>
  <c r="E203" i="2"/>
  <c r="D203" i="2"/>
  <c r="C203" i="2"/>
  <c r="I202" i="2"/>
  <c r="H202" i="2"/>
  <c r="G202" i="2"/>
  <c r="F202" i="2"/>
  <c r="E202" i="2"/>
  <c r="D202" i="2"/>
  <c r="C202" i="2"/>
  <c r="I201" i="2"/>
  <c r="H201" i="2"/>
  <c r="G201" i="2"/>
  <c r="F201" i="2"/>
  <c r="E201" i="2"/>
  <c r="D201" i="2"/>
  <c r="C201" i="2"/>
  <c r="I200" i="2"/>
  <c r="H200" i="2"/>
  <c r="G200" i="2"/>
  <c r="F200" i="2"/>
  <c r="E200" i="2"/>
  <c r="D200" i="2"/>
  <c r="C200" i="2"/>
  <c r="I199" i="2"/>
  <c r="H199" i="2"/>
  <c r="G199" i="2"/>
  <c r="F199" i="2"/>
  <c r="E199" i="2"/>
  <c r="D199" i="2"/>
  <c r="C199" i="2"/>
  <c r="I198" i="2"/>
  <c r="H198" i="2"/>
  <c r="G198" i="2"/>
  <c r="F198" i="2"/>
  <c r="E198" i="2"/>
  <c r="D198" i="2"/>
  <c r="C198" i="2"/>
  <c r="I197" i="2"/>
  <c r="H197" i="2"/>
  <c r="G197" i="2"/>
  <c r="F197" i="2"/>
  <c r="E197" i="2"/>
  <c r="D197" i="2"/>
  <c r="C197" i="2"/>
  <c r="I196" i="2"/>
  <c r="H196" i="2"/>
  <c r="G196" i="2"/>
  <c r="F196" i="2"/>
  <c r="E196" i="2"/>
  <c r="D196" i="2"/>
  <c r="C196" i="2"/>
  <c r="I195" i="2"/>
  <c r="H195" i="2"/>
  <c r="G195" i="2"/>
  <c r="F195" i="2"/>
  <c r="E195" i="2"/>
  <c r="D195" i="2"/>
  <c r="C195" i="2"/>
  <c r="I194" i="2"/>
  <c r="H194" i="2"/>
  <c r="G194" i="2"/>
  <c r="F194" i="2"/>
  <c r="E194" i="2"/>
  <c r="D194" i="2"/>
  <c r="C194" i="2"/>
  <c r="I193" i="2"/>
  <c r="H193" i="2"/>
  <c r="G193" i="2"/>
  <c r="F193" i="2"/>
  <c r="E193" i="2"/>
  <c r="D193" i="2"/>
  <c r="C193" i="2"/>
  <c r="I192" i="2"/>
  <c r="H192" i="2"/>
  <c r="G192" i="2"/>
  <c r="F192" i="2"/>
  <c r="E192" i="2"/>
  <c r="D192" i="2"/>
  <c r="C192" i="2"/>
  <c r="I191" i="2"/>
  <c r="H191" i="2"/>
  <c r="G191" i="2"/>
  <c r="F191" i="2"/>
  <c r="E191" i="2"/>
  <c r="D191" i="2"/>
  <c r="C191" i="2"/>
  <c r="I190" i="2"/>
  <c r="H190" i="2"/>
  <c r="G190" i="2"/>
  <c r="F190" i="2"/>
  <c r="E190" i="2"/>
  <c r="D190" i="2"/>
  <c r="C190" i="2"/>
  <c r="I189" i="2"/>
  <c r="H189" i="2"/>
  <c r="G189" i="2"/>
  <c r="F189" i="2"/>
  <c r="E189" i="2"/>
  <c r="D189" i="2"/>
  <c r="C189" i="2"/>
  <c r="I188" i="2"/>
  <c r="H188" i="2"/>
  <c r="G188" i="2"/>
  <c r="F188" i="2"/>
  <c r="E188" i="2"/>
  <c r="D188" i="2"/>
  <c r="C188" i="2"/>
  <c r="I187" i="2"/>
  <c r="H187" i="2"/>
  <c r="G187" i="2"/>
  <c r="F187" i="2"/>
  <c r="E187" i="2"/>
  <c r="D187" i="2"/>
  <c r="C187" i="2"/>
  <c r="I186" i="2"/>
  <c r="H186" i="2"/>
  <c r="G186" i="2"/>
  <c r="F186" i="2"/>
  <c r="E186" i="2"/>
  <c r="D186" i="2"/>
  <c r="C186" i="2"/>
  <c r="I185" i="2"/>
  <c r="H185" i="2"/>
  <c r="G185" i="2"/>
  <c r="F185" i="2"/>
  <c r="E185" i="2"/>
  <c r="D185" i="2"/>
  <c r="C185" i="2"/>
  <c r="I184" i="2"/>
  <c r="H184" i="2"/>
  <c r="G184" i="2"/>
  <c r="F184" i="2"/>
  <c r="E184" i="2"/>
  <c r="D184" i="2"/>
  <c r="C184" i="2"/>
  <c r="I183" i="2"/>
  <c r="H183" i="2"/>
  <c r="G183" i="2"/>
  <c r="F183" i="2"/>
  <c r="E183" i="2"/>
  <c r="D183" i="2"/>
  <c r="C183" i="2"/>
  <c r="I182" i="2"/>
  <c r="H182" i="2"/>
  <c r="G182" i="2"/>
  <c r="F182" i="2"/>
  <c r="E182" i="2"/>
  <c r="D182" i="2"/>
  <c r="C182" i="2"/>
  <c r="I181" i="2"/>
  <c r="H181" i="2"/>
  <c r="G181" i="2"/>
  <c r="F181" i="2"/>
  <c r="E181" i="2"/>
  <c r="D181" i="2"/>
  <c r="C181" i="2"/>
  <c r="I180" i="2"/>
  <c r="H180" i="2"/>
  <c r="G180" i="2"/>
  <c r="F180" i="2"/>
  <c r="E180" i="2"/>
  <c r="D180" i="2"/>
  <c r="C180" i="2"/>
  <c r="I179" i="2"/>
  <c r="H179" i="2"/>
  <c r="G179" i="2"/>
  <c r="F179" i="2"/>
  <c r="E179" i="2"/>
  <c r="D179" i="2"/>
  <c r="C179" i="2"/>
  <c r="I178" i="2"/>
  <c r="H178" i="2"/>
  <c r="G178" i="2"/>
  <c r="F178" i="2"/>
  <c r="E178" i="2"/>
  <c r="D178" i="2"/>
  <c r="C178" i="2"/>
  <c r="I177" i="2"/>
  <c r="H177" i="2"/>
  <c r="G177" i="2"/>
  <c r="F177" i="2"/>
  <c r="E177" i="2"/>
  <c r="D177" i="2"/>
  <c r="C177" i="2"/>
  <c r="I176" i="2"/>
  <c r="H176" i="2"/>
  <c r="G176" i="2"/>
  <c r="F176" i="2"/>
  <c r="E176" i="2"/>
  <c r="D176" i="2"/>
  <c r="C176" i="2"/>
  <c r="I175" i="2"/>
  <c r="H175" i="2"/>
  <c r="G175" i="2"/>
  <c r="F175" i="2"/>
  <c r="E175" i="2"/>
  <c r="D175" i="2"/>
  <c r="C175" i="2"/>
  <c r="I174" i="2"/>
  <c r="H174" i="2"/>
  <c r="G174" i="2"/>
  <c r="F174" i="2"/>
  <c r="E174" i="2"/>
  <c r="D174" i="2"/>
  <c r="C174" i="2"/>
  <c r="I173" i="2"/>
  <c r="H173" i="2"/>
  <c r="G173" i="2"/>
  <c r="F173" i="2"/>
  <c r="E173" i="2"/>
  <c r="D173" i="2"/>
  <c r="C173" i="2"/>
  <c r="W94" i="7"/>
  <c r="W93" i="7"/>
  <c r="W92" i="7"/>
  <c r="W91" i="7"/>
  <c r="W90" i="7"/>
  <c r="W89" i="7"/>
  <c r="W88" i="7"/>
  <c r="W87" i="7"/>
  <c r="W86" i="7"/>
  <c r="W84" i="7"/>
  <c r="W83" i="7"/>
  <c r="W82" i="7"/>
  <c r="W81" i="7"/>
  <c r="W80" i="7"/>
  <c r="W79" i="7"/>
  <c r="W78" i="7"/>
  <c r="W77" i="7"/>
  <c r="W76" i="7"/>
  <c r="W75" i="7"/>
  <c r="W74" i="7"/>
  <c r="W73" i="7"/>
  <c r="W72" i="7"/>
  <c r="W71" i="7"/>
  <c r="W31" i="7"/>
  <c r="W30" i="7"/>
  <c r="W29" i="7"/>
  <c r="W28" i="7"/>
  <c r="W27" i="7"/>
  <c r="W26" i="7"/>
  <c r="G23" i="7"/>
  <c r="F23" i="7"/>
  <c r="E23" i="7"/>
  <c r="D23" i="7"/>
  <c r="C23" i="7"/>
  <c r="B23" i="7"/>
  <c r="R182" i="6"/>
  <c r="Q182" i="6"/>
  <c r="I182" i="6"/>
  <c r="H182" i="6"/>
  <c r="G182" i="6"/>
  <c r="F182" i="6"/>
  <c r="E182" i="6"/>
  <c r="D182" i="6"/>
  <c r="C182" i="6"/>
  <c r="U180" i="6"/>
  <c r="S180" i="6"/>
  <c r="L180" i="6"/>
  <c r="J180" i="6"/>
  <c r="U179" i="6"/>
  <c r="S179" i="6"/>
  <c r="L179" i="6"/>
  <c r="J179" i="6"/>
  <c r="U178" i="6"/>
  <c r="S178" i="6"/>
  <c r="L178" i="6"/>
  <c r="J178" i="6"/>
  <c r="U177" i="6"/>
  <c r="S177" i="6"/>
  <c r="L177" i="6"/>
  <c r="J177" i="6"/>
  <c r="U176" i="6"/>
  <c r="S176" i="6"/>
  <c r="L176" i="6"/>
  <c r="J176" i="6"/>
  <c r="U175" i="6"/>
  <c r="S175" i="6"/>
  <c r="L175" i="6"/>
  <c r="J175" i="6"/>
  <c r="U174" i="6"/>
  <c r="S174" i="6"/>
  <c r="L174" i="6"/>
  <c r="J174" i="6"/>
  <c r="U173" i="6"/>
  <c r="S173" i="6"/>
  <c r="L173" i="6"/>
  <c r="J173" i="6"/>
  <c r="U172" i="6"/>
  <c r="S172" i="6"/>
  <c r="L172" i="6"/>
  <c r="J172" i="6"/>
  <c r="U171" i="6"/>
  <c r="S171" i="6"/>
  <c r="L171" i="6"/>
  <c r="J171" i="6"/>
  <c r="U170" i="6"/>
  <c r="S170" i="6"/>
  <c r="L170" i="6"/>
  <c r="J170" i="6"/>
  <c r="U169" i="6"/>
  <c r="S169" i="6"/>
  <c r="L169" i="6"/>
  <c r="J169" i="6"/>
  <c r="U168" i="6"/>
  <c r="S168" i="6"/>
  <c r="L168" i="6"/>
  <c r="J168" i="6"/>
  <c r="U167" i="6"/>
  <c r="S167" i="6"/>
  <c r="L167" i="6"/>
  <c r="J167" i="6"/>
  <c r="U166" i="6"/>
  <c r="S166" i="6"/>
  <c r="L166" i="6"/>
  <c r="J166" i="6"/>
  <c r="U165" i="6"/>
  <c r="S165" i="6"/>
  <c r="L165" i="6"/>
  <c r="J165" i="6"/>
  <c r="U164" i="6"/>
  <c r="S164" i="6"/>
  <c r="L164" i="6"/>
  <c r="J164" i="6"/>
  <c r="U163" i="6"/>
  <c r="S163" i="6"/>
  <c r="L163" i="6"/>
  <c r="J163" i="6"/>
  <c r="U162" i="6"/>
  <c r="S162" i="6"/>
  <c r="L162" i="6"/>
  <c r="J162" i="6"/>
  <c r="U161" i="6"/>
  <c r="S161" i="6"/>
  <c r="L161" i="6"/>
  <c r="J161" i="6"/>
  <c r="U160" i="6"/>
  <c r="S160" i="6"/>
  <c r="L160" i="6"/>
  <c r="J160" i="6"/>
  <c r="U159" i="6"/>
  <c r="S159" i="6"/>
  <c r="L159" i="6"/>
  <c r="J159" i="6"/>
  <c r="U158" i="6"/>
  <c r="S158" i="6"/>
  <c r="L158" i="6"/>
  <c r="J158" i="6"/>
  <c r="U157" i="6"/>
  <c r="S157" i="6"/>
  <c r="L157" i="6"/>
  <c r="J157" i="6"/>
  <c r="U156" i="6"/>
  <c r="S156" i="6"/>
  <c r="L156" i="6"/>
  <c r="J156" i="6"/>
  <c r="U155" i="6"/>
  <c r="S155" i="6"/>
  <c r="L155" i="6"/>
  <c r="J155" i="6"/>
  <c r="U154" i="6"/>
  <c r="S154" i="6"/>
  <c r="L154" i="6"/>
  <c r="J154" i="6"/>
  <c r="U153" i="6"/>
  <c r="S153" i="6"/>
  <c r="L153" i="6"/>
  <c r="J153" i="6"/>
  <c r="U152" i="6"/>
  <c r="S152" i="6"/>
  <c r="L152" i="6"/>
  <c r="J152" i="6"/>
  <c r="U151" i="6"/>
  <c r="S151" i="6"/>
  <c r="L151" i="6"/>
  <c r="J151" i="6"/>
  <c r="U150" i="6"/>
  <c r="S150" i="6"/>
  <c r="L150" i="6"/>
  <c r="J150" i="6"/>
  <c r="U149" i="6"/>
  <c r="S149" i="6"/>
  <c r="L149" i="6"/>
  <c r="J149" i="6"/>
  <c r="U148" i="6"/>
  <c r="S148" i="6"/>
  <c r="L148" i="6"/>
  <c r="J148" i="6"/>
  <c r="U147" i="6"/>
  <c r="S147" i="6"/>
  <c r="L147" i="6"/>
  <c r="J147" i="6"/>
  <c r="U146" i="6"/>
  <c r="S146" i="6"/>
  <c r="L146" i="6"/>
  <c r="J146" i="6"/>
  <c r="U145" i="6"/>
  <c r="S145" i="6"/>
  <c r="L145" i="6"/>
  <c r="J145" i="6"/>
  <c r="U144" i="6"/>
  <c r="S144" i="6"/>
  <c r="L144" i="6"/>
  <c r="J144" i="6"/>
  <c r="U143" i="6"/>
  <c r="S143" i="6"/>
  <c r="L143" i="6"/>
  <c r="J143" i="6"/>
  <c r="U142" i="6"/>
  <c r="S142" i="6"/>
  <c r="L142" i="6"/>
  <c r="J142" i="6"/>
  <c r="U141" i="6"/>
  <c r="S141" i="6"/>
  <c r="L141" i="6"/>
  <c r="J141" i="6"/>
  <c r="U140" i="6"/>
  <c r="S140" i="6"/>
  <c r="L140" i="6"/>
  <c r="J140" i="6"/>
  <c r="U139" i="6"/>
  <c r="S139" i="6"/>
  <c r="L139" i="6"/>
  <c r="J139" i="6"/>
  <c r="U138" i="6"/>
  <c r="S138" i="6"/>
  <c r="L138" i="6"/>
  <c r="J138" i="6"/>
  <c r="U137" i="6"/>
  <c r="S137" i="6"/>
  <c r="L137" i="6"/>
  <c r="J137" i="6"/>
  <c r="U136" i="6"/>
  <c r="S136" i="6"/>
  <c r="L136" i="6"/>
  <c r="J136" i="6"/>
  <c r="U135" i="6"/>
  <c r="S135" i="6"/>
  <c r="L135" i="6"/>
  <c r="J135" i="6"/>
  <c r="U134" i="6"/>
  <c r="S134" i="6"/>
  <c r="L134" i="6"/>
  <c r="J134" i="6"/>
  <c r="U133" i="6"/>
  <c r="S133" i="6"/>
  <c r="L133" i="6"/>
  <c r="J133" i="6"/>
  <c r="U132" i="6"/>
  <c r="S132" i="6"/>
  <c r="L132" i="6"/>
  <c r="J132" i="6"/>
  <c r="U131" i="6"/>
  <c r="S131" i="6"/>
  <c r="L131" i="6"/>
  <c r="J131" i="6"/>
  <c r="U130" i="6"/>
  <c r="S130" i="6"/>
  <c r="L130" i="6"/>
  <c r="J130" i="6"/>
  <c r="U129" i="6"/>
  <c r="S129" i="6"/>
  <c r="L129" i="6"/>
  <c r="J129" i="6"/>
  <c r="U128" i="6"/>
  <c r="S128" i="6"/>
  <c r="L128" i="6"/>
  <c r="J128" i="6"/>
  <c r="U127" i="6"/>
  <c r="S127" i="6"/>
  <c r="L127" i="6"/>
  <c r="J127" i="6"/>
  <c r="U126" i="6"/>
  <c r="S126" i="6"/>
  <c r="L126" i="6"/>
  <c r="J126" i="6"/>
  <c r="U125" i="6"/>
  <c r="S125" i="6"/>
  <c r="L125" i="6"/>
  <c r="J125" i="6"/>
  <c r="U124" i="6"/>
  <c r="S124" i="6"/>
  <c r="L124" i="6"/>
  <c r="J124" i="6"/>
  <c r="U123" i="6"/>
  <c r="S123" i="6"/>
  <c r="L123" i="6"/>
  <c r="J123" i="6"/>
  <c r="U122" i="6"/>
  <c r="S122" i="6"/>
  <c r="L122" i="6"/>
  <c r="J122" i="6"/>
  <c r="U121" i="6"/>
  <c r="S121" i="6"/>
  <c r="L121" i="6"/>
  <c r="J121" i="6"/>
  <c r="U120" i="6"/>
  <c r="S120" i="6"/>
  <c r="L120" i="6"/>
  <c r="J120" i="6"/>
  <c r="U119" i="6"/>
  <c r="S119" i="6"/>
  <c r="L119" i="6"/>
  <c r="J119" i="6"/>
  <c r="U118" i="6"/>
  <c r="S118" i="6"/>
  <c r="L118" i="6"/>
  <c r="J118" i="6"/>
  <c r="U117" i="6"/>
  <c r="S117" i="6"/>
  <c r="L117" i="6"/>
  <c r="J117" i="6"/>
  <c r="U116" i="6"/>
  <c r="S116" i="6"/>
  <c r="L116" i="6"/>
  <c r="J116" i="6"/>
  <c r="U115" i="6"/>
  <c r="S115" i="6"/>
  <c r="L115" i="6"/>
  <c r="J115" i="6"/>
  <c r="U114" i="6"/>
  <c r="S114" i="6"/>
  <c r="L114" i="6"/>
  <c r="J114" i="6"/>
  <c r="U113" i="6"/>
  <c r="S113" i="6"/>
  <c r="L113" i="6"/>
  <c r="J113" i="6"/>
  <c r="U112" i="6"/>
  <c r="S112" i="6"/>
  <c r="L112" i="6"/>
  <c r="J112" i="6"/>
  <c r="U111" i="6"/>
  <c r="S111" i="6"/>
  <c r="L111" i="6"/>
  <c r="J111" i="6"/>
  <c r="U110" i="6"/>
  <c r="S110" i="6"/>
  <c r="L110" i="6"/>
  <c r="J110" i="6"/>
  <c r="U109" i="6"/>
  <c r="S109" i="6"/>
  <c r="L109" i="6"/>
  <c r="J109" i="6"/>
  <c r="U108" i="6"/>
  <c r="S108" i="6"/>
  <c r="L108" i="6"/>
  <c r="J108" i="6"/>
  <c r="U107" i="6"/>
  <c r="S107" i="6"/>
  <c r="L107" i="6"/>
  <c r="J107" i="6"/>
  <c r="U106" i="6"/>
  <c r="S106" i="6"/>
  <c r="L106" i="6"/>
  <c r="J106" i="6"/>
  <c r="U105" i="6"/>
  <c r="S105" i="6"/>
  <c r="L105" i="6"/>
  <c r="J105" i="6"/>
  <c r="U104" i="6"/>
  <c r="S104" i="6"/>
  <c r="L104" i="6"/>
  <c r="J104" i="6"/>
  <c r="U103" i="6"/>
  <c r="S103" i="6"/>
  <c r="L103" i="6"/>
  <c r="J103" i="6"/>
  <c r="U102" i="6"/>
  <c r="S102" i="6"/>
  <c r="L102" i="6"/>
  <c r="J102" i="6"/>
  <c r="D10" i="4" s="1"/>
  <c r="BN42" i="4" s="1"/>
  <c r="U101" i="6"/>
  <c r="S101" i="6"/>
  <c r="L101" i="6"/>
  <c r="J101" i="6"/>
  <c r="U100" i="6"/>
  <c r="S100" i="6"/>
  <c r="L100" i="6"/>
  <c r="J100" i="6"/>
  <c r="U99" i="6"/>
  <c r="S99" i="6"/>
  <c r="L99" i="6"/>
  <c r="J99" i="6"/>
  <c r="U98" i="6"/>
  <c r="S98" i="6"/>
  <c r="L98" i="6"/>
  <c r="J98" i="6"/>
  <c r="U97" i="6"/>
  <c r="S97" i="6"/>
  <c r="L97" i="6"/>
  <c r="J97" i="6"/>
  <c r="U96" i="6"/>
  <c r="S96" i="6"/>
  <c r="L96" i="6"/>
  <c r="J96" i="6"/>
  <c r="U95" i="6"/>
  <c r="S95" i="6"/>
  <c r="L95" i="6"/>
  <c r="J95" i="6"/>
  <c r="U94" i="6"/>
  <c r="S94" i="6"/>
  <c r="L94" i="6"/>
  <c r="J94" i="6"/>
  <c r="U93" i="6"/>
  <c r="S93" i="6"/>
  <c r="L93" i="6"/>
  <c r="J93" i="6"/>
  <c r="U92" i="6"/>
  <c r="S92" i="6"/>
  <c r="L92" i="6"/>
  <c r="J92" i="6"/>
  <c r="U91" i="6"/>
  <c r="S91" i="6"/>
  <c r="L91" i="6"/>
  <c r="J91" i="6"/>
  <c r="U90" i="6"/>
  <c r="S90" i="6"/>
  <c r="L90" i="6"/>
  <c r="J90" i="6"/>
  <c r="U89" i="6"/>
  <c r="S89" i="6"/>
  <c r="L89" i="6"/>
  <c r="J89" i="6"/>
  <c r="W88" i="6"/>
  <c r="U88" i="6"/>
  <c r="S88" i="6"/>
  <c r="D10" i="5" s="1"/>
  <c r="N88" i="6"/>
  <c r="L88" i="6"/>
  <c r="C34" i="5" s="1"/>
  <c r="J88" i="6"/>
  <c r="R84" i="6"/>
  <c r="Q84" i="6"/>
  <c r="I84" i="6"/>
  <c r="H84" i="6"/>
  <c r="G84" i="6"/>
  <c r="F84" i="6"/>
  <c r="E84" i="6"/>
  <c r="D84" i="6"/>
  <c r="C84" i="6"/>
  <c r="U82" i="6"/>
  <c r="S82" i="6"/>
  <c r="L82" i="6"/>
  <c r="J82" i="6"/>
  <c r="U81" i="6"/>
  <c r="S81" i="6"/>
  <c r="L81" i="6"/>
  <c r="J81" i="6"/>
  <c r="U80" i="6"/>
  <c r="S80" i="6"/>
  <c r="L80" i="6"/>
  <c r="J80" i="6"/>
  <c r="U79" i="6"/>
  <c r="S79" i="6"/>
  <c r="L79" i="6"/>
  <c r="J79" i="6"/>
  <c r="U78" i="6"/>
  <c r="S78" i="6"/>
  <c r="L78" i="6"/>
  <c r="J78" i="6"/>
  <c r="U77" i="6"/>
  <c r="S77" i="6"/>
  <c r="L77" i="6"/>
  <c r="J77" i="6"/>
  <c r="U76" i="6"/>
  <c r="S76" i="6"/>
  <c r="L76" i="6"/>
  <c r="J76" i="6"/>
  <c r="U75" i="6"/>
  <c r="S75" i="6"/>
  <c r="L75" i="6"/>
  <c r="J75" i="6"/>
  <c r="U74" i="6"/>
  <c r="S74" i="6"/>
  <c r="L74" i="6"/>
  <c r="J74" i="6"/>
  <c r="U73" i="6"/>
  <c r="S73" i="6"/>
  <c r="L73" i="6"/>
  <c r="J73" i="6"/>
  <c r="U72" i="6"/>
  <c r="S72" i="6"/>
  <c r="L72" i="6"/>
  <c r="J72" i="6"/>
  <c r="U71" i="6"/>
  <c r="S71" i="6"/>
  <c r="L71" i="6"/>
  <c r="J71" i="6"/>
  <c r="U70" i="6"/>
  <c r="S70" i="6"/>
  <c r="L70" i="6"/>
  <c r="J70" i="6"/>
  <c r="U69" i="6"/>
  <c r="S69" i="6"/>
  <c r="L69" i="6"/>
  <c r="J69" i="6"/>
  <c r="U68" i="6"/>
  <c r="S68" i="6"/>
  <c r="L68" i="6"/>
  <c r="J68" i="6"/>
  <c r="U67" i="6"/>
  <c r="S67" i="6"/>
  <c r="L67" i="6"/>
  <c r="J67" i="6"/>
  <c r="U66" i="6"/>
  <c r="S66" i="6"/>
  <c r="L66" i="6"/>
  <c r="J66" i="6"/>
  <c r="U65" i="6"/>
  <c r="S65" i="6"/>
  <c r="L65" i="6"/>
  <c r="J65" i="6"/>
  <c r="U64" i="6"/>
  <c r="S64" i="6"/>
  <c r="L64" i="6"/>
  <c r="J64" i="6"/>
  <c r="U63" i="6"/>
  <c r="S63" i="6"/>
  <c r="L63" i="6"/>
  <c r="J63" i="6"/>
  <c r="U62" i="6"/>
  <c r="S62" i="6"/>
  <c r="L62" i="6"/>
  <c r="J62" i="6"/>
  <c r="U61" i="6"/>
  <c r="S61" i="6"/>
  <c r="L61" i="6"/>
  <c r="J61" i="6"/>
  <c r="U60" i="6"/>
  <c r="S60" i="6"/>
  <c r="L60" i="6"/>
  <c r="J60" i="6"/>
  <c r="U59" i="6"/>
  <c r="S59" i="6"/>
  <c r="L59" i="6"/>
  <c r="J59" i="6"/>
  <c r="U58" i="6"/>
  <c r="S58" i="6"/>
  <c r="L58" i="6"/>
  <c r="J58" i="6"/>
  <c r="U57" i="6"/>
  <c r="S57" i="6"/>
  <c r="L57" i="6"/>
  <c r="J57" i="6"/>
  <c r="U56" i="6"/>
  <c r="S56" i="6"/>
  <c r="L56" i="6"/>
  <c r="J56" i="6"/>
  <c r="U55" i="6"/>
  <c r="S55" i="6"/>
  <c r="L55" i="6"/>
  <c r="J55" i="6"/>
  <c r="U54" i="6"/>
  <c r="S54" i="6"/>
  <c r="L54" i="6"/>
  <c r="J54" i="6"/>
  <c r="U53" i="6"/>
  <c r="S53" i="6"/>
  <c r="L53" i="6"/>
  <c r="J53" i="6"/>
  <c r="U52" i="6"/>
  <c r="S52" i="6"/>
  <c r="L52" i="6"/>
  <c r="J52" i="6"/>
  <c r="U51" i="6"/>
  <c r="S51" i="6"/>
  <c r="L51" i="6"/>
  <c r="J51" i="6"/>
  <c r="U50" i="6"/>
  <c r="S50" i="6"/>
  <c r="L50" i="6"/>
  <c r="J50" i="6"/>
  <c r="U49" i="6"/>
  <c r="S49" i="6"/>
  <c r="L49" i="6"/>
  <c r="J49" i="6"/>
  <c r="U48" i="6"/>
  <c r="S48" i="6"/>
  <c r="L48" i="6"/>
  <c r="J48" i="6"/>
  <c r="U47" i="6"/>
  <c r="S47" i="6"/>
  <c r="L47" i="6"/>
  <c r="J47" i="6"/>
  <c r="U46" i="6"/>
  <c r="S46" i="6"/>
  <c r="L46" i="6"/>
  <c r="J46" i="6"/>
  <c r="U45" i="6"/>
  <c r="S45" i="6"/>
  <c r="L45" i="6"/>
  <c r="J45" i="6"/>
  <c r="U44" i="6"/>
  <c r="S44" i="6"/>
  <c r="L44" i="6"/>
  <c r="J44" i="6"/>
  <c r="U43" i="6"/>
  <c r="S43" i="6"/>
  <c r="L43" i="6"/>
  <c r="J43" i="6"/>
  <c r="U42" i="6"/>
  <c r="S42" i="6"/>
  <c r="L42" i="6"/>
  <c r="J42" i="6"/>
  <c r="U41" i="6"/>
  <c r="S41" i="6"/>
  <c r="L41" i="6"/>
  <c r="J41" i="6"/>
  <c r="U40" i="6"/>
  <c r="S40" i="6"/>
  <c r="L40" i="6"/>
  <c r="J40" i="6"/>
  <c r="U39" i="6"/>
  <c r="S39" i="6"/>
  <c r="L39" i="6"/>
  <c r="J39" i="6"/>
  <c r="U38" i="6"/>
  <c r="S38" i="6"/>
  <c r="L38" i="6"/>
  <c r="J38" i="6"/>
  <c r="U37" i="6"/>
  <c r="S37" i="6"/>
  <c r="L37" i="6"/>
  <c r="J37" i="6"/>
  <c r="U36" i="6"/>
  <c r="S36" i="6"/>
  <c r="L36" i="6"/>
  <c r="J36" i="6"/>
  <c r="U35" i="6"/>
  <c r="S35" i="6"/>
  <c r="L35" i="6"/>
  <c r="J35" i="6"/>
  <c r="U34" i="6"/>
  <c r="S34" i="6"/>
  <c r="L34" i="6"/>
  <c r="J34" i="6"/>
  <c r="U33" i="6"/>
  <c r="S33" i="6"/>
  <c r="L33" i="6"/>
  <c r="J33" i="6"/>
  <c r="U32" i="6"/>
  <c r="S32" i="6"/>
  <c r="L32" i="6"/>
  <c r="J32" i="6"/>
  <c r="U31" i="6"/>
  <c r="S31" i="6"/>
  <c r="L31" i="6"/>
  <c r="J31" i="6"/>
  <c r="U30" i="6"/>
  <c r="S30" i="6"/>
  <c r="L30" i="6"/>
  <c r="J30" i="6"/>
  <c r="U29" i="6"/>
  <c r="S29" i="6"/>
  <c r="L29" i="6"/>
  <c r="J29" i="6"/>
  <c r="U28" i="6"/>
  <c r="S28" i="6"/>
  <c r="L28" i="6"/>
  <c r="J28" i="6"/>
  <c r="U27" i="6"/>
  <c r="S27" i="6"/>
  <c r="L27" i="6"/>
  <c r="J27" i="6"/>
  <c r="U26" i="6"/>
  <c r="S26" i="6"/>
  <c r="L26" i="6"/>
  <c r="J26" i="6"/>
  <c r="U25" i="6"/>
  <c r="S25" i="6"/>
  <c r="L25" i="6"/>
  <c r="J25" i="6"/>
  <c r="U24" i="6"/>
  <c r="S24" i="6"/>
  <c r="L24" i="6"/>
  <c r="J24" i="6"/>
  <c r="U23" i="6"/>
  <c r="S23" i="6"/>
  <c r="L23" i="6"/>
  <c r="J23" i="6"/>
  <c r="U22" i="6"/>
  <c r="S22" i="6"/>
  <c r="L22" i="6"/>
  <c r="J22" i="6"/>
  <c r="U21" i="6"/>
  <c r="S21" i="6"/>
  <c r="L21" i="6"/>
  <c r="J21" i="6"/>
  <c r="U20" i="6"/>
  <c r="S20" i="6"/>
  <c r="L20" i="6"/>
  <c r="J20" i="6"/>
  <c r="U19" i="6"/>
  <c r="S19" i="6"/>
  <c r="L19" i="6"/>
  <c r="J19" i="6"/>
  <c r="U18" i="6"/>
  <c r="S18" i="6"/>
  <c r="L18" i="6"/>
  <c r="J18" i="6"/>
  <c r="U17" i="6"/>
  <c r="S17" i="6"/>
  <c r="AH9" i="5" s="1"/>
  <c r="AH30" i="5" s="1"/>
  <c r="L17" i="6"/>
  <c r="J17" i="6"/>
  <c r="U16" i="6"/>
  <c r="S16" i="6"/>
  <c r="AG9" i="5" s="1"/>
  <c r="L16" i="6"/>
  <c r="J16" i="6"/>
  <c r="U15" i="6"/>
  <c r="S15" i="6"/>
  <c r="AF9" i="5" s="1"/>
  <c r="L15" i="6"/>
  <c r="J15" i="6"/>
  <c r="U14" i="6"/>
  <c r="S14" i="6"/>
  <c r="L14" i="6"/>
  <c r="J14" i="6"/>
  <c r="U13" i="6"/>
  <c r="S13" i="6"/>
  <c r="AD9" i="5" s="1"/>
  <c r="L13" i="6"/>
  <c r="J13" i="6"/>
  <c r="U12" i="6"/>
  <c r="S12" i="6"/>
  <c r="L12" i="6"/>
  <c r="J12" i="6"/>
  <c r="L9" i="4" s="1"/>
  <c r="L30" i="4" s="1"/>
  <c r="U11" i="6"/>
  <c r="S11" i="6"/>
  <c r="L11" i="6"/>
  <c r="J11" i="6"/>
  <c r="K9" i="4" s="1"/>
  <c r="K30" i="4" s="1"/>
  <c r="U10" i="6"/>
  <c r="S10" i="6"/>
  <c r="L10" i="6"/>
  <c r="J10" i="6"/>
  <c r="J9" i="4" s="1"/>
  <c r="U9" i="6"/>
  <c r="S9" i="6"/>
  <c r="L9" i="6"/>
  <c r="J9" i="6"/>
  <c r="U8" i="6"/>
  <c r="S8" i="6"/>
  <c r="L8" i="6"/>
  <c r="J8" i="6"/>
  <c r="U7" i="6"/>
  <c r="S7" i="6"/>
  <c r="L7" i="6"/>
  <c r="J7" i="6"/>
  <c r="U6" i="6"/>
  <c r="S6" i="6"/>
  <c r="L6" i="6"/>
  <c r="J6" i="6"/>
  <c r="U5" i="6"/>
  <c r="S5" i="6"/>
  <c r="L5" i="6"/>
  <c r="J5" i="6"/>
  <c r="W4" i="6"/>
  <c r="U4" i="6"/>
  <c r="S4" i="6"/>
  <c r="T4" i="6" s="1"/>
  <c r="N4" i="6"/>
  <c r="L4" i="6"/>
  <c r="C33" i="5" s="1"/>
  <c r="J4" i="6"/>
  <c r="AA106" i="5"/>
  <c r="AF106" i="5" s="1"/>
  <c r="AF110" i="5" s="1"/>
  <c r="AH104" i="5"/>
  <c r="AA96" i="5"/>
  <c r="AJ96" i="5" s="1"/>
  <c r="AJ100" i="5" s="1"/>
  <c r="AH94" i="5"/>
  <c r="AI94" i="5" s="1"/>
  <c r="AJ94" i="5" s="1"/>
  <c r="AK94" i="5" s="1"/>
  <c r="AL94" i="5" s="1"/>
  <c r="AM94" i="5" s="1"/>
  <c r="AN94" i="5" s="1"/>
  <c r="AO94" i="5" s="1"/>
  <c r="AP94" i="5" s="1"/>
  <c r="AQ94" i="5" s="1"/>
  <c r="AR94" i="5" s="1"/>
  <c r="AS94" i="5" s="1"/>
  <c r="AT94" i="5" s="1"/>
  <c r="AU94" i="5" s="1"/>
  <c r="AV94" i="5" s="1"/>
  <c r="AV86" i="5"/>
  <c r="AV85" i="5"/>
  <c r="AV84" i="5"/>
  <c r="AV83" i="5"/>
  <c r="AW81" i="5"/>
  <c r="AW80" i="5"/>
  <c r="AW79" i="5"/>
  <c r="AW78" i="5"/>
  <c r="AW77" i="5"/>
  <c r="AW76" i="5"/>
  <c r="CU56" i="5"/>
  <c r="CT56" i="5"/>
  <c r="CS56" i="5"/>
  <c r="CR56" i="5"/>
  <c r="CQ56" i="5"/>
  <c r="CP56" i="5"/>
  <c r="CO56" i="5"/>
  <c r="CN56" i="5"/>
  <c r="CM56" i="5"/>
  <c r="CL56" i="5"/>
  <c r="CK56" i="5"/>
  <c r="CJ56" i="5"/>
  <c r="CI56" i="5"/>
  <c r="CH56" i="5"/>
  <c r="CG56" i="5"/>
  <c r="CF56" i="5"/>
  <c r="CE56" i="5"/>
  <c r="CD56" i="5"/>
  <c r="CC56" i="5"/>
  <c r="CB56" i="5"/>
  <c r="CA56" i="5"/>
  <c r="BZ56" i="5"/>
  <c r="BY56" i="5"/>
  <c r="BX56" i="5"/>
  <c r="BW56" i="5"/>
  <c r="BV56" i="5"/>
  <c r="BU56" i="5"/>
  <c r="BT56" i="5"/>
  <c r="BS56" i="5"/>
  <c r="BR56" i="5"/>
  <c r="BQ56" i="5"/>
  <c r="BP56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B42" i="5"/>
  <c r="A42" i="5"/>
  <c r="B41" i="5"/>
  <c r="A41" i="5"/>
  <c r="D34" i="5"/>
  <c r="D36" i="5" s="1"/>
  <c r="A34" i="5"/>
  <c r="B33" i="5"/>
  <c r="A33" i="5"/>
  <c r="CU30" i="5"/>
  <c r="CT30" i="5"/>
  <c r="CS30" i="5"/>
  <c r="CR30" i="5"/>
  <c r="CQ30" i="5"/>
  <c r="CP30" i="5"/>
  <c r="CO30" i="5"/>
  <c r="CN30" i="5"/>
  <c r="CM30" i="5"/>
  <c r="CL30" i="5"/>
  <c r="CK30" i="5"/>
  <c r="CJ30" i="5"/>
  <c r="CI30" i="5"/>
  <c r="CH30" i="5"/>
  <c r="CG30" i="5"/>
  <c r="CF30" i="5"/>
  <c r="CE30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E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CV10" i="5"/>
  <c r="CU7" i="5"/>
  <c r="CT7" i="5"/>
  <c r="CS7" i="5"/>
  <c r="CR7" i="5"/>
  <c r="CQ7" i="5"/>
  <c r="CP7" i="5"/>
  <c r="CO7" i="5"/>
  <c r="CN7" i="5"/>
  <c r="CM7" i="5"/>
  <c r="CL7" i="5"/>
  <c r="CK7" i="5"/>
  <c r="CJ7" i="5"/>
  <c r="CI7" i="5"/>
  <c r="CH7" i="5"/>
  <c r="CG7" i="5"/>
  <c r="CF7" i="5"/>
  <c r="CE7" i="5"/>
  <c r="CD7" i="5"/>
  <c r="CC7" i="5"/>
  <c r="CB7" i="5"/>
  <c r="CA7" i="5"/>
  <c r="BZ7" i="5"/>
  <c r="BY7" i="5"/>
  <c r="BX7" i="5"/>
  <c r="BW7" i="5"/>
  <c r="BV7" i="5"/>
  <c r="BU7" i="5"/>
  <c r="BT7" i="5"/>
  <c r="BS7" i="5"/>
  <c r="BR7" i="5"/>
  <c r="BQ7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U5" i="5"/>
  <c r="CT5" i="5"/>
  <c r="CS5" i="5"/>
  <c r="CR5" i="5"/>
  <c r="CQ5" i="5"/>
  <c r="CP5" i="5"/>
  <c r="CO5" i="5"/>
  <c r="CN5" i="5"/>
  <c r="CM5" i="5"/>
  <c r="CL5" i="5"/>
  <c r="CK5" i="5"/>
  <c r="CJ5" i="5"/>
  <c r="CI5" i="5"/>
  <c r="CH5" i="5"/>
  <c r="CG5" i="5"/>
  <c r="CF5" i="5"/>
  <c r="CE5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K5" i="5"/>
  <c r="AJ5" i="5"/>
  <c r="AI5" i="5"/>
  <c r="AH5" i="5"/>
  <c r="AG5" i="5"/>
  <c r="AF5" i="5"/>
  <c r="AE5" i="5"/>
  <c r="AD5" i="5"/>
  <c r="AC5" i="5"/>
  <c r="AB5" i="5"/>
  <c r="J106" i="4"/>
  <c r="O106" i="4" s="1"/>
  <c r="O110" i="4" s="1"/>
  <c r="Q104" i="4"/>
  <c r="J96" i="4"/>
  <c r="Q94" i="4"/>
  <c r="R94" i="4" s="1"/>
  <c r="S94" i="4" s="1"/>
  <c r="T94" i="4" s="1"/>
  <c r="U94" i="4" s="1"/>
  <c r="V94" i="4" s="1"/>
  <c r="W94" i="4" s="1"/>
  <c r="X94" i="4" s="1"/>
  <c r="Y94" i="4" s="1"/>
  <c r="Z94" i="4" s="1"/>
  <c r="AA94" i="4" s="1"/>
  <c r="AB94" i="4" s="1"/>
  <c r="AC94" i="4" s="1"/>
  <c r="AD94" i="4" s="1"/>
  <c r="AE94" i="4" s="1"/>
  <c r="AE86" i="4"/>
  <c r="AE85" i="4"/>
  <c r="AE84" i="4"/>
  <c r="AE83" i="4"/>
  <c r="AF81" i="4"/>
  <c r="AF80" i="4"/>
  <c r="AF79" i="4"/>
  <c r="AF78" i="4"/>
  <c r="AF77" i="4"/>
  <c r="AF7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B42" i="4"/>
  <c r="A42" i="4"/>
  <c r="B41" i="4"/>
  <c r="A41" i="4"/>
  <c r="D36" i="4"/>
  <c r="D38" i="4" s="1"/>
  <c r="A34" i="4"/>
  <c r="B33" i="4"/>
  <c r="A33" i="4"/>
  <c r="CD30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I30" i="4"/>
  <c r="H30" i="4"/>
  <c r="G30" i="4"/>
  <c r="F30" i="4"/>
  <c r="E30" i="4"/>
  <c r="CD7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D5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BO5" i="4"/>
  <c r="BN5" i="4"/>
  <c r="BM5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T5" i="4"/>
  <c r="S5" i="4"/>
  <c r="R5" i="4"/>
  <c r="Q5" i="4"/>
  <c r="P5" i="4"/>
  <c r="O5" i="4"/>
  <c r="N5" i="4"/>
  <c r="M5" i="4"/>
  <c r="L5" i="4"/>
  <c r="K5" i="4"/>
  <c r="A19" i="3"/>
  <c r="A10" i="3"/>
  <c r="I168" i="2"/>
  <c r="H168" i="2"/>
  <c r="G168" i="2"/>
  <c r="F168" i="2"/>
  <c r="E168" i="2"/>
  <c r="D168" i="2"/>
  <c r="C168" i="2"/>
  <c r="L166" i="2"/>
  <c r="J166" i="2"/>
  <c r="L165" i="2"/>
  <c r="J165" i="2"/>
  <c r="L164" i="2"/>
  <c r="J164" i="2"/>
  <c r="L163" i="2"/>
  <c r="J163" i="2"/>
  <c r="L162" i="2"/>
  <c r="J162" i="2"/>
  <c r="L161" i="2"/>
  <c r="J161" i="2"/>
  <c r="L160" i="2"/>
  <c r="J160" i="2"/>
  <c r="L159" i="2"/>
  <c r="J159" i="2"/>
  <c r="L158" i="2"/>
  <c r="J158" i="2"/>
  <c r="L157" i="2"/>
  <c r="J157" i="2"/>
  <c r="L156" i="2"/>
  <c r="J156" i="2"/>
  <c r="L155" i="2"/>
  <c r="J155" i="2"/>
  <c r="L154" i="2"/>
  <c r="J154" i="2"/>
  <c r="L153" i="2"/>
  <c r="J153" i="2"/>
  <c r="L152" i="2"/>
  <c r="J152" i="2"/>
  <c r="L151" i="2"/>
  <c r="J151" i="2"/>
  <c r="L150" i="2"/>
  <c r="J150" i="2"/>
  <c r="L149" i="2"/>
  <c r="J149" i="2"/>
  <c r="L148" i="2"/>
  <c r="J148" i="2"/>
  <c r="L147" i="2"/>
  <c r="J147" i="2"/>
  <c r="L146" i="2"/>
  <c r="J146" i="2"/>
  <c r="L145" i="2"/>
  <c r="J145" i="2"/>
  <c r="L144" i="2"/>
  <c r="J144" i="2"/>
  <c r="L143" i="2"/>
  <c r="J143" i="2"/>
  <c r="L142" i="2"/>
  <c r="J142" i="2"/>
  <c r="L141" i="2"/>
  <c r="J141" i="2"/>
  <c r="L140" i="2"/>
  <c r="J140" i="2"/>
  <c r="L139" i="2"/>
  <c r="J139" i="2"/>
  <c r="L138" i="2"/>
  <c r="J138" i="2"/>
  <c r="L137" i="2"/>
  <c r="J137" i="2"/>
  <c r="L136" i="2"/>
  <c r="J136" i="2"/>
  <c r="L135" i="2"/>
  <c r="J135" i="2"/>
  <c r="L134" i="2"/>
  <c r="J134" i="2"/>
  <c r="L133" i="2"/>
  <c r="J133" i="2"/>
  <c r="L132" i="2"/>
  <c r="J132" i="2"/>
  <c r="L131" i="2"/>
  <c r="J131" i="2"/>
  <c r="L130" i="2"/>
  <c r="J130" i="2"/>
  <c r="L129" i="2"/>
  <c r="J129" i="2"/>
  <c r="L128" i="2"/>
  <c r="J128" i="2"/>
  <c r="L127" i="2"/>
  <c r="J127" i="2"/>
  <c r="L126" i="2"/>
  <c r="J126" i="2"/>
  <c r="L125" i="2"/>
  <c r="J125" i="2"/>
  <c r="L124" i="2"/>
  <c r="J124" i="2"/>
  <c r="L123" i="2"/>
  <c r="J123" i="2"/>
  <c r="L122" i="2"/>
  <c r="J122" i="2"/>
  <c r="L121" i="2"/>
  <c r="J121" i="2"/>
  <c r="L120" i="2"/>
  <c r="J120" i="2"/>
  <c r="L119" i="2"/>
  <c r="J119" i="2"/>
  <c r="L118" i="2"/>
  <c r="J118" i="2"/>
  <c r="L117" i="2"/>
  <c r="J117" i="2"/>
  <c r="L116" i="2"/>
  <c r="J116" i="2"/>
  <c r="L115" i="2"/>
  <c r="J115" i="2"/>
  <c r="L114" i="2"/>
  <c r="J114" i="2"/>
  <c r="L113" i="2"/>
  <c r="J113" i="2"/>
  <c r="L112" i="2"/>
  <c r="J112" i="2"/>
  <c r="L111" i="2"/>
  <c r="J111" i="2"/>
  <c r="L110" i="2"/>
  <c r="J110" i="2"/>
  <c r="L109" i="2"/>
  <c r="J109" i="2"/>
  <c r="L108" i="2"/>
  <c r="J108" i="2"/>
  <c r="L107" i="2"/>
  <c r="J107" i="2"/>
  <c r="L106" i="2"/>
  <c r="J106" i="2"/>
  <c r="L105" i="2"/>
  <c r="J105" i="2"/>
  <c r="L104" i="2"/>
  <c r="J104" i="2"/>
  <c r="L103" i="2"/>
  <c r="J103" i="2"/>
  <c r="L102" i="2"/>
  <c r="J102" i="2"/>
  <c r="L101" i="2"/>
  <c r="J101" i="2"/>
  <c r="L100" i="2"/>
  <c r="J100" i="2"/>
  <c r="L99" i="2"/>
  <c r="J99" i="2"/>
  <c r="L98" i="2"/>
  <c r="J98" i="2"/>
  <c r="L97" i="2"/>
  <c r="J97" i="2"/>
  <c r="L96" i="2"/>
  <c r="J96" i="2"/>
  <c r="L95" i="2"/>
  <c r="J95" i="2"/>
  <c r="L94" i="2"/>
  <c r="J94" i="2"/>
  <c r="L93" i="2"/>
  <c r="J93" i="2"/>
  <c r="L92" i="2"/>
  <c r="J92" i="2"/>
  <c r="L91" i="2"/>
  <c r="J91" i="2"/>
  <c r="L90" i="2"/>
  <c r="J90" i="2"/>
  <c r="L89" i="2"/>
  <c r="J89" i="2"/>
  <c r="L88" i="2"/>
  <c r="J88" i="2"/>
  <c r="K88" i="2" s="1"/>
  <c r="I84" i="2"/>
  <c r="H84" i="2"/>
  <c r="G84" i="2"/>
  <c r="F84" i="2"/>
  <c r="E84" i="2"/>
  <c r="D84" i="2"/>
  <c r="C84" i="2"/>
  <c r="L82" i="2"/>
  <c r="J82" i="2"/>
  <c r="L81" i="2"/>
  <c r="J81" i="2"/>
  <c r="L80" i="2"/>
  <c r="J80" i="2"/>
  <c r="L79" i="2"/>
  <c r="J79" i="2"/>
  <c r="L78" i="2"/>
  <c r="J78" i="2"/>
  <c r="L77" i="2"/>
  <c r="J77" i="2"/>
  <c r="L76" i="2"/>
  <c r="J76" i="2"/>
  <c r="L75" i="2"/>
  <c r="J75" i="2"/>
  <c r="L74" i="2"/>
  <c r="J74" i="2"/>
  <c r="L73" i="2"/>
  <c r="J73" i="2"/>
  <c r="L72" i="2"/>
  <c r="J72" i="2"/>
  <c r="L71" i="2"/>
  <c r="J71" i="2"/>
  <c r="L70" i="2"/>
  <c r="J70" i="2"/>
  <c r="L69" i="2"/>
  <c r="J69" i="2"/>
  <c r="L68" i="2"/>
  <c r="J68" i="2"/>
  <c r="L67" i="2"/>
  <c r="J67" i="2"/>
  <c r="L66" i="2"/>
  <c r="J66" i="2"/>
  <c r="L65" i="2"/>
  <c r="J65" i="2"/>
  <c r="L64" i="2"/>
  <c r="J64" i="2"/>
  <c r="L63" i="2"/>
  <c r="J63" i="2"/>
  <c r="L62" i="2"/>
  <c r="J62" i="2"/>
  <c r="L61" i="2"/>
  <c r="J61" i="2"/>
  <c r="L60" i="2"/>
  <c r="J60" i="2"/>
  <c r="L59" i="2"/>
  <c r="J59" i="2"/>
  <c r="L58" i="2"/>
  <c r="J58" i="2"/>
  <c r="L57" i="2"/>
  <c r="J57" i="2"/>
  <c r="L56" i="2"/>
  <c r="J56" i="2"/>
  <c r="L55" i="2"/>
  <c r="J55" i="2"/>
  <c r="L54" i="2"/>
  <c r="J54" i="2"/>
  <c r="L53" i="2"/>
  <c r="J53" i="2"/>
  <c r="L52" i="2"/>
  <c r="J52" i="2"/>
  <c r="L51" i="2"/>
  <c r="J51" i="2"/>
  <c r="L50" i="2"/>
  <c r="J50" i="2"/>
  <c r="L49" i="2"/>
  <c r="J49" i="2"/>
  <c r="L48" i="2"/>
  <c r="J48" i="2"/>
  <c r="L47" i="2"/>
  <c r="J47" i="2"/>
  <c r="L46" i="2"/>
  <c r="J46" i="2"/>
  <c r="L45" i="2"/>
  <c r="J45" i="2"/>
  <c r="L44" i="2"/>
  <c r="J44" i="2"/>
  <c r="L43" i="2"/>
  <c r="J43" i="2"/>
  <c r="L42" i="2"/>
  <c r="J42" i="2"/>
  <c r="L41" i="2"/>
  <c r="J41" i="2"/>
  <c r="L40" i="2"/>
  <c r="J40" i="2"/>
  <c r="L39" i="2"/>
  <c r="J39" i="2"/>
  <c r="L38" i="2"/>
  <c r="J38" i="2"/>
  <c r="L37" i="2"/>
  <c r="J37" i="2"/>
  <c r="L36" i="2"/>
  <c r="J36" i="2"/>
  <c r="L35" i="2"/>
  <c r="J35" i="2"/>
  <c r="L34" i="2"/>
  <c r="J34" i="2"/>
  <c r="L33" i="2"/>
  <c r="J33" i="2"/>
  <c r="L32" i="2"/>
  <c r="J32" i="2"/>
  <c r="L31" i="2"/>
  <c r="J31" i="2"/>
  <c r="L30" i="2"/>
  <c r="J30" i="2"/>
  <c r="L29" i="2"/>
  <c r="J29" i="2"/>
  <c r="L28" i="2"/>
  <c r="J28" i="2"/>
  <c r="L27" i="2"/>
  <c r="J27" i="2"/>
  <c r="L26" i="2"/>
  <c r="J26" i="2"/>
  <c r="L25" i="2"/>
  <c r="J25" i="2"/>
  <c r="L24" i="2"/>
  <c r="J24" i="2"/>
  <c r="L23" i="2"/>
  <c r="J23" i="2"/>
  <c r="L22" i="2"/>
  <c r="J22" i="2"/>
  <c r="L21" i="2"/>
  <c r="J21" i="2"/>
  <c r="L20" i="2"/>
  <c r="J20" i="2"/>
  <c r="L19" i="2"/>
  <c r="J19" i="2"/>
  <c r="L18" i="2"/>
  <c r="J18" i="2"/>
  <c r="L17" i="2"/>
  <c r="J17" i="2"/>
  <c r="L16" i="2"/>
  <c r="J16" i="2"/>
  <c r="L15" i="2"/>
  <c r="J15" i="2"/>
  <c r="L14" i="2"/>
  <c r="J14" i="2"/>
  <c r="L13" i="2"/>
  <c r="J13" i="2"/>
  <c r="L12" i="2"/>
  <c r="J12" i="2"/>
  <c r="L11" i="2"/>
  <c r="J11" i="2"/>
  <c r="L10" i="2"/>
  <c r="J10" i="2"/>
  <c r="L9" i="2"/>
  <c r="J9" i="2"/>
  <c r="L8" i="2"/>
  <c r="J8" i="2"/>
  <c r="L7" i="2"/>
  <c r="J7" i="2"/>
  <c r="L6" i="2"/>
  <c r="J6" i="2"/>
  <c r="L5" i="2"/>
  <c r="J5" i="2"/>
  <c r="N4" i="2"/>
  <c r="L4" i="2"/>
  <c r="J4" i="2"/>
  <c r="D185" i="1"/>
  <c r="C185" i="1"/>
  <c r="G183" i="1"/>
  <c r="E183" i="1"/>
  <c r="G182" i="1"/>
  <c r="E182" i="1"/>
  <c r="G181" i="1"/>
  <c r="E181" i="1"/>
  <c r="G180" i="1"/>
  <c r="E180" i="1"/>
  <c r="G179" i="1"/>
  <c r="E179" i="1"/>
  <c r="G178" i="1"/>
  <c r="E178" i="1"/>
  <c r="G177" i="1"/>
  <c r="E177" i="1"/>
  <c r="G176" i="1"/>
  <c r="E176" i="1"/>
  <c r="G175" i="1"/>
  <c r="E175" i="1"/>
  <c r="G174" i="1"/>
  <c r="E174" i="1"/>
  <c r="G173" i="1"/>
  <c r="E173" i="1"/>
  <c r="G172" i="1"/>
  <c r="E172" i="1"/>
  <c r="G171" i="1"/>
  <c r="E171" i="1"/>
  <c r="G170" i="1"/>
  <c r="E170" i="1"/>
  <c r="G169" i="1"/>
  <c r="E169" i="1"/>
  <c r="G168" i="1"/>
  <c r="E168" i="1"/>
  <c r="G167" i="1"/>
  <c r="E167" i="1"/>
  <c r="G166" i="1"/>
  <c r="E166" i="1"/>
  <c r="G165" i="1"/>
  <c r="E165" i="1"/>
  <c r="G164" i="1"/>
  <c r="E164" i="1"/>
  <c r="G163" i="1"/>
  <c r="E163" i="1"/>
  <c r="G162" i="1"/>
  <c r="E162" i="1"/>
  <c r="G161" i="1"/>
  <c r="E161" i="1"/>
  <c r="G160" i="1"/>
  <c r="E160" i="1"/>
  <c r="G159" i="1"/>
  <c r="E159" i="1"/>
  <c r="G158" i="1"/>
  <c r="E158" i="1"/>
  <c r="G157" i="1"/>
  <c r="E157" i="1"/>
  <c r="G156" i="1"/>
  <c r="E156" i="1"/>
  <c r="G155" i="1"/>
  <c r="E155" i="1"/>
  <c r="G154" i="1"/>
  <c r="E154" i="1"/>
  <c r="G153" i="1"/>
  <c r="E153" i="1"/>
  <c r="G152" i="1"/>
  <c r="E152" i="1"/>
  <c r="G151" i="1"/>
  <c r="E151" i="1"/>
  <c r="G150" i="1"/>
  <c r="E150" i="1"/>
  <c r="G149" i="1"/>
  <c r="E149" i="1"/>
  <c r="G148" i="1"/>
  <c r="E148" i="1"/>
  <c r="G147" i="1"/>
  <c r="E147" i="1"/>
  <c r="G146" i="1"/>
  <c r="E146" i="1"/>
  <c r="G145" i="1"/>
  <c r="E145" i="1"/>
  <c r="G144" i="1"/>
  <c r="E144" i="1"/>
  <c r="G143" i="1"/>
  <c r="E143" i="1"/>
  <c r="G142" i="1"/>
  <c r="E142" i="1"/>
  <c r="G141" i="1"/>
  <c r="E141" i="1"/>
  <c r="G140" i="1"/>
  <c r="E140" i="1"/>
  <c r="G139" i="1"/>
  <c r="E139" i="1"/>
  <c r="G138" i="1"/>
  <c r="E138" i="1"/>
  <c r="G137" i="1"/>
  <c r="E137" i="1"/>
  <c r="G136" i="1"/>
  <c r="E136" i="1"/>
  <c r="G135" i="1"/>
  <c r="E135" i="1"/>
  <c r="G134" i="1"/>
  <c r="E134" i="1"/>
  <c r="G133" i="1"/>
  <c r="E133" i="1"/>
  <c r="G132" i="1"/>
  <c r="E132" i="1"/>
  <c r="G131" i="1"/>
  <c r="E131" i="1"/>
  <c r="G130" i="1"/>
  <c r="E130" i="1"/>
  <c r="G129" i="1"/>
  <c r="E129" i="1"/>
  <c r="G128" i="1"/>
  <c r="E128" i="1"/>
  <c r="G127" i="1"/>
  <c r="E127" i="1"/>
  <c r="G126" i="1"/>
  <c r="E126" i="1"/>
  <c r="G125" i="1"/>
  <c r="E125" i="1"/>
  <c r="G124" i="1"/>
  <c r="E124" i="1"/>
  <c r="G123" i="1"/>
  <c r="E123" i="1"/>
  <c r="G122" i="1"/>
  <c r="E122" i="1"/>
  <c r="G121" i="1"/>
  <c r="E121" i="1"/>
  <c r="G120" i="1"/>
  <c r="E120" i="1"/>
  <c r="G119" i="1"/>
  <c r="E119" i="1"/>
  <c r="G118" i="1"/>
  <c r="E118" i="1"/>
  <c r="G117" i="1"/>
  <c r="E117" i="1"/>
  <c r="G116" i="1"/>
  <c r="E116" i="1"/>
  <c r="G115" i="1"/>
  <c r="E115" i="1"/>
  <c r="G114" i="1"/>
  <c r="E114" i="1"/>
  <c r="G113" i="1"/>
  <c r="E113" i="1"/>
  <c r="G112" i="1"/>
  <c r="E112" i="1"/>
  <c r="G111" i="1"/>
  <c r="E111" i="1"/>
  <c r="G110" i="1"/>
  <c r="E110" i="1"/>
  <c r="G109" i="1"/>
  <c r="E109" i="1"/>
  <c r="G108" i="1"/>
  <c r="E108" i="1"/>
  <c r="G107" i="1"/>
  <c r="E107" i="1"/>
  <c r="G106" i="1"/>
  <c r="E106" i="1"/>
  <c r="G101" i="1"/>
  <c r="E101" i="1"/>
  <c r="G100" i="1"/>
  <c r="E100" i="1"/>
  <c r="G99" i="1"/>
  <c r="E99" i="1"/>
  <c r="G98" i="1"/>
  <c r="E98" i="1"/>
  <c r="G97" i="1"/>
  <c r="E97" i="1"/>
  <c r="G96" i="1"/>
  <c r="E96" i="1"/>
  <c r="G95" i="1"/>
  <c r="E95" i="1"/>
  <c r="G94" i="1"/>
  <c r="E94" i="1"/>
  <c r="G93" i="1"/>
  <c r="E93" i="1"/>
  <c r="G92" i="1"/>
  <c r="E92" i="1"/>
  <c r="G91" i="1"/>
  <c r="E91" i="1"/>
  <c r="G90" i="1"/>
  <c r="E90" i="1"/>
  <c r="G89" i="1"/>
  <c r="E89" i="1"/>
  <c r="I88" i="1"/>
  <c r="G88" i="1"/>
  <c r="E88" i="1"/>
  <c r="F88" i="1" s="1"/>
  <c r="D84" i="1"/>
  <c r="C84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  <c r="I4" i="1"/>
  <c r="G4" i="1"/>
  <c r="E4" i="1"/>
  <c r="P262" i="1" l="1"/>
  <c r="P263" i="1" s="1"/>
  <c r="P264" i="1" s="1"/>
  <c r="P265" i="1" s="1"/>
  <c r="P266" i="1" s="1"/>
  <c r="P267" i="1" s="1"/>
  <c r="P268" i="1" s="1"/>
  <c r="P269" i="1" s="1"/>
  <c r="P270" i="1" s="1"/>
  <c r="P271" i="1" s="1"/>
  <c r="P272" i="1" s="1"/>
  <c r="P273" i="1" s="1"/>
  <c r="P274" i="1" s="1"/>
  <c r="P275" i="1" s="1"/>
  <c r="P276" i="1" s="1"/>
  <c r="P277" i="1" s="1"/>
  <c r="P278" i="1" s="1"/>
  <c r="P279" i="1" s="1"/>
  <c r="P280" i="1" s="1"/>
  <c r="P281" i="1" s="1"/>
  <c r="P282" i="1" s="1"/>
  <c r="P283" i="1" s="1"/>
  <c r="P284" i="1" s="1"/>
  <c r="P285" i="1" s="1"/>
  <c r="H18" i="8"/>
  <c r="M13" i="8"/>
  <c r="S38" i="8"/>
  <c r="S40" i="8" s="1"/>
  <c r="S42" i="8" s="1"/>
  <c r="O16" i="8" s="1"/>
  <c r="S16" i="8" s="1"/>
  <c r="U217" i="2"/>
  <c r="U218" i="2" s="1"/>
  <c r="U219" i="2" s="1"/>
  <c r="U220" i="2" s="1"/>
  <c r="U221" i="2" s="1"/>
  <c r="U222" i="2" s="1"/>
  <c r="U223" i="2" s="1"/>
  <c r="U224" i="2" s="1"/>
  <c r="U225" i="2" s="1"/>
  <c r="E214" i="1"/>
  <c r="E226" i="1"/>
  <c r="E238" i="1"/>
  <c r="E250" i="1"/>
  <c r="E262" i="1"/>
  <c r="E274" i="1"/>
  <c r="E215" i="1"/>
  <c r="E221" i="1"/>
  <c r="E227" i="1"/>
  <c r="E233" i="1"/>
  <c r="E239" i="1"/>
  <c r="E245" i="1"/>
  <c r="E251" i="1"/>
  <c r="E257" i="1"/>
  <c r="E263" i="1"/>
  <c r="E269" i="1"/>
  <c r="E275" i="1"/>
  <c r="E281" i="1"/>
  <c r="E216" i="1"/>
  <c r="E228" i="1"/>
  <c r="E240" i="1"/>
  <c r="E252" i="1"/>
  <c r="E264" i="1"/>
  <c r="E276" i="1"/>
  <c r="E218" i="1"/>
  <c r="E230" i="1"/>
  <c r="E242" i="1"/>
  <c r="E254" i="1"/>
  <c r="E266" i="1"/>
  <c r="E278" i="1"/>
  <c r="E220" i="1"/>
  <c r="E232" i="1"/>
  <c r="E244" i="1"/>
  <c r="E256" i="1"/>
  <c r="E268" i="1"/>
  <c r="E210" i="1"/>
  <c r="E222" i="1"/>
  <c r="E234" i="1"/>
  <c r="E246" i="1"/>
  <c r="E258" i="1"/>
  <c r="E270" i="1"/>
  <c r="E282" i="1"/>
  <c r="E280" i="1"/>
  <c r="E211" i="1"/>
  <c r="E217" i="1"/>
  <c r="E223" i="1"/>
  <c r="E229" i="1"/>
  <c r="E235" i="1"/>
  <c r="E241" i="1"/>
  <c r="E247" i="1"/>
  <c r="E253" i="1"/>
  <c r="E259" i="1"/>
  <c r="E265" i="1"/>
  <c r="E271" i="1"/>
  <c r="E277" i="1"/>
  <c r="E283" i="1"/>
  <c r="E213" i="1"/>
  <c r="E219" i="1"/>
  <c r="E225" i="1"/>
  <c r="E231" i="1"/>
  <c r="E237" i="1"/>
  <c r="E243" i="1"/>
  <c r="E249" i="1"/>
  <c r="E255" i="1"/>
  <c r="E261" i="1"/>
  <c r="E267" i="1"/>
  <c r="E273" i="1"/>
  <c r="E279" i="1"/>
  <c r="E285" i="1"/>
  <c r="E212" i="1"/>
  <c r="E224" i="1"/>
  <c r="E236" i="1"/>
  <c r="E248" i="1"/>
  <c r="E260" i="1"/>
  <c r="E272" i="1"/>
  <c r="E284" i="1"/>
  <c r="E194" i="1"/>
  <c r="E200" i="1"/>
  <c r="E209" i="1"/>
  <c r="D287" i="1"/>
  <c r="C287" i="1"/>
  <c r="E191" i="1"/>
  <c r="E193" i="1"/>
  <c r="E199" i="1"/>
  <c r="E208" i="1"/>
  <c r="E197" i="1"/>
  <c r="E203" i="1"/>
  <c r="E207" i="1"/>
  <c r="E195" i="1"/>
  <c r="E190" i="1"/>
  <c r="E196" i="1"/>
  <c r="E202" i="1"/>
  <c r="E201" i="1"/>
  <c r="E192" i="1"/>
  <c r="E198" i="1"/>
  <c r="J178" i="2"/>
  <c r="J212" i="2"/>
  <c r="J224" i="2"/>
  <c r="J214" i="2"/>
  <c r="J226" i="2"/>
  <c r="J250" i="2"/>
  <c r="J173" i="2"/>
  <c r="K173" i="2" s="1"/>
  <c r="J180" i="2"/>
  <c r="J185" i="2"/>
  <c r="J188" i="2"/>
  <c r="J190" i="2"/>
  <c r="J192" i="2"/>
  <c r="J197" i="2"/>
  <c r="J202" i="2"/>
  <c r="J204" i="2"/>
  <c r="J209" i="2"/>
  <c r="J216" i="2"/>
  <c r="J221" i="2"/>
  <c r="J228" i="2"/>
  <c r="J233" i="2"/>
  <c r="J236" i="2"/>
  <c r="J238" i="2"/>
  <c r="J240" i="2"/>
  <c r="J245" i="2"/>
  <c r="J175" i="2"/>
  <c r="J182" i="2"/>
  <c r="J187" i="2"/>
  <c r="J194" i="2"/>
  <c r="J199" i="2"/>
  <c r="J200" i="2"/>
  <c r="J206" i="2"/>
  <c r="J211" i="2"/>
  <c r="J218" i="2"/>
  <c r="J223" i="2"/>
  <c r="J230" i="2"/>
  <c r="J235" i="2"/>
  <c r="J242" i="2"/>
  <c r="J247" i="2"/>
  <c r="J248" i="2"/>
  <c r="J177" i="2"/>
  <c r="J189" i="2"/>
  <c r="J201" i="2"/>
  <c r="J213" i="2"/>
  <c r="J225" i="2"/>
  <c r="J237" i="2"/>
  <c r="J249" i="2"/>
  <c r="J179" i="2"/>
  <c r="J184" i="2"/>
  <c r="J191" i="2"/>
  <c r="J196" i="2"/>
  <c r="J203" i="2"/>
  <c r="J208" i="2"/>
  <c r="J215" i="2"/>
  <c r="J220" i="2"/>
  <c r="J227" i="2"/>
  <c r="J232" i="2"/>
  <c r="J239" i="2"/>
  <c r="J244" i="2"/>
  <c r="J251" i="2"/>
  <c r="J174" i="2"/>
  <c r="J186" i="2"/>
  <c r="J246" i="2"/>
  <c r="J181" i="2"/>
  <c r="J193" i="2"/>
  <c r="J198" i="2"/>
  <c r="J205" i="2"/>
  <c r="J210" i="2"/>
  <c r="J217" i="2"/>
  <c r="J222" i="2"/>
  <c r="J229" i="2"/>
  <c r="J234" i="2"/>
  <c r="J241" i="2"/>
  <c r="J176" i="2"/>
  <c r="J183" i="2"/>
  <c r="J195" i="2"/>
  <c r="J207" i="2"/>
  <c r="J219" i="2"/>
  <c r="J231" i="2"/>
  <c r="J243" i="2"/>
  <c r="G253" i="2"/>
  <c r="H253" i="2"/>
  <c r="I253" i="2"/>
  <c r="E253" i="2"/>
  <c r="F253" i="2"/>
  <c r="D253" i="2"/>
  <c r="C253" i="2"/>
  <c r="M89" i="2"/>
  <c r="C33" i="4"/>
  <c r="R33" i="4" s="1"/>
  <c r="C184" i="6"/>
  <c r="D184" i="6"/>
  <c r="E184" i="6"/>
  <c r="CJ34" i="5"/>
  <c r="F184" i="6"/>
  <c r="AC106" i="5"/>
  <c r="AC110" i="5" s="1"/>
  <c r="AD106" i="5"/>
  <c r="AD110" i="5" s="1"/>
  <c r="AE106" i="5"/>
  <c r="AE110" i="5" s="1"/>
  <c r="AG106" i="5"/>
  <c r="AG110" i="5" s="1"/>
  <c r="AK96" i="5"/>
  <c r="AK100" i="5" s="1"/>
  <c r="AA110" i="5"/>
  <c r="AA111" i="5" s="1"/>
  <c r="AB106" i="5"/>
  <c r="AB110" i="5" s="1"/>
  <c r="AN96" i="5"/>
  <c r="AN100" i="5" s="1"/>
  <c r="BI41" i="4"/>
  <c r="AO96" i="5"/>
  <c r="AO100" i="5" s="1"/>
  <c r="AL96" i="5"/>
  <c r="AL100" i="5" s="1"/>
  <c r="AS96" i="5"/>
  <c r="AS100" i="5" s="1"/>
  <c r="AT96" i="5"/>
  <c r="AT100" i="5" s="1"/>
  <c r="Q184" i="6"/>
  <c r="BO42" i="5"/>
  <c r="AW42" i="5"/>
  <c r="BQ34" i="5"/>
  <c r="AA42" i="5"/>
  <c r="AA45" i="5" s="1"/>
  <c r="BG34" i="5"/>
  <c r="M34" i="5"/>
  <c r="M36" i="5" s="1"/>
  <c r="BI33" i="5"/>
  <c r="BG33" i="5"/>
  <c r="AF30" i="5"/>
  <c r="AM41" i="5"/>
  <c r="AK41" i="5"/>
  <c r="BV33" i="5"/>
  <c r="AJ41" i="5"/>
  <c r="CF33" i="5"/>
  <c r="CS41" i="5"/>
  <c r="AG30" i="5"/>
  <c r="CA41" i="4"/>
  <c r="AI41" i="4"/>
  <c r="CU41" i="5"/>
  <c r="K41" i="4"/>
  <c r="BN41" i="4"/>
  <c r="BN45" i="4" s="1"/>
  <c r="BD33" i="5"/>
  <c r="V41" i="4"/>
  <c r="CI33" i="5"/>
  <c r="BE41" i="5"/>
  <c r="C34" i="4"/>
  <c r="K34" i="4" s="1"/>
  <c r="AJ41" i="4"/>
  <c r="M42" i="4"/>
  <c r="M106" i="4"/>
  <c r="M110" i="4" s="1"/>
  <c r="CK33" i="5"/>
  <c r="BZ41" i="5"/>
  <c r="AU96" i="5"/>
  <c r="AU100" i="5" s="1"/>
  <c r="CB41" i="4"/>
  <c r="AK41" i="4"/>
  <c r="AK42" i="4"/>
  <c r="CA41" i="5"/>
  <c r="AA100" i="5"/>
  <c r="AA101" i="5" s="1"/>
  <c r="AT41" i="4"/>
  <c r="BI42" i="4"/>
  <c r="AD30" i="5"/>
  <c r="CI41" i="5"/>
  <c r="AU41" i="4"/>
  <c r="CB42" i="4"/>
  <c r="CP33" i="5"/>
  <c r="AF96" i="5"/>
  <c r="AF100" i="5" s="1"/>
  <c r="G184" i="6"/>
  <c r="W41" i="4"/>
  <c r="BG41" i="4"/>
  <c r="AE33" i="5"/>
  <c r="AG96" i="5"/>
  <c r="AG100" i="5" s="1"/>
  <c r="H184" i="6"/>
  <c r="BZ41" i="4"/>
  <c r="R41" i="4"/>
  <c r="BH41" i="4"/>
  <c r="AF33" i="5"/>
  <c r="AH96" i="5"/>
  <c r="AH100" i="5" s="1"/>
  <c r="I184" i="6"/>
  <c r="AG33" i="5"/>
  <c r="AI96" i="5"/>
  <c r="AI100" i="5" s="1"/>
  <c r="Q41" i="4"/>
  <c r="BT41" i="4"/>
  <c r="BM41" i="4"/>
  <c r="AT33" i="5"/>
  <c r="R184" i="6"/>
  <c r="Z96" i="4"/>
  <c r="Z100" i="4" s="1"/>
  <c r="L96" i="4"/>
  <c r="L100" i="4" s="1"/>
  <c r="W96" i="4"/>
  <c r="W100" i="4" s="1"/>
  <c r="U96" i="4"/>
  <c r="U100" i="4" s="1"/>
  <c r="T96" i="4"/>
  <c r="T100" i="4" s="1"/>
  <c r="S96" i="4"/>
  <c r="S100" i="4" s="1"/>
  <c r="R96" i="4"/>
  <c r="R100" i="4" s="1"/>
  <c r="J100" i="4"/>
  <c r="Q96" i="4"/>
  <c r="Q100" i="4" s="1"/>
  <c r="P96" i="4"/>
  <c r="P100" i="4" s="1"/>
  <c r="X96" i="4"/>
  <c r="X100" i="4" s="1"/>
  <c r="AE96" i="4"/>
  <c r="AE100" i="4" s="1"/>
  <c r="AD96" i="4"/>
  <c r="AD100" i="4" s="1"/>
  <c r="Y96" i="4"/>
  <c r="Y100" i="4" s="1"/>
  <c r="AC96" i="4"/>
  <c r="AC100" i="4" s="1"/>
  <c r="AB96" i="4"/>
  <c r="AB100" i="4" s="1"/>
  <c r="AA96" i="4"/>
  <c r="AA100" i="4" s="1"/>
  <c r="V96" i="4"/>
  <c r="V100" i="4" s="1"/>
  <c r="O96" i="4"/>
  <c r="O100" i="4" s="1"/>
  <c r="N96" i="4"/>
  <c r="N100" i="4" s="1"/>
  <c r="K96" i="4"/>
  <c r="M96" i="4"/>
  <c r="M100" i="4" s="1"/>
  <c r="CC42" i="4"/>
  <c r="T42" i="4"/>
  <c r="AM42" i="4"/>
  <c r="BK42" i="4"/>
  <c r="CD42" i="4"/>
  <c r="AL42" i="4"/>
  <c r="BS41" i="4"/>
  <c r="BE41" i="4"/>
  <c r="AQ41" i="4"/>
  <c r="AC41" i="4"/>
  <c r="O41" i="4"/>
  <c r="BQ41" i="4"/>
  <c r="BC41" i="4"/>
  <c r="AO41" i="4"/>
  <c r="AA41" i="4"/>
  <c r="M41" i="4"/>
  <c r="CD41" i="4"/>
  <c r="BP41" i="4"/>
  <c r="BB41" i="4"/>
  <c r="AN41" i="4"/>
  <c r="Z41" i="4"/>
  <c r="L41" i="4"/>
  <c r="S41" i="4"/>
  <c r="AL41" i="4"/>
  <c r="BJ41" i="4"/>
  <c r="CC41" i="4"/>
  <c r="U42" i="4"/>
  <c r="AN42" i="4"/>
  <c r="BL42" i="4"/>
  <c r="BJ42" i="4"/>
  <c r="T41" i="4"/>
  <c r="AM41" i="4"/>
  <c r="BK41" i="4"/>
  <c r="V42" i="4"/>
  <c r="AO42" i="4"/>
  <c r="BM42" i="4"/>
  <c r="S42" i="4"/>
  <c r="CE9" i="4"/>
  <c r="U41" i="4"/>
  <c r="AS41" i="4"/>
  <c r="BL41" i="4"/>
  <c r="W42" i="4"/>
  <c r="AU42" i="4"/>
  <c r="BV42" i="4"/>
  <c r="BH42" i="4"/>
  <c r="AT42" i="4"/>
  <c r="AF42" i="4"/>
  <c r="R42" i="4"/>
  <c r="D42" i="4"/>
  <c r="BU42" i="4"/>
  <c r="BG42" i="4"/>
  <c r="AS42" i="4"/>
  <c r="AE42" i="4"/>
  <c r="Q42" i="4"/>
  <c r="BT42" i="4"/>
  <c r="BF42" i="4"/>
  <c r="AR42" i="4"/>
  <c r="AD42" i="4"/>
  <c r="P42" i="4"/>
  <c r="BS42" i="4"/>
  <c r="BE42" i="4"/>
  <c r="AQ42" i="4"/>
  <c r="AC42" i="4"/>
  <c r="O42" i="4"/>
  <c r="BR42" i="4"/>
  <c r="BD42" i="4"/>
  <c r="AP42" i="4"/>
  <c r="AB42" i="4"/>
  <c r="N42" i="4"/>
  <c r="E42" i="4"/>
  <c r="E45" i="4" s="1"/>
  <c r="AV42" i="4"/>
  <c r="Y42" i="4"/>
  <c r="D30" i="4"/>
  <c r="D57" i="4"/>
  <c r="X41" i="4"/>
  <c r="AV41" i="4"/>
  <c r="BO41" i="4"/>
  <c r="G42" i="4"/>
  <c r="G45" i="4" s="1"/>
  <c r="Z42" i="4"/>
  <c r="AX42" i="4"/>
  <c r="BQ42" i="4"/>
  <c r="BP42" i="4"/>
  <c r="Y41" i="4"/>
  <c r="AW41" i="4"/>
  <c r="BU41" i="4"/>
  <c r="H42" i="4"/>
  <c r="H45" i="4" s="1"/>
  <c r="AA42" i="4"/>
  <c r="AY42" i="4"/>
  <c r="BW42" i="4"/>
  <c r="J110" i="4"/>
  <c r="P106" i="4"/>
  <c r="P110" i="4" s="1"/>
  <c r="AE41" i="4"/>
  <c r="AX41" i="4"/>
  <c r="BV41" i="4"/>
  <c r="I42" i="4"/>
  <c r="I45" i="4" s="1"/>
  <c r="AG42" i="4"/>
  <c r="AZ42" i="4"/>
  <c r="BX42" i="4"/>
  <c r="K106" i="4"/>
  <c r="F42" i="4"/>
  <c r="F45" i="4" s="1"/>
  <c r="AF41" i="4"/>
  <c r="AY41" i="4"/>
  <c r="BW41" i="4"/>
  <c r="J42" i="4"/>
  <c r="AH42" i="4"/>
  <c r="BA42" i="4"/>
  <c r="BY42" i="4"/>
  <c r="L106" i="4"/>
  <c r="L110" i="4" s="1"/>
  <c r="CE10" i="4"/>
  <c r="AW42" i="4"/>
  <c r="AG41" i="4"/>
  <c r="AZ41" i="4"/>
  <c r="BX41" i="4"/>
  <c r="K42" i="4"/>
  <c r="AI42" i="4"/>
  <c r="BB42" i="4"/>
  <c r="BZ42" i="4"/>
  <c r="X42" i="4"/>
  <c r="BO42" i="4"/>
  <c r="J41" i="4"/>
  <c r="AH41" i="4"/>
  <c r="BA41" i="4"/>
  <c r="BY41" i="4"/>
  <c r="L42" i="4"/>
  <c r="AJ42" i="4"/>
  <c r="BC42" i="4"/>
  <c r="CA42" i="4"/>
  <c r="N106" i="4"/>
  <c r="N110" i="4" s="1"/>
  <c r="BT34" i="5"/>
  <c r="BN42" i="5"/>
  <c r="BV34" i="5"/>
  <c r="CL42" i="5"/>
  <c r="BX42" i="5"/>
  <c r="BJ42" i="5"/>
  <c r="AV42" i="5"/>
  <c r="AH42" i="5"/>
  <c r="T42" i="5"/>
  <c r="T45" i="5" s="1"/>
  <c r="F42" i="5"/>
  <c r="F45" i="5" s="1"/>
  <c r="CK42" i="5"/>
  <c r="BW42" i="5"/>
  <c r="BI42" i="5"/>
  <c r="AU42" i="5"/>
  <c r="AG42" i="5"/>
  <c r="S42" i="5"/>
  <c r="S45" i="5" s="1"/>
  <c r="E42" i="5"/>
  <c r="E45" i="5" s="1"/>
  <c r="CJ42" i="5"/>
  <c r="BV42" i="5"/>
  <c r="BH42" i="5"/>
  <c r="AT42" i="5"/>
  <c r="AF42" i="5"/>
  <c r="R42" i="5"/>
  <c r="R45" i="5" s="1"/>
  <c r="D42" i="5"/>
  <c r="CU42" i="5"/>
  <c r="CG42" i="5"/>
  <c r="BS42" i="5"/>
  <c r="BE42" i="5"/>
  <c r="AQ42" i="5"/>
  <c r="AC42" i="5"/>
  <c r="AC45" i="5" s="1"/>
  <c r="O42" i="5"/>
  <c r="O45" i="5" s="1"/>
  <c r="CD42" i="5"/>
  <c r="BL42" i="5"/>
  <c r="AP42" i="5"/>
  <c r="X42" i="5"/>
  <c r="X45" i="5" s="1"/>
  <c r="CC42" i="5"/>
  <c r="BK42" i="5"/>
  <c r="AO42" i="5"/>
  <c r="W42" i="5"/>
  <c r="W45" i="5" s="1"/>
  <c r="CT42" i="5"/>
  <c r="CB42" i="5"/>
  <c r="BG42" i="5"/>
  <c r="AN42" i="5"/>
  <c r="V42" i="5"/>
  <c r="V45" i="5" s="1"/>
  <c r="CS42" i="5"/>
  <c r="CA42" i="5"/>
  <c r="BF42" i="5"/>
  <c r="AM42" i="5"/>
  <c r="U42" i="5"/>
  <c r="U45" i="5" s="1"/>
  <c r="CN42" i="5"/>
  <c r="BR42" i="5"/>
  <c r="AZ42" i="5"/>
  <c r="AE42" i="5"/>
  <c r="L42" i="5"/>
  <c r="L45" i="5" s="1"/>
  <c r="CM42" i="5"/>
  <c r="BQ42" i="5"/>
  <c r="AY42" i="5"/>
  <c r="AD42" i="5"/>
  <c r="K42" i="5"/>
  <c r="K45" i="5" s="1"/>
  <c r="CI42" i="5"/>
  <c r="BP42" i="5"/>
  <c r="AX42" i="5"/>
  <c r="AB42" i="5"/>
  <c r="AB45" i="5" s="1"/>
  <c r="J42" i="5"/>
  <c r="J45" i="5" s="1"/>
  <c r="CE42" i="5"/>
  <c r="BM42" i="5"/>
  <c r="AR42" i="5"/>
  <c r="Y42" i="5"/>
  <c r="Y45" i="5" s="1"/>
  <c r="G42" i="5"/>
  <c r="G45" i="5" s="1"/>
  <c r="CH42" i="5"/>
  <c r="AL42" i="5"/>
  <c r="CF42" i="5"/>
  <c r="AK42" i="5"/>
  <c r="BZ42" i="5"/>
  <c r="AJ42" i="5"/>
  <c r="BY42" i="5"/>
  <c r="AI42" i="5"/>
  <c r="BT42" i="5"/>
  <c r="Z42" i="5"/>
  <c r="Z45" i="5" s="1"/>
  <c r="D30" i="5"/>
  <c r="BD42" i="5"/>
  <c r="N42" i="5"/>
  <c r="N45" i="5" s="1"/>
  <c r="BC42" i="5"/>
  <c r="M42" i="5"/>
  <c r="M45" i="5" s="1"/>
  <c r="CR42" i="5"/>
  <c r="BB42" i="5"/>
  <c r="I42" i="5"/>
  <c r="I45" i="5" s="1"/>
  <c r="CQ42" i="5"/>
  <c r="BA42" i="5"/>
  <c r="H42" i="5"/>
  <c r="H45" i="5" s="1"/>
  <c r="CO42" i="5"/>
  <c r="AS42" i="5"/>
  <c r="BU42" i="5"/>
  <c r="CO34" i="5"/>
  <c r="CA34" i="5"/>
  <c r="BM34" i="5"/>
  <c r="AY34" i="5"/>
  <c r="AK34" i="5"/>
  <c r="W34" i="5"/>
  <c r="W36" i="5" s="1"/>
  <c r="I34" i="5"/>
  <c r="I36" i="5" s="1"/>
  <c r="CN34" i="5"/>
  <c r="BZ34" i="5"/>
  <c r="BL34" i="5"/>
  <c r="AX34" i="5"/>
  <c r="AJ34" i="5"/>
  <c r="V34" i="5"/>
  <c r="V36" i="5" s="1"/>
  <c r="H34" i="5"/>
  <c r="H36" i="5" s="1"/>
  <c r="CM34" i="5"/>
  <c r="BY34" i="5"/>
  <c r="BK34" i="5"/>
  <c r="AW34" i="5"/>
  <c r="AI34" i="5"/>
  <c r="U34" i="5"/>
  <c r="U36" i="5" s="1"/>
  <c r="G34" i="5"/>
  <c r="G36" i="5" s="1"/>
  <c r="CL34" i="5"/>
  <c r="BX34" i="5"/>
  <c r="BJ34" i="5"/>
  <c r="AV34" i="5"/>
  <c r="AH34" i="5"/>
  <c r="T34" i="5"/>
  <c r="T36" i="5" s="1"/>
  <c r="F34" i="5"/>
  <c r="F36" i="5" s="1"/>
  <c r="CU34" i="5"/>
  <c r="CG34" i="5"/>
  <c r="BS34" i="5"/>
  <c r="BE34" i="5"/>
  <c r="AQ34" i="5"/>
  <c r="AC34" i="5"/>
  <c r="AC36" i="5" s="1"/>
  <c r="O34" i="5"/>
  <c r="O36" i="5" s="1"/>
  <c r="CT34" i="5"/>
  <c r="CF34" i="5"/>
  <c r="BR34" i="5"/>
  <c r="BD34" i="5"/>
  <c r="AP34" i="5"/>
  <c r="AB34" i="5"/>
  <c r="AB36" i="5" s="1"/>
  <c r="N34" i="5"/>
  <c r="N36" i="5" s="1"/>
  <c r="CS34" i="5"/>
  <c r="CE34" i="5"/>
  <c r="CP34" i="5"/>
  <c r="CB34" i="5"/>
  <c r="BN34" i="5"/>
  <c r="AZ34" i="5"/>
  <c r="AL34" i="5"/>
  <c r="X34" i="5"/>
  <c r="X36" i="5" s="1"/>
  <c r="J34" i="5"/>
  <c r="J36" i="5" s="1"/>
  <c r="CH34" i="5"/>
  <c r="BC34" i="5"/>
  <c r="AA34" i="5"/>
  <c r="AA36" i="5" s="1"/>
  <c r="CD34" i="5"/>
  <c r="BB34" i="5"/>
  <c r="Z34" i="5"/>
  <c r="Z36" i="5" s="1"/>
  <c r="CC34" i="5"/>
  <c r="BA34" i="5"/>
  <c r="Y34" i="5"/>
  <c r="Y36" i="5" s="1"/>
  <c r="BW34" i="5"/>
  <c r="AU34" i="5"/>
  <c r="S34" i="5"/>
  <c r="S36" i="5" s="1"/>
  <c r="BU34" i="5"/>
  <c r="AS34" i="5"/>
  <c r="Q34" i="5"/>
  <c r="Q36" i="5" s="1"/>
  <c r="BP34" i="5"/>
  <c r="AN34" i="5"/>
  <c r="L34" i="5"/>
  <c r="L36" i="5" s="1"/>
  <c r="CR34" i="5"/>
  <c r="BO34" i="5"/>
  <c r="AM34" i="5"/>
  <c r="K34" i="5"/>
  <c r="K36" i="5" s="1"/>
  <c r="CQ34" i="5"/>
  <c r="BI34" i="5"/>
  <c r="AG34" i="5"/>
  <c r="E34" i="5"/>
  <c r="E36" i="5" s="1"/>
  <c r="CK34" i="5"/>
  <c r="BH34" i="5"/>
  <c r="AF34" i="5"/>
  <c r="CI34" i="5"/>
  <c r="BF34" i="5"/>
  <c r="AD34" i="5"/>
  <c r="AD36" i="5" s="1"/>
  <c r="D38" i="5"/>
  <c r="CP42" i="5"/>
  <c r="P34" i="5"/>
  <c r="P36" i="5" s="1"/>
  <c r="R34" i="5"/>
  <c r="R36" i="5" s="1"/>
  <c r="AE34" i="5"/>
  <c r="J30" i="4"/>
  <c r="N41" i="4"/>
  <c r="AB41" i="4"/>
  <c r="AP41" i="4"/>
  <c r="BD41" i="4"/>
  <c r="BR41" i="4"/>
  <c r="AO34" i="5"/>
  <c r="AR34" i="5"/>
  <c r="P42" i="5"/>
  <c r="P45" i="5" s="1"/>
  <c r="P41" i="4"/>
  <c r="AD41" i="4"/>
  <c r="AR41" i="4"/>
  <c r="BF41" i="4"/>
  <c r="AT34" i="5"/>
  <c r="Q42" i="5"/>
  <c r="Q45" i="5" s="1"/>
  <c r="AS33" i="5"/>
  <c r="BU33" i="5"/>
  <c r="BD41" i="5"/>
  <c r="AU33" i="5"/>
  <c r="BW33" i="5"/>
  <c r="BO41" i="5"/>
  <c r="AV33" i="5"/>
  <c r="BX33" i="5"/>
  <c r="BP41" i="5"/>
  <c r="BB33" i="5"/>
  <c r="CD33" i="5"/>
  <c r="BU41" i="5"/>
  <c r="CV9" i="5"/>
  <c r="BC33" i="5"/>
  <c r="CE33" i="5"/>
  <c r="BV41" i="5"/>
  <c r="BH33" i="5"/>
  <c r="CJ33" i="5"/>
  <c r="AL41" i="5"/>
  <c r="CG41" i="5"/>
  <c r="AH33" i="5"/>
  <c r="BJ33" i="5"/>
  <c r="CL33" i="5"/>
  <c r="AT41" i="5"/>
  <c r="CP41" i="5"/>
  <c r="AN33" i="5"/>
  <c r="BP33" i="5"/>
  <c r="CR33" i="5"/>
  <c r="AX41" i="5"/>
  <c r="CQ41" i="5"/>
  <c r="AO33" i="5"/>
  <c r="BQ33" i="5"/>
  <c r="CS33" i="5"/>
  <c r="BB41" i="5"/>
  <c r="CR41" i="5"/>
  <c r="AP33" i="5"/>
  <c r="BR33" i="5"/>
  <c r="CT33" i="5"/>
  <c r="BC41" i="5"/>
  <c r="AM33" i="5"/>
  <c r="BA33" i="5"/>
  <c r="BO33" i="5"/>
  <c r="CC33" i="5"/>
  <c r="CQ33" i="5"/>
  <c r="AS41" i="5"/>
  <c r="BN41" i="5"/>
  <c r="CF41" i="5"/>
  <c r="AY41" i="5"/>
  <c r="BQ41" i="5"/>
  <c r="CJ41" i="5"/>
  <c r="AQ33" i="5"/>
  <c r="BE33" i="5"/>
  <c r="BS33" i="5"/>
  <c r="CG33" i="5"/>
  <c r="CU33" i="5"/>
  <c r="AE41" i="5"/>
  <c r="AZ41" i="5"/>
  <c r="BR41" i="5"/>
  <c r="CN41" i="5"/>
  <c r="AR33" i="5"/>
  <c r="BF33" i="5"/>
  <c r="BT33" i="5"/>
  <c r="CH33" i="5"/>
  <c r="AF41" i="5"/>
  <c r="BA41" i="5"/>
  <c r="BS41" i="5"/>
  <c r="CO41" i="5"/>
  <c r="AI33" i="5"/>
  <c r="AW33" i="5"/>
  <c r="BK33" i="5"/>
  <c r="BY33" i="5"/>
  <c r="CM33" i="5"/>
  <c r="AN41" i="5"/>
  <c r="BG41" i="5"/>
  <c r="CB41" i="5"/>
  <c r="CT41" i="5"/>
  <c r="AJ33" i="5"/>
  <c r="AX33" i="5"/>
  <c r="BL33" i="5"/>
  <c r="BZ33" i="5"/>
  <c r="CN33" i="5"/>
  <c r="AO41" i="5"/>
  <c r="BH41" i="5"/>
  <c r="CC41" i="5"/>
  <c r="CM41" i="5"/>
  <c r="BY41" i="5"/>
  <c r="BK41" i="5"/>
  <c r="AW41" i="5"/>
  <c r="AI41" i="5"/>
  <c r="CL41" i="5"/>
  <c r="BX41" i="5"/>
  <c r="BJ41" i="5"/>
  <c r="AV41" i="5"/>
  <c r="AH41" i="5"/>
  <c r="CK41" i="5"/>
  <c r="BW41" i="5"/>
  <c r="BI41" i="5"/>
  <c r="AU41" i="5"/>
  <c r="AG41" i="5"/>
  <c r="CH41" i="5"/>
  <c r="BT41" i="5"/>
  <c r="BF41" i="5"/>
  <c r="AR41" i="5"/>
  <c r="AD41" i="5"/>
  <c r="AK33" i="5"/>
  <c r="AY33" i="5"/>
  <c r="BM33" i="5"/>
  <c r="CA33" i="5"/>
  <c r="CO33" i="5"/>
  <c r="AP41" i="5"/>
  <c r="BL41" i="5"/>
  <c r="CD41" i="5"/>
  <c r="AL33" i="5"/>
  <c r="AZ33" i="5"/>
  <c r="BN33" i="5"/>
  <c r="CB33" i="5"/>
  <c r="AQ41" i="5"/>
  <c r="BM41" i="5"/>
  <c r="CE41" i="5"/>
  <c r="X4" i="6"/>
  <c r="V5" i="6"/>
  <c r="W5" i="6" s="1"/>
  <c r="S84" i="6"/>
  <c r="T5" i="6"/>
  <c r="AR96" i="5"/>
  <c r="AR100" i="5" s="1"/>
  <c r="AD96" i="5"/>
  <c r="AD100" i="5" s="1"/>
  <c r="AQ96" i="5"/>
  <c r="AQ100" i="5" s="1"/>
  <c r="AC96" i="5"/>
  <c r="AC100" i="5" s="1"/>
  <c r="AP96" i="5"/>
  <c r="AP100" i="5" s="1"/>
  <c r="AB96" i="5"/>
  <c r="AM96" i="5"/>
  <c r="AM100" i="5" s="1"/>
  <c r="AV96" i="5"/>
  <c r="AV100" i="5" s="1"/>
  <c r="AE96" i="5"/>
  <c r="AE100" i="5" s="1"/>
  <c r="J84" i="6"/>
  <c r="K4" i="6"/>
  <c r="J182" i="6"/>
  <c r="K88" i="6"/>
  <c r="S182" i="6"/>
  <c r="T88" i="6"/>
  <c r="V89" i="6" s="1"/>
  <c r="W89" i="6" s="1"/>
  <c r="D187" i="1"/>
  <c r="C170" i="2"/>
  <c r="D170" i="2"/>
  <c r="E170" i="2"/>
  <c r="F170" i="2"/>
  <c r="H170" i="2"/>
  <c r="I170" i="2"/>
  <c r="G170" i="2"/>
  <c r="J84" i="2"/>
  <c r="J168" i="2"/>
  <c r="F89" i="1"/>
  <c r="K4" i="2"/>
  <c r="M5" i="2" s="1"/>
  <c r="N5" i="2" s="1"/>
  <c r="H89" i="1"/>
  <c r="I89" i="1" s="1"/>
  <c r="J88" i="1"/>
  <c r="E84" i="1"/>
  <c r="F4" i="1"/>
  <c r="C187" i="1"/>
  <c r="E185" i="1"/>
  <c r="S13" i="8" l="1"/>
  <c r="S18" i="8" s="1"/>
  <c r="M18" i="8"/>
  <c r="C255" i="2"/>
  <c r="D289" i="1"/>
  <c r="C289" i="1"/>
  <c r="F190" i="1"/>
  <c r="F191" i="1" s="1"/>
  <c r="F192" i="1" s="1"/>
  <c r="F193" i="1" s="1"/>
  <c r="F194" i="1" s="1"/>
  <c r="F195" i="1" s="1"/>
  <c r="F196" i="1" s="1"/>
  <c r="F197" i="1" s="1"/>
  <c r="H198" i="1" s="1"/>
  <c r="E287" i="1"/>
  <c r="M174" i="2"/>
  <c r="N174" i="2" s="1"/>
  <c r="O173" i="2"/>
  <c r="J253" i="2"/>
  <c r="K174" i="2"/>
  <c r="D255" i="2"/>
  <c r="F255" i="2"/>
  <c r="E255" i="2"/>
  <c r="I255" i="2"/>
  <c r="H255" i="2"/>
  <c r="G255" i="2"/>
  <c r="X33" i="4"/>
  <c r="BA33" i="4"/>
  <c r="CB33" i="4"/>
  <c r="Z33" i="4"/>
  <c r="BZ33" i="4"/>
  <c r="BN33" i="4"/>
  <c r="BL33" i="4"/>
  <c r="AZ33" i="4"/>
  <c r="AJ33" i="4"/>
  <c r="BK33" i="4"/>
  <c r="AY33" i="4"/>
  <c r="AF33" i="4"/>
  <c r="AG33" i="4"/>
  <c r="O33" i="4"/>
  <c r="AN33" i="4"/>
  <c r="BB33" i="4"/>
  <c r="P33" i="4"/>
  <c r="AH33" i="4"/>
  <c r="BI33" i="4"/>
  <c r="BX33" i="4"/>
  <c r="AK33" i="4"/>
  <c r="AR33" i="4"/>
  <c r="BH33" i="4"/>
  <c r="AP33" i="4"/>
  <c r="BU33" i="4"/>
  <c r="N33" i="4"/>
  <c r="AE33" i="4"/>
  <c r="AT33" i="4"/>
  <c r="BT33" i="4"/>
  <c r="S33" i="4"/>
  <c r="BO33" i="4"/>
  <c r="AC33" i="4"/>
  <c r="AS33" i="4"/>
  <c r="AA33" i="4"/>
  <c r="CA33" i="4"/>
  <c r="Q33" i="4"/>
  <c r="AQ33" i="4"/>
  <c r="BG33" i="4"/>
  <c r="BC33" i="4"/>
  <c r="AI33" i="4"/>
  <c r="K33" i="4"/>
  <c r="K36" i="4" s="1"/>
  <c r="BY33" i="4"/>
  <c r="AD33" i="4"/>
  <c r="N34" i="4"/>
  <c r="CS45" i="5"/>
  <c r="CB36" i="5"/>
  <c r="AH34" i="4"/>
  <c r="Q34" i="4"/>
  <c r="AE34" i="4"/>
  <c r="CB45" i="5"/>
  <c r="BL34" i="4"/>
  <c r="AL33" i="4"/>
  <c r="AX33" i="4"/>
  <c r="Y33" i="4"/>
  <c r="BW33" i="4"/>
  <c r="AU33" i="4"/>
  <c r="BF33" i="4"/>
  <c r="BD33" i="4"/>
  <c r="AM33" i="4"/>
  <c r="V33" i="4"/>
  <c r="CD33" i="4"/>
  <c r="AO33" i="4"/>
  <c r="BV33" i="4"/>
  <c r="L33" i="4"/>
  <c r="BP33" i="4"/>
  <c r="BM33" i="4"/>
  <c r="BJ33" i="4"/>
  <c r="W33" i="4"/>
  <c r="BE33" i="4"/>
  <c r="U33" i="4"/>
  <c r="AV33" i="4"/>
  <c r="M33" i="4"/>
  <c r="AB33" i="4"/>
  <c r="CC33" i="4"/>
  <c r="T33" i="4"/>
  <c r="BS33" i="4"/>
  <c r="BR33" i="4"/>
  <c r="BQ33" i="4"/>
  <c r="AW33" i="4"/>
  <c r="CJ36" i="5"/>
  <c r="BW36" i="5"/>
  <c r="AT34" i="4"/>
  <c r="CP36" i="5"/>
  <c r="BE45" i="5"/>
  <c r="BR34" i="4"/>
  <c r="CA34" i="4"/>
  <c r="BQ36" i="5"/>
  <c r="BJ34" i="4"/>
  <c r="AG34" i="4"/>
  <c r="AF34" i="4"/>
  <c r="AS34" i="4"/>
  <c r="AB34" i="4"/>
  <c r="O34" i="4"/>
  <c r="BM34" i="4"/>
  <c r="H34" i="4"/>
  <c r="H36" i="4" s="1"/>
  <c r="W34" i="4"/>
  <c r="BX34" i="4"/>
  <c r="BV34" i="4"/>
  <c r="BZ34" i="4"/>
  <c r="F34" i="4"/>
  <c r="F36" i="4" s="1"/>
  <c r="AP34" i="4"/>
  <c r="CF36" i="5"/>
  <c r="BS34" i="4"/>
  <c r="BN45" i="5"/>
  <c r="CF45" i="5"/>
  <c r="V34" i="4"/>
  <c r="BE34" i="4"/>
  <c r="BF34" i="4"/>
  <c r="CM36" i="5"/>
  <c r="BR45" i="5"/>
  <c r="AZ34" i="4"/>
  <c r="AM34" i="4"/>
  <c r="Y45" i="4"/>
  <c r="BA34" i="4"/>
  <c r="BT45" i="5"/>
  <c r="BK45" i="5"/>
  <c r="CC34" i="4"/>
  <c r="BB45" i="5"/>
  <c r="BO45" i="5"/>
  <c r="BY45" i="5"/>
  <c r="AK45" i="4"/>
  <c r="AU34" i="4"/>
  <c r="AA34" i="4"/>
  <c r="AJ45" i="4"/>
  <c r="I34" i="4"/>
  <c r="I36" i="4" s="1"/>
  <c r="AD34" i="4"/>
  <c r="BC34" i="4"/>
  <c r="AQ45" i="5"/>
  <c r="AL45" i="5"/>
  <c r="BN34" i="4"/>
  <c r="BF45" i="5"/>
  <c r="AW45" i="5"/>
  <c r="AR36" i="5"/>
  <c r="AE36" i="5"/>
  <c r="AY34" i="4"/>
  <c r="CD34" i="4"/>
  <c r="AV34" i="4"/>
  <c r="BH45" i="4"/>
  <c r="BG34" i="4"/>
  <c r="CB34" i="4"/>
  <c r="T34" i="4"/>
  <c r="BO34" i="4"/>
  <c r="AJ34" i="4"/>
  <c r="AX34" i="4"/>
  <c r="BW34" i="4"/>
  <c r="AO34" i="4"/>
  <c r="BT34" i="4"/>
  <c r="P34" i="4"/>
  <c r="BK34" i="4"/>
  <c r="BI34" i="4"/>
  <c r="U34" i="4"/>
  <c r="BQ34" i="4"/>
  <c r="BM45" i="4"/>
  <c r="CI45" i="5"/>
  <c r="BB34" i="4"/>
  <c r="AC34" i="4"/>
  <c r="AR34" i="4"/>
  <c r="AN45" i="4"/>
  <c r="J34" i="4"/>
  <c r="J36" i="4" s="1"/>
  <c r="S34" i="4"/>
  <c r="AT36" i="5"/>
  <c r="AF45" i="5"/>
  <c r="Z34" i="4"/>
  <c r="AI34" i="4"/>
  <c r="BP34" i="4"/>
  <c r="BH34" i="4"/>
  <c r="X34" i="4"/>
  <c r="AK34" i="4"/>
  <c r="CE45" i="5"/>
  <c r="R34" i="4"/>
  <c r="R36" i="4" s="1"/>
  <c r="AW34" i="4"/>
  <c r="AQ34" i="4"/>
  <c r="AL34" i="4"/>
  <c r="Y34" i="4"/>
  <c r="BD34" i="4"/>
  <c r="BV36" i="5"/>
  <c r="CK36" i="5"/>
  <c r="AK45" i="5"/>
  <c r="BG45" i="4"/>
  <c r="BI45" i="4"/>
  <c r="CL45" i="5"/>
  <c r="R45" i="4"/>
  <c r="G34" i="4"/>
  <c r="G36" i="4" s="1"/>
  <c r="BY34" i="4"/>
  <c r="AN34" i="4"/>
  <c r="M34" i="4"/>
  <c r="BU34" i="4"/>
  <c r="AT45" i="4"/>
  <c r="BZ45" i="5"/>
  <c r="AH110" i="5"/>
  <c r="CH45" i="5"/>
  <c r="CE36" i="5"/>
  <c r="BG45" i="5"/>
  <c r="L34" i="4"/>
  <c r="E34" i="4"/>
  <c r="AJ45" i="5"/>
  <c r="CA45" i="5"/>
  <c r="AE45" i="4"/>
  <c r="BK45" i="4"/>
  <c r="M45" i="4"/>
  <c r="CI36" i="5"/>
  <c r="AI45" i="4"/>
  <c r="AK36" i="5"/>
  <c r="BX45" i="5"/>
  <c r="CH36" i="5"/>
  <c r="BQ45" i="5"/>
  <c r="BX45" i="4"/>
  <c r="CB45" i="4"/>
  <c r="AF36" i="5"/>
  <c r="BT36" i="5"/>
  <c r="AY45" i="5"/>
  <c r="BG36" i="5"/>
  <c r="AU36" i="5"/>
  <c r="BI36" i="5"/>
  <c r="BN36" i="5"/>
  <c r="AN45" i="5"/>
  <c r="CA45" i="4"/>
  <c r="AE45" i="5"/>
  <c r="AH106" i="5"/>
  <c r="BP36" i="5"/>
  <c r="W45" i="4"/>
  <c r="CU45" i="5"/>
  <c r="AU45" i="5"/>
  <c r="CD45" i="4"/>
  <c r="AP45" i="5"/>
  <c r="AO45" i="5"/>
  <c r="AM36" i="5"/>
  <c r="BT45" i="4"/>
  <c r="CR45" i="5"/>
  <c r="BJ45" i="4"/>
  <c r="BH36" i="5"/>
  <c r="AZ36" i="5"/>
  <c r="CQ36" i="5"/>
  <c r="CQ45" i="5"/>
  <c r="BV45" i="5"/>
  <c r="BU36" i="5"/>
  <c r="K45" i="4"/>
  <c r="AX45" i="4"/>
  <c r="Q45" i="4"/>
  <c r="AS45" i="4"/>
  <c r="BZ45" i="4"/>
  <c r="AU45" i="4"/>
  <c r="V45" i="4"/>
  <c r="BL45" i="5"/>
  <c r="AW36" i="5"/>
  <c r="CU36" i="5"/>
  <c r="BD45" i="4"/>
  <c r="AL36" i="5"/>
  <c r="AS36" i="5"/>
  <c r="BW45" i="5"/>
  <c r="AP45" i="4"/>
  <c r="AG36" i="5"/>
  <c r="AG45" i="5"/>
  <c r="AI36" i="5"/>
  <c r="CO36" i="5"/>
  <c r="CK45" i="5"/>
  <c r="CN36" i="5"/>
  <c r="CD36" i="5"/>
  <c r="BF45" i="4"/>
  <c r="AB45" i="4"/>
  <c r="CD45" i="5"/>
  <c r="BZ36" i="5"/>
  <c r="BE36" i="5"/>
  <c r="CT36" i="5"/>
  <c r="AR45" i="4"/>
  <c r="N45" i="4"/>
  <c r="AO45" i="4"/>
  <c r="BA45" i="5"/>
  <c r="AQ36" i="5"/>
  <c r="BR36" i="5"/>
  <c r="CL36" i="5"/>
  <c r="BP45" i="5"/>
  <c r="X45" i="4"/>
  <c r="L45" i="4"/>
  <c r="J184" i="6"/>
  <c r="AY36" i="5"/>
  <c r="CJ45" i="5"/>
  <c r="BX36" i="5"/>
  <c r="BD36" i="5"/>
  <c r="AM45" i="5"/>
  <c r="CC45" i="4"/>
  <c r="Z45" i="4"/>
  <c r="BQ45" i="4"/>
  <c r="CN45" i="5"/>
  <c r="AN36" i="5"/>
  <c r="CT45" i="5"/>
  <c r="BA36" i="5"/>
  <c r="AO36" i="5"/>
  <c r="CG45" i="5"/>
  <c r="AV45" i="4"/>
  <c r="K100" i="4"/>
  <c r="AF100" i="4" s="1"/>
  <c r="AF96" i="4"/>
  <c r="K89" i="6"/>
  <c r="O88" i="6"/>
  <c r="M89" i="6"/>
  <c r="N89" i="6" s="1"/>
  <c r="D45" i="4"/>
  <c r="CE42" i="4"/>
  <c r="CV34" i="5"/>
  <c r="CM45" i="5"/>
  <c r="AV36" i="5"/>
  <c r="AD45" i="4"/>
  <c r="D57" i="5"/>
  <c r="E38" i="5"/>
  <c r="AM45" i="4"/>
  <c r="CC45" i="5"/>
  <c r="AX45" i="5"/>
  <c r="P45" i="4"/>
  <c r="D31" i="5"/>
  <c r="CV30" i="5"/>
  <c r="D45" i="5"/>
  <c r="CV42" i="5"/>
  <c r="AZ45" i="4"/>
  <c r="BV45" i="4"/>
  <c r="J111" i="4"/>
  <c r="T45" i="4"/>
  <c r="AA45" i="4"/>
  <c r="BF36" i="5"/>
  <c r="O4" i="6"/>
  <c r="M5" i="6"/>
  <c r="N5" i="6" s="1"/>
  <c r="K5" i="6"/>
  <c r="BI45" i="5"/>
  <c r="BH45" i="5"/>
  <c r="BY36" i="5"/>
  <c r="BC45" i="5"/>
  <c r="CR36" i="5"/>
  <c r="AG45" i="4"/>
  <c r="CA36" i="5"/>
  <c r="AH45" i="5"/>
  <c r="AP36" i="5"/>
  <c r="BC36" i="5"/>
  <c r="BM45" i="5"/>
  <c r="BM36" i="5"/>
  <c r="AV45" i="5"/>
  <c r="BL36" i="5"/>
  <c r="AZ45" i="5"/>
  <c r="AT45" i="5"/>
  <c r="BD45" i="5"/>
  <c r="BY45" i="4"/>
  <c r="BU45" i="4"/>
  <c r="AL45" i="4"/>
  <c r="BB45" i="4"/>
  <c r="AC45" i="4"/>
  <c r="BJ45" i="5"/>
  <c r="AX36" i="5"/>
  <c r="AS45" i="5"/>
  <c r="BU45" i="5"/>
  <c r="BA45" i="4"/>
  <c r="BW45" i="4"/>
  <c r="AW45" i="4"/>
  <c r="BL45" i="4"/>
  <c r="S45" i="4"/>
  <c r="BP45" i="4"/>
  <c r="AQ45" i="4"/>
  <c r="S184" i="6"/>
  <c r="O45" i="4"/>
  <c r="BJ36" i="5"/>
  <c r="AH45" i="4"/>
  <c r="AY45" i="4"/>
  <c r="BE45" i="4"/>
  <c r="X5" i="6"/>
  <c r="T6" i="6"/>
  <c r="V6" i="6"/>
  <c r="W6" i="6" s="1"/>
  <c r="BK36" i="5"/>
  <c r="BC45" i="4"/>
  <c r="CP45" i="5"/>
  <c r="AJ36" i="5"/>
  <c r="X88" i="6"/>
  <c r="T89" i="6"/>
  <c r="AD45" i="5"/>
  <c r="CV41" i="5"/>
  <c r="CO45" i="5"/>
  <c r="CG36" i="5"/>
  <c r="CC36" i="5"/>
  <c r="CS36" i="5"/>
  <c r="AH36" i="5"/>
  <c r="BB36" i="5"/>
  <c r="CE41" i="4"/>
  <c r="J45" i="4"/>
  <c r="AF45" i="4"/>
  <c r="CV33" i="5"/>
  <c r="CE30" i="4"/>
  <c r="D31" i="4"/>
  <c r="U45" i="4"/>
  <c r="BS45" i="4"/>
  <c r="AW96" i="5"/>
  <c r="AB100" i="5"/>
  <c r="AW100" i="5" s="1"/>
  <c r="AR45" i="5"/>
  <c r="AI45" i="5"/>
  <c r="BS45" i="5"/>
  <c r="BS36" i="5"/>
  <c r="BO36" i="5"/>
  <c r="BR45" i="4"/>
  <c r="Q106" i="4"/>
  <c r="K110" i="4"/>
  <c r="Q110" i="4" s="1"/>
  <c r="BO45" i="4"/>
  <c r="J101" i="4"/>
  <c r="J89" i="1"/>
  <c r="F90" i="1"/>
  <c r="H91" i="1" s="1"/>
  <c r="H90" i="1"/>
  <c r="I90" i="1" s="1"/>
  <c r="O4" i="2"/>
  <c r="K5" i="2"/>
  <c r="J170" i="2"/>
  <c r="E187" i="1"/>
  <c r="J4" i="1"/>
  <c r="F5" i="1"/>
  <c r="H5" i="1"/>
  <c r="I5" i="1" s="1"/>
  <c r="E289" i="1" l="1"/>
  <c r="O261" i="2"/>
  <c r="O267" i="2"/>
  <c r="H196" i="1"/>
  <c r="H192" i="1"/>
  <c r="H197" i="1"/>
  <c r="H194" i="1"/>
  <c r="H191" i="1"/>
  <c r="I191" i="1" s="1"/>
  <c r="J191" i="1" s="1"/>
  <c r="N191" i="1" s="1"/>
  <c r="H195" i="1"/>
  <c r="J190" i="1"/>
  <c r="F198" i="1"/>
  <c r="F199" i="1" s="1"/>
  <c r="F200" i="1" s="1"/>
  <c r="F201" i="1" s="1"/>
  <c r="F202" i="1" s="1"/>
  <c r="F203" i="1" s="1"/>
  <c r="H204" i="1" s="1"/>
  <c r="H193" i="1"/>
  <c r="O174" i="2"/>
  <c r="S174" i="2" s="1"/>
  <c r="J255" i="2"/>
  <c r="K175" i="2"/>
  <c r="M175" i="2"/>
  <c r="N175" i="2" s="1"/>
  <c r="BC36" i="4"/>
  <c r="AI36" i="4"/>
  <c r="Q36" i="4"/>
  <c r="BH36" i="4"/>
  <c r="BI36" i="4"/>
  <c r="X36" i="4"/>
  <c r="BK36" i="4"/>
  <c r="AJ36" i="4"/>
  <c r="AH36" i="4"/>
  <c r="CB36" i="4"/>
  <c r="N36" i="4"/>
  <c r="Z36" i="4"/>
  <c r="BG36" i="4"/>
  <c r="BA36" i="4"/>
  <c r="AZ36" i="4"/>
  <c r="BZ36" i="4"/>
  <c r="AE36" i="4"/>
  <c r="BB36" i="4"/>
  <c r="BN36" i="4"/>
  <c r="BU36" i="4"/>
  <c r="AF36" i="4"/>
  <c r="AN36" i="4"/>
  <c r="AG36" i="4"/>
  <c r="O36" i="4"/>
  <c r="AY36" i="4"/>
  <c r="BL36" i="4"/>
  <c r="P36" i="4"/>
  <c r="AP36" i="4"/>
  <c r="AK36" i="4"/>
  <c r="BX36" i="4"/>
  <c r="AR36" i="4"/>
  <c r="AT36" i="4"/>
  <c r="BT36" i="4"/>
  <c r="AQ36" i="4"/>
  <c r="S36" i="4"/>
  <c r="BO36" i="4"/>
  <c r="L36" i="4"/>
  <c r="CA36" i="4"/>
  <c r="AA36" i="4"/>
  <c r="AS36" i="4"/>
  <c r="BY36" i="4"/>
  <c r="AC36" i="4"/>
  <c r="BF36" i="4"/>
  <c r="AV36" i="4"/>
  <c r="AL36" i="4"/>
  <c r="AD36" i="4"/>
  <c r="BS36" i="4"/>
  <c r="BE36" i="4"/>
  <c r="AX36" i="4"/>
  <c r="BR36" i="4"/>
  <c r="BW36" i="4"/>
  <c r="CE33" i="4"/>
  <c r="BP36" i="4"/>
  <c r="BQ36" i="4"/>
  <c r="V36" i="4"/>
  <c r="BM36" i="4"/>
  <c r="M36" i="4"/>
  <c r="Y36" i="4"/>
  <c r="AB36" i="4"/>
  <c r="BV36" i="4"/>
  <c r="W36" i="4"/>
  <c r="T36" i="4"/>
  <c r="CC36" i="4"/>
  <c r="BD36" i="4"/>
  <c r="U36" i="4"/>
  <c r="CD36" i="4"/>
  <c r="AW36" i="4"/>
  <c r="AM36" i="4"/>
  <c r="AO36" i="4"/>
  <c r="AU36" i="4"/>
  <c r="BJ36" i="4"/>
  <c r="CE34" i="4"/>
  <c r="E36" i="4"/>
  <c r="CV36" i="5"/>
  <c r="CV45" i="5"/>
  <c r="D48" i="5"/>
  <c r="D65" i="5" s="1"/>
  <c r="M90" i="6"/>
  <c r="N90" i="6" s="1"/>
  <c r="K90" i="6"/>
  <c r="O89" i="6"/>
  <c r="D64" i="5"/>
  <c r="E31" i="5"/>
  <c r="T7" i="6"/>
  <c r="X6" i="6"/>
  <c r="V7" i="6"/>
  <c r="W7" i="6" s="1"/>
  <c r="E57" i="5"/>
  <c r="F38" i="5"/>
  <c r="X89" i="6"/>
  <c r="T90" i="6"/>
  <c r="V90" i="6"/>
  <c r="W90" i="6" s="1"/>
  <c r="D48" i="4"/>
  <c r="D65" i="4" s="1"/>
  <c r="CE45" i="4"/>
  <c r="K6" i="6"/>
  <c r="O5" i="6"/>
  <c r="M6" i="6"/>
  <c r="N6" i="6" s="1"/>
  <c r="D64" i="4"/>
  <c r="E31" i="4"/>
  <c r="I91" i="1"/>
  <c r="J90" i="1"/>
  <c r="F91" i="1"/>
  <c r="H92" i="1" s="1"/>
  <c r="O5" i="2"/>
  <c r="K6" i="2"/>
  <c r="M6" i="2"/>
  <c r="N6" i="2" s="1"/>
  <c r="F6" i="1"/>
  <c r="J5" i="1"/>
  <c r="H6" i="1"/>
  <c r="I6" i="1" s="1"/>
  <c r="H207" i="1" l="1"/>
  <c r="F204" i="1"/>
  <c r="F207" i="1"/>
  <c r="I192" i="1"/>
  <c r="J192" i="1" s="1"/>
  <c r="N192" i="1" s="1"/>
  <c r="H203" i="1"/>
  <c r="H199" i="1"/>
  <c r="H202" i="1"/>
  <c r="H200" i="1"/>
  <c r="H201" i="1"/>
  <c r="O175" i="2"/>
  <c r="S175" i="2" s="1"/>
  <c r="K176" i="2"/>
  <c r="M176" i="2"/>
  <c r="N176" i="2" s="1"/>
  <c r="D66" i="4"/>
  <c r="CE36" i="4"/>
  <c r="D66" i="5"/>
  <c r="E38" i="4"/>
  <c r="F38" i="4" s="1"/>
  <c r="F57" i="5"/>
  <c r="G38" i="5"/>
  <c r="D58" i="4"/>
  <c r="D61" i="4" s="1"/>
  <c r="E48" i="4"/>
  <c r="E65" i="4" s="1"/>
  <c r="E48" i="5"/>
  <c r="E65" i="5" s="1"/>
  <c r="D58" i="5"/>
  <c r="D61" i="5" s="1"/>
  <c r="L190" i="1" s="1"/>
  <c r="N190" i="1" s="1"/>
  <c r="F31" i="4"/>
  <c r="F31" i="5"/>
  <c r="E64" i="5"/>
  <c r="M7" i="6"/>
  <c r="N7" i="6" s="1"/>
  <c r="K7" i="6"/>
  <c r="O6" i="6"/>
  <c r="K91" i="6"/>
  <c r="O90" i="6"/>
  <c r="M91" i="6"/>
  <c r="N91" i="6" s="1"/>
  <c r="V91" i="6"/>
  <c r="W91" i="6" s="1"/>
  <c r="T91" i="6"/>
  <c r="X90" i="6"/>
  <c r="T8" i="6"/>
  <c r="X7" i="6"/>
  <c r="V8" i="6"/>
  <c r="W8" i="6" s="1"/>
  <c r="I92" i="1"/>
  <c r="J91" i="1"/>
  <c r="F92" i="1"/>
  <c r="O6" i="2"/>
  <c r="K7" i="2"/>
  <c r="M7" i="2"/>
  <c r="N7" i="2" s="1"/>
  <c r="J6" i="1"/>
  <c r="F7" i="1"/>
  <c r="H7" i="1"/>
  <c r="I7" i="1" s="1"/>
  <c r="Q173" i="2" l="1"/>
  <c r="S173" i="2" s="1"/>
  <c r="F208" i="1"/>
  <c r="F205" i="1"/>
  <c r="H205" i="1"/>
  <c r="H208" i="1"/>
  <c r="I193" i="1"/>
  <c r="O176" i="2"/>
  <c r="S176" i="2" s="1"/>
  <c r="K177" i="2"/>
  <c r="M177" i="2"/>
  <c r="N177" i="2" s="1"/>
  <c r="E57" i="4"/>
  <c r="E64" i="4"/>
  <c r="E66" i="4" s="1"/>
  <c r="F64" i="5"/>
  <c r="G31" i="5"/>
  <c r="E66" i="5"/>
  <c r="F64" i="4"/>
  <c r="G31" i="4"/>
  <c r="T92" i="6"/>
  <c r="V92" i="6"/>
  <c r="W92" i="6" s="1"/>
  <c r="X91" i="6"/>
  <c r="D67" i="5"/>
  <c r="D69" i="5"/>
  <c r="T9" i="6"/>
  <c r="X8" i="6"/>
  <c r="V9" i="6"/>
  <c r="W9" i="6" s="1"/>
  <c r="O7" i="6"/>
  <c r="K8" i="6"/>
  <c r="M8" i="6"/>
  <c r="N8" i="6" s="1"/>
  <c r="D67" i="4"/>
  <c r="D69" i="4"/>
  <c r="G38" i="4"/>
  <c r="F57" i="4"/>
  <c r="O91" i="6"/>
  <c r="K92" i="6"/>
  <c r="M92" i="6"/>
  <c r="N92" i="6" s="1"/>
  <c r="E58" i="4"/>
  <c r="F48" i="4"/>
  <c r="F65" i="4" s="1"/>
  <c r="G57" i="5"/>
  <c r="H38" i="5"/>
  <c r="F48" i="5"/>
  <c r="E58" i="5"/>
  <c r="E61" i="5" s="1"/>
  <c r="H93" i="1"/>
  <c r="I93" i="1" s="1"/>
  <c r="F93" i="1"/>
  <c r="J92" i="1"/>
  <c r="K8" i="2"/>
  <c r="O7" i="2"/>
  <c r="M8" i="2"/>
  <c r="N8" i="2" s="1"/>
  <c r="J7" i="1"/>
  <c r="F8" i="1"/>
  <c r="H8" i="1"/>
  <c r="I8" i="1" s="1"/>
  <c r="F209" i="1" l="1"/>
  <c r="H210" i="1" s="1"/>
  <c r="H209" i="1"/>
  <c r="F206" i="1"/>
  <c r="H206" i="1"/>
  <c r="I194" i="1"/>
  <c r="J193" i="1"/>
  <c r="N193" i="1" s="1"/>
  <c r="O177" i="2"/>
  <c r="S177" i="2" s="1"/>
  <c r="K178" i="2"/>
  <c r="M178" i="2"/>
  <c r="N178" i="2" s="1"/>
  <c r="E61" i="4"/>
  <c r="E67" i="4" s="1"/>
  <c r="O92" i="6"/>
  <c r="M93" i="6"/>
  <c r="N93" i="6" s="1"/>
  <c r="K93" i="6"/>
  <c r="H31" i="4"/>
  <c r="G64" i="4"/>
  <c r="F66" i="4"/>
  <c r="G48" i="5"/>
  <c r="G65" i="5" s="1"/>
  <c r="F58" i="5"/>
  <c r="F61" i="5" s="1"/>
  <c r="H57" i="5"/>
  <c r="I38" i="5"/>
  <c r="F65" i="5"/>
  <c r="F66" i="5" s="1"/>
  <c r="V93" i="6"/>
  <c r="W93" i="6" s="1"/>
  <c r="T93" i="6"/>
  <c r="X92" i="6"/>
  <c r="G57" i="4"/>
  <c r="H38" i="4"/>
  <c r="E67" i="5"/>
  <c r="E69" i="5"/>
  <c r="O8" i="6"/>
  <c r="K9" i="6"/>
  <c r="M9" i="6"/>
  <c r="N9" i="6" s="1"/>
  <c r="G64" i="5"/>
  <c r="H31" i="5"/>
  <c r="F58" i="4"/>
  <c r="F61" i="4" s="1"/>
  <c r="G48" i="4"/>
  <c r="G65" i="4" s="1"/>
  <c r="V10" i="6"/>
  <c r="W10" i="6" s="1"/>
  <c r="T10" i="6"/>
  <c r="X9" i="6"/>
  <c r="H94" i="1"/>
  <c r="I94" i="1" s="1"/>
  <c r="J93" i="1"/>
  <c r="F94" i="1"/>
  <c r="K9" i="2"/>
  <c r="O8" i="2"/>
  <c r="M9" i="2"/>
  <c r="N9" i="2" s="1"/>
  <c r="J8" i="1"/>
  <c r="F9" i="1"/>
  <c r="H9" i="1"/>
  <c r="I9" i="1" s="1"/>
  <c r="F210" i="1" l="1"/>
  <c r="H211" i="1" s="1"/>
  <c r="J194" i="1"/>
  <c r="N194" i="1" s="1"/>
  <c r="I195" i="1"/>
  <c r="O178" i="2"/>
  <c r="S178" i="2" s="1"/>
  <c r="K179" i="2"/>
  <c r="M179" i="2"/>
  <c r="N179" i="2" s="1"/>
  <c r="E69" i="4"/>
  <c r="G66" i="5"/>
  <c r="H64" i="5"/>
  <c r="I31" i="5"/>
  <c r="I57" i="5"/>
  <c r="J38" i="5"/>
  <c r="O9" i="6"/>
  <c r="K10" i="6"/>
  <c r="M10" i="6"/>
  <c r="N10" i="6" s="1"/>
  <c r="F67" i="5"/>
  <c r="F69" i="5"/>
  <c r="H48" i="5"/>
  <c r="G58" i="5"/>
  <c r="G61" i="5" s="1"/>
  <c r="T11" i="6"/>
  <c r="X10" i="6"/>
  <c r="V11" i="6"/>
  <c r="W11" i="6" s="1"/>
  <c r="G58" i="4"/>
  <c r="G61" i="4" s="1"/>
  <c r="H48" i="4"/>
  <c r="T94" i="6"/>
  <c r="X93" i="6"/>
  <c r="V94" i="6"/>
  <c r="W94" i="6" s="1"/>
  <c r="O93" i="6"/>
  <c r="K94" i="6"/>
  <c r="M94" i="6"/>
  <c r="N94" i="6" s="1"/>
  <c r="H57" i="4"/>
  <c r="I38" i="4"/>
  <c r="F67" i="4"/>
  <c r="F69" i="4"/>
  <c r="G66" i="4"/>
  <c r="I31" i="4"/>
  <c r="H64" i="4"/>
  <c r="F95" i="1"/>
  <c r="J94" i="1"/>
  <c r="H95" i="1"/>
  <c r="I95" i="1" s="1"/>
  <c r="K10" i="2"/>
  <c r="O9" i="2"/>
  <c r="M10" i="2"/>
  <c r="N10" i="2" s="1"/>
  <c r="F10" i="1"/>
  <c r="J9" i="1"/>
  <c r="H10" i="1"/>
  <c r="I10" i="1" s="1"/>
  <c r="F211" i="1" l="1"/>
  <c r="H212" i="1" s="1"/>
  <c r="I196" i="1"/>
  <c r="J195" i="1"/>
  <c r="N195" i="1" s="1"/>
  <c r="O179" i="2"/>
  <c r="S179" i="2" s="1"/>
  <c r="K180" i="2"/>
  <c r="M180" i="2"/>
  <c r="N180" i="2" s="1"/>
  <c r="X11" i="6"/>
  <c r="V12" i="6"/>
  <c r="W12" i="6" s="1"/>
  <c r="T12" i="6"/>
  <c r="J38" i="4"/>
  <c r="I57" i="4"/>
  <c r="H58" i="5"/>
  <c r="H61" i="5" s="1"/>
  <c r="I48" i="5"/>
  <c r="I65" i="5" s="1"/>
  <c r="G67" i="5"/>
  <c r="G69" i="5"/>
  <c r="K95" i="6"/>
  <c r="O94" i="6"/>
  <c r="M95" i="6"/>
  <c r="N95" i="6" s="1"/>
  <c r="J57" i="5"/>
  <c r="K38" i="5"/>
  <c r="X94" i="6"/>
  <c r="T95" i="6"/>
  <c r="V95" i="6"/>
  <c r="W95" i="6" s="1"/>
  <c r="H58" i="4"/>
  <c r="H61" i="4" s="1"/>
  <c r="I48" i="4"/>
  <c r="I65" i="4" s="1"/>
  <c r="H65" i="4"/>
  <c r="H66" i="4" s="1"/>
  <c r="G67" i="4"/>
  <c r="G69" i="4"/>
  <c r="J31" i="5"/>
  <c r="I64" i="5"/>
  <c r="O10" i="6"/>
  <c r="K11" i="6"/>
  <c r="M11" i="6"/>
  <c r="N11" i="6" s="1"/>
  <c r="I64" i="4"/>
  <c r="J31" i="4"/>
  <c r="H65" i="5"/>
  <c r="H66" i="5" s="1"/>
  <c r="H96" i="1"/>
  <c r="I96" i="1" s="1"/>
  <c r="J95" i="1"/>
  <c r="F96" i="1"/>
  <c r="K11" i="2"/>
  <c r="O10" i="2"/>
  <c r="M11" i="2"/>
  <c r="N11" i="2" s="1"/>
  <c r="F11" i="1"/>
  <c r="J10" i="1"/>
  <c r="H11" i="1"/>
  <c r="I11" i="1" s="1"/>
  <c r="F212" i="1" l="1"/>
  <c r="F213" i="1" s="1"/>
  <c r="J196" i="1"/>
  <c r="N196" i="1" s="1"/>
  <c r="I197" i="1"/>
  <c r="O180" i="2"/>
  <c r="S180" i="2" s="1"/>
  <c r="W216" i="2" s="1"/>
  <c r="K181" i="2"/>
  <c r="M181" i="2"/>
  <c r="N181" i="2" s="1"/>
  <c r="I66" i="4"/>
  <c r="K57" i="5"/>
  <c r="L38" i="5"/>
  <c r="K96" i="6"/>
  <c r="M96" i="6"/>
  <c r="N96" i="6" s="1"/>
  <c r="O95" i="6"/>
  <c r="K31" i="5"/>
  <c r="J64" i="5"/>
  <c r="I66" i="5"/>
  <c r="J64" i="4"/>
  <c r="K31" i="4"/>
  <c r="H67" i="4"/>
  <c r="H69" i="4"/>
  <c r="K38" i="4"/>
  <c r="J57" i="4"/>
  <c r="X12" i="6"/>
  <c r="T13" i="6"/>
  <c r="V13" i="6"/>
  <c r="W13" i="6" s="1"/>
  <c r="H67" i="5"/>
  <c r="H69" i="5"/>
  <c r="I58" i="4"/>
  <c r="I61" i="4" s="1"/>
  <c r="J48" i="4"/>
  <c r="J65" i="4" s="1"/>
  <c r="X95" i="6"/>
  <c r="T96" i="6"/>
  <c r="V96" i="6"/>
  <c r="W96" i="6" s="1"/>
  <c r="M12" i="6"/>
  <c r="N12" i="6" s="1"/>
  <c r="O11" i="6"/>
  <c r="K12" i="6"/>
  <c r="I58" i="5"/>
  <c r="I61" i="5" s="1"/>
  <c r="J48" i="5"/>
  <c r="J65" i="5" s="1"/>
  <c r="H97" i="1"/>
  <c r="I97" i="1" s="1"/>
  <c r="F97" i="1"/>
  <c r="J96" i="1"/>
  <c r="O11" i="2"/>
  <c r="K12" i="2"/>
  <c r="M12" i="2"/>
  <c r="N12" i="2" s="1"/>
  <c r="H12" i="1"/>
  <c r="I12" i="1" s="1"/>
  <c r="F12" i="1"/>
  <c r="J11" i="1"/>
  <c r="W190" i="2" l="1"/>
  <c r="W225" i="2"/>
  <c r="W206" i="2"/>
  <c r="W205" i="2"/>
  <c r="W204" i="2"/>
  <c r="W194" i="2"/>
  <c r="W193" i="2"/>
  <c r="W192" i="2"/>
  <c r="W202" i="2"/>
  <c r="W203" i="2"/>
  <c r="W217" i="2"/>
  <c r="W215" i="2"/>
  <c r="W191" i="2"/>
  <c r="W214" i="2"/>
  <c r="W199" i="2"/>
  <c r="W223" i="2"/>
  <c r="W210" i="2"/>
  <c r="W196" i="2"/>
  <c r="W211" i="2"/>
  <c r="W208" i="2"/>
  <c r="W213" i="2"/>
  <c r="W220" i="2"/>
  <c r="W195" i="2"/>
  <c r="W218" i="2"/>
  <c r="W200" i="2"/>
  <c r="W197" i="2"/>
  <c r="W224" i="2"/>
  <c r="W207" i="2"/>
  <c r="W221" i="2"/>
  <c r="W198" i="2"/>
  <c r="W222" i="2"/>
  <c r="W219" i="2"/>
  <c r="W212" i="2"/>
  <c r="W209" i="2"/>
  <c r="W201" i="2"/>
  <c r="H213" i="1"/>
  <c r="J197" i="1"/>
  <c r="N197" i="1" s="1"/>
  <c r="I198" i="1"/>
  <c r="H214" i="1"/>
  <c r="F214" i="1"/>
  <c r="O181" i="2"/>
  <c r="S181" i="2" s="1"/>
  <c r="K182" i="2"/>
  <c r="M182" i="2"/>
  <c r="N182" i="2" s="1"/>
  <c r="J66" i="4"/>
  <c r="I67" i="4"/>
  <c r="I69" i="4"/>
  <c r="L31" i="5"/>
  <c r="K64" i="5"/>
  <c r="X13" i="6"/>
  <c r="V14" i="6"/>
  <c r="W14" i="6" s="1"/>
  <c r="T14" i="6"/>
  <c r="J66" i="5"/>
  <c r="J58" i="5"/>
  <c r="J61" i="5" s="1"/>
  <c r="K48" i="5"/>
  <c r="K65" i="5" s="1"/>
  <c r="K13" i="6"/>
  <c r="O12" i="6"/>
  <c r="M13" i="6"/>
  <c r="N13" i="6" s="1"/>
  <c r="L38" i="4"/>
  <c r="K57" i="4"/>
  <c r="M97" i="6"/>
  <c r="N97" i="6" s="1"/>
  <c r="K97" i="6"/>
  <c r="O96" i="6"/>
  <c r="K64" i="4"/>
  <c r="L31" i="4"/>
  <c r="J58" i="4"/>
  <c r="J61" i="4" s="1"/>
  <c r="K48" i="4"/>
  <c r="L57" i="5"/>
  <c r="M38" i="5"/>
  <c r="X96" i="6"/>
  <c r="T97" i="6"/>
  <c r="V97" i="6"/>
  <c r="W97" i="6" s="1"/>
  <c r="I67" i="5"/>
  <c r="I69" i="5"/>
  <c r="H98" i="1"/>
  <c r="I98" i="1" s="1"/>
  <c r="J97" i="1"/>
  <c r="F98" i="1"/>
  <c r="O12" i="2"/>
  <c r="K13" i="2"/>
  <c r="M13" i="2"/>
  <c r="N13" i="2" s="1"/>
  <c r="J12" i="1"/>
  <c r="H13" i="1"/>
  <c r="I13" i="1" s="1"/>
  <c r="F13" i="1"/>
  <c r="J198" i="1" l="1"/>
  <c r="N198" i="1" s="1"/>
  <c r="I199" i="1"/>
  <c r="F215" i="1"/>
  <c r="H215" i="1"/>
  <c r="O182" i="2"/>
  <c r="S182" i="2" s="1"/>
  <c r="K183" i="2"/>
  <c r="M183" i="2"/>
  <c r="N183" i="2" s="1"/>
  <c r="K66" i="5"/>
  <c r="M57" i="5"/>
  <c r="N38" i="5"/>
  <c r="M14" i="6"/>
  <c r="N14" i="6" s="1"/>
  <c r="K14" i="6"/>
  <c r="O13" i="6"/>
  <c r="X14" i="6"/>
  <c r="T15" i="6"/>
  <c r="V15" i="6"/>
  <c r="W15" i="6" s="1"/>
  <c r="J67" i="4"/>
  <c r="J69" i="4"/>
  <c r="K98" i="6"/>
  <c r="O97" i="6"/>
  <c r="M98" i="6"/>
  <c r="N98" i="6" s="1"/>
  <c r="K58" i="5"/>
  <c r="K61" i="5" s="1"/>
  <c r="L48" i="5"/>
  <c r="L65" i="5" s="1"/>
  <c r="M31" i="4"/>
  <c r="L64" i="4"/>
  <c r="J67" i="5"/>
  <c r="J69" i="5"/>
  <c r="X97" i="6"/>
  <c r="T98" i="6"/>
  <c r="V98" i="6"/>
  <c r="W98" i="6" s="1"/>
  <c r="M38" i="4"/>
  <c r="L57" i="4"/>
  <c r="L48" i="4"/>
  <c r="K58" i="4"/>
  <c r="K61" i="4" s="1"/>
  <c r="K65" i="4"/>
  <c r="K66" i="4" s="1"/>
  <c r="M31" i="5"/>
  <c r="L64" i="5"/>
  <c r="F99" i="1"/>
  <c r="J98" i="1"/>
  <c r="H99" i="1"/>
  <c r="I99" i="1" s="1"/>
  <c r="O13" i="2"/>
  <c r="K14" i="2"/>
  <c r="M14" i="2"/>
  <c r="N14" i="2" s="1"/>
  <c r="J13" i="1"/>
  <c r="F14" i="1"/>
  <c r="H14" i="1"/>
  <c r="I14" i="1" s="1"/>
  <c r="J199" i="1" l="1"/>
  <c r="N199" i="1" s="1"/>
  <c r="I200" i="1"/>
  <c r="H216" i="1"/>
  <c r="F216" i="1"/>
  <c r="O183" i="2"/>
  <c r="S183" i="2" s="1"/>
  <c r="K184" i="2"/>
  <c r="M184" i="2"/>
  <c r="N184" i="2" s="1"/>
  <c r="L66" i="5"/>
  <c r="N38" i="4"/>
  <c r="M57" i="4"/>
  <c r="O98" i="6"/>
  <c r="K99" i="6"/>
  <c r="M99" i="6"/>
  <c r="N99" i="6" s="1"/>
  <c r="K67" i="4"/>
  <c r="K69" i="4"/>
  <c r="L58" i="4"/>
  <c r="L61" i="4" s="1"/>
  <c r="M48" i="4"/>
  <c r="M65" i="4" s="1"/>
  <c r="T99" i="6"/>
  <c r="V99" i="6"/>
  <c r="W99" i="6" s="1"/>
  <c r="X98" i="6"/>
  <c r="K67" i="5"/>
  <c r="K69" i="5"/>
  <c r="T16" i="6"/>
  <c r="X15" i="6"/>
  <c r="V16" i="6"/>
  <c r="W16" i="6" s="1"/>
  <c r="L65" i="4"/>
  <c r="L66" i="4" s="1"/>
  <c r="K15" i="6"/>
  <c r="O14" i="6"/>
  <c r="M15" i="6"/>
  <c r="N15" i="6" s="1"/>
  <c r="M64" i="5"/>
  <c r="N31" i="5"/>
  <c r="N31" i="4"/>
  <c r="M64" i="4"/>
  <c r="N57" i="5"/>
  <c r="O38" i="5"/>
  <c r="M48" i="5"/>
  <c r="M65" i="5" s="1"/>
  <c r="L58" i="5"/>
  <c r="L61" i="5" s="1"/>
  <c r="J99" i="1"/>
  <c r="H100" i="1"/>
  <c r="I100" i="1" s="1"/>
  <c r="F100" i="1"/>
  <c r="M15" i="2"/>
  <c r="N15" i="2" s="1"/>
  <c r="K15" i="2"/>
  <c r="O14" i="2"/>
  <c r="F15" i="1"/>
  <c r="H15" i="1"/>
  <c r="I15" i="1" s="1"/>
  <c r="J14" i="1"/>
  <c r="J200" i="1" l="1"/>
  <c r="N200" i="1" s="1"/>
  <c r="I201" i="1"/>
  <c r="F217" i="1"/>
  <c r="H217" i="1"/>
  <c r="O184" i="2"/>
  <c r="S184" i="2" s="1"/>
  <c r="K185" i="2"/>
  <c r="M185" i="2"/>
  <c r="N185" i="2" s="1"/>
  <c r="M66" i="5"/>
  <c r="M66" i="4"/>
  <c r="V100" i="6"/>
  <c r="W100" i="6" s="1"/>
  <c r="T100" i="6"/>
  <c r="X99" i="6"/>
  <c r="M58" i="4"/>
  <c r="M61" i="4" s="1"/>
  <c r="N48" i="4"/>
  <c r="M58" i="5"/>
  <c r="M61" i="5" s="1"/>
  <c r="N48" i="5"/>
  <c r="N65" i="5" s="1"/>
  <c r="O99" i="6"/>
  <c r="K100" i="6"/>
  <c r="M100" i="6"/>
  <c r="N100" i="6" s="1"/>
  <c r="O15" i="6"/>
  <c r="M16" i="6"/>
  <c r="N16" i="6" s="1"/>
  <c r="K16" i="6"/>
  <c r="P38" i="5"/>
  <c r="O57" i="5"/>
  <c r="O31" i="4"/>
  <c r="N64" i="4"/>
  <c r="N64" i="5"/>
  <c r="O31" i="5"/>
  <c r="L67" i="4"/>
  <c r="L69" i="4"/>
  <c r="L67" i="5"/>
  <c r="L69" i="5"/>
  <c r="V17" i="6"/>
  <c r="W17" i="6" s="1"/>
  <c r="T17" i="6"/>
  <c r="X16" i="6"/>
  <c r="O38" i="4"/>
  <c r="N57" i="4"/>
  <c r="J100" i="1"/>
  <c r="F101" i="1"/>
  <c r="H101" i="1"/>
  <c r="I101" i="1" s="1"/>
  <c r="K16" i="2"/>
  <c r="O15" i="2"/>
  <c r="M16" i="2"/>
  <c r="N16" i="2" s="1"/>
  <c r="F16" i="1"/>
  <c r="J15" i="1"/>
  <c r="H16" i="1"/>
  <c r="I16" i="1" s="1"/>
  <c r="F102" i="1" l="1"/>
  <c r="H102" i="1"/>
  <c r="I102" i="1" s="1"/>
  <c r="J201" i="1"/>
  <c r="N201" i="1" s="1"/>
  <c r="I202" i="1"/>
  <c r="H218" i="1"/>
  <c r="F218" i="1"/>
  <c r="O185" i="2"/>
  <c r="S185" i="2" s="1"/>
  <c r="K186" i="2"/>
  <c r="M186" i="2"/>
  <c r="N186" i="2" s="1"/>
  <c r="O88" i="2"/>
  <c r="N66" i="5"/>
  <c r="O16" i="6"/>
  <c r="K17" i="6"/>
  <c r="M17" i="6"/>
  <c r="N17" i="6" s="1"/>
  <c r="O100" i="6"/>
  <c r="K101" i="6"/>
  <c r="M101" i="6"/>
  <c r="N101" i="6" s="1"/>
  <c r="O64" i="5"/>
  <c r="P31" i="5"/>
  <c r="N58" i="4"/>
  <c r="N61" i="4" s="1"/>
  <c r="O48" i="4"/>
  <c r="N65" i="4"/>
  <c r="N66" i="4" s="1"/>
  <c r="T101" i="6"/>
  <c r="X100" i="6"/>
  <c r="V101" i="6"/>
  <c r="W101" i="6" s="1"/>
  <c r="N58" i="5"/>
  <c r="N61" i="5" s="1"/>
  <c r="O48" i="5"/>
  <c r="O65" i="5" s="1"/>
  <c r="M67" i="5"/>
  <c r="M69" i="5"/>
  <c r="M67" i="4"/>
  <c r="M69" i="4"/>
  <c r="O57" i="4"/>
  <c r="P38" i="4"/>
  <c r="T18" i="6"/>
  <c r="X17" i="6"/>
  <c r="V18" i="6"/>
  <c r="W18" i="6" s="1"/>
  <c r="P31" i="4"/>
  <c r="O64" i="4"/>
  <c r="Q38" i="5"/>
  <c r="P57" i="5"/>
  <c r="J101" i="1"/>
  <c r="K17" i="2"/>
  <c r="O16" i="2"/>
  <c r="M17" i="2"/>
  <c r="N17" i="2" s="1"/>
  <c r="J16" i="1"/>
  <c r="F17" i="1"/>
  <c r="H17" i="1"/>
  <c r="I17" i="1" s="1"/>
  <c r="J102" i="1" l="1"/>
  <c r="F103" i="1"/>
  <c r="H103" i="1"/>
  <c r="I103" i="1" s="1"/>
  <c r="J202" i="1"/>
  <c r="N202" i="1" s="1"/>
  <c r="I203" i="1"/>
  <c r="I204" i="1" s="1"/>
  <c r="H219" i="1"/>
  <c r="F219" i="1"/>
  <c r="O186" i="2"/>
  <c r="S186" i="2" s="1"/>
  <c r="K187" i="2"/>
  <c r="M187" i="2"/>
  <c r="N187" i="2" s="1"/>
  <c r="O66" i="5"/>
  <c r="X18" i="6"/>
  <c r="V19" i="6"/>
  <c r="W19" i="6" s="1"/>
  <c r="T19" i="6"/>
  <c r="Q38" i="4"/>
  <c r="P57" i="4"/>
  <c r="O58" i="5"/>
  <c r="O61" i="5" s="1"/>
  <c r="P48" i="5"/>
  <c r="P64" i="4"/>
  <c r="Q31" i="4"/>
  <c r="O58" i="4"/>
  <c r="O61" i="4" s="1"/>
  <c r="P48" i="4"/>
  <c r="P65" i="4" s="1"/>
  <c r="X101" i="6"/>
  <c r="T102" i="6"/>
  <c r="V102" i="6"/>
  <c r="W102" i="6" s="1"/>
  <c r="P64" i="5"/>
  <c r="Q31" i="5"/>
  <c r="O101" i="6"/>
  <c r="K102" i="6"/>
  <c r="M102" i="6"/>
  <c r="N102" i="6" s="1"/>
  <c r="R38" i="5"/>
  <c r="Q57" i="5"/>
  <c r="O17" i="6"/>
  <c r="M18" i="6"/>
  <c r="N18" i="6" s="1"/>
  <c r="K18" i="6"/>
  <c r="N67" i="4"/>
  <c r="N69" i="4"/>
  <c r="N67" i="5"/>
  <c r="N69" i="5"/>
  <c r="O65" i="4"/>
  <c r="O66" i="4" s="1"/>
  <c r="K18" i="2"/>
  <c r="O17" i="2"/>
  <c r="M18" i="2"/>
  <c r="N18" i="2" s="1"/>
  <c r="F18" i="1"/>
  <c r="J17" i="1"/>
  <c r="H18" i="1"/>
  <c r="I18" i="1" s="1"/>
  <c r="J103" i="1" l="1"/>
  <c r="F104" i="1"/>
  <c r="H104" i="1"/>
  <c r="I104" i="1" s="1"/>
  <c r="I205" i="1"/>
  <c r="J204" i="1"/>
  <c r="N204" i="1" s="1"/>
  <c r="J203" i="1"/>
  <c r="N203" i="1" s="1"/>
  <c r="H220" i="1"/>
  <c r="F220" i="1"/>
  <c r="O187" i="2"/>
  <c r="S187" i="2" s="1"/>
  <c r="K188" i="2"/>
  <c r="M188" i="2"/>
  <c r="N188" i="2" s="1"/>
  <c r="P66" i="4"/>
  <c r="O18" i="6"/>
  <c r="M19" i="6"/>
  <c r="N19" i="6" s="1"/>
  <c r="K19" i="6"/>
  <c r="P58" i="4"/>
  <c r="P61" i="4" s="1"/>
  <c r="Q48" i="4"/>
  <c r="Q65" i="4" s="1"/>
  <c r="O67" i="4"/>
  <c r="O69" i="4"/>
  <c r="Q64" i="4"/>
  <c r="R31" i="4"/>
  <c r="P58" i="5"/>
  <c r="P61" i="5" s="1"/>
  <c r="Q48" i="5"/>
  <c r="Q65" i="5" s="1"/>
  <c r="O67" i="5"/>
  <c r="O69" i="5"/>
  <c r="R38" i="4"/>
  <c r="Q57" i="4"/>
  <c r="K103" i="6"/>
  <c r="M103" i="6"/>
  <c r="N103" i="6" s="1"/>
  <c r="O102" i="6"/>
  <c r="Q64" i="5"/>
  <c r="R31" i="5"/>
  <c r="P65" i="5"/>
  <c r="P66" i="5" s="1"/>
  <c r="X19" i="6"/>
  <c r="T20" i="6"/>
  <c r="V20" i="6"/>
  <c r="W20" i="6" s="1"/>
  <c r="R57" i="5"/>
  <c r="S38" i="5"/>
  <c r="X102" i="6"/>
  <c r="T103" i="6"/>
  <c r="V103" i="6"/>
  <c r="W103" i="6" s="1"/>
  <c r="K89" i="2"/>
  <c r="N89" i="2"/>
  <c r="O18" i="2"/>
  <c r="K19" i="2"/>
  <c r="M19" i="2"/>
  <c r="N19" i="2" s="1"/>
  <c r="F19" i="1"/>
  <c r="J18" i="1"/>
  <c r="H19" i="1"/>
  <c r="I19" i="1" s="1"/>
  <c r="J104" i="1" l="1"/>
  <c r="F105" i="1"/>
  <c r="H105" i="1"/>
  <c r="I105" i="1" s="1"/>
  <c r="I206" i="1"/>
  <c r="J205" i="1"/>
  <c r="N205" i="1" s="1"/>
  <c r="F221" i="1"/>
  <c r="H221" i="1"/>
  <c r="O188" i="2"/>
  <c r="S188" i="2" s="1"/>
  <c r="K189" i="2"/>
  <c r="M189" i="2"/>
  <c r="N189" i="2" s="1"/>
  <c r="Q66" i="5"/>
  <c r="Q66" i="4"/>
  <c r="X20" i="6"/>
  <c r="V21" i="6"/>
  <c r="W21" i="6" s="1"/>
  <c r="T21" i="6"/>
  <c r="Q58" i="5"/>
  <c r="Q61" i="5" s="1"/>
  <c r="R48" i="5"/>
  <c r="R65" i="5" s="1"/>
  <c r="P67" i="5"/>
  <c r="P69" i="5"/>
  <c r="R64" i="4"/>
  <c r="S31" i="4"/>
  <c r="R64" i="5"/>
  <c r="S31" i="5"/>
  <c r="Q58" i="4"/>
  <c r="Q61" i="4" s="1"/>
  <c r="R48" i="4"/>
  <c r="R65" i="4" s="1"/>
  <c r="X103" i="6"/>
  <c r="V104" i="6"/>
  <c r="W104" i="6" s="1"/>
  <c r="T104" i="6"/>
  <c r="M104" i="6"/>
  <c r="N104" i="6" s="1"/>
  <c r="K104" i="6"/>
  <c r="O103" i="6"/>
  <c r="P67" i="4"/>
  <c r="P69" i="4"/>
  <c r="K20" i="6"/>
  <c r="O19" i="6"/>
  <c r="M20" i="6"/>
  <c r="N20" i="6" s="1"/>
  <c r="S57" i="5"/>
  <c r="T38" i="5"/>
  <c r="S38" i="4"/>
  <c r="R57" i="4"/>
  <c r="O19" i="2"/>
  <c r="K20" i="2"/>
  <c r="M20" i="2"/>
  <c r="N20" i="2" s="1"/>
  <c r="O89" i="2"/>
  <c r="K90" i="2"/>
  <c r="M90" i="2"/>
  <c r="N90" i="2" s="1"/>
  <c r="F20" i="1"/>
  <c r="J19" i="1"/>
  <c r="H20" i="1"/>
  <c r="I20" i="1" s="1"/>
  <c r="J105" i="1" l="1"/>
  <c r="H106" i="1"/>
  <c r="I106" i="1" s="1"/>
  <c r="F106" i="1"/>
  <c r="I207" i="1"/>
  <c r="J207" i="1" s="1"/>
  <c r="N207" i="1" s="1"/>
  <c r="J206" i="1"/>
  <c r="N206" i="1" s="1"/>
  <c r="H222" i="1"/>
  <c r="F222" i="1"/>
  <c r="O189" i="2"/>
  <c r="S189" i="2" s="1"/>
  <c r="K190" i="2"/>
  <c r="M190" i="2"/>
  <c r="N190" i="2" s="1"/>
  <c r="R66" i="4"/>
  <c r="R66" i="5"/>
  <c r="M21" i="6"/>
  <c r="N21" i="6" s="1"/>
  <c r="K21" i="6"/>
  <c r="O20" i="6"/>
  <c r="T105" i="6"/>
  <c r="V105" i="6"/>
  <c r="W105" i="6" s="1"/>
  <c r="X104" i="6"/>
  <c r="S64" i="4"/>
  <c r="T31" i="4"/>
  <c r="T38" i="4"/>
  <c r="S57" i="4"/>
  <c r="R58" i="4"/>
  <c r="R61" i="4" s="1"/>
  <c r="S48" i="4"/>
  <c r="T22" i="6"/>
  <c r="X21" i="6"/>
  <c r="V22" i="6"/>
  <c r="W22" i="6" s="1"/>
  <c r="R58" i="5"/>
  <c r="R61" i="5" s="1"/>
  <c r="S48" i="5"/>
  <c r="S65" i="5" s="1"/>
  <c r="Q67" i="5"/>
  <c r="Q69" i="5"/>
  <c r="T57" i="5"/>
  <c r="U38" i="5"/>
  <c r="Q67" i="4"/>
  <c r="Q69" i="4"/>
  <c r="K105" i="6"/>
  <c r="O104" i="6"/>
  <c r="M105" i="6"/>
  <c r="N105" i="6" s="1"/>
  <c r="T31" i="5"/>
  <c r="S64" i="5"/>
  <c r="O20" i="2"/>
  <c r="K21" i="2"/>
  <c r="M21" i="2"/>
  <c r="N21" i="2" s="1"/>
  <c r="O90" i="2"/>
  <c r="M91" i="2"/>
  <c r="N91" i="2" s="1"/>
  <c r="K91" i="2"/>
  <c r="F21" i="1"/>
  <c r="H21" i="1"/>
  <c r="I21" i="1" s="1"/>
  <c r="J20" i="1"/>
  <c r="J106" i="1" l="1"/>
  <c r="F107" i="1"/>
  <c r="H107" i="1"/>
  <c r="I107" i="1" s="1"/>
  <c r="I208" i="1"/>
  <c r="J208" i="1" s="1"/>
  <c r="N208" i="1" s="1"/>
  <c r="H223" i="1"/>
  <c r="F223" i="1"/>
  <c r="O190" i="2"/>
  <c r="S190" i="2" s="1"/>
  <c r="K191" i="2"/>
  <c r="M191" i="2"/>
  <c r="N191" i="2" s="1"/>
  <c r="S66" i="5"/>
  <c r="R67" i="4"/>
  <c r="R69" i="4"/>
  <c r="S58" i="4"/>
  <c r="S61" i="4" s="1"/>
  <c r="T48" i="4"/>
  <c r="T65" i="4" s="1"/>
  <c r="O105" i="6"/>
  <c r="K106" i="6"/>
  <c r="M106" i="6"/>
  <c r="N106" i="6" s="1"/>
  <c r="U38" i="4"/>
  <c r="T57" i="4"/>
  <c r="S65" i="4"/>
  <c r="S66" i="4" s="1"/>
  <c r="T64" i="4"/>
  <c r="U31" i="4"/>
  <c r="R67" i="5"/>
  <c r="R69" i="5"/>
  <c r="T106" i="6"/>
  <c r="X105" i="6"/>
  <c r="V106" i="6"/>
  <c r="W106" i="6" s="1"/>
  <c r="V38" i="5"/>
  <c r="U57" i="5"/>
  <c r="S58" i="5"/>
  <c r="S61" i="5" s="1"/>
  <c r="T48" i="5"/>
  <c r="T65" i="5" s="1"/>
  <c r="T64" i="5"/>
  <c r="U31" i="5"/>
  <c r="K22" i="6"/>
  <c r="O21" i="6"/>
  <c r="M22" i="6"/>
  <c r="N22" i="6" s="1"/>
  <c r="T23" i="6"/>
  <c r="X22" i="6"/>
  <c r="V23" i="6"/>
  <c r="W23" i="6" s="1"/>
  <c r="K92" i="2"/>
  <c r="O91" i="2"/>
  <c r="M92" i="2"/>
  <c r="N92" i="2" s="1"/>
  <c r="O21" i="2"/>
  <c r="K22" i="2"/>
  <c r="M22" i="2"/>
  <c r="N22" i="2" s="1"/>
  <c r="F22" i="1"/>
  <c r="J21" i="1"/>
  <c r="H22" i="1"/>
  <c r="I22" i="1" s="1"/>
  <c r="H108" i="1" l="1"/>
  <c r="I108" i="1" s="1"/>
  <c r="F108" i="1"/>
  <c r="J107" i="1"/>
  <c r="I209" i="1"/>
  <c r="H224" i="1"/>
  <c r="F224" i="1"/>
  <c r="O191" i="2"/>
  <c r="S191" i="2" s="1"/>
  <c r="K192" i="2"/>
  <c r="M192" i="2"/>
  <c r="N192" i="2" s="1"/>
  <c r="T66" i="5"/>
  <c r="T66" i="4"/>
  <c r="U64" i="4"/>
  <c r="V31" i="4"/>
  <c r="O22" i="6"/>
  <c r="M23" i="6"/>
  <c r="N23" i="6" s="1"/>
  <c r="K23" i="6"/>
  <c r="U64" i="5"/>
  <c r="V31" i="5"/>
  <c r="U48" i="5"/>
  <c r="U65" i="5" s="1"/>
  <c r="T58" i="5"/>
  <c r="T61" i="5" s="1"/>
  <c r="W38" i="5"/>
  <c r="V57" i="5"/>
  <c r="O106" i="6"/>
  <c r="K107" i="6"/>
  <c r="M107" i="6"/>
  <c r="N107" i="6" s="1"/>
  <c r="T58" i="4"/>
  <c r="T61" i="4" s="1"/>
  <c r="U48" i="4"/>
  <c r="V24" i="6"/>
  <c r="W24" i="6" s="1"/>
  <c r="T24" i="6"/>
  <c r="X23" i="6"/>
  <c r="V107" i="6"/>
  <c r="W107" i="6" s="1"/>
  <c r="T107" i="6"/>
  <c r="X106" i="6"/>
  <c r="S67" i="4"/>
  <c r="S69" i="4"/>
  <c r="S67" i="5"/>
  <c r="S69" i="5"/>
  <c r="U57" i="4"/>
  <c r="V38" i="4"/>
  <c r="K23" i="2"/>
  <c r="O22" i="2"/>
  <c r="M23" i="2"/>
  <c r="N23" i="2" s="1"/>
  <c r="K93" i="2"/>
  <c r="O92" i="2"/>
  <c r="M93" i="2"/>
  <c r="N93" i="2" s="1"/>
  <c r="F23" i="1"/>
  <c r="J22" i="1"/>
  <c r="H23" i="1"/>
  <c r="I23" i="1" s="1"/>
  <c r="H109" i="1" l="1"/>
  <c r="I109" i="1" s="1"/>
  <c r="F109" i="1"/>
  <c r="J108" i="1"/>
  <c r="J209" i="1"/>
  <c r="N209" i="1" s="1"/>
  <c r="I210" i="1"/>
  <c r="H225" i="1"/>
  <c r="F225" i="1"/>
  <c r="O192" i="2"/>
  <c r="S192" i="2" s="1"/>
  <c r="K193" i="2"/>
  <c r="M193" i="2"/>
  <c r="N193" i="2" s="1"/>
  <c r="U66" i="5"/>
  <c r="W57" i="5"/>
  <c r="X38" i="5"/>
  <c r="V64" i="5"/>
  <c r="W31" i="5"/>
  <c r="T67" i="5"/>
  <c r="T69" i="5"/>
  <c r="T25" i="6"/>
  <c r="X24" i="6"/>
  <c r="V25" i="6"/>
  <c r="W25" i="6" s="1"/>
  <c r="U58" i="4"/>
  <c r="U61" i="4" s="1"/>
  <c r="V48" i="4"/>
  <c r="V57" i="4"/>
  <c r="W38" i="4"/>
  <c r="U65" i="4"/>
  <c r="U66" i="4" s="1"/>
  <c r="V48" i="5"/>
  <c r="V65" i="5" s="1"/>
  <c r="U58" i="5"/>
  <c r="U61" i="5" s="1"/>
  <c r="T108" i="6"/>
  <c r="X107" i="6"/>
  <c r="V108" i="6"/>
  <c r="W108" i="6" s="1"/>
  <c r="O23" i="6"/>
  <c r="K24" i="6"/>
  <c r="M24" i="6"/>
  <c r="N24" i="6" s="1"/>
  <c r="T67" i="4"/>
  <c r="T69" i="4"/>
  <c r="O107" i="6"/>
  <c r="K108" i="6"/>
  <c r="M108" i="6"/>
  <c r="N108" i="6" s="1"/>
  <c r="V64" i="4"/>
  <c r="W31" i="4"/>
  <c r="O93" i="2"/>
  <c r="K94" i="2"/>
  <c r="M94" i="2"/>
  <c r="N94" i="2" s="1"/>
  <c r="K24" i="2"/>
  <c r="O23" i="2"/>
  <c r="M24" i="2"/>
  <c r="N24" i="2" s="1"/>
  <c r="J23" i="1"/>
  <c r="F24" i="1"/>
  <c r="H24" i="1"/>
  <c r="I24" i="1" s="1"/>
  <c r="H110" i="1" l="1"/>
  <c r="I110" i="1" s="1"/>
  <c r="F110" i="1"/>
  <c r="J109" i="1"/>
  <c r="I211" i="1"/>
  <c r="J210" i="1"/>
  <c r="N210" i="1" s="1"/>
  <c r="H226" i="1"/>
  <c r="F226" i="1"/>
  <c r="O193" i="2"/>
  <c r="S193" i="2" s="1"/>
  <c r="K194" i="2"/>
  <c r="M194" i="2"/>
  <c r="N194" i="2" s="1"/>
  <c r="V66" i="5"/>
  <c r="W57" i="4"/>
  <c r="X38" i="4"/>
  <c r="O108" i="6"/>
  <c r="K109" i="6"/>
  <c r="M109" i="6"/>
  <c r="N109" i="6" s="1"/>
  <c r="V58" i="4"/>
  <c r="V61" i="4" s="1"/>
  <c r="W48" i="4"/>
  <c r="W65" i="4" s="1"/>
  <c r="U67" i="4"/>
  <c r="U69" i="4"/>
  <c r="X25" i="6"/>
  <c r="V26" i="6"/>
  <c r="W26" i="6" s="1"/>
  <c r="T26" i="6"/>
  <c r="W64" i="5"/>
  <c r="X31" i="5"/>
  <c r="Y38" i="5"/>
  <c r="X57" i="5"/>
  <c r="O24" i="6"/>
  <c r="M25" i="6"/>
  <c r="N25" i="6" s="1"/>
  <c r="K25" i="6"/>
  <c r="V65" i="4"/>
  <c r="V66" i="4" s="1"/>
  <c r="X108" i="6"/>
  <c r="T109" i="6"/>
  <c r="V109" i="6"/>
  <c r="W109" i="6" s="1"/>
  <c r="X31" i="4"/>
  <c r="W64" i="4"/>
  <c r="U67" i="5"/>
  <c r="U69" i="5"/>
  <c r="W48" i="5"/>
  <c r="W65" i="5" s="1"/>
  <c r="V58" i="5"/>
  <c r="V61" i="5" s="1"/>
  <c r="K95" i="2"/>
  <c r="O94" i="2"/>
  <c r="M95" i="2"/>
  <c r="N95" i="2" s="1"/>
  <c r="K25" i="2"/>
  <c r="O24" i="2"/>
  <c r="M25" i="2"/>
  <c r="N25" i="2" s="1"/>
  <c r="J24" i="1"/>
  <c r="F25" i="1"/>
  <c r="H25" i="1"/>
  <c r="I25" i="1" s="1"/>
  <c r="J110" i="1" l="1"/>
  <c r="F111" i="1"/>
  <c r="H111" i="1"/>
  <c r="I111" i="1" s="1"/>
  <c r="J211" i="1"/>
  <c r="N211" i="1" s="1"/>
  <c r="I212" i="1"/>
  <c r="F227" i="1"/>
  <c r="H227" i="1"/>
  <c r="O194" i="2"/>
  <c r="S194" i="2" s="1"/>
  <c r="K195" i="2"/>
  <c r="M195" i="2"/>
  <c r="N195" i="2" s="1"/>
  <c r="W66" i="4"/>
  <c r="Y31" i="4"/>
  <c r="X64" i="4"/>
  <c r="W66" i="5"/>
  <c r="X26" i="6"/>
  <c r="T27" i="6"/>
  <c r="V27" i="6"/>
  <c r="W27" i="6" s="1"/>
  <c r="X109" i="6"/>
  <c r="T110" i="6"/>
  <c r="V110" i="6"/>
  <c r="W110" i="6" s="1"/>
  <c r="O25" i="6"/>
  <c r="K26" i="6"/>
  <c r="M26" i="6"/>
  <c r="N26" i="6" s="1"/>
  <c r="X48" i="5"/>
  <c r="X65" i="5" s="1"/>
  <c r="W58" i="5"/>
  <c r="W61" i="5" s="1"/>
  <c r="K110" i="6"/>
  <c r="O109" i="6"/>
  <c r="M110" i="6"/>
  <c r="N110" i="6" s="1"/>
  <c r="V67" i="4"/>
  <c r="V69" i="4"/>
  <c r="W58" i="4"/>
  <c r="W61" i="4" s="1"/>
  <c r="X48" i="4"/>
  <c r="V67" i="5"/>
  <c r="V69" i="5"/>
  <c r="Y57" i="5"/>
  <c r="Z38" i="5"/>
  <c r="X64" i="5"/>
  <c r="Y31" i="5"/>
  <c r="X57" i="4"/>
  <c r="Y38" i="4"/>
  <c r="O25" i="2"/>
  <c r="K26" i="2"/>
  <c r="M26" i="2"/>
  <c r="N26" i="2" s="1"/>
  <c r="K96" i="2"/>
  <c r="O95" i="2"/>
  <c r="M96" i="2"/>
  <c r="N96" i="2" s="1"/>
  <c r="H26" i="1"/>
  <c r="I26" i="1" s="1"/>
  <c r="F26" i="1"/>
  <c r="J25" i="1"/>
  <c r="F112" i="1" l="1"/>
  <c r="H112" i="1"/>
  <c r="I112" i="1" s="1"/>
  <c r="J111" i="1"/>
  <c r="J212" i="1"/>
  <c r="N212" i="1" s="1"/>
  <c r="I213" i="1"/>
  <c r="H228" i="1"/>
  <c r="F228" i="1"/>
  <c r="O195" i="2"/>
  <c r="S195" i="2" s="1"/>
  <c r="K196" i="2"/>
  <c r="M196" i="2"/>
  <c r="N196" i="2" s="1"/>
  <c r="X27" i="6"/>
  <c r="V28" i="6"/>
  <c r="W28" i="6" s="1"/>
  <c r="T28" i="6"/>
  <c r="X66" i="5"/>
  <c r="K27" i="6"/>
  <c r="O26" i="6"/>
  <c r="M27" i="6"/>
  <c r="N27" i="6" s="1"/>
  <c r="W67" i="4"/>
  <c r="W69" i="4"/>
  <c r="Z31" i="4"/>
  <c r="Y64" i="4"/>
  <c r="Z57" i="5"/>
  <c r="AA38" i="5"/>
  <c r="Y57" i="4"/>
  <c r="Z38" i="4"/>
  <c r="W67" i="5"/>
  <c r="W69" i="5"/>
  <c r="X110" i="6"/>
  <c r="T111" i="6"/>
  <c r="V111" i="6"/>
  <c r="W111" i="6" s="1"/>
  <c r="X58" i="4"/>
  <c r="X61" i="4" s="1"/>
  <c r="Y48" i="4"/>
  <c r="Y65" i="4" s="1"/>
  <c r="Y64" i="5"/>
  <c r="Z31" i="5"/>
  <c r="M111" i="6"/>
  <c r="N111" i="6" s="1"/>
  <c r="K111" i="6"/>
  <c r="O110" i="6"/>
  <c r="X65" i="4"/>
  <c r="X66" i="4" s="1"/>
  <c r="Y48" i="5"/>
  <c r="Y65" i="5" s="1"/>
  <c r="X58" i="5"/>
  <c r="X61" i="5" s="1"/>
  <c r="O26" i="2"/>
  <c r="K27" i="2"/>
  <c r="M27" i="2"/>
  <c r="N27" i="2" s="1"/>
  <c r="K97" i="2"/>
  <c r="O96" i="2"/>
  <c r="M97" i="2"/>
  <c r="N97" i="2" s="1"/>
  <c r="F27" i="1"/>
  <c r="J26" i="1"/>
  <c r="H27" i="1"/>
  <c r="I27" i="1" s="1"/>
  <c r="F113" i="1" l="1"/>
  <c r="J112" i="1"/>
  <c r="H113" i="1"/>
  <c r="I113" i="1" s="1"/>
  <c r="J213" i="1"/>
  <c r="N213" i="1" s="1"/>
  <c r="I214" i="1"/>
  <c r="H229" i="1"/>
  <c r="F229" i="1"/>
  <c r="O196" i="2"/>
  <c r="S196" i="2" s="1"/>
  <c r="K197" i="2"/>
  <c r="M197" i="2"/>
  <c r="N197" i="2" s="1"/>
  <c r="Y66" i="5"/>
  <c r="Y66" i="4"/>
  <c r="AA31" i="4"/>
  <c r="Z64" i="4"/>
  <c r="AA31" i="5"/>
  <c r="Z64" i="5"/>
  <c r="X67" i="4"/>
  <c r="X69" i="4"/>
  <c r="M28" i="6"/>
  <c r="N28" i="6" s="1"/>
  <c r="K28" i="6"/>
  <c r="O27" i="6"/>
  <c r="Y58" i="4"/>
  <c r="Y61" i="4" s="1"/>
  <c r="Z48" i="4"/>
  <c r="Z65" i="4" s="1"/>
  <c r="T112" i="6"/>
  <c r="X111" i="6"/>
  <c r="V112" i="6"/>
  <c r="W112" i="6" s="1"/>
  <c r="X67" i="5"/>
  <c r="X69" i="5"/>
  <c r="Z48" i="5"/>
  <c r="Z65" i="5" s="1"/>
  <c r="Y58" i="5"/>
  <c r="Y61" i="5" s="1"/>
  <c r="Z57" i="4"/>
  <c r="AA38" i="4"/>
  <c r="T29" i="6"/>
  <c r="X28" i="6"/>
  <c r="V29" i="6"/>
  <c r="W29" i="6" s="1"/>
  <c r="K112" i="6"/>
  <c r="O111" i="6"/>
  <c r="M112" i="6"/>
  <c r="N112" i="6" s="1"/>
  <c r="AA57" i="5"/>
  <c r="AB38" i="5"/>
  <c r="O27" i="2"/>
  <c r="K28" i="2"/>
  <c r="M28" i="2"/>
  <c r="N28" i="2" s="1"/>
  <c r="O97" i="2"/>
  <c r="K98" i="2"/>
  <c r="M98" i="2"/>
  <c r="N98" i="2" s="1"/>
  <c r="F28" i="1"/>
  <c r="J27" i="1"/>
  <c r="H28" i="1"/>
  <c r="I28" i="1" s="1"/>
  <c r="J113" i="1" l="1"/>
  <c r="F114" i="1"/>
  <c r="H114" i="1"/>
  <c r="I114" i="1" s="1"/>
  <c r="I215" i="1"/>
  <c r="J214" i="1"/>
  <c r="N214" i="1" s="1"/>
  <c r="F230" i="1"/>
  <c r="H230" i="1"/>
  <c r="O197" i="2"/>
  <c r="S197" i="2" s="1"/>
  <c r="K198" i="2"/>
  <c r="M198" i="2"/>
  <c r="N198" i="2" s="1"/>
  <c r="Z66" i="4"/>
  <c r="Z66" i="5"/>
  <c r="K29" i="6"/>
  <c r="O28" i="6"/>
  <c r="M29" i="6"/>
  <c r="N29" i="6" s="1"/>
  <c r="AA57" i="4"/>
  <c r="AB38" i="4"/>
  <c r="T30" i="6"/>
  <c r="X29" i="6"/>
  <c r="V30" i="6"/>
  <c r="W30" i="6" s="1"/>
  <c r="Y67" i="4"/>
  <c r="Y69" i="4"/>
  <c r="AB57" i="5"/>
  <c r="AC38" i="5"/>
  <c r="Y67" i="5"/>
  <c r="Y69" i="5"/>
  <c r="Z58" i="5"/>
  <c r="Z61" i="5" s="1"/>
  <c r="AA48" i="5"/>
  <c r="AA65" i="5" s="1"/>
  <c r="T113" i="6"/>
  <c r="X112" i="6"/>
  <c r="V113" i="6"/>
  <c r="W113" i="6" s="1"/>
  <c r="AB31" i="4"/>
  <c r="AA64" i="4"/>
  <c r="O112" i="6"/>
  <c r="K113" i="6"/>
  <c r="M113" i="6"/>
  <c r="N113" i="6" s="1"/>
  <c r="AA64" i="5"/>
  <c r="AB31" i="5"/>
  <c r="Z58" i="4"/>
  <c r="Z61" i="4" s="1"/>
  <c r="AA48" i="4"/>
  <c r="AA65" i="4" s="1"/>
  <c r="O28" i="2"/>
  <c r="K29" i="2"/>
  <c r="M29" i="2"/>
  <c r="N29" i="2" s="1"/>
  <c r="K99" i="2"/>
  <c r="O98" i="2"/>
  <c r="M99" i="2"/>
  <c r="N99" i="2" s="1"/>
  <c r="F29" i="1"/>
  <c r="J28" i="1"/>
  <c r="H29" i="1"/>
  <c r="I29" i="1" s="1"/>
  <c r="R224" i="1" l="1"/>
  <c r="R259" i="1"/>
  <c r="R245" i="1"/>
  <c r="R233" i="1"/>
  <c r="R239" i="1"/>
  <c r="R226" i="1"/>
  <c r="R225" i="1"/>
  <c r="R257" i="1"/>
  <c r="R250" i="1"/>
  <c r="R237" i="1"/>
  <c r="R236" i="1"/>
  <c r="R255" i="1"/>
  <c r="R243" i="1"/>
  <c r="R231" i="1"/>
  <c r="R228" i="1"/>
  <c r="R251" i="1"/>
  <c r="R249" i="1"/>
  <c r="R248" i="1"/>
  <c r="R252" i="1"/>
  <c r="R227" i="1"/>
  <c r="R238" i="1"/>
  <c r="R240" i="1"/>
  <c r="R258" i="1"/>
  <c r="R256" i="1"/>
  <c r="R229" i="1"/>
  <c r="R235" i="1"/>
  <c r="R241" i="1"/>
  <c r="R247" i="1"/>
  <c r="R253" i="1"/>
  <c r="R230" i="1"/>
  <c r="R246" i="1"/>
  <c r="R234" i="1"/>
  <c r="R242" i="1"/>
  <c r="R244" i="1"/>
  <c r="R254" i="1"/>
  <c r="R232" i="1"/>
  <c r="H115" i="1"/>
  <c r="I115" i="1" s="1"/>
  <c r="F115" i="1"/>
  <c r="J114" i="1"/>
  <c r="I216" i="1"/>
  <c r="J215" i="1"/>
  <c r="N215" i="1" s="1"/>
  <c r="H231" i="1"/>
  <c r="F231" i="1"/>
  <c r="O198" i="2"/>
  <c r="S198" i="2" s="1"/>
  <c r="K199" i="2"/>
  <c r="M199" i="2"/>
  <c r="N199" i="2" s="1"/>
  <c r="AA66" i="5"/>
  <c r="AA66" i="4"/>
  <c r="AC57" i="5"/>
  <c r="AD38" i="5"/>
  <c r="O113" i="6"/>
  <c r="K114" i="6"/>
  <c r="M114" i="6"/>
  <c r="N114" i="6" s="1"/>
  <c r="AB64" i="4"/>
  <c r="AC31" i="4"/>
  <c r="AA58" i="4"/>
  <c r="AA61" i="4" s="1"/>
  <c r="AB48" i="4"/>
  <c r="Z67" i="4"/>
  <c r="Z69" i="4"/>
  <c r="V114" i="6"/>
  <c r="W114" i="6" s="1"/>
  <c r="T114" i="6"/>
  <c r="X113" i="6"/>
  <c r="AC38" i="4"/>
  <c r="AB57" i="4"/>
  <c r="AA58" i="5"/>
  <c r="AA61" i="5" s="1"/>
  <c r="AB48" i="5"/>
  <c r="AB65" i="5" s="1"/>
  <c r="V31" i="6"/>
  <c r="W31" i="6" s="1"/>
  <c r="T31" i="6"/>
  <c r="X30" i="6"/>
  <c r="AB64" i="5"/>
  <c r="AC31" i="5"/>
  <c r="Z67" i="5"/>
  <c r="Z69" i="5"/>
  <c r="O29" i="6"/>
  <c r="M30" i="6"/>
  <c r="N30" i="6" s="1"/>
  <c r="K30" i="6"/>
  <c r="K30" i="2"/>
  <c r="O29" i="2"/>
  <c r="M30" i="2"/>
  <c r="N30" i="2" s="1"/>
  <c r="K100" i="2"/>
  <c r="O99" i="2"/>
  <c r="M100" i="2"/>
  <c r="N100" i="2" s="1"/>
  <c r="J29" i="1"/>
  <c r="F30" i="1"/>
  <c r="H30" i="1"/>
  <c r="I30" i="1" s="1"/>
  <c r="J115" i="1" l="1"/>
  <c r="F116" i="1"/>
  <c r="H116" i="1"/>
  <c r="I116" i="1" s="1"/>
  <c r="I217" i="1"/>
  <c r="J216" i="1"/>
  <c r="N216" i="1" s="1"/>
  <c r="H232" i="1"/>
  <c r="F232" i="1"/>
  <c r="O199" i="2"/>
  <c r="S199" i="2" s="1"/>
  <c r="K200" i="2"/>
  <c r="M200" i="2"/>
  <c r="N200" i="2" s="1"/>
  <c r="AC64" i="5"/>
  <c r="AD31" i="5"/>
  <c r="AB58" i="4"/>
  <c r="AB61" i="4" s="1"/>
  <c r="AC48" i="4"/>
  <c r="AC65" i="4" s="1"/>
  <c r="AA67" i="4"/>
  <c r="AA69" i="4"/>
  <c r="AB65" i="4"/>
  <c r="AB66" i="4" s="1"/>
  <c r="AD38" i="4"/>
  <c r="AC57" i="4"/>
  <c r="AB58" i="5"/>
  <c r="AB61" i="5" s="1"/>
  <c r="AC48" i="5"/>
  <c r="AA67" i="5"/>
  <c r="AA69" i="5"/>
  <c r="O30" i="6"/>
  <c r="K31" i="6"/>
  <c r="M31" i="6"/>
  <c r="N31" i="6" s="1"/>
  <c r="AD57" i="5"/>
  <c r="AE38" i="5"/>
  <c r="AB66" i="5"/>
  <c r="AD31" i="4"/>
  <c r="AC64" i="4"/>
  <c r="T32" i="6"/>
  <c r="X31" i="6"/>
  <c r="V32" i="6"/>
  <c r="W32" i="6" s="1"/>
  <c r="O114" i="6"/>
  <c r="K115" i="6"/>
  <c r="M115" i="6"/>
  <c r="N115" i="6" s="1"/>
  <c r="T115" i="6"/>
  <c r="X114" i="6"/>
  <c r="V115" i="6"/>
  <c r="W115" i="6" s="1"/>
  <c r="K101" i="2"/>
  <c r="O100" i="2"/>
  <c r="M101" i="2"/>
  <c r="N101" i="2" s="1"/>
  <c r="K31" i="2"/>
  <c r="O30" i="2"/>
  <c r="M31" i="2"/>
  <c r="N31" i="2" s="1"/>
  <c r="J30" i="1"/>
  <c r="F31" i="1"/>
  <c r="H31" i="1"/>
  <c r="I31" i="1" s="1"/>
  <c r="H117" i="1" l="1"/>
  <c r="I117" i="1" s="1"/>
  <c r="J116" i="1"/>
  <c r="F117" i="1"/>
  <c r="I218" i="1"/>
  <c r="J217" i="1"/>
  <c r="N217" i="1" s="1"/>
  <c r="H233" i="1"/>
  <c r="F233" i="1"/>
  <c r="O200" i="2"/>
  <c r="S200" i="2" s="1"/>
  <c r="K201" i="2"/>
  <c r="M201" i="2"/>
  <c r="N201" i="2" s="1"/>
  <c r="AC66" i="4"/>
  <c r="AC58" i="5"/>
  <c r="AC61" i="5" s="1"/>
  <c r="AD48" i="5"/>
  <c r="AD65" i="5" s="1"/>
  <c r="AB67" i="5"/>
  <c r="AB69" i="5"/>
  <c r="AD64" i="4"/>
  <c r="AE31" i="4"/>
  <c r="X32" i="6"/>
  <c r="V33" i="6"/>
  <c r="W33" i="6" s="1"/>
  <c r="T33" i="6"/>
  <c r="AE38" i="4"/>
  <c r="AD57" i="4"/>
  <c r="AC58" i="4"/>
  <c r="AC61" i="4" s="1"/>
  <c r="AD48" i="4"/>
  <c r="AD65" i="4" s="1"/>
  <c r="X115" i="6"/>
  <c r="T116" i="6"/>
  <c r="V116" i="6"/>
  <c r="W116" i="6" s="1"/>
  <c r="AD64" i="5"/>
  <c r="AE31" i="5"/>
  <c r="O31" i="6"/>
  <c r="M32" i="6"/>
  <c r="N32" i="6" s="1"/>
  <c r="K32" i="6"/>
  <c r="AC65" i="5"/>
  <c r="AC66" i="5" s="1"/>
  <c r="AE57" i="5"/>
  <c r="AF38" i="5"/>
  <c r="M116" i="6"/>
  <c r="N116" i="6" s="1"/>
  <c r="K116" i="6"/>
  <c r="O115" i="6"/>
  <c r="AB67" i="4"/>
  <c r="AB69" i="4"/>
  <c r="K32" i="2"/>
  <c r="O31" i="2"/>
  <c r="M32" i="2"/>
  <c r="N32" i="2" s="1"/>
  <c r="O101" i="2"/>
  <c r="K102" i="2"/>
  <c r="M102" i="2"/>
  <c r="N102" i="2" s="1"/>
  <c r="J31" i="1"/>
  <c r="F32" i="1"/>
  <c r="H32" i="1"/>
  <c r="I32" i="1" s="1"/>
  <c r="H118" i="1" l="1"/>
  <c r="I118" i="1" s="1"/>
  <c r="F118" i="1"/>
  <c r="J117" i="1"/>
  <c r="I219" i="1"/>
  <c r="J218" i="1"/>
  <c r="N218" i="1" s="1"/>
  <c r="H234" i="1"/>
  <c r="F234" i="1"/>
  <c r="O201" i="2"/>
  <c r="S201" i="2" s="1"/>
  <c r="K202" i="2"/>
  <c r="M202" i="2"/>
  <c r="N202" i="2" s="1"/>
  <c r="AD66" i="5"/>
  <c r="AD66" i="4"/>
  <c r="AF57" i="5"/>
  <c r="AG38" i="5"/>
  <c r="AF38" i="4"/>
  <c r="AE57" i="4"/>
  <c r="O32" i="6"/>
  <c r="K33" i="6"/>
  <c r="M33" i="6"/>
  <c r="N33" i="6" s="1"/>
  <c r="X33" i="6"/>
  <c r="T34" i="6"/>
  <c r="V34" i="6"/>
  <c r="W34" i="6" s="1"/>
  <c r="AC67" i="4"/>
  <c r="AC69" i="4"/>
  <c r="AE64" i="4"/>
  <c r="AF31" i="4"/>
  <c r="AE64" i="5"/>
  <c r="AF31" i="5"/>
  <c r="X116" i="6"/>
  <c r="V117" i="6"/>
  <c r="W117" i="6" s="1"/>
  <c r="T117" i="6"/>
  <c r="K117" i="6"/>
  <c r="O116" i="6"/>
  <c r="M117" i="6"/>
  <c r="N117" i="6" s="1"/>
  <c r="AD58" i="5"/>
  <c r="AD61" i="5" s="1"/>
  <c r="AE48" i="5"/>
  <c r="AD58" i="4"/>
  <c r="AD61" i="4" s="1"/>
  <c r="AE48" i="4"/>
  <c r="AE65" i="4" s="1"/>
  <c r="AC67" i="5"/>
  <c r="AC69" i="5"/>
  <c r="O32" i="2"/>
  <c r="K33" i="2"/>
  <c r="M33" i="2"/>
  <c r="N33" i="2" s="1"/>
  <c r="O102" i="2"/>
  <c r="K103" i="2"/>
  <c r="M103" i="2"/>
  <c r="N103" i="2" s="1"/>
  <c r="F33" i="1"/>
  <c r="J32" i="1"/>
  <c r="H33" i="1"/>
  <c r="I33" i="1" s="1"/>
  <c r="H119" i="1" l="1"/>
  <c r="I119" i="1" s="1"/>
  <c r="J118" i="1"/>
  <c r="F119" i="1"/>
  <c r="I220" i="1"/>
  <c r="J219" i="1"/>
  <c r="N219" i="1" s="1"/>
  <c r="F235" i="1"/>
  <c r="H235" i="1"/>
  <c r="O202" i="2"/>
  <c r="S202" i="2" s="1"/>
  <c r="K203" i="2"/>
  <c r="M203" i="2"/>
  <c r="N203" i="2" s="1"/>
  <c r="AE58" i="5"/>
  <c r="AE61" i="5" s="1"/>
  <c r="AF48" i="5"/>
  <c r="AF65" i="5" s="1"/>
  <c r="AD67" i="5"/>
  <c r="AD69" i="5"/>
  <c r="AE66" i="4"/>
  <c r="M118" i="6"/>
  <c r="N118" i="6" s="1"/>
  <c r="K118" i="6"/>
  <c r="O117" i="6"/>
  <c r="X117" i="6"/>
  <c r="T118" i="6"/>
  <c r="V118" i="6"/>
  <c r="W118" i="6" s="1"/>
  <c r="X34" i="6"/>
  <c r="V35" i="6"/>
  <c r="W35" i="6" s="1"/>
  <c r="T35" i="6"/>
  <c r="K34" i="6"/>
  <c r="O33" i="6"/>
  <c r="M34" i="6"/>
  <c r="N34" i="6" s="1"/>
  <c r="AE65" i="5"/>
  <c r="AE66" i="5" s="1"/>
  <c r="AG38" i="4"/>
  <c r="AF57" i="4"/>
  <c r="AE58" i="4"/>
  <c r="AE61" i="4" s="1"/>
  <c r="AF48" i="4"/>
  <c r="AF65" i="4" s="1"/>
  <c r="AF64" i="5"/>
  <c r="AG31" i="5"/>
  <c r="AF64" i="4"/>
  <c r="AG31" i="4"/>
  <c r="AG57" i="5"/>
  <c r="AH38" i="5"/>
  <c r="AD67" i="4"/>
  <c r="AD69" i="4"/>
  <c r="O103" i="2"/>
  <c r="K104" i="2"/>
  <c r="M104" i="2"/>
  <c r="N104" i="2" s="1"/>
  <c r="O33" i="2"/>
  <c r="K34" i="2"/>
  <c r="M34" i="2"/>
  <c r="N34" i="2" s="1"/>
  <c r="F34" i="1"/>
  <c r="J33" i="1"/>
  <c r="H34" i="1"/>
  <c r="I34" i="1" s="1"/>
  <c r="F120" i="1" l="1"/>
  <c r="J119" i="1"/>
  <c r="H120" i="1"/>
  <c r="I120" i="1" s="1"/>
  <c r="J220" i="1"/>
  <c r="N220" i="1" s="1"/>
  <c r="I221" i="1"/>
  <c r="F236" i="1"/>
  <c r="H236" i="1"/>
  <c r="O203" i="2"/>
  <c r="S203" i="2" s="1"/>
  <c r="K204" i="2"/>
  <c r="M204" i="2"/>
  <c r="N204" i="2" s="1"/>
  <c r="AF66" i="4"/>
  <c r="AF66" i="5"/>
  <c r="AF58" i="4"/>
  <c r="AF61" i="4" s="1"/>
  <c r="AG48" i="4"/>
  <c r="AG65" i="4" s="1"/>
  <c r="X35" i="6"/>
  <c r="T36" i="6"/>
  <c r="V36" i="6"/>
  <c r="W36" i="6" s="1"/>
  <c r="AG64" i="5"/>
  <c r="AH31" i="5"/>
  <c r="T119" i="6"/>
  <c r="X118" i="6"/>
  <c r="V119" i="6"/>
  <c r="W119" i="6" s="1"/>
  <c r="AH57" i="5"/>
  <c r="AI38" i="5"/>
  <c r="K119" i="6"/>
  <c r="O118" i="6"/>
  <c r="M119" i="6"/>
  <c r="N119" i="6" s="1"/>
  <c r="AH38" i="4"/>
  <c r="AG57" i="4"/>
  <c r="AE67" i="4"/>
  <c r="AE69" i="4"/>
  <c r="AF58" i="5"/>
  <c r="AF61" i="5" s="1"/>
  <c r="AG48" i="5"/>
  <c r="AG64" i="4"/>
  <c r="AH31" i="4"/>
  <c r="M35" i="6"/>
  <c r="N35" i="6" s="1"/>
  <c r="K35" i="6"/>
  <c r="O34" i="6"/>
  <c r="AE67" i="5"/>
  <c r="AE69" i="5"/>
  <c r="K35" i="2"/>
  <c r="O34" i="2"/>
  <c r="M35" i="2"/>
  <c r="N35" i="2" s="1"/>
  <c r="O104" i="2"/>
  <c r="K105" i="2"/>
  <c r="M105" i="2"/>
  <c r="N105" i="2" s="1"/>
  <c r="J34" i="1"/>
  <c r="H35" i="1"/>
  <c r="I35" i="1" s="1"/>
  <c r="F35" i="1"/>
  <c r="F121" i="1" l="1"/>
  <c r="J120" i="1"/>
  <c r="H121" i="1"/>
  <c r="I121" i="1" s="1"/>
  <c r="I222" i="1"/>
  <c r="J221" i="1"/>
  <c r="N221" i="1" s="1"/>
  <c r="F237" i="1"/>
  <c r="H237" i="1"/>
  <c r="O204" i="2"/>
  <c r="S204" i="2" s="1"/>
  <c r="K205" i="2"/>
  <c r="M205" i="2"/>
  <c r="N205" i="2" s="1"/>
  <c r="AJ38" i="5"/>
  <c r="AI57" i="5"/>
  <c r="AG66" i="4"/>
  <c r="T120" i="6"/>
  <c r="V120" i="6"/>
  <c r="W120" i="6" s="1"/>
  <c r="X119" i="6"/>
  <c r="AH64" i="4"/>
  <c r="AI31" i="4"/>
  <c r="AG58" i="5"/>
  <c r="AG61" i="5" s="1"/>
  <c r="AH48" i="5"/>
  <c r="AH65" i="5" s="1"/>
  <c r="AH64" i="5"/>
  <c r="AI31" i="5"/>
  <c r="AF67" i="5"/>
  <c r="AF69" i="5"/>
  <c r="AG65" i="5"/>
  <c r="AG66" i="5" s="1"/>
  <c r="T37" i="6"/>
  <c r="X36" i="6"/>
  <c r="V37" i="6"/>
  <c r="W37" i="6" s="1"/>
  <c r="AI38" i="4"/>
  <c r="AH57" i="4"/>
  <c r="AG58" i="4"/>
  <c r="AG61" i="4" s="1"/>
  <c r="AH48" i="4"/>
  <c r="K36" i="6"/>
  <c r="O35" i="6"/>
  <c r="M36" i="6"/>
  <c r="N36" i="6" s="1"/>
  <c r="O119" i="6"/>
  <c r="K120" i="6"/>
  <c r="M120" i="6"/>
  <c r="N120" i="6" s="1"/>
  <c r="AF67" i="4"/>
  <c r="AF69" i="4"/>
  <c r="K106" i="2"/>
  <c r="O105" i="2"/>
  <c r="M106" i="2"/>
  <c r="N106" i="2" s="1"/>
  <c r="M36" i="2"/>
  <c r="N36" i="2" s="1"/>
  <c r="K36" i="2"/>
  <c r="O35" i="2"/>
  <c r="J35" i="1"/>
  <c r="F36" i="1"/>
  <c r="H36" i="1"/>
  <c r="I36" i="1" s="1"/>
  <c r="J121" i="1" l="1"/>
  <c r="H122" i="1"/>
  <c r="I122" i="1" s="1"/>
  <c r="F122" i="1"/>
  <c r="I223" i="1"/>
  <c r="J222" i="1"/>
  <c r="N222" i="1" s="1"/>
  <c r="H238" i="1"/>
  <c r="F238" i="1"/>
  <c r="O205" i="2"/>
  <c r="S205" i="2" s="1"/>
  <c r="K206" i="2"/>
  <c r="M206" i="2"/>
  <c r="N206" i="2" s="1"/>
  <c r="AH66" i="5"/>
  <c r="O36" i="6"/>
  <c r="M37" i="6"/>
  <c r="N37" i="6" s="1"/>
  <c r="K37" i="6"/>
  <c r="AH58" i="4"/>
  <c r="AH61" i="4" s="1"/>
  <c r="AI48" i="4"/>
  <c r="AH58" i="5"/>
  <c r="AH61" i="5" s="1"/>
  <c r="AI48" i="5"/>
  <c r="AI65" i="5" s="1"/>
  <c r="AG67" i="5"/>
  <c r="AG69" i="5"/>
  <c r="AH65" i="4"/>
  <c r="AH66" i="4" s="1"/>
  <c r="AI57" i="4"/>
  <c r="AJ38" i="4"/>
  <c r="AI64" i="4"/>
  <c r="AJ31" i="4"/>
  <c r="V38" i="6"/>
  <c r="W38" i="6" s="1"/>
  <c r="T38" i="6"/>
  <c r="X37" i="6"/>
  <c r="V121" i="6"/>
  <c r="W121" i="6" s="1"/>
  <c r="T121" i="6"/>
  <c r="X120" i="6"/>
  <c r="O120" i="6"/>
  <c r="K121" i="6"/>
  <c r="M121" i="6"/>
  <c r="N121" i="6" s="1"/>
  <c r="AI64" i="5"/>
  <c r="AJ31" i="5"/>
  <c r="AG67" i="4"/>
  <c r="AG69" i="4"/>
  <c r="AK38" i="5"/>
  <c r="AJ57" i="5"/>
  <c r="O36" i="2"/>
  <c r="K37" i="2"/>
  <c r="M37" i="2"/>
  <c r="N37" i="2" s="1"/>
  <c r="K107" i="2"/>
  <c r="O106" i="2"/>
  <c r="M107" i="2"/>
  <c r="N107" i="2" s="1"/>
  <c r="F37" i="1"/>
  <c r="H37" i="1"/>
  <c r="I37" i="1" s="1"/>
  <c r="J36" i="1"/>
  <c r="H123" i="1" l="1"/>
  <c r="I123" i="1" s="1"/>
  <c r="J122" i="1"/>
  <c r="F123" i="1"/>
  <c r="I224" i="1"/>
  <c r="J223" i="1"/>
  <c r="N223" i="1" s="1"/>
  <c r="F239" i="1"/>
  <c r="H239" i="1"/>
  <c r="O206" i="2"/>
  <c r="S206" i="2" s="1"/>
  <c r="K207" i="2"/>
  <c r="M207" i="2"/>
  <c r="N207" i="2" s="1"/>
  <c r="AI66" i="5"/>
  <c r="AJ57" i="4"/>
  <c r="AK38" i="4"/>
  <c r="O121" i="6"/>
  <c r="M122" i="6"/>
  <c r="N122" i="6" s="1"/>
  <c r="K122" i="6"/>
  <c r="T122" i="6"/>
  <c r="X121" i="6"/>
  <c r="V122" i="6"/>
  <c r="W122" i="6" s="1"/>
  <c r="AI58" i="5"/>
  <c r="AI61" i="5" s="1"/>
  <c r="AJ48" i="5"/>
  <c r="AH67" i="5"/>
  <c r="AH69" i="5"/>
  <c r="AL38" i="5"/>
  <c r="AK57" i="5"/>
  <c r="AH67" i="4"/>
  <c r="AH69" i="4"/>
  <c r="O37" i="6"/>
  <c r="K38" i="6"/>
  <c r="M38" i="6"/>
  <c r="N38" i="6" s="1"/>
  <c r="AJ64" i="4"/>
  <c r="AK31" i="4"/>
  <c r="AI58" i="4"/>
  <c r="AI61" i="4" s="1"/>
  <c r="AJ48" i="4"/>
  <c r="AJ65" i="4" s="1"/>
  <c r="T39" i="6"/>
  <c r="X38" i="6"/>
  <c r="V39" i="6"/>
  <c r="W39" i="6" s="1"/>
  <c r="AJ64" i="5"/>
  <c r="AK31" i="5"/>
  <c r="AI65" i="4"/>
  <c r="AI66" i="4" s="1"/>
  <c r="K108" i="2"/>
  <c r="O107" i="2"/>
  <c r="M108" i="2"/>
  <c r="N108" i="2" s="1"/>
  <c r="K38" i="2"/>
  <c r="O37" i="2"/>
  <c r="M38" i="2"/>
  <c r="N38" i="2" s="1"/>
  <c r="F38" i="1"/>
  <c r="J37" i="1"/>
  <c r="H38" i="1"/>
  <c r="I38" i="1" s="1"/>
  <c r="J123" i="1" l="1"/>
  <c r="H124" i="1"/>
  <c r="I124" i="1" s="1"/>
  <c r="F124" i="1"/>
  <c r="I225" i="1"/>
  <c r="J224" i="1"/>
  <c r="N224" i="1" s="1"/>
  <c r="H240" i="1"/>
  <c r="F240" i="1"/>
  <c r="O207" i="2"/>
  <c r="S207" i="2" s="1"/>
  <c r="K208" i="2"/>
  <c r="M208" i="2"/>
  <c r="N208" i="2" s="1"/>
  <c r="AJ66" i="4"/>
  <c r="AM38" i="5"/>
  <c r="AL57" i="5"/>
  <c r="AJ58" i="5"/>
  <c r="AJ61" i="5" s="1"/>
  <c r="AK48" i="5"/>
  <c r="AK65" i="5" s="1"/>
  <c r="X122" i="6"/>
  <c r="T123" i="6"/>
  <c r="V123" i="6"/>
  <c r="W123" i="6" s="1"/>
  <c r="AK64" i="4"/>
  <c r="AL31" i="4"/>
  <c r="AJ65" i="5"/>
  <c r="AJ66" i="5" s="1"/>
  <c r="AL38" i="4"/>
  <c r="AK57" i="4"/>
  <c r="X39" i="6"/>
  <c r="V40" i="6"/>
  <c r="W40" i="6" s="1"/>
  <c r="T40" i="6"/>
  <c r="AJ58" i="4"/>
  <c r="AJ61" i="4" s="1"/>
  <c r="AK48" i="4"/>
  <c r="AK65" i="4" s="1"/>
  <c r="AI67" i="4"/>
  <c r="AI69" i="4"/>
  <c r="AI67" i="5"/>
  <c r="AI69" i="5"/>
  <c r="O122" i="6"/>
  <c r="K123" i="6"/>
  <c r="M123" i="6"/>
  <c r="N123" i="6" s="1"/>
  <c r="AL31" i="5"/>
  <c r="AK64" i="5"/>
  <c r="O38" i="6"/>
  <c r="M39" i="6"/>
  <c r="N39" i="6" s="1"/>
  <c r="K39" i="6"/>
  <c r="K39" i="2"/>
  <c r="O38" i="2"/>
  <c r="M39" i="2"/>
  <c r="N39" i="2" s="1"/>
  <c r="O108" i="2"/>
  <c r="K109" i="2"/>
  <c r="M109" i="2"/>
  <c r="N109" i="2" s="1"/>
  <c r="H39" i="1"/>
  <c r="I39" i="1" s="1"/>
  <c r="F39" i="1"/>
  <c r="J38" i="1"/>
  <c r="J124" i="1" l="1"/>
  <c r="F125" i="1"/>
  <c r="H125" i="1"/>
  <c r="I125" i="1" s="1"/>
  <c r="J225" i="1"/>
  <c r="N225" i="1" s="1"/>
  <c r="I226" i="1"/>
  <c r="F241" i="1"/>
  <c r="H241" i="1"/>
  <c r="O208" i="2"/>
  <c r="S208" i="2" s="1"/>
  <c r="K209" i="2"/>
  <c r="M209" i="2"/>
  <c r="N209" i="2" s="1"/>
  <c r="AK66" i="5"/>
  <c r="AK66" i="4"/>
  <c r="AL64" i="5"/>
  <c r="AM31" i="5"/>
  <c r="K124" i="6"/>
  <c r="M124" i="6"/>
  <c r="N124" i="6" s="1"/>
  <c r="O123" i="6"/>
  <c r="X123" i="6"/>
  <c r="T124" i="6"/>
  <c r="V124" i="6"/>
  <c r="W124" i="6" s="1"/>
  <c r="AL64" i="4"/>
  <c r="AM31" i="4"/>
  <c r="K40" i="6"/>
  <c r="O39" i="6"/>
  <c r="M40" i="6"/>
  <c r="N40" i="6" s="1"/>
  <c r="AK58" i="5"/>
  <c r="AK61" i="5" s="1"/>
  <c r="AL48" i="5"/>
  <c r="AJ67" i="4"/>
  <c r="AJ69" i="4"/>
  <c r="X40" i="6"/>
  <c r="T41" i="6"/>
  <c r="V41" i="6"/>
  <c r="W41" i="6" s="1"/>
  <c r="AJ67" i="5"/>
  <c r="AJ69" i="5"/>
  <c r="AM38" i="4"/>
  <c r="AL57" i="4"/>
  <c r="AK58" i="4"/>
  <c r="AK61" i="4" s="1"/>
  <c r="AL48" i="4"/>
  <c r="AL65" i="4" s="1"/>
  <c r="AM57" i="5"/>
  <c r="AN38" i="5"/>
  <c r="O39" i="2"/>
  <c r="K40" i="2"/>
  <c r="M40" i="2"/>
  <c r="N40" i="2" s="1"/>
  <c r="O109" i="2"/>
  <c r="K110" i="2"/>
  <c r="M110" i="2"/>
  <c r="N110" i="2" s="1"/>
  <c r="J39" i="1"/>
  <c r="H40" i="1"/>
  <c r="I40" i="1" s="1"/>
  <c r="F40" i="1"/>
  <c r="H126" i="1" l="1"/>
  <c r="I126" i="1" s="1"/>
  <c r="F126" i="1"/>
  <c r="J125" i="1"/>
  <c r="J226" i="1"/>
  <c r="N226" i="1" s="1"/>
  <c r="I227" i="1"/>
  <c r="H242" i="1"/>
  <c r="F242" i="1"/>
  <c r="O209" i="2"/>
  <c r="S209" i="2" s="1"/>
  <c r="K210" i="2"/>
  <c r="M210" i="2"/>
  <c r="N210" i="2" s="1"/>
  <c r="AL66" i="4"/>
  <c r="AM64" i="4"/>
  <c r="AN31" i="4"/>
  <c r="X124" i="6"/>
  <c r="V125" i="6"/>
  <c r="W125" i="6" s="1"/>
  <c r="T125" i="6"/>
  <c r="AN38" i="4"/>
  <c r="AM57" i="4"/>
  <c r="X41" i="6"/>
  <c r="V42" i="6"/>
  <c r="W42" i="6" s="1"/>
  <c r="T42" i="6"/>
  <c r="AL58" i="5"/>
  <c r="AL61" i="5" s="1"/>
  <c r="AM48" i="5"/>
  <c r="AM65" i="5" s="1"/>
  <c r="AN57" i="5"/>
  <c r="AO38" i="5"/>
  <c r="AK67" i="5"/>
  <c r="AK69" i="5"/>
  <c r="AN31" i="5"/>
  <c r="AM64" i="5"/>
  <c r="AL58" i="4"/>
  <c r="AL61" i="4" s="1"/>
  <c r="AM48" i="4"/>
  <c r="M125" i="6"/>
  <c r="N125" i="6" s="1"/>
  <c r="K125" i="6"/>
  <c r="O124" i="6"/>
  <c r="AK67" i="4"/>
  <c r="AK69" i="4"/>
  <c r="K41" i="6"/>
  <c r="O40" i="6"/>
  <c r="M41" i="6"/>
  <c r="N41" i="6" s="1"/>
  <c r="AL65" i="5"/>
  <c r="AL66" i="5" s="1"/>
  <c r="O110" i="2"/>
  <c r="K111" i="2"/>
  <c r="M111" i="2"/>
  <c r="N111" i="2" s="1"/>
  <c r="O40" i="2"/>
  <c r="K41" i="2"/>
  <c r="M41" i="2"/>
  <c r="N41" i="2" s="1"/>
  <c r="J40" i="1"/>
  <c r="F41" i="1"/>
  <c r="H41" i="1"/>
  <c r="I41" i="1" s="1"/>
  <c r="F127" i="1" l="1"/>
  <c r="H127" i="1"/>
  <c r="I127" i="1" s="1"/>
  <c r="J126" i="1"/>
  <c r="I228" i="1"/>
  <c r="J227" i="1"/>
  <c r="N227" i="1" s="1"/>
  <c r="F243" i="1"/>
  <c r="H243" i="1"/>
  <c r="O210" i="2"/>
  <c r="S210" i="2" s="1"/>
  <c r="K211" i="2"/>
  <c r="M211" i="2"/>
  <c r="N211" i="2" s="1"/>
  <c r="AL67" i="5"/>
  <c r="AL69" i="5"/>
  <c r="X42" i="6"/>
  <c r="T43" i="6"/>
  <c r="V43" i="6"/>
  <c r="W43" i="6" s="1"/>
  <c r="AL67" i="4"/>
  <c r="AL69" i="4"/>
  <c r="AO38" i="4"/>
  <c r="AN57" i="4"/>
  <c r="AM58" i="4"/>
  <c r="AM61" i="4" s="1"/>
  <c r="AN48" i="4"/>
  <c r="AO31" i="5"/>
  <c r="AN64" i="5"/>
  <c r="M42" i="6"/>
  <c r="N42" i="6" s="1"/>
  <c r="K42" i="6"/>
  <c r="O41" i="6"/>
  <c r="AO57" i="5"/>
  <c r="AP38" i="5"/>
  <c r="AO31" i="4"/>
  <c r="AN64" i="4"/>
  <c r="AM65" i="4"/>
  <c r="AM66" i="4" s="1"/>
  <c r="K126" i="6"/>
  <c r="O125" i="6"/>
  <c r="M126" i="6"/>
  <c r="N126" i="6" s="1"/>
  <c r="X125" i="6"/>
  <c r="T126" i="6"/>
  <c r="V126" i="6"/>
  <c r="W126" i="6" s="1"/>
  <c r="AM66" i="5"/>
  <c r="AM58" i="5"/>
  <c r="AM61" i="5" s="1"/>
  <c r="AN48" i="5"/>
  <c r="AN65" i="5" s="1"/>
  <c r="O41" i="2"/>
  <c r="K42" i="2"/>
  <c r="M42" i="2"/>
  <c r="N42" i="2" s="1"/>
  <c r="O111" i="2"/>
  <c r="M112" i="2"/>
  <c r="N112" i="2" s="1"/>
  <c r="K112" i="2"/>
  <c r="J41" i="1"/>
  <c r="F42" i="1"/>
  <c r="H42" i="1"/>
  <c r="I42" i="1" s="1"/>
  <c r="H128" i="1" l="1"/>
  <c r="I128" i="1" s="1"/>
  <c r="F128" i="1"/>
  <c r="J127" i="1"/>
  <c r="J228" i="1"/>
  <c r="N228" i="1" s="1"/>
  <c r="I229" i="1"/>
  <c r="F244" i="1"/>
  <c r="H244" i="1"/>
  <c r="O211" i="2"/>
  <c r="S211" i="2" s="1"/>
  <c r="K212" i="2"/>
  <c r="M212" i="2"/>
  <c r="N212" i="2" s="1"/>
  <c r="AN66" i="5"/>
  <c r="AN58" i="4"/>
  <c r="AN61" i="4" s="1"/>
  <c r="AO48" i="4"/>
  <c r="AO65" i="4" s="1"/>
  <c r="AO64" i="5"/>
  <c r="AP31" i="5"/>
  <c r="AM67" i="4"/>
  <c r="AM69" i="4"/>
  <c r="AP31" i="4"/>
  <c r="AO64" i="4"/>
  <c r="AP38" i="4"/>
  <c r="AO57" i="4"/>
  <c r="AN58" i="5"/>
  <c r="AN61" i="5" s="1"/>
  <c r="AO48" i="5"/>
  <c r="AO65" i="5" s="1"/>
  <c r="AP57" i="5"/>
  <c r="AQ38" i="5"/>
  <c r="AM67" i="5"/>
  <c r="AM69" i="5"/>
  <c r="T44" i="6"/>
  <c r="X43" i="6"/>
  <c r="V44" i="6"/>
  <c r="W44" i="6" s="1"/>
  <c r="K43" i="6"/>
  <c r="O42" i="6"/>
  <c r="M43" i="6"/>
  <c r="N43" i="6" s="1"/>
  <c r="O126" i="6"/>
  <c r="K127" i="6"/>
  <c r="M127" i="6"/>
  <c r="N127" i="6" s="1"/>
  <c r="AN65" i="4"/>
  <c r="AN66" i="4" s="1"/>
  <c r="T127" i="6"/>
  <c r="V127" i="6"/>
  <c r="W127" i="6" s="1"/>
  <c r="X126" i="6"/>
  <c r="K113" i="2"/>
  <c r="O112" i="2"/>
  <c r="M113" i="2"/>
  <c r="N113" i="2" s="1"/>
  <c r="K43" i="2"/>
  <c r="O42" i="2"/>
  <c r="M43" i="2"/>
  <c r="N43" i="2" s="1"/>
  <c r="F43" i="1"/>
  <c r="H43" i="1"/>
  <c r="I43" i="1" s="1"/>
  <c r="J42" i="1"/>
  <c r="F129" i="1" l="1"/>
  <c r="H129" i="1"/>
  <c r="I129" i="1" s="1"/>
  <c r="J128" i="1"/>
  <c r="J229" i="1"/>
  <c r="N229" i="1" s="1"/>
  <c r="I230" i="1"/>
  <c r="F245" i="1"/>
  <c r="H245" i="1"/>
  <c r="O212" i="2"/>
  <c r="S212" i="2" s="1"/>
  <c r="K213" i="2"/>
  <c r="M213" i="2"/>
  <c r="N213" i="2" s="1"/>
  <c r="AO66" i="5"/>
  <c r="AO66" i="4"/>
  <c r="O127" i="6"/>
  <c r="K128" i="6"/>
  <c r="M128" i="6"/>
  <c r="N128" i="6" s="1"/>
  <c r="AQ31" i="4"/>
  <c r="AP64" i="4"/>
  <c r="O43" i="6"/>
  <c r="M44" i="6"/>
  <c r="N44" i="6" s="1"/>
  <c r="K44" i="6"/>
  <c r="V45" i="6"/>
  <c r="W45" i="6" s="1"/>
  <c r="T45" i="6"/>
  <c r="X44" i="6"/>
  <c r="AP64" i="5"/>
  <c r="AQ31" i="5"/>
  <c r="AQ57" i="5"/>
  <c r="AR38" i="5"/>
  <c r="V128" i="6"/>
  <c r="W128" i="6" s="1"/>
  <c r="T128" i="6"/>
  <c r="X127" i="6"/>
  <c r="AP57" i="4"/>
  <c r="AQ38" i="4"/>
  <c r="AO58" i="5"/>
  <c r="AO61" i="5" s="1"/>
  <c r="AP48" i="5"/>
  <c r="AO58" i="4"/>
  <c r="AO61" i="4" s="1"/>
  <c r="AP48" i="4"/>
  <c r="AN67" i="5"/>
  <c r="AN69" i="5"/>
  <c r="AN67" i="4"/>
  <c r="AN69" i="4"/>
  <c r="K114" i="2"/>
  <c r="O113" i="2"/>
  <c r="M114" i="2"/>
  <c r="N114" i="2" s="1"/>
  <c r="O43" i="2"/>
  <c r="M44" i="2"/>
  <c r="N44" i="2" s="1"/>
  <c r="K44" i="2"/>
  <c r="H44" i="1"/>
  <c r="I44" i="1" s="1"/>
  <c r="J43" i="1"/>
  <c r="F44" i="1"/>
  <c r="J129" i="1" l="1"/>
  <c r="F130" i="1"/>
  <c r="H130" i="1"/>
  <c r="I130" i="1" s="1"/>
  <c r="J230" i="1"/>
  <c r="N230" i="1" s="1"/>
  <c r="I231" i="1"/>
  <c r="H246" i="1"/>
  <c r="F246" i="1"/>
  <c r="O213" i="2"/>
  <c r="S213" i="2" s="1"/>
  <c r="K214" i="2"/>
  <c r="M214" i="2"/>
  <c r="N214" i="2" s="1"/>
  <c r="AO67" i="4"/>
  <c r="AO69" i="4"/>
  <c r="T46" i="6"/>
  <c r="X45" i="6"/>
  <c r="V46" i="6"/>
  <c r="W46" i="6" s="1"/>
  <c r="AO67" i="5"/>
  <c r="AO69" i="5"/>
  <c r="AQ57" i="4"/>
  <c r="AR38" i="4"/>
  <c r="O44" i="6"/>
  <c r="K45" i="6"/>
  <c r="M45" i="6"/>
  <c r="N45" i="6" s="1"/>
  <c r="AP58" i="4"/>
  <c r="AP61" i="4" s="1"/>
  <c r="AQ48" i="4"/>
  <c r="AP58" i="5"/>
  <c r="AP61" i="5" s="1"/>
  <c r="AQ48" i="5"/>
  <c r="AQ65" i="5" s="1"/>
  <c r="AR31" i="4"/>
  <c r="AQ64" i="4"/>
  <c r="AQ64" i="5"/>
  <c r="AR31" i="5"/>
  <c r="T129" i="6"/>
  <c r="X128" i="6"/>
  <c r="V129" i="6"/>
  <c r="W129" i="6" s="1"/>
  <c r="AR57" i="5"/>
  <c r="AS38" i="5"/>
  <c r="AP65" i="4"/>
  <c r="AP66" i="4" s="1"/>
  <c r="AP65" i="5"/>
  <c r="AP66" i="5" s="1"/>
  <c r="O128" i="6"/>
  <c r="M129" i="6"/>
  <c r="N129" i="6" s="1"/>
  <c r="K129" i="6"/>
  <c r="K45" i="2"/>
  <c r="M45" i="2"/>
  <c r="N45" i="2" s="1"/>
  <c r="O44" i="2"/>
  <c r="K115" i="2"/>
  <c r="O114" i="2"/>
  <c r="M115" i="2"/>
  <c r="N115" i="2" s="1"/>
  <c r="J44" i="1"/>
  <c r="H45" i="1"/>
  <c r="I45" i="1" s="1"/>
  <c r="F45" i="1"/>
  <c r="F131" i="1" l="1"/>
  <c r="J130" i="1"/>
  <c r="H131" i="1"/>
  <c r="I131" i="1" s="1"/>
  <c r="I232" i="1"/>
  <c r="J231" i="1"/>
  <c r="N231" i="1" s="1"/>
  <c r="F247" i="1"/>
  <c r="H247" i="1"/>
  <c r="O214" i="2"/>
  <c r="S214" i="2" s="1"/>
  <c r="K215" i="2"/>
  <c r="M215" i="2"/>
  <c r="N215" i="2" s="1"/>
  <c r="AQ66" i="5"/>
  <c r="O45" i="6"/>
  <c r="M46" i="6"/>
  <c r="N46" i="6" s="1"/>
  <c r="K46" i="6"/>
  <c r="AQ58" i="4"/>
  <c r="AQ61" i="4" s="1"/>
  <c r="AR48" i="4"/>
  <c r="AS38" i="4"/>
  <c r="AR57" i="4"/>
  <c r="AR64" i="5"/>
  <c r="AS31" i="5"/>
  <c r="O129" i="6"/>
  <c r="K130" i="6"/>
  <c r="M130" i="6"/>
  <c r="N130" i="6" s="1"/>
  <c r="AP67" i="4"/>
  <c r="AP69" i="4"/>
  <c r="AQ65" i="4"/>
  <c r="AQ66" i="4" s="1"/>
  <c r="AS31" i="4"/>
  <c r="AR64" i="4"/>
  <c r="X46" i="6"/>
  <c r="V47" i="6"/>
  <c r="W47" i="6" s="1"/>
  <c r="T47" i="6"/>
  <c r="X129" i="6"/>
  <c r="T130" i="6"/>
  <c r="V130" i="6"/>
  <c r="W130" i="6" s="1"/>
  <c r="AQ58" i="5"/>
  <c r="AQ61" i="5" s="1"/>
  <c r="AR48" i="5"/>
  <c r="AR65" i="5" s="1"/>
  <c r="AS57" i="5"/>
  <c r="AT38" i="5"/>
  <c r="AP67" i="5"/>
  <c r="AP69" i="5"/>
  <c r="K46" i="2"/>
  <c r="O45" i="2"/>
  <c r="M46" i="2"/>
  <c r="N46" i="2" s="1"/>
  <c r="O115" i="2"/>
  <c r="K116" i="2"/>
  <c r="M116" i="2"/>
  <c r="N116" i="2" s="1"/>
  <c r="J45" i="1"/>
  <c r="F46" i="1"/>
  <c r="H46" i="1"/>
  <c r="I46" i="1" s="1"/>
  <c r="J131" i="1" l="1"/>
  <c r="H132" i="1"/>
  <c r="I132" i="1" s="1"/>
  <c r="F132" i="1"/>
  <c r="J232" i="1"/>
  <c r="N232" i="1" s="1"/>
  <c r="I233" i="1"/>
  <c r="H248" i="1"/>
  <c r="F248" i="1"/>
  <c r="O215" i="2"/>
  <c r="S215" i="2" s="1"/>
  <c r="K216" i="2"/>
  <c r="M216" i="2"/>
  <c r="N216" i="2" s="1"/>
  <c r="K131" i="6"/>
  <c r="O130" i="6"/>
  <c r="M131" i="6"/>
  <c r="N131" i="6" s="1"/>
  <c r="AS64" i="5"/>
  <c r="AT31" i="5"/>
  <c r="X47" i="6"/>
  <c r="T48" i="6"/>
  <c r="V48" i="6"/>
  <c r="W48" i="6" s="1"/>
  <c r="AR66" i="5"/>
  <c r="AQ67" i="5"/>
  <c r="AQ69" i="5"/>
  <c r="X130" i="6"/>
  <c r="T131" i="6"/>
  <c r="V131" i="6"/>
  <c r="W131" i="6" s="1"/>
  <c r="AR58" i="4"/>
  <c r="AR61" i="4" s="1"/>
  <c r="AS48" i="4"/>
  <c r="AS65" i="4" s="1"/>
  <c r="AR65" i="4"/>
  <c r="AR66" i="4" s="1"/>
  <c r="AT57" i="5"/>
  <c r="AU38" i="5"/>
  <c r="O46" i="6"/>
  <c r="K47" i="6"/>
  <c r="M47" i="6"/>
  <c r="N47" i="6" s="1"/>
  <c r="AT38" i="4"/>
  <c r="AS57" i="4"/>
  <c r="AS64" i="4"/>
  <c r="AT31" i="4"/>
  <c r="AQ67" i="4"/>
  <c r="AQ69" i="4"/>
  <c r="AR58" i="5"/>
  <c r="AR61" i="5" s="1"/>
  <c r="AS48" i="5"/>
  <c r="O46" i="2"/>
  <c r="K47" i="2"/>
  <c r="M47" i="2"/>
  <c r="N47" i="2" s="1"/>
  <c r="O116" i="2"/>
  <c r="K117" i="2"/>
  <c r="M117" i="2"/>
  <c r="N117" i="2" s="1"/>
  <c r="H47" i="1"/>
  <c r="I47" i="1" s="1"/>
  <c r="F47" i="1"/>
  <c r="J46" i="1"/>
  <c r="J132" i="1" l="1"/>
  <c r="F133" i="1"/>
  <c r="H133" i="1"/>
  <c r="I133" i="1" s="1"/>
  <c r="J233" i="1"/>
  <c r="N233" i="1" s="1"/>
  <c r="I234" i="1"/>
  <c r="H249" i="1"/>
  <c r="F249" i="1"/>
  <c r="O216" i="2"/>
  <c r="S216" i="2" s="1"/>
  <c r="K217" i="2"/>
  <c r="M217" i="2"/>
  <c r="N217" i="2" s="1"/>
  <c r="AS66" i="4"/>
  <c r="AU38" i="4"/>
  <c r="AT57" i="4"/>
  <c r="AT64" i="5"/>
  <c r="AU31" i="5"/>
  <c r="AR67" i="5"/>
  <c r="AR69" i="5"/>
  <c r="K48" i="6"/>
  <c r="O47" i="6"/>
  <c r="M48" i="6"/>
  <c r="N48" i="6" s="1"/>
  <c r="X48" i="6"/>
  <c r="V49" i="6"/>
  <c r="W49" i="6" s="1"/>
  <c r="T49" i="6"/>
  <c r="AS58" i="4"/>
  <c r="AS61" i="4" s="1"/>
  <c r="AT48" i="4"/>
  <c r="AT65" i="4" s="1"/>
  <c r="AR67" i="4"/>
  <c r="AR69" i="4"/>
  <c r="AS58" i="5"/>
  <c r="AS61" i="5" s="1"/>
  <c r="AT48" i="5"/>
  <c r="AV38" i="5"/>
  <c r="AU57" i="5"/>
  <c r="AS65" i="5"/>
  <c r="AS66" i="5" s="1"/>
  <c r="AT64" i="4"/>
  <c r="AU31" i="4"/>
  <c r="X131" i="6"/>
  <c r="V132" i="6"/>
  <c r="W132" i="6" s="1"/>
  <c r="T132" i="6"/>
  <c r="M132" i="6"/>
  <c r="N132" i="6" s="1"/>
  <c r="K132" i="6"/>
  <c r="O131" i="6"/>
  <c r="O117" i="2"/>
  <c r="K118" i="2"/>
  <c r="M118" i="2"/>
  <c r="N118" i="2" s="1"/>
  <c r="O47" i="2"/>
  <c r="K48" i="2"/>
  <c r="M48" i="2"/>
  <c r="N48" i="2" s="1"/>
  <c r="F48" i="1"/>
  <c r="J47" i="1"/>
  <c r="H48" i="1"/>
  <c r="I48" i="1" s="1"/>
  <c r="W226" i="2" l="1"/>
  <c r="W251" i="2"/>
  <c r="W230" i="2"/>
  <c r="W229" i="2"/>
  <c r="W242" i="2"/>
  <c r="W241" i="2"/>
  <c r="W240" i="2"/>
  <c r="W228" i="2"/>
  <c r="W248" i="2"/>
  <c r="W231" i="2"/>
  <c r="W243" i="2"/>
  <c r="W237" i="2"/>
  <c r="W235" i="2"/>
  <c r="W247" i="2"/>
  <c r="W236" i="2"/>
  <c r="W232" i="2"/>
  <c r="W249" i="2"/>
  <c r="W250" i="2"/>
  <c r="W244" i="2"/>
  <c r="W238" i="2"/>
  <c r="W233" i="2"/>
  <c r="W227" i="2"/>
  <c r="W245" i="2"/>
  <c r="W239" i="2"/>
  <c r="W234" i="2"/>
  <c r="W246" i="2"/>
  <c r="J133" i="1"/>
  <c r="H134" i="1"/>
  <c r="I134" i="1" s="1"/>
  <c r="F134" i="1"/>
  <c r="J234" i="1"/>
  <c r="N234" i="1" s="1"/>
  <c r="I235" i="1"/>
  <c r="H250" i="1"/>
  <c r="F250" i="1"/>
  <c r="O217" i="2"/>
  <c r="S217" i="2" s="1"/>
  <c r="K218" i="2"/>
  <c r="M218" i="2"/>
  <c r="N218" i="2" s="1"/>
  <c r="X49" i="6"/>
  <c r="T50" i="6"/>
  <c r="V50" i="6"/>
  <c r="W50" i="6" s="1"/>
  <c r="AS67" i="5"/>
  <c r="AS69" i="5"/>
  <c r="AU64" i="4"/>
  <c r="AV31" i="4"/>
  <c r="AT66" i="4"/>
  <c r="M49" i="6"/>
  <c r="N49" i="6" s="1"/>
  <c r="K49" i="6"/>
  <c r="O48" i="6"/>
  <c r="AT58" i="5"/>
  <c r="AT61" i="5" s="1"/>
  <c r="AU48" i="5"/>
  <c r="AU65" i="5" s="1"/>
  <c r="AW38" i="5"/>
  <c r="AV57" i="5"/>
  <c r="AU64" i="5"/>
  <c r="AV31" i="5"/>
  <c r="AT65" i="5"/>
  <c r="AT66" i="5" s="1"/>
  <c r="T133" i="6"/>
  <c r="V133" i="6"/>
  <c r="W133" i="6" s="1"/>
  <c r="X132" i="6"/>
  <c r="AT58" i="4"/>
  <c r="AT61" i="4" s="1"/>
  <c r="AU48" i="4"/>
  <c r="AU65" i="4" s="1"/>
  <c r="K133" i="6"/>
  <c r="O132" i="6"/>
  <c r="M133" i="6"/>
  <c r="N133" i="6" s="1"/>
  <c r="AS67" i="4"/>
  <c r="AS69" i="4"/>
  <c r="AV38" i="4"/>
  <c r="AU57" i="4"/>
  <c r="O48" i="2"/>
  <c r="K49" i="2"/>
  <c r="M49" i="2"/>
  <c r="N49" i="2" s="1"/>
  <c r="O118" i="2"/>
  <c r="K119" i="2"/>
  <c r="M119" i="2"/>
  <c r="N119" i="2" s="1"/>
  <c r="J48" i="1"/>
  <c r="F49" i="1"/>
  <c r="H49" i="1"/>
  <c r="I49" i="1" s="1"/>
  <c r="W253" i="2" l="1"/>
  <c r="J134" i="1"/>
  <c r="F135" i="1"/>
  <c r="H135" i="1"/>
  <c r="I135" i="1" s="1"/>
  <c r="I236" i="1"/>
  <c r="J235" i="1"/>
  <c r="N235" i="1" s="1"/>
  <c r="H251" i="1"/>
  <c r="F251" i="1"/>
  <c r="O218" i="2"/>
  <c r="S218" i="2" s="1"/>
  <c r="K219" i="2"/>
  <c r="M219" i="2"/>
  <c r="N219" i="2" s="1"/>
  <c r="O133" i="6"/>
  <c r="K134" i="6"/>
  <c r="M134" i="6"/>
  <c r="N134" i="6" s="1"/>
  <c r="AT67" i="5"/>
  <c r="AT69" i="5"/>
  <c r="AV64" i="5"/>
  <c r="AW31" i="5"/>
  <c r="AW38" i="4"/>
  <c r="AV57" i="4"/>
  <c r="AU58" i="4"/>
  <c r="AU61" i="4" s="1"/>
  <c r="AV48" i="4"/>
  <c r="AV65" i="4" s="1"/>
  <c r="AT67" i="4"/>
  <c r="AT69" i="4"/>
  <c r="K50" i="6"/>
  <c r="O49" i="6"/>
  <c r="M50" i="6"/>
  <c r="N50" i="6" s="1"/>
  <c r="AU66" i="4"/>
  <c r="T134" i="6"/>
  <c r="X133" i="6"/>
  <c r="V134" i="6"/>
  <c r="W134" i="6" s="1"/>
  <c r="AV64" i="4"/>
  <c r="AW31" i="4"/>
  <c r="AU66" i="5"/>
  <c r="AX38" i="5"/>
  <c r="AW57" i="5"/>
  <c r="T51" i="6"/>
  <c r="X50" i="6"/>
  <c r="V51" i="6"/>
  <c r="W51" i="6" s="1"/>
  <c r="AU58" i="5"/>
  <c r="AU61" i="5" s="1"/>
  <c r="AV48" i="5"/>
  <c r="AV65" i="5" s="1"/>
  <c r="K120" i="2"/>
  <c r="O119" i="2"/>
  <c r="M120" i="2"/>
  <c r="N120" i="2" s="1"/>
  <c r="O49" i="2"/>
  <c r="K50" i="2"/>
  <c r="M50" i="2"/>
  <c r="N50" i="2" s="1"/>
  <c r="J49" i="1"/>
  <c r="F50" i="1"/>
  <c r="H50" i="1"/>
  <c r="I50" i="1" s="1"/>
  <c r="J135" i="1" l="1"/>
  <c r="F136" i="1"/>
  <c r="H136" i="1"/>
  <c r="I136" i="1" s="1"/>
  <c r="J236" i="1"/>
  <c r="N236" i="1" s="1"/>
  <c r="I237" i="1"/>
  <c r="H252" i="1"/>
  <c r="F252" i="1"/>
  <c r="O219" i="2"/>
  <c r="S219" i="2" s="1"/>
  <c r="K220" i="2"/>
  <c r="M220" i="2"/>
  <c r="N220" i="2" s="1"/>
  <c r="AV66" i="5"/>
  <c r="AV66" i="4"/>
  <c r="AY38" i="5"/>
  <c r="AX57" i="5"/>
  <c r="AU67" i="4"/>
  <c r="AU69" i="4"/>
  <c r="AW64" i="4"/>
  <c r="AX31" i="4"/>
  <c r="AW64" i="5"/>
  <c r="AX31" i="5"/>
  <c r="AV58" i="5"/>
  <c r="AV61" i="5" s="1"/>
  <c r="AW48" i="5"/>
  <c r="V135" i="6"/>
  <c r="W135" i="6" s="1"/>
  <c r="T135" i="6"/>
  <c r="X134" i="6"/>
  <c r="AU67" i="5"/>
  <c r="AU69" i="5"/>
  <c r="AW57" i="4"/>
  <c r="AX38" i="4"/>
  <c r="V52" i="6"/>
  <c r="W52" i="6" s="1"/>
  <c r="T52" i="6"/>
  <c r="X51" i="6"/>
  <c r="O50" i="6"/>
  <c r="M51" i="6"/>
  <c r="N51" i="6" s="1"/>
  <c r="K51" i="6"/>
  <c r="O134" i="6"/>
  <c r="K135" i="6"/>
  <c r="M135" i="6"/>
  <c r="N135" i="6" s="1"/>
  <c r="AV58" i="4"/>
  <c r="AV61" i="4" s="1"/>
  <c r="AW48" i="4"/>
  <c r="AW65" i="4" s="1"/>
  <c r="K121" i="2"/>
  <c r="O120" i="2"/>
  <c r="M121" i="2"/>
  <c r="N121" i="2" s="1"/>
  <c r="O50" i="2"/>
  <c r="K51" i="2"/>
  <c r="M51" i="2"/>
  <c r="N51" i="2" s="1"/>
  <c r="J50" i="1"/>
  <c r="H51" i="1"/>
  <c r="I51" i="1" s="1"/>
  <c r="F51" i="1"/>
  <c r="J136" i="1" l="1"/>
  <c r="H137" i="1"/>
  <c r="I137" i="1" s="1"/>
  <c r="F137" i="1"/>
  <c r="I238" i="1"/>
  <c r="J237" i="1"/>
  <c r="N237" i="1" s="1"/>
  <c r="F253" i="1"/>
  <c r="H253" i="1"/>
  <c r="O220" i="2"/>
  <c r="S220" i="2" s="1"/>
  <c r="K221" i="2"/>
  <c r="M221" i="2"/>
  <c r="N221" i="2" s="1"/>
  <c r="AW66" i="4"/>
  <c r="AW58" i="5"/>
  <c r="AW61" i="5" s="1"/>
  <c r="AX48" i="5"/>
  <c r="AX65" i="5" s="1"/>
  <c r="AX64" i="5"/>
  <c r="AY31" i="5"/>
  <c r="AV67" i="5"/>
  <c r="AV69" i="5"/>
  <c r="AW65" i="5"/>
  <c r="AW66" i="5" s="1"/>
  <c r="T53" i="6"/>
  <c r="X52" i="6"/>
  <c r="V53" i="6"/>
  <c r="W53" i="6" s="1"/>
  <c r="AX57" i="4"/>
  <c r="AY38" i="4"/>
  <c r="AX64" i="4"/>
  <c r="AY31" i="4"/>
  <c r="AW58" i="4"/>
  <c r="AW61" i="4" s="1"/>
  <c r="AX48" i="4"/>
  <c r="AV67" i="4"/>
  <c r="AV69" i="4"/>
  <c r="O51" i="6"/>
  <c r="K52" i="6"/>
  <c r="M52" i="6"/>
  <c r="N52" i="6" s="1"/>
  <c r="T136" i="6"/>
  <c r="X135" i="6"/>
  <c r="V136" i="6"/>
  <c r="W136" i="6" s="1"/>
  <c r="O135" i="6"/>
  <c r="M136" i="6"/>
  <c r="N136" i="6" s="1"/>
  <c r="K136" i="6"/>
  <c r="AZ38" i="5"/>
  <c r="AY57" i="5"/>
  <c r="K52" i="2"/>
  <c r="O51" i="2"/>
  <c r="M52" i="2"/>
  <c r="N52" i="2" s="1"/>
  <c r="K122" i="2"/>
  <c r="O121" i="2"/>
  <c r="M122" i="2"/>
  <c r="N122" i="2" s="1"/>
  <c r="F52" i="1"/>
  <c r="J51" i="1"/>
  <c r="H52" i="1"/>
  <c r="I52" i="1" s="1"/>
  <c r="J137" i="1" l="1"/>
  <c r="H138" i="1"/>
  <c r="I138" i="1" s="1"/>
  <c r="F138" i="1"/>
  <c r="I239" i="1"/>
  <c r="J238" i="1"/>
  <c r="N238" i="1" s="1"/>
  <c r="H254" i="1"/>
  <c r="F254" i="1"/>
  <c r="O221" i="2"/>
  <c r="S221" i="2" s="1"/>
  <c r="K222" i="2"/>
  <c r="M222" i="2"/>
  <c r="N222" i="2" s="1"/>
  <c r="AX66" i="5"/>
  <c r="X136" i="6"/>
  <c r="T137" i="6"/>
  <c r="V137" i="6"/>
  <c r="W137" i="6" s="1"/>
  <c r="AY57" i="4"/>
  <c r="AZ38" i="4"/>
  <c r="O52" i="6"/>
  <c r="M53" i="6"/>
  <c r="N53" i="6" s="1"/>
  <c r="K53" i="6"/>
  <c r="X53" i="6"/>
  <c r="V54" i="6"/>
  <c r="W54" i="6" s="1"/>
  <c r="T54" i="6"/>
  <c r="AX58" i="4"/>
  <c r="AX61" i="4" s="1"/>
  <c r="AY48" i="4"/>
  <c r="AY65" i="4" s="1"/>
  <c r="AZ31" i="5"/>
  <c r="AY64" i="5"/>
  <c r="AW67" i="4"/>
  <c r="AW69" i="4"/>
  <c r="BA38" i="5"/>
  <c r="AZ57" i="5"/>
  <c r="K137" i="6"/>
  <c r="O136" i="6"/>
  <c r="M137" i="6"/>
  <c r="N137" i="6" s="1"/>
  <c r="AY64" i="4"/>
  <c r="AZ31" i="4"/>
  <c r="AX58" i="5"/>
  <c r="AX61" i="5" s="1"/>
  <c r="AY48" i="5"/>
  <c r="AY65" i="5" s="1"/>
  <c r="AX65" i="4"/>
  <c r="AX66" i="4" s="1"/>
  <c r="AW67" i="5"/>
  <c r="AW69" i="5"/>
  <c r="O122" i="2"/>
  <c r="K123" i="2"/>
  <c r="M123" i="2"/>
  <c r="N123" i="2" s="1"/>
  <c r="K53" i="2"/>
  <c r="O52" i="2"/>
  <c r="M53" i="2"/>
  <c r="N53" i="2" s="1"/>
  <c r="H53" i="1"/>
  <c r="I53" i="1" s="1"/>
  <c r="J52" i="1"/>
  <c r="F53" i="1"/>
  <c r="F139" i="1" l="1"/>
  <c r="J138" i="1"/>
  <c r="H139" i="1"/>
  <c r="I139" i="1" s="1"/>
  <c r="I240" i="1"/>
  <c r="J239" i="1"/>
  <c r="N239" i="1" s="1"/>
  <c r="F255" i="1"/>
  <c r="H255" i="1"/>
  <c r="O222" i="2"/>
  <c r="S222" i="2" s="1"/>
  <c r="K223" i="2"/>
  <c r="M223" i="2"/>
  <c r="N223" i="2" s="1"/>
  <c r="AY66" i="5"/>
  <c r="AY66" i="4"/>
  <c r="AX67" i="4"/>
  <c r="AX69" i="4"/>
  <c r="AZ64" i="4"/>
  <c r="BA31" i="4"/>
  <c r="X54" i="6"/>
  <c r="T55" i="6"/>
  <c r="V55" i="6"/>
  <c r="W55" i="6" s="1"/>
  <c r="AY58" i="4"/>
  <c r="AY61" i="4" s="1"/>
  <c r="AZ48" i="4"/>
  <c r="K138" i="6"/>
  <c r="O137" i="6"/>
  <c r="M138" i="6"/>
  <c r="N138" i="6" s="1"/>
  <c r="BA57" i="5"/>
  <c r="BB38" i="5"/>
  <c r="BA38" i="4"/>
  <c r="AZ57" i="4"/>
  <c r="K54" i="6"/>
  <c r="O53" i="6"/>
  <c r="M54" i="6"/>
  <c r="N54" i="6" s="1"/>
  <c r="AY58" i="5"/>
  <c r="AY61" i="5" s="1"/>
  <c r="AZ48" i="5"/>
  <c r="AZ65" i="5" s="1"/>
  <c r="BA31" i="5"/>
  <c r="AZ64" i="5"/>
  <c r="X137" i="6"/>
  <c r="T138" i="6"/>
  <c r="V138" i="6"/>
  <c r="W138" i="6" s="1"/>
  <c r="AX67" i="5"/>
  <c r="AX69" i="5"/>
  <c r="O123" i="2"/>
  <c r="K124" i="2"/>
  <c r="M124" i="2"/>
  <c r="N124" i="2" s="1"/>
  <c r="K54" i="2"/>
  <c r="O53" i="2"/>
  <c r="M54" i="2"/>
  <c r="N54" i="2" s="1"/>
  <c r="F54" i="1"/>
  <c r="J53" i="1"/>
  <c r="H54" i="1"/>
  <c r="I54" i="1" s="1"/>
  <c r="F140" i="1" l="1"/>
  <c r="H140" i="1"/>
  <c r="I140" i="1" s="1"/>
  <c r="J139" i="1"/>
  <c r="J240" i="1"/>
  <c r="N240" i="1" s="1"/>
  <c r="I241" i="1"/>
  <c r="F256" i="1"/>
  <c r="H256" i="1"/>
  <c r="O223" i="2"/>
  <c r="S223" i="2" s="1"/>
  <c r="K224" i="2"/>
  <c r="M224" i="2"/>
  <c r="N224" i="2" s="1"/>
  <c r="BB31" i="5"/>
  <c r="BA64" i="5"/>
  <c r="M139" i="6"/>
  <c r="N139" i="6" s="1"/>
  <c r="K139" i="6"/>
  <c r="O138" i="6"/>
  <c r="AZ58" i="4"/>
  <c r="AZ61" i="4" s="1"/>
  <c r="BA48" i="4"/>
  <c r="AZ66" i="5"/>
  <c r="AY67" i="4"/>
  <c r="AY69" i="4"/>
  <c r="BB38" i="4"/>
  <c r="BA57" i="4"/>
  <c r="AZ58" i="5"/>
  <c r="AZ61" i="5" s="1"/>
  <c r="BA48" i="5"/>
  <c r="BA65" i="5" s="1"/>
  <c r="X55" i="6"/>
  <c r="V56" i="6"/>
  <c r="W56" i="6" s="1"/>
  <c r="T56" i="6"/>
  <c r="BA64" i="4"/>
  <c r="BB31" i="4"/>
  <c r="K55" i="6"/>
  <c r="O54" i="6"/>
  <c r="M55" i="6"/>
  <c r="N55" i="6" s="1"/>
  <c r="AZ65" i="4"/>
  <c r="AZ66" i="4" s="1"/>
  <c r="BB57" i="5"/>
  <c r="BC38" i="5"/>
  <c r="AY67" i="5"/>
  <c r="AY69" i="5"/>
  <c r="X138" i="6"/>
  <c r="V139" i="6"/>
  <c r="W139" i="6" s="1"/>
  <c r="T139" i="6"/>
  <c r="O54" i="2"/>
  <c r="K55" i="2"/>
  <c r="M55" i="2"/>
  <c r="N55" i="2" s="1"/>
  <c r="O124" i="2"/>
  <c r="M125" i="2"/>
  <c r="N125" i="2" s="1"/>
  <c r="K125" i="2"/>
  <c r="J54" i="1"/>
  <c r="F55" i="1"/>
  <c r="H55" i="1"/>
  <c r="I55" i="1" s="1"/>
  <c r="F141" i="1" l="1"/>
  <c r="J140" i="1"/>
  <c r="H141" i="1"/>
  <c r="I141" i="1" s="1"/>
  <c r="J241" i="1"/>
  <c r="N241" i="1" s="1"/>
  <c r="I242" i="1"/>
  <c r="F257" i="1"/>
  <c r="H257" i="1"/>
  <c r="O224" i="2"/>
  <c r="S224" i="2" s="1"/>
  <c r="K225" i="2"/>
  <c r="M225" i="2"/>
  <c r="N225" i="2" s="1"/>
  <c r="BA66" i="5"/>
  <c r="BC38" i="4"/>
  <c r="BB57" i="4"/>
  <c r="M56" i="6"/>
  <c r="N56" i="6" s="1"/>
  <c r="K56" i="6"/>
  <c r="O55" i="6"/>
  <c r="BC31" i="4"/>
  <c r="BB64" i="4"/>
  <c r="BA58" i="4"/>
  <c r="BA61" i="4" s="1"/>
  <c r="BB48" i="4"/>
  <c r="BB65" i="4" s="1"/>
  <c r="AZ67" i="4"/>
  <c r="AZ69" i="4"/>
  <c r="T140" i="6"/>
  <c r="X139" i="6"/>
  <c r="V140" i="6"/>
  <c r="W140" i="6" s="1"/>
  <c r="BA65" i="4"/>
  <c r="BA66" i="4" s="1"/>
  <c r="T57" i="6"/>
  <c r="X56" i="6"/>
  <c r="V57" i="6"/>
  <c r="W57" i="6" s="1"/>
  <c r="BA58" i="5"/>
  <c r="BA61" i="5" s="1"/>
  <c r="BB48" i="5"/>
  <c r="BB65" i="5" s="1"/>
  <c r="BC31" i="5"/>
  <c r="BB64" i="5"/>
  <c r="K140" i="6"/>
  <c r="O139" i="6"/>
  <c r="M140" i="6"/>
  <c r="N140" i="6" s="1"/>
  <c r="BC57" i="5"/>
  <c r="BD38" i="5"/>
  <c r="AZ67" i="5"/>
  <c r="AZ69" i="5"/>
  <c r="O125" i="2"/>
  <c r="K126" i="2"/>
  <c r="M126" i="2"/>
  <c r="N126" i="2" s="1"/>
  <c r="O55" i="2"/>
  <c r="K56" i="2"/>
  <c r="M56" i="2"/>
  <c r="N56" i="2" s="1"/>
  <c r="F56" i="1"/>
  <c r="J55" i="1"/>
  <c r="H56" i="1"/>
  <c r="I56" i="1" s="1"/>
  <c r="F142" i="1" l="1"/>
  <c r="J141" i="1"/>
  <c r="H142" i="1"/>
  <c r="I142" i="1" s="1"/>
  <c r="J242" i="1"/>
  <c r="N242" i="1" s="1"/>
  <c r="I243" i="1"/>
  <c r="H258" i="1"/>
  <c r="F258" i="1"/>
  <c r="O225" i="2"/>
  <c r="S225" i="2" s="1"/>
  <c r="K226" i="2"/>
  <c r="M226" i="2"/>
  <c r="N226" i="2" s="1"/>
  <c r="BB66" i="4"/>
  <c r="BB66" i="5"/>
  <c r="T141" i="6"/>
  <c r="X140" i="6"/>
  <c r="V141" i="6"/>
  <c r="W141" i="6" s="1"/>
  <c r="O140" i="6"/>
  <c r="K141" i="6"/>
  <c r="M141" i="6"/>
  <c r="N141" i="6" s="1"/>
  <c r="BB58" i="4"/>
  <c r="BB61" i="4" s="1"/>
  <c r="BC48" i="4"/>
  <c r="BA67" i="4"/>
  <c r="BA69" i="4"/>
  <c r="BC64" i="5"/>
  <c r="BD31" i="5"/>
  <c r="BD31" i="4"/>
  <c r="BC64" i="4"/>
  <c r="BB58" i="5"/>
  <c r="BB61" i="5" s="1"/>
  <c r="BC48" i="5"/>
  <c r="BC65" i="5" s="1"/>
  <c r="T58" i="6"/>
  <c r="X57" i="6"/>
  <c r="V58" i="6"/>
  <c r="W58" i="6" s="1"/>
  <c r="K57" i="6"/>
  <c r="O56" i="6"/>
  <c r="M57" i="6"/>
  <c r="N57" i="6" s="1"/>
  <c r="BA67" i="5"/>
  <c r="BA69" i="5"/>
  <c r="BD57" i="5"/>
  <c r="BE38" i="5"/>
  <c r="BD38" i="4"/>
  <c r="BC57" i="4"/>
  <c r="K57" i="2"/>
  <c r="O56" i="2"/>
  <c r="M57" i="2"/>
  <c r="N57" i="2" s="1"/>
  <c r="K127" i="2"/>
  <c r="M127" i="2"/>
  <c r="N127" i="2" s="1"/>
  <c r="O126" i="2"/>
  <c r="J56" i="1"/>
  <c r="F57" i="1"/>
  <c r="H57" i="1"/>
  <c r="I57" i="1" s="1"/>
  <c r="H143" i="1" l="1"/>
  <c r="I143" i="1" s="1"/>
  <c r="J142" i="1"/>
  <c r="F143" i="1"/>
  <c r="J243" i="1"/>
  <c r="N243" i="1" s="1"/>
  <c r="I244" i="1"/>
  <c r="F259" i="1"/>
  <c r="H259" i="1"/>
  <c r="O226" i="2"/>
  <c r="S226" i="2" s="1"/>
  <c r="K227" i="2"/>
  <c r="M227" i="2"/>
  <c r="N227" i="2" s="1"/>
  <c r="BD64" i="5"/>
  <c r="BE31" i="5"/>
  <c r="BC66" i="5"/>
  <c r="V59" i="6"/>
  <c r="W59" i="6" s="1"/>
  <c r="T59" i="6"/>
  <c r="X58" i="6"/>
  <c r="BB67" i="4"/>
  <c r="BB69" i="4"/>
  <c r="BB67" i="5"/>
  <c r="BB69" i="5"/>
  <c r="O141" i="6"/>
  <c r="K142" i="6"/>
  <c r="M142" i="6"/>
  <c r="N142" i="6" s="1"/>
  <c r="O57" i="6"/>
  <c r="M58" i="6"/>
  <c r="N58" i="6" s="1"/>
  <c r="K58" i="6"/>
  <c r="BC58" i="4"/>
  <c r="BC61" i="4" s="1"/>
  <c r="BD48" i="4"/>
  <c r="BC65" i="4"/>
  <c r="BC66" i="4" s="1"/>
  <c r="BC58" i="5"/>
  <c r="BC61" i="5" s="1"/>
  <c r="BD48" i="5"/>
  <c r="BE38" i="4"/>
  <c r="BD57" i="4"/>
  <c r="BE57" i="5"/>
  <c r="BF38" i="5"/>
  <c r="BD64" i="4"/>
  <c r="BE31" i="4"/>
  <c r="V142" i="6"/>
  <c r="W142" i="6" s="1"/>
  <c r="T142" i="6"/>
  <c r="X141" i="6"/>
  <c r="K128" i="2"/>
  <c r="O127" i="2"/>
  <c r="M128" i="2"/>
  <c r="N128" i="2" s="1"/>
  <c r="O57" i="2"/>
  <c r="K58" i="2"/>
  <c r="M58" i="2"/>
  <c r="N58" i="2" s="1"/>
  <c r="J57" i="1"/>
  <c r="H58" i="1"/>
  <c r="I58" i="1" s="1"/>
  <c r="F58" i="1"/>
  <c r="H144" i="1" l="1"/>
  <c r="I144" i="1" s="1"/>
  <c r="F144" i="1"/>
  <c r="J143" i="1"/>
  <c r="I245" i="1"/>
  <c r="J244" i="1"/>
  <c r="N244" i="1" s="1"/>
  <c r="H260" i="1"/>
  <c r="F260" i="1"/>
  <c r="O227" i="2"/>
  <c r="S227" i="2" s="1"/>
  <c r="K228" i="2"/>
  <c r="M228" i="2"/>
  <c r="N228" i="2" s="1"/>
  <c r="O142" i="6"/>
  <c r="M143" i="6"/>
  <c r="N143" i="6" s="1"/>
  <c r="K143" i="6"/>
  <c r="BG38" i="5"/>
  <c r="BF57" i="5"/>
  <c r="BF38" i="4"/>
  <c r="BE57" i="4"/>
  <c r="BD58" i="5"/>
  <c r="BD61" i="5" s="1"/>
  <c r="BE48" i="5"/>
  <c r="T60" i="6"/>
  <c r="X59" i="6"/>
  <c r="V60" i="6"/>
  <c r="W60" i="6" s="1"/>
  <c r="BC67" i="4"/>
  <c r="BC69" i="4"/>
  <c r="BE64" i="5"/>
  <c r="BF31" i="5"/>
  <c r="BD58" i="4"/>
  <c r="BD61" i="4" s="1"/>
  <c r="BE48" i="4"/>
  <c r="BE65" i="4" s="1"/>
  <c r="O58" i="6"/>
  <c r="K59" i="6"/>
  <c r="M59" i="6"/>
  <c r="N59" i="6" s="1"/>
  <c r="BD65" i="5"/>
  <c r="BD66" i="5" s="1"/>
  <c r="BF31" i="4"/>
  <c r="BE64" i="4"/>
  <c r="BC67" i="5"/>
  <c r="BC69" i="5"/>
  <c r="T143" i="6"/>
  <c r="X142" i="6"/>
  <c r="V143" i="6"/>
  <c r="W143" i="6" s="1"/>
  <c r="BD65" i="4"/>
  <c r="BD66" i="4" s="1"/>
  <c r="K59" i="2"/>
  <c r="O58" i="2"/>
  <c r="M59" i="2"/>
  <c r="N59" i="2" s="1"/>
  <c r="K129" i="2"/>
  <c r="O128" i="2"/>
  <c r="M129" i="2"/>
  <c r="N129" i="2" s="1"/>
  <c r="H59" i="1"/>
  <c r="I59" i="1" s="1"/>
  <c r="F59" i="1"/>
  <c r="J58" i="1"/>
  <c r="H145" i="1" l="1"/>
  <c r="I145" i="1" s="1"/>
  <c r="J144" i="1"/>
  <c r="F145" i="1"/>
  <c r="I246" i="1"/>
  <c r="J245" i="1"/>
  <c r="N245" i="1" s="1"/>
  <c r="F261" i="1"/>
  <c r="H261" i="1"/>
  <c r="O228" i="2"/>
  <c r="S228" i="2" s="1"/>
  <c r="K229" i="2"/>
  <c r="M229" i="2"/>
  <c r="N229" i="2" s="1"/>
  <c r="BE66" i="4"/>
  <c r="BF64" i="4"/>
  <c r="BG31" i="4"/>
  <c r="X60" i="6"/>
  <c r="V61" i="6"/>
  <c r="W61" i="6" s="1"/>
  <c r="T61" i="6"/>
  <c r="BE58" i="5"/>
  <c r="BE61" i="5" s="1"/>
  <c r="BF48" i="5"/>
  <c r="BF65" i="5" s="1"/>
  <c r="O59" i="6"/>
  <c r="M60" i="6"/>
  <c r="N60" i="6" s="1"/>
  <c r="K60" i="6"/>
  <c r="BD67" i="5"/>
  <c r="BD69" i="5"/>
  <c r="BE58" i="4"/>
  <c r="BE61" i="4" s="1"/>
  <c r="BF48" i="4"/>
  <c r="BF65" i="4" s="1"/>
  <c r="BG31" i="5"/>
  <c r="BF64" i="5"/>
  <c r="BG57" i="5"/>
  <c r="BH38" i="5"/>
  <c r="BD67" i="4"/>
  <c r="BD69" i="4"/>
  <c r="X143" i="6"/>
  <c r="T144" i="6"/>
  <c r="V144" i="6"/>
  <c r="W144" i="6" s="1"/>
  <c r="K144" i="6"/>
  <c r="M144" i="6"/>
  <c r="N144" i="6" s="1"/>
  <c r="O143" i="6"/>
  <c r="BE65" i="5"/>
  <c r="BE66" i="5" s="1"/>
  <c r="BG38" i="4"/>
  <c r="BF57" i="4"/>
  <c r="O129" i="2"/>
  <c r="K130" i="2"/>
  <c r="M130" i="2"/>
  <c r="N130" i="2" s="1"/>
  <c r="K60" i="2"/>
  <c r="O59" i="2"/>
  <c r="M60" i="2"/>
  <c r="N60" i="2" s="1"/>
  <c r="H60" i="1"/>
  <c r="I60" i="1" s="1"/>
  <c r="F60" i="1"/>
  <c r="J59" i="1"/>
  <c r="H146" i="1" l="1"/>
  <c r="I146" i="1" s="1"/>
  <c r="J145" i="1"/>
  <c r="F146" i="1"/>
  <c r="J246" i="1"/>
  <c r="N246" i="1" s="1"/>
  <c r="I247" i="1"/>
  <c r="H262" i="1"/>
  <c r="F262" i="1"/>
  <c r="O229" i="2"/>
  <c r="S229" i="2" s="1"/>
  <c r="K230" i="2"/>
  <c r="M230" i="2"/>
  <c r="N230" i="2" s="1"/>
  <c r="BF66" i="5"/>
  <c r="BF66" i="4"/>
  <c r="O60" i="6"/>
  <c r="K61" i="6"/>
  <c r="M61" i="6"/>
  <c r="N61" i="6" s="1"/>
  <c r="BH57" i="5"/>
  <c r="BI38" i="5"/>
  <c r="X61" i="6"/>
  <c r="T62" i="6"/>
  <c r="V62" i="6"/>
  <c r="W62" i="6" s="1"/>
  <c r="BG64" i="5"/>
  <c r="BH31" i="5"/>
  <c r="BH38" i="4"/>
  <c r="BG57" i="4"/>
  <c r="BG64" i="4"/>
  <c r="BH31" i="4"/>
  <c r="X144" i="6"/>
  <c r="T145" i="6"/>
  <c r="V145" i="6"/>
  <c r="W145" i="6" s="1"/>
  <c r="BF58" i="5"/>
  <c r="BF61" i="5" s="1"/>
  <c r="BG48" i="5"/>
  <c r="BG65" i="5" s="1"/>
  <c r="BE67" i="5"/>
  <c r="BE69" i="5"/>
  <c r="BF58" i="4"/>
  <c r="BF61" i="4" s="1"/>
  <c r="BG48" i="4"/>
  <c r="K145" i="6"/>
  <c r="O144" i="6"/>
  <c r="M145" i="6"/>
  <c r="N145" i="6" s="1"/>
  <c r="BE67" i="4"/>
  <c r="BE69" i="4"/>
  <c r="O60" i="2"/>
  <c r="K61" i="2"/>
  <c r="M61" i="2"/>
  <c r="N61" i="2" s="1"/>
  <c r="O130" i="2"/>
  <c r="K131" i="2"/>
  <c r="M131" i="2"/>
  <c r="N131" i="2" s="1"/>
  <c r="F61" i="1"/>
  <c r="H61" i="1"/>
  <c r="I61" i="1" s="1"/>
  <c r="J60" i="1"/>
  <c r="H147" i="1" l="1"/>
  <c r="I147" i="1" s="1"/>
  <c r="J146" i="1"/>
  <c r="F147" i="1"/>
  <c r="I248" i="1"/>
  <c r="J247" i="1"/>
  <c r="N247" i="1" s="1"/>
  <c r="F263" i="1"/>
  <c r="H263" i="1"/>
  <c r="O230" i="2"/>
  <c r="S230" i="2" s="1"/>
  <c r="K231" i="2"/>
  <c r="M231" i="2"/>
  <c r="N231" i="2" s="1"/>
  <c r="BG66" i="5"/>
  <c r="BI38" i="4"/>
  <c r="BH57" i="4"/>
  <c r="BG58" i="4"/>
  <c r="BG61" i="4" s="1"/>
  <c r="BH48" i="4"/>
  <c r="BF67" i="4"/>
  <c r="BF69" i="4"/>
  <c r="X62" i="6"/>
  <c r="T63" i="6"/>
  <c r="V63" i="6"/>
  <c r="W63" i="6" s="1"/>
  <c r="X145" i="6"/>
  <c r="V146" i="6"/>
  <c r="W146" i="6" s="1"/>
  <c r="T146" i="6"/>
  <c r="K62" i="6"/>
  <c r="O61" i="6"/>
  <c r="M62" i="6"/>
  <c r="N62" i="6" s="1"/>
  <c r="M146" i="6"/>
  <c r="N146" i="6" s="1"/>
  <c r="K146" i="6"/>
  <c r="O145" i="6"/>
  <c r="BH64" i="5"/>
  <c r="BI31" i="5"/>
  <c r="BG58" i="5"/>
  <c r="BG61" i="5" s="1"/>
  <c r="BH48" i="5"/>
  <c r="BF67" i="5"/>
  <c r="BF69" i="5"/>
  <c r="BI57" i="5"/>
  <c r="BJ38" i="5"/>
  <c r="BH64" i="4"/>
  <c r="BI31" i="4"/>
  <c r="BG65" i="4"/>
  <c r="BG66" i="4" s="1"/>
  <c r="O131" i="2"/>
  <c r="K132" i="2"/>
  <c r="M132" i="2"/>
  <c r="N132" i="2" s="1"/>
  <c r="O61" i="2"/>
  <c r="K62" i="2"/>
  <c r="M62" i="2"/>
  <c r="N62" i="2" s="1"/>
  <c r="J61" i="1"/>
  <c r="F62" i="1"/>
  <c r="H62" i="1"/>
  <c r="I62" i="1" s="1"/>
  <c r="J147" i="1" l="1"/>
  <c r="H148" i="1"/>
  <c r="I148" i="1" s="1"/>
  <c r="F148" i="1"/>
  <c r="J248" i="1"/>
  <c r="N248" i="1" s="1"/>
  <c r="I249" i="1"/>
  <c r="H264" i="1"/>
  <c r="F264" i="1"/>
  <c r="O231" i="2"/>
  <c r="S231" i="2" s="1"/>
  <c r="K232" i="2"/>
  <c r="M232" i="2"/>
  <c r="N232" i="2" s="1"/>
  <c r="BJ57" i="5"/>
  <c r="BK38" i="5"/>
  <c r="M63" i="6"/>
  <c r="N63" i="6" s="1"/>
  <c r="K63" i="6"/>
  <c r="O62" i="6"/>
  <c r="T147" i="6"/>
  <c r="X146" i="6"/>
  <c r="V147" i="6"/>
  <c r="W147" i="6" s="1"/>
  <c r="BI64" i="4"/>
  <c r="BJ31" i="4"/>
  <c r="BH58" i="5"/>
  <c r="BH61" i="5" s="1"/>
  <c r="BI48" i="5"/>
  <c r="BG67" i="5"/>
  <c r="BG69" i="5"/>
  <c r="BH65" i="5"/>
  <c r="BH66" i="5" s="1"/>
  <c r="X63" i="6"/>
  <c r="T64" i="6"/>
  <c r="V64" i="6"/>
  <c r="W64" i="6" s="1"/>
  <c r="BI64" i="5"/>
  <c r="BJ31" i="5"/>
  <c r="BH58" i="4"/>
  <c r="BH61" i="4" s="1"/>
  <c r="BI48" i="4"/>
  <c r="BG67" i="4"/>
  <c r="BG69" i="4"/>
  <c r="K147" i="6"/>
  <c r="O146" i="6"/>
  <c r="M147" i="6"/>
  <c r="N147" i="6" s="1"/>
  <c r="BH65" i="4"/>
  <c r="BH66" i="4" s="1"/>
  <c r="BJ38" i="4"/>
  <c r="BI57" i="4"/>
  <c r="O62" i="2"/>
  <c r="K63" i="2"/>
  <c r="M63" i="2"/>
  <c r="N63" i="2" s="1"/>
  <c r="O132" i="2"/>
  <c r="K133" i="2"/>
  <c r="M133" i="2"/>
  <c r="N133" i="2" s="1"/>
  <c r="F63" i="1"/>
  <c r="H63" i="1"/>
  <c r="I63" i="1" s="1"/>
  <c r="J62" i="1"/>
  <c r="H149" i="1" l="1"/>
  <c r="I149" i="1" s="1"/>
  <c r="F149" i="1"/>
  <c r="J148" i="1"/>
  <c r="J249" i="1"/>
  <c r="N249" i="1" s="1"/>
  <c r="I250" i="1"/>
  <c r="F265" i="1"/>
  <c r="H265" i="1"/>
  <c r="O232" i="2"/>
  <c r="S232" i="2" s="1"/>
  <c r="K233" i="2"/>
  <c r="M233" i="2"/>
  <c r="N233" i="2" s="1"/>
  <c r="BH67" i="5"/>
  <c r="BH69" i="5"/>
  <c r="BI58" i="4"/>
  <c r="BI61" i="4" s="1"/>
  <c r="BJ48" i="4"/>
  <c r="BJ65" i="4" s="1"/>
  <c r="BJ64" i="4"/>
  <c r="BK31" i="4"/>
  <c r="BI58" i="5"/>
  <c r="BI61" i="5" s="1"/>
  <c r="BJ48" i="5"/>
  <c r="BJ65" i="5" s="1"/>
  <c r="BH67" i="4"/>
  <c r="BH69" i="4"/>
  <c r="BJ64" i="5"/>
  <c r="BK31" i="5"/>
  <c r="BI65" i="4"/>
  <c r="BI66" i="4" s="1"/>
  <c r="BI65" i="5"/>
  <c r="BI66" i="5" s="1"/>
  <c r="T148" i="6"/>
  <c r="X147" i="6"/>
  <c r="V148" i="6"/>
  <c r="W148" i="6" s="1"/>
  <c r="BK38" i="4"/>
  <c r="BJ57" i="4"/>
  <c r="X64" i="6"/>
  <c r="V65" i="6"/>
  <c r="W65" i="6" s="1"/>
  <c r="T65" i="6"/>
  <c r="K64" i="6"/>
  <c r="O63" i="6"/>
  <c r="M64" i="6"/>
  <c r="N64" i="6" s="1"/>
  <c r="BL38" i="5"/>
  <c r="BK57" i="5"/>
  <c r="O147" i="6"/>
  <c r="K148" i="6"/>
  <c r="M148" i="6"/>
  <c r="N148" i="6" s="1"/>
  <c r="K134" i="2"/>
  <c r="O133" i="2"/>
  <c r="M134" i="2"/>
  <c r="N134" i="2" s="1"/>
  <c r="O63" i="2"/>
  <c r="K64" i="2"/>
  <c r="M64" i="2"/>
  <c r="N64" i="2" s="1"/>
  <c r="J63" i="1"/>
  <c r="F64" i="1"/>
  <c r="H64" i="1"/>
  <c r="I64" i="1" s="1"/>
  <c r="J149" i="1" l="1"/>
  <c r="F150" i="1"/>
  <c r="H150" i="1"/>
  <c r="I150" i="1" s="1"/>
  <c r="J250" i="1"/>
  <c r="N250" i="1" s="1"/>
  <c r="I251" i="1"/>
  <c r="H266" i="1"/>
  <c r="F266" i="1"/>
  <c r="O233" i="2"/>
  <c r="S233" i="2" s="1"/>
  <c r="K234" i="2"/>
  <c r="M234" i="2"/>
  <c r="N234" i="2" s="1"/>
  <c r="BJ66" i="4"/>
  <c r="BJ66" i="5"/>
  <c r="O64" i="6"/>
  <c r="K65" i="6"/>
  <c r="M65" i="6"/>
  <c r="N65" i="6" s="1"/>
  <c r="T66" i="6"/>
  <c r="X65" i="6"/>
  <c r="V66" i="6"/>
  <c r="W66" i="6" s="1"/>
  <c r="BJ58" i="5"/>
  <c r="BJ61" i="5" s="1"/>
  <c r="BK48" i="5"/>
  <c r="BK65" i="5" s="1"/>
  <c r="BK64" i="4"/>
  <c r="BL31" i="4"/>
  <c r="BI67" i="5"/>
  <c r="BI69" i="5"/>
  <c r="BI67" i="4"/>
  <c r="BI69" i="4"/>
  <c r="BM38" i="5"/>
  <c r="BL57" i="5"/>
  <c r="BK64" i="5"/>
  <c r="BL31" i="5"/>
  <c r="BK57" i="4"/>
  <c r="BL38" i="4"/>
  <c r="O148" i="6"/>
  <c r="K149" i="6"/>
  <c r="M149" i="6"/>
  <c r="N149" i="6" s="1"/>
  <c r="V149" i="6"/>
  <c r="W149" i="6" s="1"/>
  <c r="T149" i="6"/>
  <c r="X148" i="6"/>
  <c r="BJ58" i="4"/>
  <c r="BJ61" i="4" s="1"/>
  <c r="BK48" i="4"/>
  <c r="BK65" i="4" s="1"/>
  <c r="O64" i="2"/>
  <c r="K65" i="2"/>
  <c r="M65" i="2"/>
  <c r="N65" i="2" s="1"/>
  <c r="K135" i="2"/>
  <c r="O134" i="2"/>
  <c r="M135" i="2"/>
  <c r="N135" i="2" s="1"/>
  <c r="F65" i="1"/>
  <c r="H65" i="1"/>
  <c r="I65" i="1" s="1"/>
  <c r="J64" i="1"/>
  <c r="R260" i="1" l="1"/>
  <c r="R261" i="1"/>
  <c r="R283" i="1"/>
  <c r="R282" i="1"/>
  <c r="R281" i="1"/>
  <c r="R270" i="1"/>
  <c r="R269" i="1"/>
  <c r="R275" i="1"/>
  <c r="R263" i="1"/>
  <c r="R274" i="1"/>
  <c r="R264" i="1"/>
  <c r="R262" i="1"/>
  <c r="R276" i="1"/>
  <c r="R285" i="1"/>
  <c r="R284" i="1"/>
  <c r="R265" i="1"/>
  <c r="R266" i="1"/>
  <c r="R278" i="1"/>
  <c r="R277" i="1"/>
  <c r="R273" i="1"/>
  <c r="R267" i="1"/>
  <c r="R268" i="1"/>
  <c r="R280" i="1"/>
  <c r="R279" i="1"/>
  <c r="R271" i="1"/>
  <c r="R272" i="1"/>
  <c r="J150" i="1"/>
  <c r="F151" i="1"/>
  <c r="H151" i="1"/>
  <c r="I151" i="1" s="1"/>
  <c r="I252" i="1"/>
  <c r="J251" i="1"/>
  <c r="N251" i="1" s="1"/>
  <c r="F267" i="1"/>
  <c r="H267" i="1"/>
  <c r="O234" i="2"/>
  <c r="S234" i="2" s="1"/>
  <c r="K235" i="2"/>
  <c r="M235" i="2"/>
  <c r="N235" i="2" s="1"/>
  <c r="BK66" i="5"/>
  <c r="O149" i="6"/>
  <c r="M150" i="6"/>
  <c r="N150" i="6" s="1"/>
  <c r="K150" i="6"/>
  <c r="BL64" i="4"/>
  <c r="BM31" i="4"/>
  <c r="BL57" i="4"/>
  <c r="BM38" i="4"/>
  <c r="BK66" i="4"/>
  <c r="BK58" i="4"/>
  <c r="BK61" i="4" s="1"/>
  <c r="BL48" i="4"/>
  <c r="X66" i="6"/>
  <c r="T67" i="6"/>
  <c r="V67" i="6"/>
  <c r="W67" i="6" s="1"/>
  <c r="BJ67" i="4"/>
  <c r="BJ69" i="4"/>
  <c r="BN38" i="5"/>
  <c r="BM57" i="5"/>
  <c r="BJ67" i="5"/>
  <c r="BJ69" i="5"/>
  <c r="K66" i="6"/>
  <c r="O65" i="6"/>
  <c r="M66" i="6"/>
  <c r="N66" i="6" s="1"/>
  <c r="BL64" i="5"/>
  <c r="BM31" i="5"/>
  <c r="BK58" i="5"/>
  <c r="BK61" i="5" s="1"/>
  <c r="BL48" i="5"/>
  <c r="BL65" i="5" s="1"/>
  <c r="T150" i="6"/>
  <c r="X149" i="6"/>
  <c r="V150" i="6"/>
  <c r="W150" i="6" s="1"/>
  <c r="K66" i="2"/>
  <c r="O65" i="2"/>
  <c r="M66" i="2"/>
  <c r="N66" i="2" s="1"/>
  <c r="K136" i="2"/>
  <c r="O135" i="2"/>
  <c r="M136" i="2"/>
  <c r="N136" i="2" s="1"/>
  <c r="J65" i="1"/>
  <c r="H66" i="1"/>
  <c r="I66" i="1" s="1"/>
  <c r="F66" i="1"/>
  <c r="R287" i="1" l="1"/>
  <c r="H152" i="1"/>
  <c r="I152" i="1" s="1"/>
  <c r="J151" i="1"/>
  <c r="F152" i="1"/>
  <c r="I253" i="1"/>
  <c r="J252" i="1"/>
  <c r="N252" i="1" s="1"/>
  <c r="F268" i="1"/>
  <c r="H268" i="1"/>
  <c r="O235" i="2"/>
  <c r="S235" i="2" s="1"/>
  <c r="K236" i="2"/>
  <c r="M236" i="2"/>
  <c r="N236" i="2" s="1"/>
  <c r="BM64" i="5"/>
  <c r="BN31" i="5"/>
  <c r="BL66" i="5"/>
  <c r="BL58" i="4"/>
  <c r="BL61" i="4" s="1"/>
  <c r="BM48" i="4"/>
  <c r="X67" i="6"/>
  <c r="T68" i="6"/>
  <c r="V68" i="6"/>
  <c r="W68" i="6" s="1"/>
  <c r="BK67" i="4"/>
  <c r="BK69" i="4"/>
  <c r="BN38" i="4"/>
  <c r="BM57" i="4"/>
  <c r="K67" i="6"/>
  <c r="O66" i="6"/>
  <c r="M67" i="6"/>
  <c r="N67" i="6" s="1"/>
  <c r="BO38" i="5"/>
  <c r="BN57" i="5"/>
  <c r="X150" i="6"/>
  <c r="T151" i="6"/>
  <c r="V151" i="6"/>
  <c r="W151" i="6" s="1"/>
  <c r="K151" i="6"/>
  <c r="O150" i="6"/>
  <c r="M151" i="6"/>
  <c r="N151" i="6" s="1"/>
  <c r="BM64" i="4"/>
  <c r="BN31" i="4"/>
  <c r="BL65" i="4"/>
  <c r="BL66" i="4" s="1"/>
  <c r="BL58" i="5"/>
  <c r="BL61" i="5" s="1"/>
  <c r="BM48" i="5"/>
  <c r="BK67" i="5"/>
  <c r="BK69" i="5"/>
  <c r="O136" i="2"/>
  <c r="K137" i="2"/>
  <c r="M137" i="2"/>
  <c r="N137" i="2" s="1"/>
  <c r="K67" i="2"/>
  <c r="O66" i="2"/>
  <c r="M67" i="2"/>
  <c r="N67" i="2" s="1"/>
  <c r="F67" i="1"/>
  <c r="J66" i="1"/>
  <c r="H67" i="1"/>
  <c r="I67" i="1" s="1"/>
  <c r="J152" i="1" l="1"/>
  <c r="H153" i="1"/>
  <c r="I153" i="1" s="1"/>
  <c r="F153" i="1"/>
  <c r="J253" i="1"/>
  <c r="N253" i="1" s="1"/>
  <c r="I254" i="1"/>
  <c r="F269" i="1"/>
  <c r="H269" i="1"/>
  <c r="O236" i="2"/>
  <c r="S236" i="2" s="1"/>
  <c r="K237" i="2"/>
  <c r="M237" i="2"/>
  <c r="N237" i="2" s="1"/>
  <c r="BN57" i="4"/>
  <c r="BO38" i="4"/>
  <c r="BN64" i="4"/>
  <c r="BO31" i="4"/>
  <c r="K152" i="6"/>
  <c r="O151" i="6"/>
  <c r="M152" i="6"/>
  <c r="N152" i="6" s="1"/>
  <c r="T69" i="6"/>
  <c r="V69" i="6"/>
  <c r="W69" i="6" s="1"/>
  <c r="X68" i="6"/>
  <c r="BM58" i="4"/>
  <c r="BM61" i="4" s="1"/>
  <c r="BN48" i="4"/>
  <c r="BM58" i="5"/>
  <c r="BM61" i="5" s="1"/>
  <c r="BN48" i="5"/>
  <c r="BN65" i="5" s="1"/>
  <c r="BL67" i="5"/>
  <c r="BL69" i="5"/>
  <c r="BO31" i="5"/>
  <c r="BN64" i="5"/>
  <c r="X151" i="6"/>
  <c r="T152" i="6"/>
  <c r="V152" i="6"/>
  <c r="W152" i="6" s="1"/>
  <c r="BO57" i="5"/>
  <c r="BP38" i="5"/>
  <c r="BL67" i="4"/>
  <c r="BL69" i="4"/>
  <c r="BM65" i="4"/>
  <c r="BM66" i="4" s="1"/>
  <c r="M68" i="6"/>
  <c r="N68" i="6" s="1"/>
  <c r="K68" i="6"/>
  <c r="O67" i="6"/>
  <c r="BM65" i="5"/>
  <c r="BM66" i="5" s="1"/>
  <c r="K68" i="2"/>
  <c r="O67" i="2"/>
  <c r="M68" i="2"/>
  <c r="N68" i="2" s="1"/>
  <c r="O137" i="2"/>
  <c r="K138" i="2"/>
  <c r="M138" i="2"/>
  <c r="N138" i="2" s="1"/>
  <c r="F68" i="1"/>
  <c r="H68" i="1"/>
  <c r="I68" i="1" s="1"/>
  <c r="J67" i="1"/>
  <c r="J153" i="1" l="1"/>
  <c r="F154" i="1"/>
  <c r="H154" i="1"/>
  <c r="I154" i="1" s="1"/>
  <c r="J254" i="1"/>
  <c r="N254" i="1" s="1"/>
  <c r="I255" i="1"/>
  <c r="F270" i="1"/>
  <c r="H270" i="1"/>
  <c r="O237" i="2"/>
  <c r="S237" i="2" s="1"/>
  <c r="K238" i="2"/>
  <c r="M238" i="2"/>
  <c r="N238" i="2" s="1"/>
  <c r="BQ38" i="5"/>
  <c r="BP57" i="5"/>
  <c r="BM67" i="4"/>
  <c r="BM69" i="4"/>
  <c r="X152" i="6"/>
  <c r="V153" i="6"/>
  <c r="W153" i="6" s="1"/>
  <c r="T153" i="6"/>
  <c r="T70" i="6"/>
  <c r="X69" i="6"/>
  <c r="V70" i="6"/>
  <c r="W70" i="6" s="1"/>
  <c r="BN58" i="4"/>
  <c r="BN61" i="4" s="1"/>
  <c r="BO48" i="4"/>
  <c r="M153" i="6"/>
  <c r="N153" i="6" s="1"/>
  <c r="K153" i="6"/>
  <c r="O152" i="6"/>
  <c r="BP31" i="5"/>
  <c r="BO64" i="5"/>
  <c r="BN65" i="4"/>
  <c r="BN66" i="4" s="1"/>
  <c r="BN66" i="5"/>
  <c r="BP31" i="4"/>
  <c r="BO64" i="4"/>
  <c r="O68" i="6"/>
  <c r="M69" i="6"/>
  <c r="N69" i="6" s="1"/>
  <c r="K69" i="6"/>
  <c r="BN58" i="5"/>
  <c r="BN61" i="5" s="1"/>
  <c r="BO48" i="5"/>
  <c r="BO65" i="5" s="1"/>
  <c r="BO57" i="4"/>
  <c r="BP38" i="4"/>
  <c r="BM67" i="5"/>
  <c r="BM69" i="5"/>
  <c r="O138" i="2"/>
  <c r="M139" i="2"/>
  <c r="N139" i="2" s="1"/>
  <c r="K139" i="2"/>
  <c r="O68" i="2"/>
  <c r="K69" i="2"/>
  <c r="M69" i="2"/>
  <c r="N69" i="2" s="1"/>
  <c r="J68" i="1"/>
  <c r="F69" i="1"/>
  <c r="H69" i="1"/>
  <c r="I69" i="1" s="1"/>
  <c r="J154" i="1" l="1"/>
  <c r="H155" i="1"/>
  <c r="I155" i="1" s="1"/>
  <c r="F155" i="1"/>
  <c r="I256" i="1"/>
  <c r="J255" i="1"/>
  <c r="N255" i="1" s="1"/>
  <c r="F271" i="1"/>
  <c r="H271" i="1"/>
  <c r="O238" i="2"/>
  <c r="S238" i="2" s="1"/>
  <c r="K239" i="2"/>
  <c r="M239" i="2"/>
  <c r="N239" i="2" s="1"/>
  <c r="BO66" i="5"/>
  <c r="O69" i="6"/>
  <c r="M70" i="6"/>
  <c r="N70" i="6" s="1"/>
  <c r="K70" i="6"/>
  <c r="K154" i="6"/>
  <c r="O153" i="6"/>
  <c r="M154" i="6"/>
  <c r="N154" i="6" s="1"/>
  <c r="BO58" i="4"/>
  <c r="BO61" i="4" s="1"/>
  <c r="BP48" i="4"/>
  <c r="BP65" i="4" s="1"/>
  <c r="BN67" i="4"/>
  <c r="BN69" i="4"/>
  <c r="BQ31" i="4"/>
  <c r="BP64" i="4"/>
  <c r="BO65" i="4"/>
  <c r="BO66" i="4" s="1"/>
  <c r="X70" i="6"/>
  <c r="V71" i="6"/>
  <c r="W71" i="6" s="1"/>
  <c r="T71" i="6"/>
  <c r="BQ31" i="5"/>
  <c r="BP64" i="5"/>
  <c r="T154" i="6"/>
  <c r="X153" i="6"/>
  <c r="V154" i="6"/>
  <c r="W154" i="6" s="1"/>
  <c r="BP57" i="4"/>
  <c r="BQ38" i="4"/>
  <c r="BO58" i="5"/>
  <c r="BO61" i="5" s="1"/>
  <c r="BP48" i="5"/>
  <c r="BP65" i="5" s="1"/>
  <c r="BN67" i="5"/>
  <c r="BN69" i="5"/>
  <c r="BQ57" i="5"/>
  <c r="BR38" i="5"/>
  <c r="O139" i="2"/>
  <c r="K140" i="2"/>
  <c r="M140" i="2"/>
  <c r="N140" i="2" s="1"/>
  <c r="O69" i="2"/>
  <c r="K70" i="2"/>
  <c r="M70" i="2"/>
  <c r="N70" i="2" s="1"/>
  <c r="F70" i="1"/>
  <c r="J69" i="1"/>
  <c r="H70" i="1"/>
  <c r="I70" i="1" s="1"/>
  <c r="F156" i="1" l="1"/>
  <c r="J155" i="1"/>
  <c r="H156" i="1"/>
  <c r="I156" i="1" s="1"/>
  <c r="I257" i="1"/>
  <c r="J256" i="1"/>
  <c r="N256" i="1" s="1"/>
  <c r="F272" i="1"/>
  <c r="H272" i="1"/>
  <c r="O239" i="2"/>
  <c r="S239" i="2" s="1"/>
  <c r="K240" i="2"/>
  <c r="M240" i="2"/>
  <c r="N240" i="2" s="1"/>
  <c r="BP66" i="4"/>
  <c r="BQ57" i="4"/>
  <c r="BR38" i="4"/>
  <c r="BR31" i="4"/>
  <c r="BQ64" i="4"/>
  <c r="BO67" i="5"/>
  <c r="BO69" i="5"/>
  <c r="T155" i="6"/>
  <c r="X154" i="6"/>
  <c r="V155" i="6"/>
  <c r="W155" i="6" s="1"/>
  <c r="BP58" i="4"/>
  <c r="BP61" i="4" s="1"/>
  <c r="BQ48" i="4"/>
  <c r="BQ65" i="4" s="1"/>
  <c r="BQ64" i="5"/>
  <c r="BR31" i="5"/>
  <c r="BO67" i="4"/>
  <c r="BO69" i="4"/>
  <c r="BP66" i="5"/>
  <c r="BR57" i="5"/>
  <c r="BS38" i="5"/>
  <c r="X71" i="6"/>
  <c r="T72" i="6"/>
  <c r="V72" i="6"/>
  <c r="W72" i="6" s="1"/>
  <c r="O70" i="6"/>
  <c r="M71" i="6"/>
  <c r="N71" i="6" s="1"/>
  <c r="K71" i="6"/>
  <c r="O154" i="6"/>
  <c r="K155" i="6"/>
  <c r="M155" i="6"/>
  <c r="N155" i="6" s="1"/>
  <c r="BP58" i="5"/>
  <c r="BP61" i="5" s="1"/>
  <c r="BQ48" i="5"/>
  <c r="BQ65" i="5" s="1"/>
  <c r="K71" i="2"/>
  <c r="O70" i="2"/>
  <c r="M71" i="2"/>
  <c r="N71" i="2" s="1"/>
  <c r="K141" i="2"/>
  <c r="M141" i="2"/>
  <c r="N141" i="2" s="1"/>
  <c r="O140" i="2"/>
  <c r="J70" i="1"/>
  <c r="F71" i="1"/>
  <c r="H71" i="1"/>
  <c r="I71" i="1" s="1"/>
  <c r="J156" i="1" l="1"/>
  <c r="F157" i="1"/>
  <c r="H157" i="1"/>
  <c r="I157" i="1" s="1"/>
  <c r="J257" i="1"/>
  <c r="N257" i="1" s="1"/>
  <c r="I258" i="1"/>
  <c r="F273" i="1"/>
  <c r="H273" i="1"/>
  <c r="O240" i="2"/>
  <c r="S240" i="2" s="1"/>
  <c r="K241" i="2"/>
  <c r="M241" i="2"/>
  <c r="N241" i="2" s="1"/>
  <c r="BQ66" i="5"/>
  <c r="BQ66" i="4"/>
  <c r="BP67" i="4"/>
  <c r="BP69" i="4"/>
  <c r="T73" i="6"/>
  <c r="X72" i="6"/>
  <c r="V73" i="6"/>
  <c r="W73" i="6" s="1"/>
  <c r="V156" i="6"/>
  <c r="W156" i="6" s="1"/>
  <c r="T156" i="6"/>
  <c r="X155" i="6"/>
  <c r="BT38" i="5"/>
  <c r="BS57" i="5"/>
  <c r="BQ58" i="5"/>
  <c r="BQ61" i="5" s="1"/>
  <c r="BR48" i="5"/>
  <c r="BP67" i="5"/>
  <c r="BP69" i="5"/>
  <c r="BR64" i="5"/>
  <c r="BS31" i="5"/>
  <c r="BS31" i="4"/>
  <c r="BR64" i="4"/>
  <c r="M72" i="6"/>
  <c r="N72" i="6" s="1"/>
  <c r="K72" i="6"/>
  <c r="O71" i="6"/>
  <c r="BQ58" i="4"/>
  <c r="BQ61" i="4" s="1"/>
  <c r="BR48" i="4"/>
  <c r="BR65" i="4" s="1"/>
  <c r="O155" i="6"/>
  <c r="K156" i="6"/>
  <c r="M156" i="6"/>
  <c r="N156" i="6" s="1"/>
  <c r="BR57" i="4"/>
  <c r="BS38" i="4"/>
  <c r="K142" i="2"/>
  <c r="O141" i="2"/>
  <c r="M142" i="2"/>
  <c r="N142" i="2" s="1"/>
  <c r="O71" i="2"/>
  <c r="K72" i="2"/>
  <c r="M72" i="2"/>
  <c r="N72" i="2" s="1"/>
  <c r="H72" i="1"/>
  <c r="I72" i="1" s="1"/>
  <c r="J71" i="1"/>
  <c r="F72" i="1"/>
  <c r="J157" i="1" l="1"/>
  <c r="H158" i="1"/>
  <c r="I158" i="1" s="1"/>
  <c r="F158" i="1"/>
  <c r="J258" i="1"/>
  <c r="N258" i="1" s="1"/>
  <c r="I259" i="1"/>
  <c r="F274" i="1"/>
  <c r="H274" i="1"/>
  <c r="O241" i="2"/>
  <c r="S241" i="2" s="1"/>
  <c r="K242" i="2"/>
  <c r="M242" i="2"/>
  <c r="N242" i="2" s="1"/>
  <c r="BR66" i="4"/>
  <c r="BR58" i="4"/>
  <c r="BR61" i="4" s="1"/>
  <c r="BS48" i="4"/>
  <c r="BS65" i="4" s="1"/>
  <c r="BT31" i="4"/>
  <c r="BS64" i="4"/>
  <c r="BQ67" i="4"/>
  <c r="BQ69" i="4"/>
  <c r="BR58" i="5"/>
  <c r="BR61" i="5" s="1"/>
  <c r="BS48" i="5"/>
  <c r="BQ67" i="5"/>
  <c r="BQ69" i="5"/>
  <c r="K73" i="6"/>
  <c r="O72" i="6"/>
  <c r="M73" i="6"/>
  <c r="N73" i="6" s="1"/>
  <c r="BU38" i="5"/>
  <c r="BT57" i="5"/>
  <c r="T157" i="6"/>
  <c r="X156" i="6"/>
  <c r="V157" i="6"/>
  <c r="W157" i="6" s="1"/>
  <c r="BT38" i="4"/>
  <c r="BS57" i="4"/>
  <c r="BR65" i="5"/>
  <c r="BR66" i="5" s="1"/>
  <c r="T74" i="6"/>
  <c r="X73" i="6"/>
  <c r="V74" i="6"/>
  <c r="W74" i="6" s="1"/>
  <c r="BS64" i="5"/>
  <c r="BT31" i="5"/>
  <c r="O156" i="6"/>
  <c r="M157" i="6"/>
  <c r="N157" i="6" s="1"/>
  <c r="K157" i="6"/>
  <c r="K73" i="2"/>
  <c r="O72" i="2"/>
  <c r="M73" i="2"/>
  <c r="N73" i="2" s="1"/>
  <c r="K143" i="2"/>
  <c r="O142" i="2"/>
  <c r="M143" i="2"/>
  <c r="N143" i="2" s="1"/>
  <c r="J72" i="1"/>
  <c r="F73" i="1"/>
  <c r="H73" i="1"/>
  <c r="I73" i="1" s="1"/>
  <c r="J158" i="1" l="1"/>
  <c r="F159" i="1"/>
  <c r="H159" i="1"/>
  <c r="I159" i="1" s="1"/>
  <c r="J259" i="1"/>
  <c r="N259" i="1" s="1"/>
  <c r="I260" i="1"/>
  <c r="F275" i="1"/>
  <c r="H275" i="1"/>
  <c r="O242" i="2"/>
  <c r="K243" i="2"/>
  <c r="M243" i="2"/>
  <c r="N243" i="2" s="1"/>
  <c r="BS66" i="4"/>
  <c r="O73" i="6"/>
  <c r="K74" i="6"/>
  <c r="M74" i="6"/>
  <c r="N74" i="6" s="1"/>
  <c r="BU38" i="4"/>
  <c r="BT57" i="4"/>
  <c r="X74" i="6"/>
  <c r="T75" i="6"/>
  <c r="V75" i="6"/>
  <c r="W75" i="6" s="1"/>
  <c r="BS58" i="5"/>
  <c r="BS61" i="5" s="1"/>
  <c r="BT48" i="5"/>
  <c r="BT65" i="5" s="1"/>
  <c r="BR67" i="5"/>
  <c r="BR69" i="5"/>
  <c r="BT64" i="4"/>
  <c r="BU31" i="4"/>
  <c r="X157" i="6"/>
  <c r="T158" i="6"/>
  <c r="V158" i="6"/>
  <c r="W158" i="6" s="1"/>
  <c r="BU57" i="5"/>
  <c r="BV38" i="5"/>
  <c r="K158" i="6"/>
  <c r="O157" i="6"/>
  <c r="M158" i="6"/>
  <c r="N158" i="6" s="1"/>
  <c r="BT64" i="5"/>
  <c r="BU31" i="5"/>
  <c r="BS58" i="4"/>
  <c r="BS61" i="4" s="1"/>
  <c r="BT48" i="4"/>
  <c r="BS65" i="5"/>
  <c r="BS66" i="5" s="1"/>
  <c r="BR67" i="4"/>
  <c r="BR69" i="4"/>
  <c r="O143" i="2"/>
  <c r="K144" i="2"/>
  <c r="M144" i="2"/>
  <c r="N144" i="2" s="1"/>
  <c r="K74" i="2"/>
  <c r="O73" i="2"/>
  <c r="M74" i="2"/>
  <c r="N74" i="2" s="1"/>
  <c r="F74" i="1"/>
  <c r="J73" i="1"/>
  <c r="H74" i="1"/>
  <c r="I74" i="1" s="1"/>
  <c r="S242" i="2" l="1"/>
  <c r="F160" i="1"/>
  <c r="J159" i="1"/>
  <c r="H160" i="1"/>
  <c r="I160" i="1" s="1"/>
  <c r="J260" i="1"/>
  <c r="N260" i="1" s="1"/>
  <c r="I261" i="1"/>
  <c r="F276" i="1"/>
  <c r="H276" i="1"/>
  <c r="O243" i="2"/>
  <c r="S243" i="2" s="1"/>
  <c r="K244" i="2"/>
  <c r="M244" i="2"/>
  <c r="N244" i="2" s="1"/>
  <c r="BU64" i="5"/>
  <c r="BV31" i="5"/>
  <c r="BT58" i="5"/>
  <c r="BT61" i="5" s="1"/>
  <c r="BU48" i="5"/>
  <c r="K159" i="6"/>
  <c r="O158" i="6"/>
  <c r="M159" i="6"/>
  <c r="N159" i="6" s="1"/>
  <c r="BT66" i="5"/>
  <c r="BS67" i="5"/>
  <c r="BS69" i="5"/>
  <c r="BV38" i="4"/>
  <c r="BU57" i="4"/>
  <c r="T76" i="6"/>
  <c r="X75" i="6"/>
  <c r="V76" i="6"/>
  <c r="W76" i="6" s="1"/>
  <c r="BT58" i="4"/>
  <c r="BT61" i="4" s="1"/>
  <c r="BU48" i="4"/>
  <c r="BU65" i="4" s="1"/>
  <c r="BV31" i="4"/>
  <c r="BU64" i="4"/>
  <c r="M75" i="6"/>
  <c r="N75" i="6" s="1"/>
  <c r="K75" i="6"/>
  <c r="O74" i="6"/>
  <c r="BV57" i="5"/>
  <c r="BW38" i="5"/>
  <c r="X158" i="6"/>
  <c r="T159" i="6"/>
  <c r="V159" i="6"/>
  <c r="W159" i="6" s="1"/>
  <c r="BS67" i="4"/>
  <c r="BS69" i="4"/>
  <c r="BT65" i="4"/>
  <c r="BT66" i="4" s="1"/>
  <c r="O74" i="2"/>
  <c r="K75" i="2"/>
  <c r="M75" i="2"/>
  <c r="N75" i="2" s="1"/>
  <c r="O144" i="2"/>
  <c r="K145" i="2"/>
  <c r="M145" i="2"/>
  <c r="N145" i="2" s="1"/>
  <c r="F75" i="1"/>
  <c r="H75" i="1"/>
  <c r="I75" i="1" s="1"/>
  <c r="J74" i="1"/>
  <c r="O260" i="2" l="1"/>
  <c r="O262" i="2" s="1"/>
  <c r="J160" i="1"/>
  <c r="F161" i="1"/>
  <c r="H161" i="1"/>
  <c r="I161" i="1" s="1"/>
  <c r="I262" i="1"/>
  <c r="J261" i="1"/>
  <c r="N261" i="1" s="1"/>
  <c r="F277" i="1"/>
  <c r="H277" i="1"/>
  <c r="O244" i="2"/>
  <c r="S244" i="2" s="1"/>
  <c r="K245" i="2"/>
  <c r="M245" i="2"/>
  <c r="N245" i="2" s="1"/>
  <c r="BU66" i="4"/>
  <c r="M160" i="6"/>
  <c r="N160" i="6" s="1"/>
  <c r="K160" i="6"/>
  <c r="O159" i="6"/>
  <c r="BW38" i="4"/>
  <c r="BV57" i="4"/>
  <c r="O75" i="6"/>
  <c r="M76" i="6"/>
  <c r="N76" i="6" s="1"/>
  <c r="K76" i="6"/>
  <c r="BW57" i="5"/>
  <c r="BX38" i="5"/>
  <c r="BU58" i="4"/>
  <c r="BU61" i="4" s="1"/>
  <c r="BV48" i="4"/>
  <c r="BT67" i="5"/>
  <c r="BT69" i="5"/>
  <c r="BT67" i="4"/>
  <c r="BT69" i="4"/>
  <c r="BW31" i="5"/>
  <c r="BV64" i="5"/>
  <c r="BV64" i="4"/>
  <c r="BW31" i="4"/>
  <c r="BU58" i="5"/>
  <c r="BU61" i="5" s="1"/>
  <c r="BV48" i="5"/>
  <c r="BU65" i="5"/>
  <c r="BU66" i="5" s="1"/>
  <c r="X159" i="6"/>
  <c r="V160" i="6"/>
  <c r="W160" i="6" s="1"/>
  <c r="T160" i="6"/>
  <c r="T77" i="6"/>
  <c r="X76" i="6"/>
  <c r="V77" i="6"/>
  <c r="W77" i="6" s="1"/>
  <c r="O75" i="2"/>
  <c r="K76" i="2"/>
  <c r="M76" i="2"/>
  <c r="N76" i="2" s="1"/>
  <c r="O145" i="2"/>
  <c r="M146" i="2"/>
  <c r="N146" i="2" s="1"/>
  <c r="K146" i="2"/>
  <c r="J75" i="1"/>
  <c r="F76" i="1"/>
  <c r="H76" i="1"/>
  <c r="I76" i="1" s="1"/>
  <c r="F162" i="1" l="1"/>
  <c r="J161" i="1"/>
  <c r="H162" i="1"/>
  <c r="I162" i="1" s="1"/>
  <c r="J262" i="1"/>
  <c r="N262" i="1" s="1"/>
  <c r="I263" i="1"/>
  <c r="H278" i="1"/>
  <c r="F278" i="1"/>
  <c r="O245" i="2"/>
  <c r="S245" i="2" s="1"/>
  <c r="K246" i="2"/>
  <c r="M246" i="2"/>
  <c r="N246" i="2" s="1"/>
  <c r="BV58" i="4"/>
  <c r="BV61" i="4" s="1"/>
  <c r="BW48" i="4"/>
  <c r="BW65" i="4" s="1"/>
  <c r="BU67" i="4"/>
  <c r="BU69" i="4"/>
  <c r="BW64" i="4"/>
  <c r="BX31" i="4"/>
  <c r="BX57" i="5"/>
  <c r="BY38" i="5"/>
  <c r="BU67" i="5"/>
  <c r="BU69" i="5"/>
  <c r="M77" i="6"/>
  <c r="N77" i="6" s="1"/>
  <c r="K77" i="6"/>
  <c r="O76" i="6"/>
  <c r="BV65" i="4"/>
  <c r="BV66" i="4" s="1"/>
  <c r="BV58" i="5"/>
  <c r="BV61" i="5" s="1"/>
  <c r="BW48" i="5"/>
  <c r="BW65" i="5" s="1"/>
  <c r="BV65" i="5"/>
  <c r="BV66" i="5" s="1"/>
  <c r="BW64" i="5"/>
  <c r="BX31" i="5"/>
  <c r="BX38" i="4"/>
  <c r="BW57" i="4"/>
  <c r="V78" i="6"/>
  <c r="W78" i="6" s="1"/>
  <c r="T78" i="6"/>
  <c r="X77" i="6"/>
  <c r="K161" i="6"/>
  <c r="O160" i="6"/>
  <c r="M161" i="6"/>
  <c r="N161" i="6" s="1"/>
  <c r="T161" i="6"/>
  <c r="X160" i="6"/>
  <c r="V161" i="6"/>
  <c r="W161" i="6" s="1"/>
  <c r="O146" i="2"/>
  <c r="K147" i="2"/>
  <c r="M147" i="2"/>
  <c r="N147" i="2" s="1"/>
  <c r="O76" i="2"/>
  <c r="K77" i="2"/>
  <c r="M77" i="2"/>
  <c r="N77" i="2" s="1"/>
  <c r="J76" i="1"/>
  <c r="F77" i="1"/>
  <c r="H77" i="1"/>
  <c r="I77" i="1" s="1"/>
  <c r="H163" i="1" l="1"/>
  <c r="I163" i="1" s="1"/>
  <c r="J162" i="1"/>
  <c r="F163" i="1"/>
  <c r="J263" i="1"/>
  <c r="N263" i="1" s="1"/>
  <c r="I264" i="1"/>
  <c r="F279" i="1"/>
  <c r="H279" i="1"/>
  <c r="O246" i="2"/>
  <c r="S246" i="2" s="1"/>
  <c r="K247" i="2"/>
  <c r="M247" i="2"/>
  <c r="N247" i="2" s="1"/>
  <c r="O77" i="6"/>
  <c r="K78" i="6"/>
  <c r="M78" i="6"/>
  <c r="N78" i="6" s="1"/>
  <c r="BX64" i="4"/>
  <c r="BY31" i="4"/>
  <c r="X78" i="6"/>
  <c r="T79" i="6"/>
  <c r="V79" i="6"/>
  <c r="W79" i="6" s="1"/>
  <c r="BY38" i="4"/>
  <c r="BX57" i="4"/>
  <c r="BY57" i="5"/>
  <c r="BZ38" i="5"/>
  <c r="BX64" i="5"/>
  <c r="BY31" i="5"/>
  <c r="BW66" i="5"/>
  <c r="BW66" i="4"/>
  <c r="T162" i="6"/>
  <c r="X161" i="6"/>
  <c r="V162" i="6"/>
  <c r="W162" i="6" s="1"/>
  <c r="BW58" i="5"/>
  <c r="BW61" i="5" s="1"/>
  <c r="BX48" i="5"/>
  <c r="BV67" i="5"/>
  <c r="BV69" i="5"/>
  <c r="BW58" i="4"/>
  <c r="BW61" i="4" s="1"/>
  <c r="BX48" i="4"/>
  <c r="BX65" i="4" s="1"/>
  <c r="O161" i="6"/>
  <c r="K162" i="6"/>
  <c r="M162" i="6"/>
  <c r="N162" i="6" s="1"/>
  <c r="BV67" i="4"/>
  <c r="BV69" i="4"/>
  <c r="K78" i="2"/>
  <c r="M78" i="2"/>
  <c r="N78" i="2" s="1"/>
  <c r="O77" i="2"/>
  <c r="K148" i="2"/>
  <c r="M148" i="2"/>
  <c r="N148" i="2" s="1"/>
  <c r="O147" i="2"/>
  <c r="J77" i="1"/>
  <c r="H78" i="1"/>
  <c r="I78" i="1" s="1"/>
  <c r="F78" i="1"/>
  <c r="F164" i="1" l="1"/>
  <c r="J163" i="1"/>
  <c r="H164" i="1"/>
  <c r="I164" i="1" s="1"/>
  <c r="J264" i="1"/>
  <c r="N264" i="1" s="1"/>
  <c r="I265" i="1"/>
  <c r="H280" i="1"/>
  <c r="F280" i="1"/>
  <c r="O247" i="2"/>
  <c r="S247" i="2" s="1"/>
  <c r="K248" i="2"/>
  <c r="M248" i="2"/>
  <c r="N248" i="2" s="1"/>
  <c r="BX66" i="4"/>
  <c r="BZ57" i="5"/>
  <c r="CA38" i="5"/>
  <c r="BX58" i="5"/>
  <c r="BX61" i="5" s="1"/>
  <c r="BY48" i="5"/>
  <c r="BY65" i="5" s="1"/>
  <c r="BY57" i="4"/>
  <c r="BZ38" i="4"/>
  <c r="BW67" i="5"/>
  <c r="BW69" i="5"/>
  <c r="BW67" i="4"/>
  <c r="BW69" i="4"/>
  <c r="X79" i="6"/>
  <c r="T80" i="6"/>
  <c r="V80" i="6"/>
  <c r="W80" i="6" s="1"/>
  <c r="V163" i="6"/>
  <c r="W163" i="6" s="1"/>
  <c r="T163" i="6"/>
  <c r="X162" i="6"/>
  <c r="BY64" i="4"/>
  <c r="BZ31" i="4"/>
  <c r="BY64" i="5"/>
  <c r="BZ31" i="5"/>
  <c r="O162" i="6"/>
  <c r="K163" i="6"/>
  <c r="M163" i="6"/>
  <c r="N163" i="6" s="1"/>
  <c r="BX65" i="5"/>
  <c r="BX66" i="5" s="1"/>
  <c r="O78" i="6"/>
  <c r="K79" i="6"/>
  <c r="M79" i="6"/>
  <c r="N79" i="6" s="1"/>
  <c r="BX58" i="4"/>
  <c r="BX61" i="4" s="1"/>
  <c r="BY48" i="4"/>
  <c r="K149" i="2"/>
  <c r="O148" i="2"/>
  <c r="M149" i="2"/>
  <c r="N149" i="2" s="1"/>
  <c r="O78" i="2"/>
  <c r="K79" i="2"/>
  <c r="M79" i="2"/>
  <c r="N79" i="2" s="1"/>
  <c r="J78" i="1"/>
  <c r="F79" i="1"/>
  <c r="H79" i="1"/>
  <c r="I79" i="1" s="1"/>
  <c r="H165" i="1" l="1"/>
  <c r="I165" i="1" s="1"/>
  <c r="F165" i="1"/>
  <c r="J164" i="1"/>
  <c r="I266" i="1"/>
  <c r="J265" i="1"/>
  <c r="N265" i="1" s="1"/>
  <c r="H281" i="1"/>
  <c r="F281" i="1"/>
  <c r="O248" i="2"/>
  <c r="S248" i="2" s="1"/>
  <c r="K249" i="2"/>
  <c r="M249" i="2"/>
  <c r="N249" i="2" s="1"/>
  <c r="BY66" i="5"/>
  <c r="BY58" i="4"/>
  <c r="BY61" i="4" s="1"/>
  <c r="BZ48" i="4"/>
  <c r="BZ65" i="4" s="1"/>
  <c r="BY65" i="4"/>
  <c r="BY66" i="4" s="1"/>
  <c r="O163" i="6"/>
  <c r="M164" i="6"/>
  <c r="N164" i="6" s="1"/>
  <c r="K164" i="6"/>
  <c r="BZ64" i="5"/>
  <c r="CA31" i="5"/>
  <c r="BX67" i="5"/>
  <c r="BX69" i="5"/>
  <c r="V81" i="6"/>
  <c r="W81" i="6" s="1"/>
  <c r="T81" i="6"/>
  <c r="X80" i="6"/>
  <c r="K80" i="6"/>
  <c r="M80" i="6"/>
  <c r="N80" i="6" s="1"/>
  <c r="O79" i="6"/>
  <c r="BZ64" i="4"/>
  <c r="CA31" i="4"/>
  <c r="BZ57" i="4"/>
  <c r="CA38" i="4"/>
  <c r="BX67" i="4"/>
  <c r="BX69" i="4"/>
  <c r="BY58" i="5"/>
  <c r="BY61" i="5" s="1"/>
  <c r="BZ48" i="5"/>
  <c r="BZ65" i="5" s="1"/>
  <c r="CA57" i="5"/>
  <c r="CB38" i="5"/>
  <c r="T164" i="6"/>
  <c r="X163" i="6"/>
  <c r="V164" i="6"/>
  <c r="W164" i="6" s="1"/>
  <c r="K80" i="2"/>
  <c r="O79" i="2"/>
  <c r="M80" i="2"/>
  <c r="N80" i="2" s="1"/>
  <c r="K150" i="2"/>
  <c r="O149" i="2"/>
  <c r="M150" i="2"/>
  <c r="N150" i="2" s="1"/>
  <c r="F80" i="1"/>
  <c r="J79" i="1"/>
  <c r="H80" i="1"/>
  <c r="I80" i="1" s="1"/>
  <c r="J165" i="1" l="1"/>
  <c r="H166" i="1"/>
  <c r="I166" i="1" s="1"/>
  <c r="F166" i="1"/>
  <c r="I267" i="1"/>
  <c r="J266" i="1"/>
  <c r="N266" i="1" s="1"/>
  <c r="H282" i="1"/>
  <c r="F282" i="1"/>
  <c r="O249" i="2"/>
  <c r="S249" i="2" s="1"/>
  <c r="K250" i="2"/>
  <c r="M250" i="2"/>
  <c r="N250" i="2" s="1"/>
  <c r="BZ66" i="5"/>
  <c r="BY67" i="5"/>
  <c r="BY69" i="5"/>
  <c r="BZ58" i="5"/>
  <c r="BZ61" i="5" s="1"/>
  <c r="CA48" i="5"/>
  <c r="CA65" i="5" s="1"/>
  <c r="T82" i="6"/>
  <c r="X81" i="6"/>
  <c r="V82" i="6"/>
  <c r="W82" i="6" s="1"/>
  <c r="CB38" i="4"/>
  <c r="CA57" i="4"/>
  <c r="CB31" i="5"/>
  <c r="CA64" i="5"/>
  <c r="CA64" i="4"/>
  <c r="CB31" i="4"/>
  <c r="K165" i="6"/>
  <c r="O164" i="6"/>
  <c r="M165" i="6"/>
  <c r="N165" i="6" s="1"/>
  <c r="BZ66" i="4"/>
  <c r="X164" i="6"/>
  <c r="T165" i="6"/>
  <c r="V165" i="6"/>
  <c r="W165" i="6" s="1"/>
  <c r="CB57" i="5"/>
  <c r="CC38" i="5"/>
  <c r="K81" i="6"/>
  <c r="O80" i="6"/>
  <c r="M81" i="6"/>
  <c r="N81" i="6" s="1"/>
  <c r="BZ58" i="4"/>
  <c r="BZ61" i="4" s="1"/>
  <c r="CA48" i="4"/>
  <c r="BY67" i="4"/>
  <c r="BY69" i="4"/>
  <c r="K81" i="2"/>
  <c r="O80" i="2"/>
  <c r="M81" i="2"/>
  <c r="N81" i="2" s="1"/>
  <c r="O150" i="2"/>
  <c r="K151" i="2"/>
  <c r="M151" i="2"/>
  <c r="N151" i="2" s="1"/>
  <c r="F81" i="1"/>
  <c r="J80" i="1"/>
  <c r="H81" i="1"/>
  <c r="I81" i="1" s="1"/>
  <c r="H167" i="1" l="1"/>
  <c r="I167" i="1" s="1"/>
  <c r="F167" i="1"/>
  <c r="J166" i="1"/>
  <c r="I268" i="1"/>
  <c r="J267" i="1"/>
  <c r="N267" i="1" s="1"/>
  <c r="F283" i="1"/>
  <c r="H283" i="1"/>
  <c r="O250" i="2"/>
  <c r="S250" i="2" s="1"/>
  <c r="K251" i="2"/>
  <c r="M251" i="2"/>
  <c r="N251" i="2" s="1"/>
  <c r="N253" i="2" s="1"/>
  <c r="CC57" i="5"/>
  <c r="CD38" i="5"/>
  <c r="CC31" i="5"/>
  <c r="CB64" i="5"/>
  <c r="CA66" i="5"/>
  <c r="X165" i="6"/>
  <c r="T166" i="6"/>
  <c r="V166" i="6"/>
  <c r="W166" i="6" s="1"/>
  <c r="X82" i="6"/>
  <c r="K166" i="6"/>
  <c r="O165" i="6"/>
  <c r="M166" i="6"/>
  <c r="N166" i="6" s="1"/>
  <c r="CA58" i="5"/>
  <c r="CA61" i="5" s="1"/>
  <c r="CB48" i="5"/>
  <c r="CB65" i="5" s="1"/>
  <c r="M82" i="6"/>
  <c r="N82" i="6" s="1"/>
  <c r="O81" i="6"/>
  <c r="K82" i="6"/>
  <c r="CC38" i="4"/>
  <c r="CB57" i="4"/>
  <c r="CA58" i="4"/>
  <c r="CA61" i="4" s="1"/>
  <c r="CB48" i="4"/>
  <c r="CB65" i="4" s="1"/>
  <c r="CB64" i="4"/>
  <c r="CC31" i="4"/>
  <c r="BZ67" i="4"/>
  <c r="BZ69" i="4"/>
  <c r="BZ67" i="5"/>
  <c r="BZ69" i="5"/>
  <c r="CA65" i="4"/>
  <c r="CA66" i="4" s="1"/>
  <c r="O81" i="2"/>
  <c r="K82" i="2"/>
  <c r="M82" i="2"/>
  <c r="N82" i="2" s="1"/>
  <c r="O151" i="2"/>
  <c r="K152" i="2"/>
  <c r="M152" i="2"/>
  <c r="N152" i="2" s="1"/>
  <c r="F82" i="1"/>
  <c r="H82" i="1"/>
  <c r="I82" i="1" s="1"/>
  <c r="J81" i="1"/>
  <c r="F168" i="1" l="1"/>
  <c r="J167" i="1"/>
  <c r="H168" i="1"/>
  <c r="I168" i="1" s="1"/>
  <c r="J268" i="1"/>
  <c r="N268" i="1" s="1"/>
  <c r="I269" i="1"/>
  <c r="H284" i="1"/>
  <c r="F284" i="1"/>
  <c r="O251" i="2"/>
  <c r="O266" i="2" s="1"/>
  <c r="O268" i="2" s="1"/>
  <c r="O270" i="2" s="1"/>
  <c r="O82" i="6"/>
  <c r="CB66" i="5"/>
  <c r="CB66" i="4"/>
  <c r="M167" i="6"/>
  <c r="N167" i="6" s="1"/>
  <c r="K167" i="6"/>
  <c r="O166" i="6"/>
  <c r="CB58" i="4"/>
  <c r="CB61" i="4" s="1"/>
  <c r="CC48" i="4"/>
  <c r="CC65" i="4" s="1"/>
  <c r="X166" i="6"/>
  <c r="V167" i="6"/>
  <c r="W167" i="6" s="1"/>
  <c r="T167" i="6"/>
  <c r="CC64" i="4"/>
  <c r="CD31" i="4"/>
  <c r="CA67" i="5"/>
  <c r="CA69" i="5"/>
  <c r="CC64" i="5"/>
  <c r="CD31" i="5"/>
  <c r="CA67" i="4"/>
  <c r="CA69" i="4"/>
  <c r="CD38" i="4"/>
  <c r="CD57" i="4" s="1"/>
  <c r="CC57" i="4"/>
  <c r="CB58" i="5"/>
  <c r="CB61" i="5" s="1"/>
  <c r="CC48" i="5"/>
  <c r="CD57" i="5"/>
  <c r="CE38" i="5"/>
  <c r="O152" i="2"/>
  <c r="K153" i="2"/>
  <c r="M153" i="2"/>
  <c r="N153" i="2" s="1"/>
  <c r="O82" i="2"/>
  <c r="J82" i="1"/>
  <c r="F169" i="1" l="1"/>
  <c r="J168" i="1"/>
  <c r="H169" i="1"/>
  <c r="I169" i="1" s="1"/>
  <c r="J269" i="1"/>
  <c r="N269" i="1" s="1"/>
  <c r="I270" i="1"/>
  <c r="F285" i="1"/>
  <c r="H285" i="1"/>
  <c r="O253" i="2"/>
  <c r="S251" i="2"/>
  <c r="CC66" i="4"/>
  <c r="CE31" i="4"/>
  <c r="CD64" i="4"/>
  <c r="CF38" i="5"/>
  <c r="CE57" i="5"/>
  <c r="CC58" i="5"/>
  <c r="CC61" i="5" s="1"/>
  <c r="CD48" i="5"/>
  <c r="CD65" i="5" s="1"/>
  <c r="CC65" i="5"/>
  <c r="CC66" i="5" s="1"/>
  <c r="CD64" i="5"/>
  <c r="CE31" i="5"/>
  <c r="T168" i="6"/>
  <c r="V168" i="6"/>
  <c r="W168" i="6" s="1"/>
  <c r="X167" i="6"/>
  <c r="CC58" i="4"/>
  <c r="CC61" i="4" s="1"/>
  <c r="CD48" i="4"/>
  <c r="CD58" i="4" s="1"/>
  <c r="CD61" i="4" s="1"/>
  <c r="CB67" i="4"/>
  <c r="CB69" i="4"/>
  <c r="K168" i="6"/>
  <c r="O167" i="6"/>
  <c r="M168" i="6"/>
  <c r="N168" i="6" s="1"/>
  <c r="CB67" i="5"/>
  <c r="CB69" i="5"/>
  <c r="O153" i="2"/>
  <c r="K154" i="2"/>
  <c r="M154" i="2"/>
  <c r="N154" i="2" s="1"/>
  <c r="J169" i="1" l="1"/>
  <c r="H170" i="1"/>
  <c r="I170" i="1" s="1"/>
  <c r="F170" i="1"/>
  <c r="J270" i="1"/>
  <c r="N270" i="1" s="1"/>
  <c r="I271" i="1"/>
  <c r="CD66" i="5"/>
  <c r="CE64" i="5"/>
  <c r="CF31" i="5"/>
  <c r="T169" i="6"/>
  <c r="X168" i="6"/>
  <c r="V169" i="6"/>
  <c r="W169" i="6" s="1"/>
  <c r="CC67" i="5"/>
  <c r="CC69" i="5"/>
  <c r="B10" i="3"/>
  <c r="CD65" i="4"/>
  <c r="CD66" i="4" s="1"/>
  <c r="CD67" i="4" s="1"/>
  <c r="O168" i="6"/>
  <c r="K169" i="6"/>
  <c r="M169" i="6"/>
  <c r="N169" i="6" s="1"/>
  <c r="CF57" i="5"/>
  <c r="CG38" i="5"/>
  <c r="CD58" i="5"/>
  <c r="CD61" i="5" s="1"/>
  <c r="CE48" i="5"/>
  <c r="CC67" i="4"/>
  <c r="CC69" i="4"/>
  <c r="CD69" i="4"/>
  <c r="K155" i="2"/>
  <c r="O154" i="2"/>
  <c r="M155" i="2"/>
  <c r="N155" i="2" s="1"/>
  <c r="H171" i="1" l="1"/>
  <c r="I171" i="1" s="1"/>
  <c r="F171" i="1"/>
  <c r="J170" i="1"/>
  <c r="J271" i="1"/>
  <c r="N271" i="1" s="1"/>
  <c r="I272" i="1"/>
  <c r="CE58" i="5"/>
  <c r="CE61" i="5" s="1"/>
  <c r="CF48" i="5"/>
  <c r="CF65" i="5" s="1"/>
  <c r="CD67" i="5"/>
  <c r="CD69" i="5"/>
  <c r="CG57" i="5"/>
  <c r="CH38" i="5"/>
  <c r="V170" i="6"/>
  <c r="W170" i="6" s="1"/>
  <c r="T170" i="6"/>
  <c r="X169" i="6"/>
  <c r="CF64" i="5"/>
  <c r="CG31" i="5"/>
  <c r="CE65" i="5"/>
  <c r="CE66" i="5" s="1"/>
  <c r="O169" i="6"/>
  <c r="K170" i="6"/>
  <c r="M170" i="6"/>
  <c r="N170" i="6" s="1"/>
  <c r="K156" i="2"/>
  <c r="O155" i="2"/>
  <c r="M156" i="2"/>
  <c r="N156" i="2" s="1"/>
  <c r="J171" i="1" l="1"/>
  <c r="F172" i="1"/>
  <c r="H172" i="1"/>
  <c r="I172" i="1" s="1"/>
  <c r="J272" i="1"/>
  <c r="N272" i="1" s="1"/>
  <c r="I273" i="1"/>
  <c r="CG64" i="5"/>
  <c r="CH31" i="5"/>
  <c r="CF66" i="5"/>
  <c r="T171" i="6"/>
  <c r="X170" i="6"/>
  <c r="V171" i="6"/>
  <c r="W171" i="6" s="1"/>
  <c r="CI38" i="5"/>
  <c r="CH57" i="5"/>
  <c r="O170" i="6"/>
  <c r="M171" i="6"/>
  <c r="N171" i="6" s="1"/>
  <c r="K171" i="6"/>
  <c r="CF58" i="5"/>
  <c r="CF61" i="5" s="1"/>
  <c r="CG48" i="5"/>
  <c r="CG65" i="5" s="1"/>
  <c r="CE67" i="5"/>
  <c r="CE69" i="5"/>
  <c r="K157" i="2"/>
  <c r="O156" i="2"/>
  <c r="M157" i="2"/>
  <c r="N157" i="2" s="1"/>
  <c r="H173" i="1" l="1"/>
  <c r="I173" i="1" s="1"/>
  <c r="J172" i="1"/>
  <c r="F173" i="1"/>
  <c r="I274" i="1"/>
  <c r="J273" i="1"/>
  <c r="N273" i="1" s="1"/>
  <c r="CG66" i="5"/>
  <c r="CF67" i="5"/>
  <c r="CF69" i="5"/>
  <c r="CH64" i="5"/>
  <c r="CI31" i="5"/>
  <c r="X171" i="6"/>
  <c r="T172" i="6"/>
  <c r="V172" i="6"/>
  <c r="W172" i="6" s="1"/>
  <c r="K172" i="6"/>
  <c r="O171" i="6"/>
  <c r="M172" i="6"/>
  <c r="N172" i="6" s="1"/>
  <c r="CJ38" i="5"/>
  <c r="CI57" i="5"/>
  <c r="CG58" i="5"/>
  <c r="CG61" i="5" s="1"/>
  <c r="CH48" i="5"/>
  <c r="CH65" i="5" s="1"/>
  <c r="O157" i="2"/>
  <c r="K158" i="2"/>
  <c r="M158" i="2"/>
  <c r="N158" i="2" s="1"/>
  <c r="F174" i="1" l="1"/>
  <c r="H174" i="1"/>
  <c r="I174" i="1" s="1"/>
  <c r="J173" i="1"/>
  <c r="J274" i="1"/>
  <c r="N274" i="1" s="1"/>
  <c r="I275" i="1"/>
  <c r="CH66" i="5"/>
  <c r="CJ57" i="5"/>
  <c r="CK38" i="5"/>
  <c r="K173" i="6"/>
  <c r="O172" i="6"/>
  <c r="M173" i="6"/>
  <c r="N173" i="6" s="1"/>
  <c r="X172" i="6"/>
  <c r="T173" i="6"/>
  <c r="V173" i="6"/>
  <c r="W173" i="6" s="1"/>
  <c r="CH58" i="5"/>
  <c r="CH61" i="5" s="1"/>
  <c r="CI48" i="5"/>
  <c r="CI65" i="5" s="1"/>
  <c r="CI64" i="5"/>
  <c r="CJ31" i="5"/>
  <c r="CG67" i="5"/>
  <c r="CG69" i="5"/>
  <c r="O158" i="2"/>
  <c r="K159" i="2"/>
  <c r="M159" i="2"/>
  <c r="N159" i="2" s="1"/>
  <c r="F175" i="1" l="1"/>
  <c r="H175" i="1"/>
  <c r="I175" i="1" s="1"/>
  <c r="J174" i="1"/>
  <c r="J275" i="1"/>
  <c r="N275" i="1" s="1"/>
  <c r="I276" i="1"/>
  <c r="CI66" i="5"/>
  <c r="CI58" i="5"/>
  <c r="CI61" i="5" s="1"/>
  <c r="CJ48" i="5"/>
  <c r="CJ65" i="5" s="1"/>
  <c r="X173" i="6"/>
  <c r="V174" i="6"/>
  <c r="W174" i="6" s="1"/>
  <c r="T174" i="6"/>
  <c r="CK57" i="5"/>
  <c r="CL38" i="5"/>
  <c r="CK31" i="5"/>
  <c r="CJ64" i="5"/>
  <c r="CH67" i="5"/>
  <c r="CH69" i="5"/>
  <c r="M174" i="6"/>
  <c r="N174" i="6" s="1"/>
  <c r="K174" i="6"/>
  <c r="O173" i="6"/>
  <c r="O159" i="2"/>
  <c r="K160" i="2"/>
  <c r="M160" i="2"/>
  <c r="N160" i="2" s="1"/>
  <c r="J175" i="1" l="1"/>
  <c r="F176" i="1"/>
  <c r="H176" i="1"/>
  <c r="I176" i="1" s="1"/>
  <c r="I277" i="1"/>
  <c r="J276" i="1"/>
  <c r="N276" i="1" s="1"/>
  <c r="CL31" i="5"/>
  <c r="CK64" i="5"/>
  <c r="CJ66" i="5"/>
  <c r="CM38" i="5"/>
  <c r="CL57" i="5"/>
  <c r="T175" i="6"/>
  <c r="X174" i="6"/>
  <c r="V175" i="6"/>
  <c r="W175" i="6" s="1"/>
  <c r="CJ58" i="5"/>
  <c r="CJ61" i="5" s="1"/>
  <c r="CK48" i="5"/>
  <c r="K175" i="6"/>
  <c r="O174" i="6"/>
  <c r="M175" i="6"/>
  <c r="N175" i="6" s="1"/>
  <c r="CI67" i="5"/>
  <c r="CI69" i="5"/>
  <c r="O160" i="2"/>
  <c r="M161" i="2"/>
  <c r="N161" i="2" s="1"/>
  <c r="K161" i="2"/>
  <c r="H177" i="1" l="1"/>
  <c r="I177" i="1" s="1"/>
  <c r="F177" i="1"/>
  <c r="J176" i="1"/>
  <c r="J277" i="1"/>
  <c r="N277" i="1" s="1"/>
  <c r="I278" i="1"/>
  <c r="O175" i="6"/>
  <c r="K176" i="6"/>
  <c r="M176" i="6"/>
  <c r="N176" i="6" s="1"/>
  <c r="CM57" i="5"/>
  <c r="CN38" i="5"/>
  <c r="T176" i="6"/>
  <c r="X175" i="6"/>
  <c r="V176" i="6"/>
  <c r="W176" i="6" s="1"/>
  <c r="CJ67" i="5"/>
  <c r="CJ69" i="5"/>
  <c r="CL64" i="5"/>
  <c r="CM31" i="5"/>
  <c r="CK58" i="5"/>
  <c r="CK61" i="5" s="1"/>
  <c r="CL48" i="5"/>
  <c r="CL65" i="5" s="1"/>
  <c r="CK65" i="5"/>
  <c r="CK66" i="5" s="1"/>
  <c r="K162" i="2"/>
  <c r="O161" i="2"/>
  <c r="M162" i="2"/>
  <c r="N162" i="2" s="1"/>
  <c r="F178" i="1" l="1"/>
  <c r="H178" i="1"/>
  <c r="I178" i="1" s="1"/>
  <c r="J177" i="1"/>
  <c r="J278" i="1"/>
  <c r="N278" i="1" s="1"/>
  <c r="I279" i="1"/>
  <c r="CL66" i="5"/>
  <c r="CM64" i="5"/>
  <c r="CN31" i="5"/>
  <c r="T177" i="6"/>
  <c r="X176" i="6"/>
  <c r="V177" i="6"/>
  <c r="W177" i="6" s="1"/>
  <c r="CO38" i="5"/>
  <c r="CN57" i="5"/>
  <c r="CL58" i="5"/>
  <c r="CL61" i="5" s="1"/>
  <c r="CM48" i="5"/>
  <c r="CM65" i="5" s="1"/>
  <c r="O176" i="6"/>
  <c r="K177" i="6"/>
  <c r="M177" i="6"/>
  <c r="N177" i="6" s="1"/>
  <c r="CK67" i="5"/>
  <c r="CK69" i="5"/>
  <c r="K163" i="2"/>
  <c r="O162" i="2"/>
  <c r="M163" i="2"/>
  <c r="N163" i="2" s="1"/>
  <c r="F179" i="1" l="1"/>
  <c r="H179" i="1"/>
  <c r="I179" i="1" s="1"/>
  <c r="J178" i="1"/>
  <c r="J279" i="1"/>
  <c r="N279" i="1" s="1"/>
  <c r="I280" i="1"/>
  <c r="CM66" i="5"/>
  <c r="CL67" i="5"/>
  <c r="CL69" i="5"/>
  <c r="CO57" i="5"/>
  <c r="CP38" i="5"/>
  <c r="CN64" i="5"/>
  <c r="CO31" i="5"/>
  <c r="O177" i="6"/>
  <c r="M178" i="6"/>
  <c r="N178" i="6" s="1"/>
  <c r="K178" i="6"/>
  <c r="T178" i="6"/>
  <c r="X177" i="6"/>
  <c r="V178" i="6"/>
  <c r="W178" i="6" s="1"/>
  <c r="CM58" i="5"/>
  <c r="CM61" i="5" s="1"/>
  <c r="CN48" i="5"/>
  <c r="CN65" i="5" s="1"/>
  <c r="K164" i="2"/>
  <c r="O163" i="2"/>
  <c r="M164" i="2"/>
  <c r="N164" i="2" s="1"/>
  <c r="H180" i="1" l="1"/>
  <c r="I180" i="1" s="1"/>
  <c r="J179" i="1"/>
  <c r="F180" i="1"/>
  <c r="I281" i="1"/>
  <c r="J280" i="1"/>
  <c r="N280" i="1" s="1"/>
  <c r="CN66" i="5"/>
  <c r="X178" i="6"/>
  <c r="T179" i="6"/>
  <c r="V179" i="6"/>
  <c r="W179" i="6" s="1"/>
  <c r="K179" i="6"/>
  <c r="O178" i="6"/>
  <c r="M179" i="6"/>
  <c r="N179" i="6" s="1"/>
  <c r="CP31" i="5"/>
  <c r="CO64" i="5"/>
  <c r="CP57" i="5"/>
  <c r="CQ38" i="5"/>
  <c r="CN58" i="5"/>
  <c r="CN61" i="5" s="1"/>
  <c r="CO48" i="5"/>
  <c r="CM67" i="5"/>
  <c r="CM69" i="5"/>
  <c r="O164" i="2"/>
  <c r="K165" i="2"/>
  <c r="M165" i="2"/>
  <c r="N165" i="2" s="1"/>
  <c r="F181" i="1" l="1"/>
  <c r="J180" i="1"/>
  <c r="H181" i="1"/>
  <c r="I181" i="1" s="1"/>
  <c r="J281" i="1"/>
  <c r="N281" i="1" s="1"/>
  <c r="I282" i="1"/>
  <c r="CN67" i="5"/>
  <c r="CN69" i="5"/>
  <c r="CQ57" i="5"/>
  <c r="CR38" i="5"/>
  <c r="CQ31" i="5"/>
  <c r="CP64" i="5"/>
  <c r="K180" i="6"/>
  <c r="O179" i="6"/>
  <c r="M180" i="6"/>
  <c r="N180" i="6" s="1"/>
  <c r="N184" i="6" s="1"/>
  <c r="CO58" i="5"/>
  <c r="CO61" i="5" s="1"/>
  <c r="CP48" i="5"/>
  <c r="CP65" i="5" s="1"/>
  <c r="CO65" i="5"/>
  <c r="CO66" i="5" s="1"/>
  <c r="X179" i="6"/>
  <c r="T180" i="6"/>
  <c r="V180" i="6"/>
  <c r="W180" i="6" s="1"/>
  <c r="W184" i="6" s="1"/>
  <c r="O165" i="2"/>
  <c r="K166" i="2"/>
  <c r="M166" i="2"/>
  <c r="N166" i="2" s="1"/>
  <c r="J181" i="1" l="1"/>
  <c r="F182" i="1"/>
  <c r="H182" i="1"/>
  <c r="I182" i="1" s="1"/>
  <c r="I283" i="1"/>
  <c r="J282" i="1"/>
  <c r="N282" i="1" s="1"/>
  <c r="CP66" i="5"/>
  <c r="X180" i="6"/>
  <c r="X184" i="6" s="1"/>
  <c r="CO67" i="5"/>
  <c r="CO69" i="5"/>
  <c r="O180" i="6"/>
  <c r="O184" i="6" s="1"/>
  <c r="CR31" i="5"/>
  <c r="CQ64" i="5"/>
  <c r="CR57" i="5"/>
  <c r="CS38" i="5"/>
  <c r="CP58" i="5"/>
  <c r="CP61" i="5" s="1"/>
  <c r="CQ48" i="5"/>
  <c r="CQ65" i="5" s="1"/>
  <c r="N170" i="2"/>
  <c r="N255" i="2" s="1"/>
  <c r="O166" i="2"/>
  <c r="O170" i="2" s="1"/>
  <c r="O255" i="2" s="1"/>
  <c r="J182" i="1" l="1"/>
  <c r="H183" i="1"/>
  <c r="I183" i="1" s="1"/>
  <c r="I187" i="1" s="1"/>
  <c r="F183" i="1"/>
  <c r="J283" i="1"/>
  <c r="N283" i="1" s="1"/>
  <c r="I284" i="1"/>
  <c r="CQ66" i="5"/>
  <c r="CT38" i="5"/>
  <c r="CS57" i="5"/>
  <c r="CP67" i="5"/>
  <c r="CP69" i="5"/>
  <c r="CR64" i="5"/>
  <c r="CS31" i="5"/>
  <c r="CQ58" i="5"/>
  <c r="CQ61" i="5" s="1"/>
  <c r="CR48" i="5"/>
  <c r="CR65" i="5" s="1"/>
  <c r="J183" i="1" l="1"/>
  <c r="J187" i="1" s="1"/>
  <c r="J284" i="1"/>
  <c r="N284" i="1" s="1"/>
  <c r="I285" i="1"/>
  <c r="CR66" i="5"/>
  <c r="CQ67" i="5"/>
  <c r="CQ69" i="5"/>
  <c r="CS64" i="5"/>
  <c r="CT31" i="5"/>
  <c r="CR58" i="5"/>
  <c r="CR61" i="5" s="1"/>
  <c r="CS48" i="5"/>
  <c r="CT57" i="5"/>
  <c r="CU38" i="5"/>
  <c r="CU57" i="5" s="1"/>
  <c r="I287" i="1" l="1"/>
  <c r="I289" i="1" s="1"/>
  <c r="J285" i="1"/>
  <c r="CT64" i="5"/>
  <c r="CU31" i="5"/>
  <c r="CS58" i="5"/>
  <c r="CS61" i="5" s="1"/>
  <c r="CT48" i="5"/>
  <c r="CR67" i="5"/>
  <c r="CR69" i="5"/>
  <c r="CS65" i="5"/>
  <c r="CS66" i="5" s="1"/>
  <c r="J287" i="1" l="1"/>
  <c r="J289" i="1" s="1"/>
  <c r="N285" i="1"/>
  <c r="CT58" i="5"/>
  <c r="CT61" i="5" s="1"/>
  <c r="CU48" i="5"/>
  <c r="CU58" i="5" s="1"/>
  <c r="CU61" i="5" s="1"/>
  <c r="CU69" i="5" s="1"/>
  <c r="CS67" i="5"/>
  <c r="CS69" i="5"/>
  <c r="CT65" i="5"/>
  <c r="CT66" i="5" s="1"/>
  <c r="CU64" i="5"/>
  <c r="CV31" i="5"/>
  <c r="CU65" i="5" l="1"/>
  <c r="CU66" i="5" s="1"/>
  <c r="CU67" i="5" s="1"/>
  <c r="B19" i="3"/>
  <c r="CT67" i="5"/>
  <c r="CT6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tc={E0DD87D2-3C35-45B3-B7EE-59BAE5C9037D}</author>
    <author>tc={0F855101-F750-4737-893C-6AEDAE8927FA}</author>
  </authors>
  <commentList>
    <comment ref="U190" authorId="0" shapeId="0" xr:uid="{E0DD87D2-3C35-45B3-B7EE-59BAE5C9037D}">
      <text>
        <t>[Threaded comment]
Your version of Excel allows you to read this threaded comment; however, any edits to it will get removed if the file is opened in a newer version of Excel. Learn more: https://go.microsoft.com/fwlink/?linkid=870924
Comment:
    Pre-tax WACC of 7.62% approved in Case No. 2020-00174, test year ended 3/31/20, effective 1/14/21.</t>
      </text>
    </comment>
    <comment ref="U226" authorId="1" shapeId="0" xr:uid="{0F855101-F750-4737-893C-6AEDAE8927FA}">
      <text>
        <t>[Threaded comment]
Your version of Excel allows you to read this threaded comment; however, any edits to it will get removed if the file is opened in a newer version of Excel. Learn more: https://go.microsoft.com/fwlink/?linkid=870924
Comment:
    Pre-Tax WACC of 8.21% approved in Case No. 2023-00159, test year ended 3/31/23 effective 1/16/24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tc={0002C2A1-B3BE-417D-B708-64D62F09C73B}</author>
    <author>tc={C7EDFB24-BCE6-4C2E-8B02-752A29E33034}</author>
  </authors>
  <commentList>
    <comment ref="P224" authorId="0" shapeId="0" xr:uid="{0002C2A1-B3BE-417D-B708-64D62F09C73B}">
      <text>
        <t>[Threaded comment]
Your version of Excel allows you to read this threaded comment; however, any edits to it will get removed if the file is opened in a newer version of Excel. Learn more: https://go.microsoft.com/fwlink/?linkid=870924
Comment:
    Pre-tax WACC of 7.62% approved in Case No. 2020-00174, test year ended 3/31/20, effective 1/14/21.</t>
      </text>
    </comment>
    <comment ref="P260" authorId="1" shapeId="0" xr:uid="{C7EDFB24-BCE6-4C2E-8B02-752A29E33034}">
      <text>
        <t>[Threaded comment]
Your version of Excel allows you to read this threaded comment; however, any edits to it will get removed if the file is opened in a newer version of Excel. Learn more: https://go.microsoft.com/fwlink/?linkid=870924
Comment:
    Pre-Tax WACC of 8.21% approved in Case No. 2023-00159 effective 1/16/24</t>
      </text>
    </comment>
  </commentList>
</comments>
</file>

<file path=xl/sharedStrings.xml><?xml version="1.0" encoding="utf-8"?>
<sst xmlns="http://schemas.openxmlformats.org/spreadsheetml/2006/main" count="446" uniqueCount="199">
  <si>
    <t>Trees Outside of Rights-of-Way (TOR) Program Capital Costs</t>
  </si>
  <si>
    <t>Month</t>
  </si>
  <si>
    <t>FERC Plant Account</t>
  </si>
  <si>
    <t>TREEREL18</t>
  </si>
  <si>
    <t>TREEREL19</t>
  </si>
  <si>
    <t>TREEREL20</t>
  </si>
  <si>
    <t>TREEREL21</t>
  </si>
  <si>
    <t>TREEREL23</t>
  </si>
  <si>
    <t>TREEREL24</t>
  </si>
  <si>
    <t>TREEREL25</t>
  </si>
  <si>
    <t>Monthly 
In-Service Amount</t>
  </si>
  <si>
    <t>Cumulative Plant Balance</t>
  </si>
  <si>
    <t>Depr Rate</t>
  </si>
  <si>
    <t>Depr Expense</t>
  </si>
  <si>
    <t>Accum Depr</t>
  </si>
  <si>
    <t>NBV</t>
  </si>
  <si>
    <t>ADIT</t>
  </si>
  <si>
    <t>Rate Base</t>
  </si>
  <si>
    <t>Pre-Tax WACC</t>
  </si>
  <si>
    <t>Return</t>
  </si>
  <si>
    <t>Account 36400</t>
  </si>
  <si>
    <t>Total FERC Plant Account 36400</t>
  </si>
  <si>
    <t>Account 36500</t>
  </si>
  <si>
    <t>Total FERC Plant Account 36500</t>
  </si>
  <si>
    <t>Total</t>
  </si>
  <si>
    <t>Total TOR by Month</t>
  </si>
  <si>
    <t>Total TOR</t>
  </si>
  <si>
    <t>Less ADIT</t>
  </si>
  <si>
    <t>Pre-Tax WACC (approved in 2025-00257)</t>
  </si>
  <si>
    <t>Annual Revenue Requirement for Assets Through 5/31/25</t>
  </si>
  <si>
    <t>Annual Revenue Requirement for Assets Through 2/28/26</t>
  </si>
  <si>
    <t>Trees Inside of Rights-of-Way (TIR) Program Capital Costs</t>
  </si>
  <si>
    <t>W0030063</t>
  </si>
  <si>
    <t>KY5YCYCLE</t>
  </si>
  <si>
    <t>Total TIR by Month</t>
  </si>
  <si>
    <t>Total TIR</t>
  </si>
  <si>
    <t>Check</t>
  </si>
  <si>
    <t>Kentucky Power Company</t>
  </si>
  <si>
    <t>Year</t>
  </si>
  <si>
    <t>Calculation of Accumulated Deferred Income Taxes</t>
  </si>
  <si>
    <t>ADIT Calc - TOR</t>
  </si>
  <si>
    <t>YYYY</t>
  </si>
  <si>
    <t>MM</t>
  </si>
  <si>
    <t>01</t>
  </si>
  <si>
    <t>Jan</t>
  </si>
  <si>
    <t>02</t>
  </si>
  <si>
    <t>Booking month</t>
  </si>
  <si>
    <t>Feb</t>
  </si>
  <si>
    <t>03</t>
  </si>
  <si>
    <t>Mar</t>
  </si>
  <si>
    <t>04</t>
  </si>
  <si>
    <t>Apr</t>
  </si>
  <si>
    <t>DATE</t>
  </si>
  <si>
    <t>ADIT (Libilities)/Assets</t>
  </si>
  <si>
    <t>05</t>
  </si>
  <si>
    <t>May</t>
  </si>
  <si>
    <t>06</t>
  </si>
  <si>
    <t>Jun</t>
  </si>
  <si>
    <t>07</t>
  </si>
  <si>
    <t>Jul</t>
  </si>
  <si>
    <t>08</t>
  </si>
  <si>
    <t>Aug</t>
  </si>
  <si>
    <t>ADIT Calc - TIR</t>
  </si>
  <si>
    <t>09</t>
  </si>
  <si>
    <t>Sep</t>
  </si>
  <si>
    <t>10</t>
  </si>
  <si>
    <t>Oct</t>
  </si>
  <si>
    <t>11</t>
  </si>
  <si>
    <t>Nov</t>
  </si>
  <si>
    <t>12</t>
  </si>
  <si>
    <t>Dec</t>
  </si>
  <si>
    <t xml:space="preserve">Kentucky Power Company </t>
  </si>
  <si>
    <t>Performance Based Accreditation Monthly Over/Under</t>
  </si>
  <si>
    <t>Quarter</t>
  </si>
  <si>
    <t>YYYYMM</t>
  </si>
  <si>
    <t>Item</t>
  </si>
  <si>
    <t>Asset Description</t>
  </si>
  <si>
    <t>Dep Rate</t>
  </si>
  <si>
    <t>Assets 1</t>
  </si>
  <si>
    <t>FERC Plant Account 36400</t>
  </si>
  <si>
    <t>HY 20</t>
  </si>
  <si>
    <t>Assets 2</t>
  </si>
  <si>
    <t>FERC Plant Account 36500</t>
  </si>
  <si>
    <t>Subtotal gross plant</t>
  </si>
  <si>
    <t>Total Gross Plant</t>
  </si>
  <si>
    <t>Book Depreciation</t>
  </si>
  <si>
    <t>Subtotal Book Depreciation Expense</t>
  </si>
  <si>
    <t>Total Book Accumulated Depreciation Expense</t>
  </si>
  <si>
    <t>Tax Depreciation</t>
  </si>
  <si>
    <t>Tax Life</t>
  </si>
  <si>
    <t>MACRS HY 20</t>
  </si>
  <si>
    <t>Subtotal Tax Depreciation Expense</t>
  </si>
  <si>
    <t>Removal Depreciation Costs</t>
  </si>
  <si>
    <t>Total Tax Accumulated Depreciation Expense</t>
  </si>
  <si>
    <t>Book Accu</t>
  </si>
  <si>
    <t>Tax Accu</t>
  </si>
  <si>
    <t>YTD ADIT (Liability)/Assets</t>
  </si>
  <si>
    <t>NTV</t>
  </si>
  <si>
    <t>Rate Base (Gross Plant- Accu Dep - ADIT)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</si>
  <si>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</si>
  <si>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</si>
  <si>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</si>
  <si>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</si>
  <si>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</si>
  <si>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</si>
  <si>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</si>
  <si>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</si>
  <si>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</si>
  <si>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</si>
  <si>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</si>
  <si>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</si>
  <si>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</si>
  <si>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</si>
  <si>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</si>
  <si>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</si>
  <si>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</si>
  <si>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</si>
  <si>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</si>
  <si>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</si>
  <si>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</si>
  <si>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Depreciation Table HY</t>
  </si>
  <si>
    <t>MACRS HY 5</t>
  </si>
  <si>
    <t>MACRS HY 7</t>
  </si>
  <si>
    <t>MACRS HY 10</t>
  </si>
  <si>
    <t>MACRS HY 15</t>
  </si>
  <si>
    <t>5-year SL</t>
  </si>
  <si>
    <t>MQ</t>
  </si>
  <si>
    <t>20-year Q1</t>
  </si>
  <si>
    <t>20-year Q2</t>
  </si>
  <si>
    <t>20-year Q3</t>
  </si>
  <si>
    <t>20-year Q4</t>
  </si>
  <si>
    <t>5-year Q1</t>
  </si>
  <si>
    <t>5-year Q2</t>
  </si>
  <si>
    <t>5-year Q3</t>
  </si>
  <si>
    <t>5-year Q4</t>
  </si>
  <si>
    <t>PIS</t>
  </si>
  <si>
    <t>HY Depreciation - 20</t>
  </si>
  <si>
    <t>HY Depreciation - 5</t>
  </si>
  <si>
    <t>3-year</t>
  </si>
  <si>
    <t>5-year</t>
  </si>
  <si>
    <t>7-year</t>
  </si>
  <si>
    <t>10-year</t>
  </si>
  <si>
    <t>15-year</t>
  </si>
  <si>
    <t>20-year</t>
  </si>
  <si>
    <t xml:space="preserve">From </t>
  </si>
  <si>
    <t>Half Year</t>
  </si>
  <si>
    <t>MQ Convention</t>
  </si>
  <si>
    <t>7-year Q1</t>
  </si>
  <si>
    <t>7-year Q2</t>
  </si>
  <si>
    <t>7-year Q3</t>
  </si>
  <si>
    <t>7-year Q4</t>
  </si>
  <si>
    <t>10-year Q1</t>
  </si>
  <si>
    <t>10-year Q2</t>
  </si>
  <si>
    <t>10-year Q3</t>
  </si>
  <si>
    <t>10-year Q4</t>
  </si>
  <si>
    <t>15-year Q1</t>
  </si>
  <si>
    <t>15-year Q2</t>
  </si>
  <si>
    <t>15-year Q3</t>
  </si>
  <si>
    <t>15-year Q4</t>
  </si>
  <si>
    <t>"ADIT Calc - TOR" Tab</t>
  </si>
  <si>
    <t>Note</t>
  </si>
  <si>
    <t>2020-00174 Rates Effective 1/14/2021</t>
  </si>
  <si>
    <t>2023-00159 Test-Year End 3/31/2023</t>
  </si>
  <si>
    <t>2020-00174 Test-Year End 3/31/2020</t>
  </si>
  <si>
    <t>2023-00159 Rates Effective 1/16/2024</t>
  </si>
  <si>
    <t>KPCO_R_KPSC_RH_1_1_Attachment1; TOR TIR Rate Base &amp; JE Tab, Cell C231</t>
  </si>
  <si>
    <t>KPCO_R_KPSC_RH_1_1_Attachment1; TOR TIR Rate Base &amp; JE Tab, Cell F231</t>
  </si>
  <si>
    <t>Response to 1-9b.</t>
  </si>
  <si>
    <t>TOR Regulatory Asset Through 5/31/2025 TYE</t>
  </si>
  <si>
    <t>COST OF CAPITAL</t>
  </si>
  <si>
    <t>LINE NO.</t>
  </si>
  <si>
    <t>Component</t>
  </si>
  <si>
    <t>Balances</t>
  </si>
  <si>
    <t>Cap.                                Structure</t>
  </si>
  <si>
    <t>Cost                                                Rates</t>
  </si>
  <si>
    <t>WACC                                              (Net of Tax)</t>
  </si>
  <si>
    <t>GRCF</t>
  </si>
  <si>
    <t>WACC       (PRE-TAX)</t>
  </si>
  <si>
    <t>L/T DEBT</t>
  </si>
  <si>
    <t>S/T DEBT</t>
  </si>
  <si>
    <t>C EQUITY</t>
  </si>
  <si>
    <t>*</t>
  </si>
  <si>
    <t>TOTAL</t>
  </si>
  <si>
    <t>Debt</t>
  </si>
  <si>
    <t>Equity</t>
  </si>
  <si>
    <t>Operating Revenues</t>
  </si>
  <si>
    <t>Less Uncollectible Accounts Expense</t>
  </si>
  <si>
    <t>KPSC Maintenance Assessment Fee</t>
  </si>
  <si>
    <t xml:space="preserve"> </t>
  </si>
  <si>
    <t>Income Before Income Taxes</t>
  </si>
  <si>
    <t>Less State Income Taxes (Ln 4 x 5.0097)</t>
  </si>
  <si>
    <t>Taxable Income for Federal Income Taxes</t>
  </si>
  <si>
    <t>Less Federal Income Taxes (Ln 11*21%)</t>
  </si>
  <si>
    <t>Operating  Income Percentage</t>
  </si>
  <si>
    <t>Gross Up Factor  (100.00/Ln 9)</t>
  </si>
  <si>
    <t>TOR Regulatory Asset Through 2/28/2026</t>
  </si>
  <si>
    <t>Response to 1-9c.</t>
  </si>
  <si>
    <t>Additional Revenue Requirement</t>
  </si>
  <si>
    <t>"ADIT Calc - TIR"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</si>
</sst>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000%"/>
    <numFmt numFmtId="167" formatCode="0.000%"/>
    <numFmt numFmtId="168" formatCode="_(&quot;$&quot;* #,##0_);_(&quot;$&quot;* \(#,##0\);_(&quot;$&quot;* &quot;-&quot;??_);_(@_)"/>
    <numFmt numFmtId="169" formatCode="_(* #,##0.000_);_(* \(#,##0.000\);_(* &quot;-&quot;??_);_(@_)"/>
    <numFmt numFmtId="170" formatCode="0.000000"/>
    <numFmt numFmtId="171" formatCode="_(* #,##0.0000_);_(* \(#,##0.0000\);_(* &quot;-&quot;??_);_(@_)"/>
    <numFmt numFmtId="172" formatCode="0.0000"/>
    <numFmt numFmtId="173" formatCode="_(* #,##0.000000_);_(* \(#,##0.000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8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2" fillId="0" borderId="0"/>
  </cellStyleXfs>
  <cellXfs count="261"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5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10" fontId="0" fillId="0" borderId="0" xfId="2" applyNumberFormat="1" applyFont="1"/>
    <xf numFmtId="43" fontId="0" fillId="0" borderId="0" xfId="1" applyFont="1"/>
    <xf numFmtId="10" fontId="0" fillId="0" borderId="0" xfId="2" applyNumberFormat="1" applyFont="1" applyFill="1"/>
    <xf numFmtId="43" fontId="0" fillId="0" borderId="0" xfId="1" applyFont="1" applyFill="1"/>
    <xf numFmtId="0" fontId="2" fillId="0" borderId="0" xfId="0" applyFont="1" applyAlignment="1">
      <alignment horizontal="left"/>
    </xf>
    <xf numFmtId="43" fontId="2" fillId="0" borderId="0" xfId="0" applyNumberFormat="1" applyFont="1"/>
    <xf numFmtId="0" fontId="3" fillId="0" borderId="0" xfId="0" applyFont="1"/>
    <xf numFmtId="43" fontId="0" fillId="0" borderId="0" xfId="1" applyFont="1" applyFill="1" applyAlignment="1">
      <alignment horizontal="left"/>
    </xf>
    <xf numFmtId="0" fontId="2" fillId="0" borderId="0" xfId="0" applyFont="1"/>
    <xf numFmtId="43" fontId="2" fillId="0" borderId="0" xfId="0" applyNumberFormat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Border="1"/>
    <xf numFmtId="0" fontId="0" fillId="3" borderId="0" xfId="0" applyFill="1"/>
    <xf numFmtId="0" fontId="0" fillId="0" borderId="0" xfId="0" applyAlignment="1">
      <alignment horizontal="center"/>
    </xf>
    <xf numFmtId="0" fontId="5" fillId="0" borderId="0" xfId="3" applyFont="1"/>
    <xf numFmtId="0" fontId="0" fillId="6" borderId="0" xfId="0" applyFill="1" applyAlignment="1">
      <alignment horizontal="center"/>
    </xf>
    <xf numFmtId="0" fontId="0" fillId="0" borderId="0" xfId="0" quotePrefix="1"/>
    <xf numFmtId="0" fontId="0" fillId="0" borderId="0" xfId="1" quotePrefix="1" applyNumberFormat="1" applyFont="1"/>
    <xf numFmtId="0" fontId="0" fillId="7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0" borderId="0" xfId="1" applyNumberFormat="1" applyFont="1"/>
    <xf numFmtId="165" fontId="0" fillId="8" borderId="0" xfId="0" applyNumberFormat="1" applyFill="1" applyAlignment="1">
      <alignment horizontal="center"/>
    </xf>
    <xf numFmtId="164" fontId="0" fillId="8" borderId="0" xfId="1" applyNumberFormat="1" applyFont="1" applyFill="1" applyAlignment="1"/>
    <xf numFmtId="0" fontId="4" fillId="0" borderId="0" xfId="3"/>
    <xf numFmtId="43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3" applyNumberFormat="1" applyFont="1" applyAlignment="1">
      <alignment horizontal="center"/>
    </xf>
    <xf numFmtId="0" fontId="6" fillId="0" borderId="0" xfId="3" applyFont="1"/>
    <xf numFmtId="0" fontId="7" fillId="0" borderId="0" xfId="3" applyFont="1"/>
    <xf numFmtId="0" fontId="6" fillId="0" borderId="0" xfId="3" applyFont="1" applyAlignment="1">
      <alignment horizontal="center" vertical="center" wrapText="1"/>
    </xf>
    <xf numFmtId="0" fontId="8" fillId="0" borderId="0" xfId="3" applyFont="1" applyAlignment="1">
      <alignment horizontal="left" vertical="top"/>
    </xf>
    <xf numFmtId="165" fontId="8" fillId="0" borderId="4" xfId="3" quotePrefix="1" applyNumberFormat="1" applyFont="1" applyBorder="1" applyAlignment="1">
      <alignment horizontal="center" vertical="center" wrapText="1"/>
    </xf>
    <xf numFmtId="0" fontId="4" fillId="9" borderId="0" xfId="3" applyFill="1"/>
    <xf numFmtId="0" fontId="4" fillId="0" borderId="9" xfId="3" applyBorder="1" applyAlignment="1">
      <alignment horizontal="left"/>
    </xf>
    <xf numFmtId="0" fontId="4" fillId="0" borderId="5" xfId="3" applyBorder="1"/>
    <xf numFmtId="166" fontId="4" fillId="0" borderId="5" xfId="2" applyNumberFormat="1" applyFont="1" applyBorder="1" applyAlignment="1">
      <alignment horizontal="left" vertical="top"/>
    </xf>
    <xf numFmtId="166" fontId="4" fillId="0" borderId="0" xfId="2" applyNumberFormat="1" applyFont="1" applyBorder="1" applyAlignment="1">
      <alignment horizontal="left" vertical="top"/>
    </xf>
    <xf numFmtId="164" fontId="4" fillId="0" borderId="0" xfId="1" applyNumberFormat="1" applyFont="1" applyBorder="1" applyAlignment="1">
      <alignment horizontal="left" vertical="top"/>
    </xf>
    <xf numFmtId="164" fontId="4" fillId="0" borderId="0" xfId="1" applyNumberFormat="1" applyFont="1" applyAlignment="1" applyProtection="1">
      <alignment horizontal="left" vertical="top"/>
      <protection locked="0"/>
    </xf>
    <xf numFmtId="164" fontId="4" fillId="9" borderId="0" xfId="3" applyNumberFormat="1" applyFill="1" applyAlignment="1">
      <alignment horizontal="left" vertical="top"/>
    </xf>
    <xf numFmtId="164" fontId="4" fillId="0" borderId="0" xfId="3" applyNumberFormat="1"/>
    <xf numFmtId="164" fontId="4" fillId="0" borderId="0" xfId="1" applyNumberFormat="1" applyFont="1" applyFill="1" applyBorder="1" applyAlignment="1">
      <alignment horizontal="center" vertical="top"/>
    </xf>
    <xf numFmtId="164" fontId="4" fillId="0" borderId="0" xfId="4" applyNumberFormat="1" applyFont="1" applyFill="1" applyBorder="1" applyAlignment="1">
      <alignment horizontal="center" vertical="top"/>
    </xf>
    <xf numFmtId="0" fontId="4" fillId="0" borderId="10" xfId="3" applyBorder="1" applyAlignment="1">
      <alignment horizontal="left"/>
    </xf>
    <xf numFmtId="164" fontId="4" fillId="9" borderId="0" xfId="3" applyNumberFormat="1" applyFill="1"/>
    <xf numFmtId="164" fontId="8" fillId="0" borderId="0" xfId="1" applyNumberFormat="1" applyFont="1" applyBorder="1" applyAlignment="1">
      <alignment horizontal="left" vertical="top"/>
    </xf>
    <xf numFmtId="164" fontId="8" fillId="0" borderId="0" xfId="1" applyNumberFormat="1" applyFont="1" applyBorder="1" applyAlignment="1">
      <alignment horizontal="center" vertical="top"/>
    </xf>
    <xf numFmtId="0" fontId="8" fillId="0" borderId="0" xfId="3" applyFont="1" applyAlignment="1">
      <alignment horizontal="center" vertical="top"/>
    </xf>
    <xf numFmtId="0" fontId="4" fillId="0" borderId="11" xfId="3" applyBorder="1"/>
    <xf numFmtId="0" fontId="4" fillId="0" borderId="4" xfId="3" applyBorder="1" applyAlignment="1">
      <alignment horizontal="left" vertical="top"/>
    </xf>
    <xf numFmtId="0" fontId="8" fillId="0" borderId="4" xfId="3" applyFont="1" applyBorder="1" applyAlignment="1">
      <alignment horizontal="left" vertical="top"/>
    </xf>
    <xf numFmtId="164" fontId="4" fillId="0" borderId="4" xfId="1" applyNumberFormat="1" applyFont="1" applyFill="1" applyBorder="1" applyAlignment="1">
      <alignment vertical="top"/>
    </xf>
    <xf numFmtId="0" fontId="4" fillId="7" borderId="9" xfId="3" applyFill="1" applyBorder="1"/>
    <xf numFmtId="0" fontId="4" fillId="7" borderId="5" xfId="3" applyFill="1" applyBorder="1" applyAlignment="1">
      <alignment horizontal="left" vertical="top" wrapText="1"/>
    </xf>
    <xf numFmtId="164" fontId="4" fillId="7" borderId="5" xfId="1" applyNumberFormat="1" applyFont="1" applyFill="1" applyBorder="1" applyAlignment="1">
      <alignment horizontal="left" vertical="top" wrapText="1"/>
    </xf>
    <xf numFmtId="164" fontId="4" fillId="10" borderId="0" xfId="3" applyNumberFormat="1" applyFill="1"/>
    <xf numFmtId="0" fontId="8" fillId="0" borderId="4" xfId="3" applyFont="1" applyBorder="1" applyAlignment="1">
      <alignment horizontal="left"/>
    </xf>
    <xf numFmtId="164" fontId="8" fillId="0" borderId="4" xfId="1" applyNumberFormat="1" applyFont="1" applyBorder="1" applyAlignment="1">
      <alignment horizontal="left"/>
    </xf>
    <xf numFmtId="164" fontId="8" fillId="0" borderId="4" xfId="1" applyNumberFormat="1" applyFont="1" applyFill="1" applyBorder="1" applyAlignment="1">
      <alignment horizontal="left"/>
    </xf>
    <xf numFmtId="164" fontId="8" fillId="0" borderId="4" xfId="1" applyNumberFormat="1" applyFont="1" applyFill="1" applyBorder="1" applyAlignment="1">
      <alignment horizontal="center" wrapText="1"/>
    </xf>
    <xf numFmtId="164" fontId="4" fillId="0" borderId="4" xfId="1" applyNumberFormat="1" applyFont="1" applyFill="1" applyBorder="1" applyAlignment="1">
      <alignment horizontal="center" vertical="top"/>
    </xf>
    <xf numFmtId="0" fontId="4" fillId="0" borderId="4" xfId="3" applyBorder="1" applyAlignment="1">
      <alignment horizontal="center" vertical="top"/>
    </xf>
    <xf numFmtId="0" fontId="4" fillId="0" borderId="4" xfId="3" applyBorder="1"/>
    <xf numFmtId="0" fontId="4" fillId="0" borderId="5" xfId="3" applyBorder="1" applyAlignment="1">
      <alignment horizontal="left" vertical="top"/>
    </xf>
    <xf numFmtId="10" fontId="4" fillId="0" borderId="5" xfId="3" applyNumberFormat="1" applyBorder="1" applyAlignment="1">
      <alignment horizontal="left" vertical="top"/>
    </xf>
    <xf numFmtId="164" fontId="4" fillId="0" borderId="5" xfId="1" applyNumberFormat="1" applyFont="1" applyBorder="1" applyAlignment="1">
      <alignment horizontal="center" vertical="top"/>
    </xf>
    <xf numFmtId="0" fontId="4" fillId="0" borderId="0" xfId="3" applyAlignment="1">
      <alignment horizontal="left" vertical="top"/>
    </xf>
    <xf numFmtId="10" fontId="4" fillId="0" borderId="0" xfId="3" applyNumberFormat="1" applyAlignment="1">
      <alignment horizontal="left" vertical="top"/>
    </xf>
    <xf numFmtId="164" fontId="4" fillId="0" borderId="0" xfId="1" applyNumberFormat="1" applyFont="1" applyBorder="1" applyAlignment="1">
      <alignment horizontal="center" vertical="top"/>
    </xf>
    <xf numFmtId="164" fontId="4" fillId="0" borderId="4" xfId="1" applyNumberFormat="1" applyFont="1" applyBorder="1" applyAlignment="1">
      <alignment horizontal="center" vertical="top"/>
    </xf>
    <xf numFmtId="164" fontId="4" fillId="0" borderId="0" xfId="1" applyNumberFormat="1" applyFont="1" applyFill="1" applyBorder="1" applyAlignment="1">
      <alignment horizontal="left" vertical="top"/>
    </xf>
    <xf numFmtId="0" fontId="4" fillId="0" borderId="0" xfId="3" applyAlignment="1">
      <alignment horizontal="center" vertical="top"/>
    </xf>
    <xf numFmtId="164" fontId="4" fillId="0" borderId="0" xfId="1" applyNumberFormat="1" applyFont="1" applyAlignment="1">
      <alignment horizontal="center" vertical="top"/>
    </xf>
    <xf numFmtId="0" fontId="4" fillId="0" borderId="0" xfId="3" applyAlignment="1">
      <alignment horizontal="left" vertical="top" wrapText="1"/>
    </xf>
    <xf numFmtId="164" fontId="4" fillId="0" borderId="0" xfId="1" applyNumberFormat="1" applyFont="1"/>
    <xf numFmtId="0" fontId="4" fillId="7" borderId="6" xfId="3" applyFill="1" applyBorder="1" applyAlignment="1">
      <alignment horizontal="left" vertical="top"/>
    </xf>
    <xf numFmtId="164" fontId="4" fillId="7" borderId="6" xfId="1" applyNumberFormat="1" applyFont="1" applyFill="1" applyBorder="1" applyAlignment="1">
      <alignment horizontal="left" vertical="top"/>
    </xf>
    <xf numFmtId="164" fontId="4" fillId="0" borderId="0" xfId="3" applyNumberFormat="1" applyAlignment="1">
      <alignment vertical="top"/>
    </xf>
    <xf numFmtId="164" fontId="8" fillId="0" borderId="0" xfId="1" applyNumberFormat="1" applyFont="1" applyAlignment="1">
      <alignment horizontal="left" vertical="top"/>
    </xf>
    <xf numFmtId="0" fontId="4" fillId="8" borderId="0" xfId="3" applyFill="1" applyAlignment="1">
      <alignment vertical="top"/>
    </xf>
    <xf numFmtId="164" fontId="4" fillId="7" borderId="5" xfId="1" applyNumberFormat="1" applyFont="1" applyFill="1" applyBorder="1" applyAlignment="1">
      <alignment vertical="top"/>
    </xf>
    <xf numFmtId="164" fontId="4" fillId="0" borderId="0" xfId="1" applyNumberFormat="1" applyFont="1" applyFill="1" applyAlignment="1">
      <alignment vertical="top"/>
    </xf>
    <xf numFmtId="0" fontId="4" fillId="0" borderId="0" xfId="3" applyAlignment="1">
      <alignment horizontal="left"/>
    </xf>
    <xf numFmtId="164" fontId="4" fillId="7" borderId="0" xfId="1" applyNumberFormat="1" applyFont="1" applyFill="1" applyBorder="1" applyAlignment="1">
      <alignment vertical="top"/>
    </xf>
    <xf numFmtId="0" fontId="4" fillId="0" borderId="4" xfId="3" applyBorder="1" applyAlignment="1">
      <alignment vertical="top"/>
    </xf>
    <xf numFmtId="164" fontId="4" fillId="0" borderId="4" xfId="1" applyNumberFormat="1" applyFont="1" applyBorder="1" applyAlignment="1">
      <alignment horizontal="left" vertical="top"/>
    </xf>
    <xf numFmtId="164" fontId="4" fillId="0" borderId="0" xfId="1" applyNumberFormat="1" applyFont="1" applyFill="1" applyBorder="1" applyAlignment="1">
      <alignment vertical="top"/>
    </xf>
    <xf numFmtId="37" fontId="4" fillId="0" borderId="0" xfId="4" applyNumberFormat="1" applyFont="1" applyFill="1" applyBorder="1" applyAlignment="1">
      <alignment vertical="top"/>
    </xf>
    <xf numFmtId="164" fontId="4" fillId="0" borderId="0" xfId="1" applyNumberFormat="1" applyFont="1" applyFill="1" applyAlignment="1">
      <alignment horizontal="left" vertical="top"/>
    </xf>
    <xf numFmtId="37" fontId="4" fillId="0" borderId="0" xfId="3" applyNumberFormat="1" applyAlignment="1">
      <alignment horizontal="right" vertical="top"/>
    </xf>
    <xf numFmtId="0" fontId="4" fillId="0" borderId="12" xfId="3" applyBorder="1" applyAlignment="1">
      <alignment horizontal="left" vertical="top"/>
    </xf>
    <xf numFmtId="164" fontId="4" fillId="0" borderId="12" xfId="1" applyNumberFormat="1" applyFont="1" applyBorder="1" applyAlignment="1">
      <alignment vertical="top"/>
    </xf>
    <xf numFmtId="164" fontId="4" fillId="0" borderId="12" xfId="3" applyNumberFormat="1" applyBorder="1" applyAlignment="1">
      <alignment vertical="top"/>
    </xf>
    <xf numFmtId="0" fontId="4" fillId="0" borderId="12" xfId="3" applyBorder="1" applyAlignment="1">
      <alignment vertical="top"/>
    </xf>
    <xf numFmtId="37" fontId="4" fillId="0" borderId="12" xfId="3" applyNumberFormat="1" applyBorder="1" applyAlignment="1">
      <alignment vertical="top"/>
    </xf>
    <xf numFmtId="37" fontId="4" fillId="0" borderId="12" xfId="3" applyNumberFormat="1" applyBorder="1" applyAlignment="1">
      <alignment horizontal="right" vertical="top"/>
    </xf>
    <xf numFmtId="0" fontId="8" fillId="0" borderId="0" xfId="3" applyFont="1" applyAlignment="1">
      <alignment vertical="top"/>
    </xf>
    <xf numFmtId="37" fontId="8" fillId="0" borderId="0" xfId="3" applyNumberFormat="1" applyFont="1" applyAlignment="1">
      <alignment vertical="top"/>
    </xf>
    <xf numFmtId="0" fontId="8" fillId="0" borderId="0" xfId="3" applyFont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164" fontId="8" fillId="0" borderId="0" xfId="1" applyNumberFormat="1" applyFont="1" applyAlignment="1">
      <alignment horizontal="center" vertical="top"/>
    </xf>
    <xf numFmtId="37" fontId="4" fillId="0" borderId="0" xfId="3" applyNumberFormat="1" applyAlignment="1">
      <alignment vertical="top"/>
    </xf>
    <xf numFmtId="0" fontId="4" fillId="0" borderId="0" xfId="3" applyAlignment="1">
      <alignment vertical="top"/>
    </xf>
    <xf numFmtId="9" fontId="4" fillId="0" borderId="0" xfId="2" applyFont="1" applyFill="1" applyAlignment="1">
      <alignment vertical="top"/>
    </xf>
    <xf numFmtId="165" fontId="8" fillId="11" borderId="12" xfId="3" applyNumberFormat="1" applyFont="1" applyFill="1" applyBorder="1" applyAlignment="1">
      <alignment horizontal="center"/>
    </xf>
    <xf numFmtId="0" fontId="4" fillId="4" borderId="0" xfId="3" applyFill="1"/>
    <xf numFmtId="0" fontId="8" fillId="4" borderId="0" xfId="3" applyFont="1" applyFill="1"/>
    <xf numFmtId="164" fontId="4" fillId="4" borderId="0" xfId="1" applyNumberFormat="1" applyFont="1" applyFill="1"/>
    <xf numFmtId="0" fontId="4" fillId="0" borderId="0" xfId="3" applyAlignment="1">
      <alignment horizontal="center"/>
    </xf>
    <xf numFmtId="164" fontId="4" fillId="0" borderId="12" xfId="3" applyNumberFormat="1" applyBorder="1"/>
    <xf numFmtId="0" fontId="8" fillId="0" borderId="13" xfId="3" applyFont="1" applyBorder="1" applyAlignment="1">
      <alignment vertical="top"/>
    </xf>
    <xf numFmtId="0" fontId="8" fillId="0" borderId="5" xfId="3" applyFont="1" applyBorder="1" applyAlignment="1">
      <alignment vertical="top"/>
    </xf>
    <xf numFmtId="167" fontId="9" fillId="0" borderId="5" xfId="5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/>
    </xf>
    <xf numFmtId="168" fontId="9" fillId="0" borderId="5" xfId="0" applyNumberFormat="1" applyFont="1" applyBorder="1"/>
    <xf numFmtId="0" fontId="9" fillId="0" borderId="5" xfId="0" applyFont="1" applyBorder="1"/>
    <xf numFmtId="0" fontId="9" fillId="0" borderId="14" xfId="0" applyFont="1" applyBorder="1"/>
    <xf numFmtId="167" fontId="4" fillId="0" borderId="0" xfId="3" applyNumberFormat="1"/>
    <xf numFmtId="0" fontId="8" fillId="0" borderId="15" xfId="3" applyFont="1" applyBorder="1" applyAlignment="1">
      <alignment vertical="top"/>
    </xf>
    <xf numFmtId="10" fontId="9" fillId="0" borderId="0" xfId="5" applyNumberFormat="1" applyFont="1" applyBorder="1" applyAlignment="1">
      <alignment horizontal="right" vertical="center" wrapText="1"/>
    </xf>
    <xf numFmtId="168" fontId="9" fillId="0" borderId="0" xfId="0" applyNumberFormat="1" applyFont="1"/>
    <xf numFmtId="0" fontId="9" fillId="0" borderId="0" xfId="0" applyFont="1"/>
    <xf numFmtId="0" fontId="9" fillId="0" borderId="16" xfId="0" applyFont="1" applyBorder="1"/>
    <xf numFmtId="167" fontId="9" fillId="0" borderId="0" xfId="5" applyNumberFormat="1" applyFont="1" applyBorder="1" applyAlignment="1">
      <alignment horizontal="right" vertical="center" wrapText="1"/>
    </xf>
    <xf numFmtId="169" fontId="9" fillId="0" borderId="0" xfId="6" applyNumberFormat="1" applyFont="1" applyBorder="1" applyAlignment="1">
      <alignment horizontal="right" vertical="center" wrapText="1"/>
    </xf>
    <xf numFmtId="169" fontId="9" fillId="0" borderId="16" xfId="6" applyNumberFormat="1" applyFont="1" applyBorder="1" applyAlignment="1">
      <alignment horizontal="right" vertical="center" wrapText="1"/>
    </xf>
    <xf numFmtId="167" fontId="9" fillId="0" borderId="16" xfId="5" applyNumberFormat="1" applyFont="1" applyBorder="1" applyAlignment="1">
      <alignment horizontal="right" vertical="center" wrapText="1"/>
    </xf>
    <xf numFmtId="0" fontId="10" fillId="0" borderId="17" xfId="0" applyFont="1" applyBorder="1"/>
    <xf numFmtId="0" fontId="10" fillId="0" borderId="4" xfId="0" applyFont="1" applyBorder="1"/>
    <xf numFmtId="9" fontId="9" fillId="0" borderId="4" xfId="2" applyFont="1" applyBorder="1"/>
    <xf numFmtId="9" fontId="10" fillId="0" borderId="4" xfId="2" applyFont="1" applyBorder="1" applyAlignment="1">
      <alignment horizontal="right"/>
    </xf>
    <xf numFmtId="168" fontId="9" fillId="0" borderId="4" xfId="0" applyNumberFormat="1" applyFont="1" applyBorder="1"/>
    <xf numFmtId="0" fontId="9" fillId="0" borderId="4" xfId="0" applyFont="1" applyBorder="1"/>
    <xf numFmtId="0" fontId="9" fillId="0" borderId="18" xfId="0" applyFont="1" applyBorder="1"/>
    <xf numFmtId="0" fontId="10" fillId="0" borderId="7" xfId="0" applyFont="1" applyBorder="1" applyAlignment="1">
      <alignment vertical="center" wrapText="1"/>
    </xf>
    <xf numFmtId="167" fontId="9" fillId="0" borderId="7" xfId="5" applyNumberFormat="1" applyFont="1" applyBorder="1" applyAlignment="1">
      <alignment horizontal="right" vertical="center" wrapText="1"/>
    </xf>
    <xf numFmtId="167" fontId="9" fillId="0" borderId="0" xfId="0" applyNumberFormat="1" applyFont="1"/>
    <xf numFmtId="0" fontId="10" fillId="0" borderId="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167" fontId="9" fillId="0" borderId="19" xfId="5" applyNumberFormat="1" applyFont="1" applyBorder="1" applyAlignment="1">
      <alignment horizontal="right" vertical="center" wrapText="1"/>
    </xf>
    <xf numFmtId="0" fontId="4" fillId="12" borderId="0" xfId="3" applyFill="1"/>
    <xf numFmtId="43" fontId="4" fillId="0" borderId="20" xfId="3" applyNumberFormat="1" applyBorder="1"/>
    <xf numFmtId="164" fontId="4" fillId="10" borderId="0" xfId="1" applyNumberFormat="1" applyFont="1" applyFill="1"/>
    <xf numFmtId="164" fontId="4" fillId="0" borderId="0" xfId="1" applyNumberFormat="1" applyFont="1" applyFill="1"/>
    <xf numFmtId="166" fontId="4" fillId="6" borderId="0" xfId="2" applyNumberFormat="1" applyFont="1" applyFill="1" applyBorder="1" applyAlignment="1">
      <alignment horizontal="left" vertical="top"/>
    </xf>
    <xf numFmtId="164" fontId="4" fillId="6" borderId="0" xfId="1" applyNumberFormat="1" applyFont="1" applyFill="1" applyBorder="1" applyAlignment="1">
      <alignment horizontal="left" vertical="top"/>
    </xf>
    <xf numFmtId="164" fontId="4" fillId="6" borderId="5" xfId="1" applyNumberFormat="1" applyFont="1" applyFill="1" applyBorder="1" applyAlignment="1">
      <alignment horizontal="center" vertical="top"/>
    </xf>
    <xf numFmtId="164" fontId="4" fillId="6" borderId="5" xfId="1" applyNumberFormat="1" applyFont="1" applyFill="1" applyBorder="1" applyAlignment="1">
      <alignment vertical="top"/>
    </xf>
    <xf numFmtId="0" fontId="10" fillId="0" borderId="0" xfId="0" applyFont="1" applyAlignment="1">
      <alignment horizontal="right"/>
    </xf>
    <xf numFmtId="0" fontId="9" fillId="0" borderId="21" xfId="0" applyFont="1" applyBorder="1" applyAlignment="1">
      <alignment vertical="center" wrapText="1"/>
    </xf>
    <xf numFmtId="10" fontId="9" fillId="0" borderId="19" xfId="5" applyNumberFormat="1" applyFont="1" applyBorder="1" applyAlignment="1">
      <alignment horizontal="right" vertical="center" wrapText="1"/>
    </xf>
    <xf numFmtId="169" fontId="9" fillId="0" borderId="19" xfId="6" applyNumberFormat="1" applyFont="1" applyBorder="1" applyAlignment="1">
      <alignment horizontal="right" vertical="center" wrapText="1"/>
    </xf>
    <xf numFmtId="0" fontId="9" fillId="7" borderId="0" xfId="0" applyFont="1" applyFill="1"/>
    <xf numFmtId="169" fontId="9" fillId="0" borderId="7" xfId="6" applyNumberFormat="1" applyFont="1" applyBorder="1" applyAlignment="1">
      <alignment horizontal="right" vertical="center" wrapText="1"/>
    </xf>
    <xf numFmtId="9" fontId="9" fillId="0" borderId="0" xfId="2" applyFont="1"/>
    <xf numFmtId="9" fontId="10" fillId="0" borderId="0" xfId="2" applyFont="1" applyAlignment="1">
      <alignment horizontal="right"/>
    </xf>
    <xf numFmtId="0" fontId="10" fillId="0" borderId="22" xfId="0" applyFont="1" applyBorder="1" applyAlignment="1">
      <alignment vertical="center" wrapText="1"/>
    </xf>
    <xf numFmtId="167" fontId="9" fillId="0" borderId="23" xfId="5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167" fontId="9" fillId="0" borderId="21" xfId="5" applyNumberFormat="1" applyFont="1" applyBorder="1" applyAlignment="1">
      <alignment horizontal="right" vertical="center" wrapText="1"/>
    </xf>
    <xf numFmtId="167" fontId="9" fillId="0" borderId="24" xfId="5" applyNumberFormat="1" applyFont="1" applyBorder="1" applyAlignment="1">
      <alignment horizontal="right" vertical="center" wrapText="1"/>
    </xf>
    <xf numFmtId="164" fontId="0" fillId="0" borderId="0" xfId="0" applyNumberFormat="1"/>
    <xf numFmtId="10" fontId="0" fillId="3" borderId="0" xfId="2" applyNumberFormat="1" applyFont="1" applyFill="1"/>
    <xf numFmtId="10" fontId="0" fillId="0" borderId="0" xfId="0" applyNumberFormat="1"/>
    <xf numFmtId="10" fontId="2" fillId="0" borderId="0" xfId="2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43" fontId="2" fillId="0" borderId="25" xfId="1" applyFont="1" applyBorder="1"/>
    <xf numFmtId="43" fontId="0" fillId="0" borderId="6" xfId="0" applyNumberFormat="1" applyBorder="1"/>
    <xf numFmtId="43" fontId="0" fillId="0" borderId="2" xfId="0" applyNumberFormat="1" applyBorder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8" fontId="9" fillId="0" borderId="0" xfId="0" applyNumberFormat="1" applyFont="1" applyAlignment="1">
      <alignment horizontal="center"/>
    </xf>
    <xf numFmtId="10" fontId="2" fillId="0" borderId="0" xfId="2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0" fontId="0" fillId="13" borderId="0" xfId="2" applyNumberFormat="1" applyFont="1" applyFill="1"/>
    <xf numFmtId="43" fontId="0" fillId="13" borderId="0" xfId="1" applyFont="1" applyFill="1"/>
    <xf numFmtId="0" fontId="2" fillId="10" borderId="0" xfId="0" applyFont="1" applyFill="1"/>
    <xf numFmtId="43" fontId="2" fillId="10" borderId="0" xfId="0" applyNumberFormat="1" applyFont="1" applyFill="1"/>
    <xf numFmtId="0" fontId="4" fillId="0" borderId="0" xfId="7" applyAlignment="1">
      <alignment horizontal="center"/>
    </xf>
    <xf numFmtId="0" fontId="4" fillId="0" borderId="0" xfId="7"/>
    <xf numFmtId="49" fontId="12" fillId="0" borderId="26" xfId="8" applyNumberFormat="1" applyBorder="1" applyAlignment="1">
      <alignment horizontal="center" wrapText="1"/>
    </xf>
    <xf numFmtId="49" fontId="12" fillId="14" borderId="5" xfId="8" applyNumberFormat="1" applyFill="1" applyBorder="1" applyAlignment="1">
      <alignment wrapText="1"/>
    </xf>
    <xf numFmtId="49" fontId="12" fillId="0" borderId="1" xfId="8" applyNumberFormat="1" applyBorder="1" applyAlignment="1">
      <alignment horizontal="center" wrapText="1"/>
    </xf>
    <xf numFmtId="49" fontId="12" fillId="14" borderId="2" xfId="8" applyNumberFormat="1" applyFill="1" applyBorder="1" applyAlignment="1">
      <alignment wrapText="1"/>
    </xf>
    <xf numFmtId="49" fontId="12" fillId="0" borderId="2" xfId="8" applyNumberFormat="1" applyBorder="1" applyAlignment="1">
      <alignment horizontal="center" wrapText="1"/>
    </xf>
    <xf numFmtId="49" fontId="12" fillId="0" borderId="26" xfId="8" applyNumberFormat="1" applyBorder="1" applyAlignment="1">
      <alignment wrapText="1"/>
    </xf>
    <xf numFmtId="0" fontId="12" fillId="14" borderId="2" xfId="8" applyFill="1" applyBorder="1"/>
    <xf numFmtId="0" fontId="12" fillId="0" borderId="2" xfId="8" applyBorder="1" applyAlignment="1">
      <alignment horizontal="center"/>
    </xf>
    <xf numFmtId="0" fontId="12" fillId="14" borderId="2" xfId="8" applyFill="1" applyBorder="1" applyAlignment="1">
      <alignment horizontal="center"/>
    </xf>
    <xf numFmtId="0" fontId="12" fillId="0" borderId="2" xfId="8" applyBorder="1"/>
    <xf numFmtId="49" fontId="12" fillId="0" borderId="3" xfId="8" applyNumberFormat="1" applyBorder="1" applyAlignment="1">
      <alignment horizontal="center" wrapText="1"/>
    </xf>
    <xf numFmtId="49" fontId="12" fillId="0" borderId="10" xfId="8" applyNumberFormat="1" applyBorder="1" applyAlignment="1">
      <alignment horizontal="center" wrapText="1"/>
    </xf>
    <xf numFmtId="49" fontId="12" fillId="14" borderId="0" xfId="8" applyNumberFormat="1" applyFill="1" applyAlignment="1">
      <alignment wrapText="1"/>
    </xf>
    <xf numFmtId="49" fontId="12" fillId="0" borderId="0" xfId="8" applyNumberFormat="1" applyAlignment="1">
      <alignment horizontal="center" wrapText="1"/>
    </xf>
    <xf numFmtId="170" fontId="13" fillId="0" borderId="0" xfId="8" applyNumberFormat="1" applyFont="1" applyAlignment="1">
      <alignment horizontal="center" wrapText="1"/>
    </xf>
    <xf numFmtId="49" fontId="12" fillId="0" borderId="15" xfId="8" applyNumberFormat="1" applyBorder="1" applyAlignment="1">
      <alignment wrapText="1"/>
    </xf>
    <xf numFmtId="0" fontId="12" fillId="14" borderId="0" xfId="8" applyFill="1"/>
    <xf numFmtId="0" fontId="12" fillId="0" borderId="0" xfId="8" applyAlignment="1">
      <alignment horizontal="center"/>
    </xf>
    <xf numFmtId="0" fontId="12" fillId="14" borderId="0" xfId="8" applyFill="1" applyAlignment="1">
      <alignment horizontal="center"/>
    </xf>
    <xf numFmtId="0" fontId="12" fillId="0" borderId="0" xfId="8"/>
    <xf numFmtId="49" fontId="12" fillId="0" borderId="16" xfId="8" applyNumberFormat="1" applyBorder="1" applyAlignment="1">
      <alignment horizontal="center" wrapText="1"/>
    </xf>
    <xf numFmtId="0" fontId="12" fillId="0" borderId="13" xfId="8" applyBorder="1" applyAlignment="1">
      <alignment horizontal="center"/>
    </xf>
    <xf numFmtId="0" fontId="12" fillId="14" borderId="5" xfId="8" applyFill="1" applyBorder="1"/>
    <xf numFmtId="0" fontId="12" fillId="0" borderId="5" xfId="8" applyBorder="1"/>
    <xf numFmtId="0" fontId="12" fillId="0" borderId="13" xfId="8" applyBorder="1"/>
    <xf numFmtId="0" fontId="12" fillId="0" borderId="14" xfId="8" applyBorder="1"/>
    <xf numFmtId="0" fontId="0" fillId="0" borderId="15" xfId="8" applyFont="1" applyBorder="1" applyAlignment="1">
      <alignment horizontal="center"/>
    </xf>
    <xf numFmtId="5" fontId="14" fillId="0" borderId="0" xfId="8" applyNumberFormat="1" applyFont="1"/>
    <xf numFmtId="10" fontId="12" fillId="0" borderId="0" xfId="8" applyNumberFormat="1"/>
    <xf numFmtId="10" fontId="14" fillId="0" borderId="0" xfId="8" applyNumberFormat="1" applyFont="1"/>
    <xf numFmtId="0" fontId="12" fillId="0" borderId="15" xfId="8" applyBorder="1"/>
    <xf numFmtId="170" fontId="12" fillId="0" borderId="0" xfId="8" applyNumberFormat="1" applyAlignment="1">
      <alignment horizontal="center"/>
    </xf>
    <xf numFmtId="0" fontId="0" fillId="0" borderId="0" xfId="8" applyFont="1"/>
    <xf numFmtId="10" fontId="12" fillId="0" borderId="16" xfId="8" applyNumberFormat="1" applyBorder="1"/>
    <xf numFmtId="49" fontId="12" fillId="0" borderId="0" xfId="8" applyNumberFormat="1" applyAlignment="1">
      <alignment wrapText="1"/>
    </xf>
    <xf numFmtId="10" fontId="13" fillId="0" borderId="0" xfId="8" applyNumberFormat="1" applyFont="1"/>
    <xf numFmtId="0" fontId="4" fillId="0" borderId="15" xfId="8" applyFont="1" applyBorder="1" applyAlignment="1">
      <alignment horizontal="center"/>
    </xf>
    <xf numFmtId="170" fontId="13" fillId="0" borderId="0" xfId="8" applyNumberFormat="1" applyFont="1" applyAlignment="1">
      <alignment horizontal="center"/>
    </xf>
    <xf numFmtId="0" fontId="0" fillId="0" borderId="0" xfId="8" applyFont="1" applyAlignment="1">
      <alignment horizontal="center"/>
    </xf>
    <xf numFmtId="167" fontId="12" fillId="0" borderId="0" xfId="8" applyNumberFormat="1"/>
    <xf numFmtId="167" fontId="15" fillId="0" borderId="0" xfId="8" applyNumberFormat="1" applyFont="1"/>
    <xf numFmtId="5" fontId="16" fillId="0" borderId="0" xfId="8" applyNumberFormat="1" applyFont="1"/>
    <xf numFmtId="10" fontId="8" fillId="0" borderId="0" xfId="8" applyNumberFormat="1" applyFont="1"/>
    <xf numFmtId="10" fontId="8" fillId="0" borderId="16" xfId="8" quotePrefix="1" applyNumberFormat="1" applyFont="1" applyBorder="1" applyAlignment="1">
      <alignment horizontal="right" wrapText="1"/>
    </xf>
    <xf numFmtId="0" fontId="12" fillId="0" borderId="16" xfId="8" applyBorder="1"/>
    <xf numFmtId="0" fontId="0" fillId="0" borderId="17" xfId="8" applyFont="1" applyBorder="1" applyAlignment="1">
      <alignment horizontal="center"/>
    </xf>
    <xf numFmtId="0" fontId="12" fillId="14" borderId="4" xfId="8" applyFill="1" applyBorder="1"/>
    <xf numFmtId="0" fontId="12" fillId="0" borderId="4" xfId="8" applyBorder="1"/>
    <xf numFmtId="0" fontId="12" fillId="0" borderId="17" xfId="8" applyBorder="1"/>
    <xf numFmtId="0" fontId="12" fillId="0" borderId="18" xfId="8" applyBorder="1"/>
    <xf numFmtId="0" fontId="4" fillId="0" borderId="10" xfId="7" applyBorder="1" applyAlignment="1">
      <alignment horizontal="center"/>
    </xf>
    <xf numFmtId="0" fontId="4" fillId="0" borderId="16" xfId="7" applyBorder="1"/>
    <xf numFmtId="0" fontId="17" fillId="0" borderId="0" xfId="7" applyFont="1" applyAlignment="1">
      <alignment horizontal="center"/>
    </xf>
    <xf numFmtId="171" fontId="12" fillId="0" borderId="0" xfId="4" applyNumberFormat="1" applyFont="1" applyBorder="1"/>
    <xf numFmtId="171" fontId="12" fillId="0" borderId="0" xfId="4" applyNumberFormat="1" applyFont="1"/>
    <xf numFmtId="172" fontId="12" fillId="0" borderId="0" xfId="8" applyNumberFormat="1"/>
    <xf numFmtId="171" fontId="12" fillId="0" borderId="0" xfId="4" applyNumberFormat="1" applyFont="1" applyFill="1"/>
    <xf numFmtId="173" fontId="12" fillId="0" borderId="0" xfId="4" applyNumberFormat="1" applyFont="1" applyFill="1"/>
    <xf numFmtId="0" fontId="4" fillId="0" borderId="0" xfId="8" applyFont="1"/>
    <xf numFmtId="171" fontId="12" fillId="0" borderId="0" xfId="4" applyNumberFormat="1" applyFont="1" applyFill="1" applyAlignment="1">
      <alignment vertical="center"/>
    </xf>
    <xf numFmtId="170" fontId="12" fillId="0" borderId="0" xfId="8" applyNumberFormat="1"/>
    <xf numFmtId="43" fontId="2" fillId="10" borderId="25" xfId="1" applyFont="1" applyFill="1" applyBorder="1"/>
    <xf numFmtId="43" fontId="0" fillId="13" borderId="0" xfId="0" applyNumberFormat="1" applyFill="1"/>
    <xf numFmtId="0" fontId="0" fillId="13" borderId="0" xfId="0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5" borderId="0" xfId="0" applyFont="1" applyFill="1" applyAlignment="1">
      <alignment horizontal="center" wrapText="1"/>
    </xf>
    <xf numFmtId="0" fontId="4" fillId="0" borderId="0" xfId="3" applyAlignment="1">
      <alignment horizontal="center"/>
    </xf>
  </cellXfs>
  <cellStyles count="9">
    <cellStyle name="Comma" xfId="1" builtinId="3"/>
    <cellStyle name="Comma 2 2 2" xfId="4" xr:uid="{2A42E22B-7830-40B7-9E0F-04F1C4D7BF7A}"/>
    <cellStyle name="Comma 3 2 2" xfId="6" xr:uid="{56892CFC-7AD2-4267-BFC4-4FA1295652C2}"/>
    <cellStyle name="Normal" xfId="0" builtinId="0"/>
    <cellStyle name="Normal 2 2 2" xfId="8" xr:uid="{BDF9300F-B5D5-4359-A067-870895A7B082}"/>
    <cellStyle name="Normal 2 2 2 2" xfId="3" xr:uid="{94A611DF-6F74-44FD-8D90-931B33508DCB}"/>
    <cellStyle name="Normal 3 8" xfId="7" xr:uid="{0AE51694-B6B7-4F64-8842-761FC3BE6DAF}"/>
    <cellStyle name="Percent" xfId="2" builtinId="5"/>
    <cellStyle name="Percent 2 2 2 2 2" xfId="5" xr:uid="{DB641FE3-6A31-4461-BD8C-ED80E2A32D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59532</xdr:colOff>
      <xdr:row>4</xdr:row>
      <xdr:rowOff>130971</xdr:rowOff>
    </xdr:from>
    <xdr:to>
      <xdr:col>22</xdr:col>
      <xdr:colOff>295275</xdr:colOff>
      <xdr:row>20</xdr:row>
      <xdr:rowOff>39154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BF65B4-2748-4735-ADA6-3D3105144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3132" y="778671"/>
          <a:ext cx="5112543" cy="2498983"/>
        </a:xfrm>
        <a:prstGeom prst="rect">
          <a:avLst/>
        </a:prstGeom>
      </xdr:spPr>
    </xdr:pic>
    <xdr:clientData/>
  </xdr:twoCellAnchor>
  <xdr:twoCellAnchor editAs="oneCell">
    <xdr:from>
      <xdr:col>15</xdr:col>
      <xdr:colOff>11906</xdr:colOff>
      <xdr:row>3</xdr:row>
      <xdr:rowOff>11906</xdr:rowOff>
    </xdr:from>
    <xdr:to>
      <xdr:col>17</xdr:col>
      <xdr:colOff>512199</xdr:colOff>
      <xdr:row>4</xdr:row>
      <xdr:rowOff>38925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19C42A-9CE9-45F7-8CB0-A83EB6A0B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75106" y="497681"/>
          <a:ext cx="1719493" cy="1889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114300</xdr:rowOff>
    </xdr:from>
    <xdr:to>
      <xdr:col>9</xdr:col>
      <xdr:colOff>0</xdr:colOff>
      <xdr:row>67</xdr:row>
      <xdr:rowOff>46440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0E06F5-EF29-4EDF-95D0-55CED979E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943600"/>
          <a:ext cx="6791325" cy="4951815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</xdr:colOff>
      <xdr:row>37</xdr:row>
      <xdr:rowOff>9525</xdr:rowOff>
    </xdr:from>
    <xdr:to>
      <xdr:col>20</xdr:col>
      <xdr:colOff>57992</xdr:colOff>
      <xdr:row>63</xdr:row>
      <xdr:rowOff>10113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339237-D8F8-4F79-9ECA-E3771F5C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39025" y="6000750"/>
          <a:ext cx="6030167" cy="4210638"/>
        </a:xfrm>
        <a:prstGeom prst="rect">
          <a:avLst/>
        </a:prstGeom>
      </xdr:spPr>
    </xdr:pic>
    <xdr:clientData/>
  </xdr:twoCellAnchor>
  <xdr:twoCellAnchor editAs="oneCell">
    <xdr:from>
      <xdr:col>30</xdr:col>
      <xdr:colOff>295275</xdr:colOff>
      <xdr:row>36</xdr:row>
      <xdr:rowOff>9525</xdr:rowOff>
    </xdr:from>
    <xdr:to>
      <xdr:col>40</xdr:col>
      <xdr:colOff>553337</xdr:colOff>
      <xdr:row>65</xdr:row>
      <xdr:rowOff>10180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73E5C19-3871-49FA-AF55-A05A91AB2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802475" y="5838825"/>
          <a:ext cx="6354062" cy="4696480"/>
        </a:xfrm>
        <a:prstGeom prst="rect">
          <a:avLst/>
        </a:prstGeom>
      </xdr:spPr>
    </xdr:pic>
    <xdr:clientData/>
  </xdr:twoCellAnchor>
  <xdr:twoCellAnchor editAs="oneCell">
    <xdr:from>
      <xdr:col>20</xdr:col>
      <xdr:colOff>200025</xdr:colOff>
      <xdr:row>36</xdr:row>
      <xdr:rowOff>152400</xdr:rowOff>
    </xdr:from>
    <xdr:to>
      <xdr:col>30</xdr:col>
      <xdr:colOff>258034</xdr:colOff>
      <xdr:row>63</xdr:row>
      <xdr:rowOff>133958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FFBAC68-D902-4114-A705-D6B9D0B48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611225" y="5981700"/>
          <a:ext cx="6154009" cy="435353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rian C Ciborek" id="{C06BBBB9-F7A7-4BEB-ACE4-40B411BE40B6}" userId="S::s217046@corp.aepsc.com::adc8870a-753c-4e2a-845a-c5c2a5943ca4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190" dT="2026-05-02T16:43:47.33" personId="{C06BBBB9-F7A7-4BEB-ACE4-40B411BE40B6}" id="{E0DD87D2-3C35-45B3-B7EE-59BAE5C9037D}">
    <text>Pre-tax WACC of 7.62% approved in Case No. 2020-00174, test year ended 3/31/20, effective 1/14/21.</text>
  </threadedComment>
  <threadedComment ref="U226" dT="2026-05-02T16:48:00.62" personId="{C06BBBB9-F7A7-4BEB-ACE4-40B411BE40B6}" id="{0F855101-F750-4737-893C-6AEDAE8927FA}">
    <text>Pre-Tax WACC of 8.21% approved in Case No. 2023-00159, test year ended 3/31/23 effective 1/16/24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P224" dT="2026-05-02T16:43:47.33" personId="{C06BBBB9-F7A7-4BEB-ACE4-40B411BE40B6}" id="{0002C2A1-B3BE-417D-B708-64D62F09C73B}">
    <text>Pre-tax WACC of 7.62% approved in Case No. 2020-00174, test year ended 3/31/20, effective 1/14/21.</text>
  </threadedComment>
  <threadedComment ref="P260" dT="2026-05-02T16:48:00.62" personId="{C06BBBB9-F7A7-4BEB-ACE4-40B411BE40B6}" id="{C7EDFB24-BCE6-4C2E-8B02-752A29E33034}">
    <text>Pre-Tax WACC of 8.21% approved in Case No. 2023-00159 effective 1/16/24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C244F-BA63-45EA-96E0-B4766E5C2D69}">
  <dimension ref="A1:Y270"/>
  <sheetViews>
    <sheetView tabSelected="1" zoomScale="85" zoomScaleNormal="85" workbookViewId="0">
      <pane xSplit="1" ySplit="2" topLeftCell="H236" activePane="bottomRight" state="frozen"/>
      <selection pane="topRight" activeCell="H171" sqref="H171"/>
      <selection pane="bottomLeft" activeCell="H171" sqref="H171"/>
      <selection pane="bottomRight" activeCell="Y259" sqref="Y259"/>
    </sheetView>
  </sheetViews>
  <sheetFormatPr defaultRowHeight="15" outlineLevelRow="1" x14ac:dyDescent="0.25"/>
  <cols>
    <col min="1" max="1" width="28.7109375" bestFit="1" customWidth="1"/>
    <col min="2" max="2" width="8.42578125" customWidth="1"/>
    <col min="3" max="4" width="14.85546875" customWidth="1"/>
    <col min="5" max="5" width="14.28515625" customWidth="1"/>
    <col min="6" max="7" width="15.42578125" customWidth="1"/>
    <col min="8" max="8" width="14.28515625" customWidth="1"/>
    <col min="9" max="10" width="14.85546875" customWidth="1"/>
    <col min="11" max="11" width="14.28515625" bestFit="1" customWidth="1"/>
    <col min="12" max="12" width="9.7109375" bestFit="1" customWidth="1"/>
    <col min="13" max="13" width="13.28515625" bestFit="1" customWidth="1"/>
    <col min="14" max="15" width="15.28515625" bestFit="1" customWidth="1"/>
    <col min="16" max="16" width="2.85546875" customWidth="1"/>
    <col min="17" max="17" width="20.85546875" customWidth="1"/>
    <col min="18" max="18" width="3.140625" customWidth="1"/>
    <col min="19" max="19" width="14.28515625" bestFit="1" customWidth="1"/>
    <col min="20" max="20" width="2.5703125" customWidth="1"/>
    <col min="21" max="21" width="7.5703125" style="8" customWidth="1"/>
    <col min="22" max="22" width="2.42578125" customWidth="1"/>
    <col min="23" max="23" width="14.28515625" bestFit="1" customWidth="1"/>
    <col min="24" max="24" width="3.140625" customWidth="1"/>
    <col min="25" max="25" width="35.140625" bestFit="1" customWidth="1"/>
  </cols>
  <sheetData>
    <row r="1" spans="1:25" ht="15.75" thickBot="1" x14ac:dyDescent="0.3">
      <c r="C1" s="256" t="s">
        <v>0</v>
      </c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8"/>
      <c r="Q1" s="21" t="s">
        <v>159</v>
      </c>
      <c r="R1" s="21"/>
    </row>
    <row r="2" spans="1:25" ht="45.75" thickBot="1" x14ac:dyDescent="0.3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2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3"/>
      <c r="Q2" s="3" t="s">
        <v>16</v>
      </c>
      <c r="R2" s="3"/>
      <c r="S2" s="3" t="s">
        <v>17</v>
      </c>
      <c r="U2" s="183" t="s">
        <v>18</v>
      </c>
      <c r="V2" s="184"/>
      <c r="W2" s="185" t="s">
        <v>19</v>
      </c>
      <c r="X2" s="184"/>
      <c r="Y2" s="184" t="s">
        <v>160</v>
      </c>
    </row>
    <row r="3" spans="1:25" x14ac:dyDescent="0.25">
      <c r="A3" s="4" t="s">
        <v>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20"/>
      <c r="S3" s="20"/>
      <c r="U3" s="171"/>
      <c r="W3" s="20"/>
      <c r="Y3" s="20"/>
    </row>
    <row r="4" spans="1:25" outlineLevel="1" x14ac:dyDescent="0.25">
      <c r="A4" s="6">
        <v>201908</v>
      </c>
      <c r="B4" s="6">
        <v>36400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f t="shared" ref="J4:J67" si="0">SUM(C4:I4)</f>
        <v>0</v>
      </c>
      <c r="K4" s="7">
        <f>J4</f>
        <v>0</v>
      </c>
      <c r="L4" s="8">
        <f>3.52%</f>
        <v>3.5200000000000002E-2</v>
      </c>
      <c r="M4" s="9">
        <v>0</v>
      </c>
      <c r="N4" s="7">
        <f>M4</f>
        <v>0</v>
      </c>
      <c r="O4" s="7">
        <f t="shared" ref="O4:O10" si="1">K4-N4</f>
        <v>0</v>
      </c>
      <c r="Q4" s="20"/>
      <c r="S4" s="20"/>
      <c r="U4" s="171"/>
      <c r="W4" s="20"/>
      <c r="Y4" s="20"/>
    </row>
    <row r="5" spans="1:25" outlineLevel="1" x14ac:dyDescent="0.25">
      <c r="A5" s="6">
        <v>201909</v>
      </c>
      <c r="B5" s="6">
        <v>36400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f t="shared" si="0"/>
        <v>0</v>
      </c>
      <c r="K5" s="7">
        <f>K4+J5</f>
        <v>0</v>
      </c>
      <c r="L5" s="8">
        <f t="shared" ref="L5:L68" si="2">3.52%</f>
        <v>3.5200000000000002E-2</v>
      </c>
      <c r="M5" s="9">
        <f>ROUND(((L5*K4)/12),2)</f>
        <v>0</v>
      </c>
      <c r="N5" s="7">
        <f>M5+N4</f>
        <v>0</v>
      </c>
      <c r="O5" s="7">
        <f t="shared" si="1"/>
        <v>0</v>
      </c>
      <c r="Q5" s="20"/>
      <c r="S5" s="20"/>
      <c r="U5" s="171"/>
      <c r="W5" s="20"/>
      <c r="Y5" s="20"/>
    </row>
    <row r="6" spans="1:25" outlineLevel="1" x14ac:dyDescent="0.25">
      <c r="A6" s="6">
        <v>201910</v>
      </c>
      <c r="B6" s="6">
        <v>36400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f t="shared" si="0"/>
        <v>0</v>
      </c>
      <c r="K6" s="7">
        <f t="shared" ref="K6:K69" si="3">K5+J6</f>
        <v>0</v>
      </c>
      <c r="L6" s="8">
        <f t="shared" si="2"/>
        <v>3.5200000000000002E-2</v>
      </c>
      <c r="M6" s="9">
        <f t="shared" ref="M6:M69" si="4">ROUND(((L6*K5)/12),2)</f>
        <v>0</v>
      </c>
      <c r="N6" s="7">
        <f>M6+N5</f>
        <v>0</v>
      </c>
      <c r="O6" s="7">
        <f t="shared" si="1"/>
        <v>0</v>
      </c>
      <c r="Q6" s="20"/>
      <c r="S6" s="20"/>
      <c r="U6" s="171"/>
      <c r="W6" s="20"/>
      <c r="Y6" s="20"/>
    </row>
    <row r="7" spans="1:25" outlineLevel="1" x14ac:dyDescent="0.25">
      <c r="A7" s="6">
        <v>201911</v>
      </c>
      <c r="B7" s="6">
        <v>36400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f t="shared" si="0"/>
        <v>0</v>
      </c>
      <c r="K7" s="7">
        <f t="shared" si="3"/>
        <v>0</v>
      </c>
      <c r="L7" s="8">
        <f t="shared" si="2"/>
        <v>3.5200000000000002E-2</v>
      </c>
      <c r="M7" s="9">
        <f t="shared" si="4"/>
        <v>0</v>
      </c>
      <c r="N7" s="7">
        <f t="shared" ref="N7:N10" si="5">M7+N6</f>
        <v>0</v>
      </c>
      <c r="O7" s="7">
        <f t="shared" si="1"/>
        <v>0</v>
      </c>
      <c r="Q7" s="20"/>
      <c r="S7" s="20"/>
      <c r="U7" s="171"/>
      <c r="W7" s="20"/>
      <c r="Y7" s="20"/>
    </row>
    <row r="8" spans="1:25" outlineLevel="1" x14ac:dyDescent="0.25">
      <c r="A8" s="6">
        <v>201912</v>
      </c>
      <c r="B8" s="6">
        <v>36400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f t="shared" si="0"/>
        <v>0</v>
      </c>
      <c r="K8" s="7">
        <f t="shared" si="3"/>
        <v>0</v>
      </c>
      <c r="L8" s="8">
        <f t="shared" si="2"/>
        <v>3.5200000000000002E-2</v>
      </c>
      <c r="M8" s="9">
        <f t="shared" si="4"/>
        <v>0</v>
      </c>
      <c r="N8" s="7">
        <f t="shared" si="5"/>
        <v>0</v>
      </c>
      <c r="O8" s="7">
        <f t="shared" si="1"/>
        <v>0</v>
      </c>
      <c r="Q8" s="20"/>
      <c r="S8" s="20"/>
      <c r="U8" s="171"/>
      <c r="W8" s="20"/>
      <c r="Y8" s="20"/>
    </row>
    <row r="9" spans="1:25" outlineLevel="1" x14ac:dyDescent="0.25">
      <c r="A9" s="6">
        <v>202001</v>
      </c>
      <c r="B9" s="6">
        <v>36400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f t="shared" si="0"/>
        <v>0</v>
      </c>
      <c r="K9" s="7">
        <f t="shared" si="3"/>
        <v>0</v>
      </c>
      <c r="L9" s="8">
        <f t="shared" si="2"/>
        <v>3.5200000000000002E-2</v>
      </c>
      <c r="M9" s="9">
        <f t="shared" si="4"/>
        <v>0</v>
      </c>
      <c r="N9" s="7">
        <f t="shared" si="5"/>
        <v>0</v>
      </c>
      <c r="O9" s="7">
        <f t="shared" si="1"/>
        <v>0</v>
      </c>
      <c r="Q9" s="20"/>
      <c r="S9" s="20"/>
      <c r="U9" s="171"/>
      <c r="W9" s="20"/>
      <c r="Y9" s="20"/>
    </row>
    <row r="10" spans="1:25" outlineLevel="1" x14ac:dyDescent="0.25">
      <c r="A10" s="6">
        <v>202002</v>
      </c>
      <c r="B10" s="6">
        <v>36400</v>
      </c>
      <c r="C10" s="7">
        <v>4341.1499999999996</v>
      </c>
      <c r="D10" s="7">
        <v>12113028.140000001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f t="shared" si="0"/>
        <v>12117369.290000001</v>
      </c>
      <c r="K10" s="7">
        <f t="shared" si="3"/>
        <v>12117369.290000001</v>
      </c>
      <c r="L10" s="8">
        <f t="shared" si="2"/>
        <v>3.5200000000000002E-2</v>
      </c>
      <c r="M10" s="9">
        <f t="shared" si="4"/>
        <v>0</v>
      </c>
      <c r="N10" s="7">
        <f t="shared" si="5"/>
        <v>0</v>
      </c>
      <c r="O10" s="7">
        <f t="shared" si="1"/>
        <v>12117369.290000001</v>
      </c>
      <c r="Q10" s="20"/>
      <c r="S10" s="20"/>
      <c r="U10" s="171"/>
      <c r="W10" s="20"/>
      <c r="Y10" s="20"/>
    </row>
    <row r="11" spans="1:25" outlineLevel="1" x14ac:dyDescent="0.25">
      <c r="A11" s="6">
        <v>202003</v>
      </c>
      <c r="B11" s="6">
        <v>36400</v>
      </c>
      <c r="C11" s="7">
        <v>0</v>
      </c>
      <c r="D11" s="7">
        <v>6822.86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f t="shared" si="0"/>
        <v>6822.86</v>
      </c>
      <c r="K11" s="7">
        <f t="shared" si="3"/>
        <v>12124192.15</v>
      </c>
      <c r="L11" s="8">
        <f t="shared" si="2"/>
        <v>3.5200000000000002E-2</v>
      </c>
      <c r="M11" s="9">
        <f t="shared" si="4"/>
        <v>35544.28</v>
      </c>
      <c r="N11" s="7">
        <f>M11+N10</f>
        <v>35544.28</v>
      </c>
      <c r="O11" s="7">
        <f>K11-N11</f>
        <v>12088647.870000001</v>
      </c>
      <c r="Q11" s="20"/>
      <c r="S11" s="20"/>
      <c r="U11" s="171"/>
      <c r="W11" s="20"/>
      <c r="Y11" s="20"/>
    </row>
    <row r="12" spans="1:25" outlineLevel="1" x14ac:dyDescent="0.25">
      <c r="A12" s="6">
        <v>202004</v>
      </c>
      <c r="B12" s="6">
        <v>36400</v>
      </c>
      <c r="C12" s="7">
        <v>0</v>
      </c>
      <c r="D12" s="7">
        <v>-33688.76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f t="shared" si="0"/>
        <v>-33688.76</v>
      </c>
      <c r="K12" s="7">
        <f t="shared" si="3"/>
        <v>12090503.390000001</v>
      </c>
      <c r="L12" s="8">
        <f t="shared" si="2"/>
        <v>3.5200000000000002E-2</v>
      </c>
      <c r="M12" s="9">
        <f t="shared" si="4"/>
        <v>35564.300000000003</v>
      </c>
      <c r="N12" s="7">
        <f>M12+N11</f>
        <v>71108.58</v>
      </c>
      <c r="O12" s="7">
        <f t="shared" ref="O12:O75" si="6">K12-N12</f>
        <v>12019394.810000001</v>
      </c>
      <c r="Q12" s="20"/>
      <c r="S12" s="20"/>
      <c r="U12" s="171"/>
      <c r="W12" s="20"/>
      <c r="Y12" s="20"/>
    </row>
    <row r="13" spans="1:25" outlineLevel="1" x14ac:dyDescent="0.25">
      <c r="A13" s="6">
        <v>202005</v>
      </c>
      <c r="B13" s="6">
        <v>36400</v>
      </c>
      <c r="C13" s="7">
        <v>0</v>
      </c>
      <c r="D13" s="7">
        <v>10461.24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f t="shared" si="0"/>
        <v>10461.24</v>
      </c>
      <c r="K13" s="7">
        <f t="shared" si="3"/>
        <v>12100964.630000001</v>
      </c>
      <c r="L13" s="8">
        <f t="shared" si="2"/>
        <v>3.5200000000000002E-2</v>
      </c>
      <c r="M13" s="9">
        <f t="shared" si="4"/>
        <v>35465.480000000003</v>
      </c>
      <c r="N13" s="7">
        <f t="shared" ref="N13:N76" si="7">M13+N12</f>
        <v>106574.06</v>
      </c>
      <c r="O13" s="7">
        <f t="shared" si="6"/>
        <v>11994390.57</v>
      </c>
      <c r="Q13" s="20"/>
      <c r="S13" s="20"/>
      <c r="U13" s="171"/>
      <c r="W13" s="20"/>
      <c r="Y13" s="20"/>
    </row>
    <row r="14" spans="1:25" outlineLevel="1" x14ac:dyDescent="0.25">
      <c r="A14" s="6">
        <v>202006</v>
      </c>
      <c r="B14" s="6">
        <v>36400</v>
      </c>
      <c r="C14" s="7">
        <v>0</v>
      </c>
      <c r="D14" s="7">
        <v>15542.7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f t="shared" si="0"/>
        <v>15542.7</v>
      </c>
      <c r="K14" s="7">
        <f t="shared" si="3"/>
        <v>12116507.33</v>
      </c>
      <c r="L14" s="8">
        <f t="shared" si="2"/>
        <v>3.5200000000000002E-2</v>
      </c>
      <c r="M14" s="9">
        <f t="shared" si="4"/>
        <v>35496.160000000003</v>
      </c>
      <c r="N14" s="7">
        <f t="shared" si="7"/>
        <v>142070.22</v>
      </c>
      <c r="O14" s="7">
        <f t="shared" si="6"/>
        <v>11974437.109999999</v>
      </c>
      <c r="Q14" s="20"/>
      <c r="S14" s="20"/>
      <c r="U14" s="171"/>
      <c r="W14" s="20"/>
      <c r="Y14" s="20"/>
    </row>
    <row r="15" spans="1:25" outlineLevel="1" x14ac:dyDescent="0.25">
      <c r="A15" s="6">
        <v>202007</v>
      </c>
      <c r="B15" s="6">
        <v>36400</v>
      </c>
      <c r="C15" s="7">
        <v>0</v>
      </c>
      <c r="D15" s="7">
        <v>13714.82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f t="shared" si="0"/>
        <v>13714.82</v>
      </c>
      <c r="K15" s="7">
        <f t="shared" si="3"/>
        <v>12130222.15</v>
      </c>
      <c r="L15" s="8">
        <f t="shared" si="2"/>
        <v>3.5200000000000002E-2</v>
      </c>
      <c r="M15" s="9">
        <f t="shared" si="4"/>
        <v>35541.75</v>
      </c>
      <c r="N15" s="7">
        <f t="shared" si="7"/>
        <v>177611.97</v>
      </c>
      <c r="O15" s="7">
        <f t="shared" si="6"/>
        <v>11952610.18</v>
      </c>
      <c r="Q15" s="20"/>
      <c r="S15" s="20"/>
      <c r="U15" s="171"/>
      <c r="W15" s="20"/>
      <c r="Y15" s="20"/>
    </row>
    <row r="16" spans="1:25" outlineLevel="1" x14ac:dyDescent="0.25">
      <c r="A16" s="6">
        <v>202008</v>
      </c>
      <c r="B16" s="6">
        <v>36400</v>
      </c>
      <c r="C16" s="7">
        <v>0</v>
      </c>
      <c r="D16" s="7">
        <v>11791.51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f t="shared" si="0"/>
        <v>11791.51</v>
      </c>
      <c r="K16" s="7">
        <f t="shared" si="3"/>
        <v>12142013.66</v>
      </c>
      <c r="L16" s="8">
        <f t="shared" si="2"/>
        <v>3.5200000000000002E-2</v>
      </c>
      <c r="M16" s="9">
        <f t="shared" si="4"/>
        <v>35581.980000000003</v>
      </c>
      <c r="N16" s="7">
        <f t="shared" si="7"/>
        <v>213193.95</v>
      </c>
      <c r="O16" s="7">
        <f t="shared" si="6"/>
        <v>11928819.710000001</v>
      </c>
      <c r="Q16" s="20"/>
      <c r="S16" s="20"/>
      <c r="U16" s="171"/>
      <c r="W16" s="20"/>
      <c r="Y16" s="20"/>
    </row>
    <row r="17" spans="1:25" outlineLevel="1" x14ac:dyDescent="0.25">
      <c r="A17" s="6">
        <v>202009</v>
      </c>
      <c r="B17" s="6">
        <v>36400</v>
      </c>
      <c r="C17" s="7">
        <v>0</v>
      </c>
      <c r="D17" s="7">
        <v>1008.6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f t="shared" si="0"/>
        <v>1008.6</v>
      </c>
      <c r="K17" s="7">
        <f t="shared" si="3"/>
        <v>12143022.26</v>
      </c>
      <c r="L17" s="8">
        <f t="shared" si="2"/>
        <v>3.5200000000000002E-2</v>
      </c>
      <c r="M17" s="9">
        <f t="shared" si="4"/>
        <v>35616.57</v>
      </c>
      <c r="N17" s="7">
        <f t="shared" si="7"/>
        <v>248810.52000000002</v>
      </c>
      <c r="O17" s="7">
        <f t="shared" si="6"/>
        <v>11894211.74</v>
      </c>
      <c r="Q17" s="20"/>
      <c r="S17" s="20"/>
      <c r="U17" s="171"/>
      <c r="W17" s="20"/>
      <c r="Y17" s="20"/>
    </row>
    <row r="18" spans="1:25" outlineLevel="1" x14ac:dyDescent="0.25">
      <c r="A18" s="6">
        <v>202010</v>
      </c>
      <c r="B18" s="6">
        <v>36400</v>
      </c>
      <c r="C18" s="7">
        <v>0</v>
      </c>
      <c r="D18" s="7">
        <v>-2017.2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f t="shared" si="0"/>
        <v>-2017.2</v>
      </c>
      <c r="K18" s="7">
        <f t="shared" si="3"/>
        <v>12141005.060000001</v>
      </c>
      <c r="L18" s="8">
        <f t="shared" si="2"/>
        <v>3.5200000000000002E-2</v>
      </c>
      <c r="M18" s="9">
        <f t="shared" si="4"/>
        <v>35619.53</v>
      </c>
      <c r="N18" s="7">
        <f t="shared" si="7"/>
        <v>284430.05000000005</v>
      </c>
      <c r="O18" s="7">
        <f t="shared" si="6"/>
        <v>11856575.01</v>
      </c>
      <c r="Q18" s="20"/>
      <c r="S18" s="20"/>
      <c r="U18" s="171"/>
      <c r="W18" s="20"/>
      <c r="Y18" s="20"/>
    </row>
    <row r="19" spans="1:25" outlineLevel="1" x14ac:dyDescent="0.25">
      <c r="A19" s="6">
        <v>202011</v>
      </c>
      <c r="B19" s="6">
        <v>36400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f t="shared" si="0"/>
        <v>0</v>
      </c>
      <c r="K19" s="7">
        <f t="shared" si="3"/>
        <v>12141005.060000001</v>
      </c>
      <c r="L19" s="8">
        <f t="shared" si="2"/>
        <v>3.5200000000000002E-2</v>
      </c>
      <c r="M19" s="9">
        <f t="shared" si="4"/>
        <v>35613.61</v>
      </c>
      <c r="N19" s="7">
        <f t="shared" si="7"/>
        <v>320043.66000000003</v>
      </c>
      <c r="O19" s="7">
        <f t="shared" si="6"/>
        <v>11820961.4</v>
      </c>
      <c r="Q19" s="20"/>
      <c r="S19" s="20"/>
      <c r="U19" s="171"/>
      <c r="W19" s="20"/>
      <c r="Y19" s="20"/>
    </row>
    <row r="20" spans="1:25" outlineLevel="1" x14ac:dyDescent="0.25">
      <c r="A20" s="6">
        <v>202012</v>
      </c>
      <c r="B20" s="6">
        <v>36400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f t="shared" si="0"/>
        <v>0</v>
      </c>
      <c r="K20" s="7">
        <f t="shared" si="3"/>
        <v>12141005.060000001</v>
      </c>
      <c r="L20" s="8">
        <f t="shared" si="2"/>
        <v>3.5200000000000002E-2</v>
      </c>
      <c r="M20" s="9">
        <f t="shared" si="4"/>
        <v>35613.61</v>
      </c>
      <c r="N20" s="7">
        <f t="shared" si="7"/>
        <v>355657.27</v>
      </c>
      <c r="O20" s="7">
        <f t="shared" si="6"/>
        <v>11785347.790000001</v>
      </c>
      <c r="Q20" s="20"/>
      <c r="S20" s="20"/>
      <c r="U20" s="171"/>
      <c r="W20" s="20"/>
      <c r="Y20" s="20"/>
    </row>
    <row r="21" spans="1:25" outlineLevel="1" x14ac:dyDescent="0.25">
      <c r="A21" s="6">
        <v>202101</v>
      </c>
      <c r="B21" s="6">
        <v>36400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f t="shared" si="0"/>
        <v>0</v>
      </c>
      <c r="K21" s="7">
        <f t="shared" si="3"/>
        <v>12141005.060000001</v>
      </c>
      <c r="L21" s="8">
        <f t="shared" si="2"/>
        <v>3.5200000000000002E-2</v>
      </c>
      <c r="M21" s="9">
        <f t="shared" si="4"/>
        <v>35613.61</v>
      </c>
      <c r="N21" s="7">
        <f t="shared" si="7"/>
        <v>391270.88</v>
      </c>
      <c r="O21" s="7">
        <f t="shared" si="6"/>
        <v>11749734.18</v>
      </c>
      <c r="Q21" s="20"/>
      <c r="S21" s="20"/>
      <c r="U21" s="171"/>
      <c r="W21" s="20"/>
      <c r="Y21" s="20"/>
    </row>
    <row r="22" spans="1:25" outlineLevel="1" x14ac:dyDescent="0.25">
      <c r="A22" s="6">
        <v>202102</v>
      </c>
      <c r="B22" s="6">
        <v>36400</v>
      </c>
      <c r="C22" s="7">
        <v>0</v>
      </c>
      <c r="D22" s="7">
        <v>0</v>
      </c>
      <c r="E22" s="7">
        <v>7554373.8700000001</v>
      </c>
      <c r="F22" s="7">
        <v>0</v>
      </c>
      <c r="G22" s="7">
        <v>0</v>
      </c>
      <c r="H22" s="7">
        <v>0</v>
      </c>
      <c r="I22" s="7">
        <v>0</v>
      </c>
      <c r="J22" s="7">
        <f t="shared" si="0"/>
        <v>7554373.8700000001</v>
      </c>
      <c r="K22" s="7">
        <f t="shared" si="3"/>
        <v>19695378.93</v>
      </c>
      <c r="L22" s="8">
        <f t="shared" si="2"/>
        <v>3.5200000000000002E-2</v>
      </c>
      <c r="M22" s="9">
        <f t="shared" si="4"/>
        <v>35613.61</v>
      </c>
      <c r="N22" s="7">
        <f t="shared" si="7"/>
        <v>426884.49</v>
      </c>
      <c r="O22" s="7">
        <f t="shared" si="6"/>
        <v>19268494.440000001</v>
      </c>
      <c r="Q22" s="20"/>
      <c r="S22" s="20"/>
      <c r="U22" s="171"/>
      <c r="W22" s="20"/>
      <c r="Y22" s="20"/>
    </row>
    <row r="23" spans="1:25" outlineLevel="1" x14ac:dyDescent="0.25">
      <c r="A23" s="6">
        <v>202103</v>
      </c>
      <c r="B23" s="6">
        <v>36400</v>
      </c>
      <c r="C23" s="7">
        <v>0</v>
      </c>
      <c r="D23" s="7">
        <v>0</v>
      </c>
      <c r="E23" s="7">
        <v>72668.34</v>
      </c>
      <c r="F23" s="7">
        <v>0</v>
      </c>
      <c r="G23" s="7">
        <v>0</v>
      </c>
      <c r="H23" s="7">
        <v>0</v>
      </c>
      <c r="I23" s="7">
        <v>0</v>
      </c>
      <c r="J23" s="7">
        <f t="shared" si="0"/>
        <v>72668.34</v>
      </c>
      <c r="K23" s="7">
        <f t="shared" si="3"/>
        <v>19768047.27</v>
      </c>
      <c r="L23" s="8">
        <f t="shared" si="2"/>
        <v>3.5200000000000002E-2</v>
      </c>
      <c r="M23" s="9">
        <f t="shared" si="4"/>
        <v>57773.11</v>
      </c>
      <c r="N23" s="7">
        <f t="shared" si="7"/>
        <v>484657.6</v>
      </c>
      <c r="O23" s="7">
        <f t="shared" si="6"/>
        <v>19283389.669999998</v>
      </c>
      <c r="Q23" s="20"/>
      <c r="S23" s="20"/>
      <c r="U23" s="171"/>
      <c r="W23" s="20"/>
      <c r="Y23" s="20"/>
    </row>
    <row r="24" spans="1:25" outlineLevel="1" x14ac:dyDescent="0.25">
      <c r="A24" s="6">
        <v>202104</v>
      </c>
      <c r="B24" s="6">
        <v>36400</v>
      </c>
      <c r="C24" s="7">
        <v>0</v>
      </c>
      <c r="D24" s="7">
        <v>0</v>
      </c>
      <c r="E24" s="7">
        <v>18919.54</v>
      </c>
      <c r="F24" s="7">
        <v>0</v>
      </c>
      <c r="G24" s="7">
        <v>0</v>
      </c>
      <c r="H24" s="7">
        <v>0</v>
      </c>
      <c r="I24" s="7">
        <v>0</v>
      </c>
      <c r="J24" s="7">
        <f t="shared" si="0"/>
        <v>18919.54</v>
      </c>
      <c r="K24" s="7">
        <f t="shared" si="3"/>
        <v>19786966.809999999</v>
      </c>
      <c r="L24" s="8">
        <f t="shared" si="2"/>
        <v>3.5200000000000002E-2</v>
      </c>
      <c r="M24" s="9">
        <f t="shared" si="4"/>
        <v>57986.27</v>
      </c>
      <c r="N24" s="7">
        <f t="shared" si="7"/>
        <v>542643.87</v>
      </c>
      <c r="O24" s="7">
        <f t="shared" si="6"/>
        <v>19244322.939999998</v>
      </c>
      <c r="Q24" s="20"/>
      <c r="S24" s="20"/>
      <c r="U24" s="171"/>
      <c r="W24" s="20"/>
      <c r="Y24" s="20"/>
    </row>
    <row r="25" spans="1:25" outlineLevel="1" x14ac:dyDescent="0.25">
      <c r="A25" s="6">
        <v>202105</v>
      </c>
      <c r="B25" s="6">
        <v>36400</v>
      </c>
      <c r="C25" s="7">
        <v>0</v>
      </c>
      <c r="D25" s="7">
        <v>0</v>
      </c>
      <c r="E25" s="7">
        <v>-4042.42</v>
      </c>
      <c r="F25" s="7">
        <v>0</v>
      </c>
      <c r="G25" s="7">
        <v>0</v>
      </c>
      <c r="H25" s="7">
        <v>0</v>
      </c>
      <c r="I25" s="7">
        <v>0</v>
      </c>
      <c r="J25" s="7">
        <f t="shared" si="0"/>
        <v>-4042.42</v>
      </c>
      <c r="K25" s="7">
        <f t="shared" si="3"/>
        <v>19782924.389999997</v>
      </c>
      <c r="L25" s="8">
        <f t="shared" si="2"/>
        <v>3.5200000000000002E-2</v>
      </c>
      <c r="M25" s="9">
        <f t="shared" si="4"/>
        <v>58041.77</v>
      </c>
      <c r="N25" s="7">
        <f t="shared" si="7"/>
        <v>600685.64</v>
      </c>
      <c r="O25" s="7">
        <f t="shared" si="6"/>
        <v>19182238.749999996</v>
      </c>
      <c r="Q25" s="20"/>
      <c r="S25" s="20"/>
      <c r="U25" s="171"/>
      <c r="W25" s="20"/>
      <c r="Y25" s="20"/>
    </row>
    <row r="26" spans="1:25" outlineLevel="1" x14ac:dyDescent="0.25">
      <c r="A26" s="6">
        <v>202106</v>
      </c>
      <c r="B26" s="6">
        <v>36400</v>
      </c>
      <c r="C26" s="7">
        <v>0</v>
      </c>
      <c r="D26" s="7">
        <v>0</v>
      </c>
      <c r="E26" s="7">
        <v>-88066.2</v>
      </c>
      <c r="F26" s="7">
        <v>0</v>
      </c>
      <c r="G26" s="7">
        <v>0</v>
      </c>
      <c r="H26" s="7">
        <v>0</v>
      </c>
      <c r="I26" s="7">
        <v>0</v>
      </c>
      <c r="J26" s="7">
        <f t="shared" si="0"/>
        <v>-88066.2</v>
      </c>
      <c r="K26" s="7">
        <f t="shared" si="3"/>
        <v>19694858.189999998</v>
      </c>
      <c r="L26" s="8">
        <f t="shared" si="2"/>
        <v>3.5200000000000002E-2</v>
      </c>
      <c r="M26" s="9">
        <f t="shared" si="4"/>
        <v>58029.91</v>
      </c>
      <c r="N26" s="7">
        <f t="shared" si="7"/>
        <v>658715.55000000005</v>
      </c>
      <c r="O26" s="7">
        <f t="shared" si="6"/>
        <v>19036142.639999997</v>
      </c>
      <c r="Q26" s="20"/>
      <c r="S26" s="20"/>
      <c r="U26" s="171"/>
      <c r="W26" s="20"/>
      <c r="Y26" s="20"/>
    </row>
    <row r="27" spans="1:25" outlineLevel="1" x14ac:dyDescent="0.25">
      <c r="A27" s="6">
        <v>202107</v>
      </c>
      <c r="B27" s="6">
        <v>36400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f t="shared" si="0"/>
        <v>0</v>
      </c>
      <c r="K27" s="7">
        <f t="shared" si="3"/>
        <v>19694858.189999998</v>
      </c>
      <c r="L27" s="8">
        <f t="shared" si="2"/>
        <v>3.5200000000000002E-2</v>
      </c>
      <c r="M27" s="9">
        <f t="shared" si="4"/>
        <v>57771.58</v>
      </c>
      <c r="N27" s="7">
        <f t="shared" si="7"/>
        <v>716487.13</v>
      </c>
      <c r="O27" s="7">
        <f t="shared" si="6"/>
        <v>18978371.059999999</v>
      </c>
      <c r="Q27" s="20"/>
      <c r="S27" s="20"/>
      <c r="U27" s="171"/>
      <c r="W27" s="20"/>
      <c r="Y27" s="20"/>
    </row>
    <row r="28" spans="1:25" outlineLevel="1" x14ac:dyDescent="0.25">
      <c r="A28" s="6">
        <v>202108</v>
      </c>
      <c r="B28" s="6">
        <v>36400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f t="shared" si="0"/>
        <v>0</v>
      </c>
      <c r="K28" s="7">
        <f t="shared" si="3"/>
        <v>19694858.189999998</v>
      </c>
      <c r="L28" s="8">
        <f t="shared" si="2"/>
        <v>3.5200000000000002E-2</v>
      </c>
      <c r="M28" s="9">
        <f t="shared" si="4"/>
        <v>57771.58</v>
      </c>
      <c r="N28" s="7">
        <f t="shared" si="7"/>
        <v>774258.71</v>
      </c>
      <c r="O28" s="7">
        <f t="shared" si="6"/>
        <v>18920599.479999997</v>
      </c>
      <c r="Q28" s="20"/>
      <c r="S28" s="20"/>
      <c r="U28" s="171"/>
      <c r="W28" s="20"/>
      <c r="Y28" s="20"/>
    </row>
    <row r="29" spans="1:25" outlineLevel="1" x14ac:dyDescent="0.25">
      <c r="A29" s="6">
        <v>202109</v>
      </c>
      <c r="B29" s="6">
        <v>36400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f t="shared" si="0"/>
        <v>0</v>
      </c>
      <c r="K29" s="7">
        <f t="shared" si="3"/>
        <v>19694858.189999998</v>
      </c>
      <c r="L29" s="8">
        <f t="shared" si="2"/>
        <v>3.5200000000000002E-2</v>
      </c>
      <c r="M29" s="9">
        <f t="shared" si="4"/>
        <v>57771.58</v>
      </c>
      <c r="N29" s="7">
        <f t="shared" si="7"/>
        <v>832030.28999999992</v>
      </c>
      <c r="O29" s="7">
        <f t="shared" si="6"/>
        <v>18862827.899999999</v>
      </c>
      <c r="Q29" s="20"/>
      <c r="S29" s="20"/>
      <c r="U29" s="171"/>
      <c r="W29" s="20"/>
      <c r="Y29" s="20"/>
    </row>
    <row r="30" spans="1:25" outlineLevel="1" x14ac:dyDescent="0.25">
      <c r="A30" s="6">
        <v>202110</v>
      </c>
      <c r="B30" s="6">
        <v>36400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f t="shared" si="0"/>
        <v>0</v>
      </c>
      <c r="K30" s="7">
        <f t="shared" si="3"/>
        <v>19694858.189999998</v>
      </c>
      <c r="L30" s="8">
        <f t="shared" si="2"/>
        <v>3.5200000000000002E-2</v>
      </c>
      <c r="M30" s="9">
        <f t="shared" si="4"/>
        <v>57771.58</v>
      </c>
      <c r="N30" s="7">
        <f t="shared" si="7"/>
        <v>889801.86999999988</v>
      </c>
      <c r="O30" s="7">
        <f t="shared" si="6"/>
        <v>18805056.319999997</v>
      </c>
      <c r="Q30" s="20"/>
      <c r="S30" s="20"/>
      <c r="U30" s="171"/>
      <c r="W30" s="20"/>
      <c r="Y30" s="20"/>
    </row>
    <row r="31" spans="1:25" outlineLevel="1" x14ac:dyDescent="0.25">
      <c r="A31" s="6">
        <v>202111</v>
      </c>
      <c r="B31" s="6">
        <v>36400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f t="shared" si="0"/>
        <v>0</v>
      </c>
      <c r="K31" s="7">
        <f t="shared" si="3"/>
        <v>19694858.189999998</v>
      </c>
      <c r="L31" s="8">
        <f t="shared" si="2"/>
        <v>3.5200000000000002E-2</v>
      </c>
      <c r="M31" s="9">
        <f t="shared" si="4"/>
        <v>57771.58</v>
      </c>
      <c r="N31" s="7">
        <f t="shared" si="7"/>
        <v>947573.44999999984</v>
      </c>
      <c r="O31" s="7">
        <f t="shared" si="6"/>
        <v>18747284.739999998</v>
      </c>
      <c r="Q31" s="20"/>
      <c r="S31" s="20"/>
      <c r="U31" s="171"/>
      <c r="W31" s="20"/>
      <c r="Y31" s="20"/>
    </row>
    <row r="32" spans="1:25" outlineLevel="1" x14ac:dyDescent="0.25">
      <c r="A32" s="6">
        <v>202112</v>
      </c>
      <c r="B32" s="6">
        <v>36400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f t="shared" si="0"/>
        <v>0</v>
      </c>
      <c r="K32" s="7">
        <f t="shared" si="3"/>
        <v>19694858.189999998</v>
      </c>
      <c r="L32" s="8">
        <f t="shared" si="2"/>
        <v>3.5200000000000002E-2</v>
      </c>
      <c r="M32" s="9">
        <f t="shared" si="4"/>
        <v>57771.58</v>
      </c>
      <c r="N32" s="7">
        <f t="shared" si="7"/>
        <v>1005345.0299999998</v>
      </c>
      <c r="O32" s="7">
        <f t="shared" si="6"/>
        <v>18689513.159999996</v>
      </c>
      <c r="Q32" s="20"/>
      <c r="S32" s="20"/>
      <c r="U32" s="171"/>
      <c r="W32" s="20"/>
      <c r="Y32" s="20"/>
    </row>
    <row r="33" spans="1:25" outlineLevel="1" x14ac:dyDescent="0.25">
      <c r="A33" s="6">
        <v>202201</v>
      </c>
      <c r="B33" s="6">
        <v>36400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f t="shared" si="0"/>
        <v>0</v>
      </c>
      <c r="K33" s="7">
        <f t="shared" si="3"/>
        <v>19694858.189999998</v>
      </c>
      <c r="L33" s="8">
        <f t="shared" si="2"/>
        <v>3.5200000000000002E-2</v>
      </c>
      <c r="M33" s="9">
        <f t="shared" si="4"/>
        <v>57771.58</v>
      </c>
      <c r="N33" s="7">
        <f t="shared" si="7"/>
        <v>1063116.6099999999</v>
      </c>
      <c r="O33" s="7">
        <f t="shared" si="6"/>
        <v>18631741.579999998</v>
      </c>
      <c r="Q33" s="20"/>
      <c r="S33" s="20"/>
      <c r="U33" s="171"/>
      <c r="W33" s="20"/>
      <c r="Y33" s="20"/>
    </row>
    <row r="34" spans="1:25" outlineLevel="1" x14ac:dyDescent="0.25">
      <c r="A34" s="6">
        <v>202202</v>
      </c>
      <c r="B34" s="6">
        <v>36400</v>
      </c>
      <c r="C34" s="7">
        <v>0</v>
      </c>
      <c r="D34" s="7">
        <v>0</v>
      </c>
      <c r="E34" s="7">
        <v>0</v>
      </c>
      <c r="F34" s="7">
        <v>6836837.1900000004</v>
      </c>
      <c r="G34" s="7">
        <v>0</v>
      </c>
      <c r="H34" s="7">
        <v>0</v>
      </c>
      <c r="I34" s="7">
        <v>0</v>
      </c>
      <c r="J34" s="7">
        <f t="shared" si="0"/>
        <v>6836837.1900000004</v>
      </c>
      <c r="K34" s="7">
        <f t="shared" si="3"/>
        <v>26531695.379999999</v>
      </c>
      <c r="L34" s="8">
        <f t="shared" si="2"/>
        <v>3.5200000000000002E-2</v>
      </c>
      <c r="M34" s="9">
        <f t="shared" si="4"/>
        <v>57771.58</v>
      </c>
      <c r="N34" s="7">
        <f t="shared" si="7"/>
        <v>1120888.19</v>
      </c>
      <c r="O34" s="7">
        <f t="shared" si="6"/>
        <v>25410807.189999998</v>
      </c>
      <c r="Q34" s="20"/>
      <c r="S34" s="20"/>
      <c r="U34" s="171"/>
      <c r="W34" s="20"/>
      <c r="Y34" s="20"/>
    </row>
    <row r="35" spans="1:25" outlineLevel="1" x14ac:dyDescent="0.25">
      <c r="A35" s="6">
        <v>202203</v>
      </c>
      <c r="B35" s="6">
        <v>36400</v>
      </c>
      <c r="C35" s="7">
        <v>0</v>
      </c>
      <c r="D35" s="7">
        <v>0</v>
      </c>
      <c r="E35" s="7">
        <v>0</v>
      </c>
      <c r="F35" s="7">
        <v>5164.07</v>
      </c>
      <c r="G35" s="7">
        <v>0</v>
      </c>
      <c r="H35" s="7">
        <v>0</v>
      </c>
      <c r="I35" s="7">
        <v>0</v>
      </c>
      <c r="J35" s="7">
        <f t="shared" si="0"/>
        <v>5164.07</v>
      </c>
      <c r="K35" s="7">
        <f t="shared" si="3"/>
        <v>26536859.449999999</v>
      </c>
      <c r="L35" s="8">
        <f t="shared" si="2"/>
        <v>3.5200000000000002E-2</v>
      </c>
      <c r="M35" s="9">
        <f t="shared" si="4"/>
        <v>77826.31</v>
      </c>
      <c r="N35" s="7">
        <f t="shared" si="7"/>
        <v>1198714.5</v>
      </c>
      <c r="O35" s="7">
        <f t="shared" si="6"/>
        <v>25338144.949999999</v>
      </c>
      <c r="Q35" s="20"/>
      <c r="S35" s="20"/>
      <c r="U35" s="171"/>
      <c r="W35" s="20"/>
      <c r="Y35" s="20"/>
    </row>
    <row r="36" spans="1:25" outlineLevel="1" x14ac:dyDescent="0.25">
      <c r="A36" s="6">
        <v>202204</v>
      </c>
      <c r="B36" s="6">
        <v>36400</v>
      </c>
      <c r="C36" s="7">
        <v>0</v>
      </c>
      <c r="D36" s="7">
        <v>0</v>
      </c>
      <c r="E36" s="7">
        <v>0</v>
      </c>
      <c r="F36" s="7">
        <v>4112.7</v>
      </c>
      <c r="G36" s="7">
        <v>0</v>
      </c>
      <c r="H36" s="7">
        <v>0</v>
      </c>
      <c r="I36" s="7">
        <v>0</v>
      </c>
      <c r="J36" s="7">
        <f t="shared" si="0"/>
        <v>4112.7</v>
      </c>
      <c r="K36" s="7">
        <f t="shared" si="3"/>
        <v>26540972.149999999</v>
      </c>
      <c r="L36" s="8">
        <f t="shared" si="2"/>
        <v>3.5200000000000002E-2</v>
      </c>
      <c r="M36" s="9">
        <f t="shared" si="4"/>
        <v>77841.45</v>
      </c>
      <c r="N36" s="7">
        <f t="shared" si="7"/>
        <v>1276555.95</v>
      </c>
      <c r="O36" s="7">
        <f t="shared" si="6"/>
        <v>25264416.199999999</v>
      </c>
      <c r="Q36" s="20"/>
      <c r="S36" s="20"/>
      <c r="U36" s="171"/>
      <c r="W36" s="20"/>
      <c r="Y36" s="20"/>
    </row>
    <row r="37" spans="1:25" outlineLevel="1" x14ac:dyDescent="0.25">
      <c r="A37" s="6">
        <v>202205</v>
      </c>
      <c r="B37" s="6">
        <v>36400</v>
      </c>
      <c r="C37" s="7">
        <v>0</v>
      </c>
      <c r="D37" s="7">
        <v>0</v>
      </c>
      <c r="E37" s="7">
        <v>0</v>
      </c>
      <c r="F37" s="7">
        <v>4243.2700000000004</v>
      </c>
      <c r="G37" s="7">
        <v>0</v>
      </c>
      <c r="H37" s="7">
        <v>0</v>
      </c>
      <c r="I37" s="7">
        <v>0</v>
      </c>
      <c r="J37" s="7">
        <f t="shared" si="0"/>
        <v>4243.2700000000004</v>
      </c>
      <c r="K37" s="7">
        <f t="shared" si="3"/>
        <v>26545215.419999998</v>
      </c>
      <c r="L37" s="8">
        <f t="shared" si="2"/>
        <v>3.5200000000000002E-2</v>
      </c>
      <c r="M37" s="9">
        <f t="shared" si="4"/>
        <v>77853.52</v>
      </c>
      <c r="N37" s="7">
        <f t="shared" si="7"/>
        <v>1354409.47</v>
      </c>
      <c r="O37" s="7">
        <f t="shared" si="6"/>
        <v>25190805.949999999</v>
      </c>
      <c r="Q37" s="20"/>
      <c r="S37" s="20"/>
      <c r="U37" s="171"/>
      <c r="W37" s="20"/>
      <c r="Y37" s="20"/>
    </row>
    <row r="38" spans="1:25" outlineLevel="1" x14ac:dyDescent="0.25">
      <c r="A38" s="6">
        <v>202206</v>
      </c>
      <c r="B38" s="6">
        <v>36400</v>
      </c>
      <c r="C38" s="7">
        <v>0</v>
      </c>
      <c r="D38" s="7">
        <v>0</v>
      </c>
      <c r="E38" s="7">
        <v>0</v>
      </c>
      <c r="F38" s="7">
        <v>5048.6400000000003</v>
      </c>
      <c r="G38" s="7">
        <v>0</v>
      </c>
      <c r="H38" s="7">
        <v>0</v>
      </c>
      <c r="I38" s="7">
        <v>0</v>
      </c>
      <c r="J38" s="7">
        <f t="shared" si="0"/>
        <v>5048.6400000000003</v>
      </c>
      <c r="K38" s="7">
        <f t="shared" si="3"/>
        <v>26550264.059999999</v>
      </c>
      <c r="L38" s="8">
        <f t="shared" si="2"/>
        <v>3.5200000000000002E-2</v>
      </c>
      <c r="M38" s="9">
        <f t="shared" si="4"/>
        <v>77865.97</v>
      </c>
      <c r="N38" s="7">
        <f t="shared" si="7"/>
        <v>1432275.44</v>
      </c>
      <c r="O38" s="7">
        <f t="shared" si="6"/>
        <v>25117988.619999997</v>
      </c>
      <c r="Q38" s="20"/>
      <c r="S38" s="20"/>
      <c r="U38" s="171"/>
      <c r="W38" s="20"/>
      <c r="Y38" s="20"/>
    </row>
    <row r="39" spans="1:25" outlineLevel="1" x14ac:dyDescent="0.25">
      <c r="A39" s="6">
        <v>202207</v>
      </c>
      <c r="B39" s="6">
        <v>36400</v>
      </c>
      <c r="C39" s="7">
        <v>0</v>
      </c>
      <c r="D39" s="7">
        <v>0</v>
      </c>
      <c r="E39" s="7">
        <v>0</v>
      </c>
      <c r="F39" s="7">
        <v>5596.25</v>
      </c>
      <c r="G39" s="7">
        <v>0</v>
      </c>
      <c r="H39" s="7">
        <v>0</v>
      </c>
      <c r="I39" s="7">
        <v>0</v>
      </c>
      <c r="J39" s="7">
        <f t="shared" si="0"/>
        <v>5596.25</v>
      </c>
      <c r="K39" s="7">
        <f t="shared" si="3"/>
        <v>26555860.309999999</v>
      </c>
      <c r="L39" s="8">
        <f t="shared" si="2"/>
        <v>3.5200000000000002E-2</v>
      </c>
      <c r="M39" s="9">
        <f t="shared" si="4"/>
        <v>77880.77</v>
      </c>
      <c r="N39" s="7">
        <f t="shared" si="7"/>
        <v>1510156.21</v>
      </c>
      <c r="O39" s="7">
        <f t="shared" si="6"/>
        <v>25045704.099999998</v>
      </c>
      <c r="Q39" s="20"/>
      <c r="S39" s="20"/>
      <c r="U39" s="171"/>
      <c r="W39" s="20"/>
      <c r="Y39" s="20"/>
    </row>
    <row r="40" spans="1:25" outlineLevel="1" x14ac:dyDescent="0.25">
      <c r="A40" s="6">
        <v>202208</v>
      </c>
      <c r="B40" s="6">
        <v>36400</v>
      </c>
      <c r="C40" s="7">
        <v>0</v>
      </c>
      <c r="D40" s="7">
        <v>0</v>
      </c>
      <c r="E40" s="7">
        <v>0</v>
      </c>
      <c r="F40" s="7">
        <v>2941.37</v>
      </c>
      <c r="G40" s="7">
        <v>0</v>
      </c>
      <c r="H40" s="7">
        <v>0</v>
      </c>
      <c r="I40" s="7">
        <v>0</v>
      </c>
      <c r="J40" s="7">
        <f t="shared" si="0"/>
        <v>2941.37</v>
      </c>
      <c r="K40" s="7">
        <f t="shared" si="3"/>
        <v>26558801.68</v>
      </c>
      <c r="L40" s="8">
        <f t="shared" si="2"/>
        <v>3.5200000000000002E-2</v>
      </c>
      <c r="M40" s="9">
        <f t="shared" si="4"/>
        <v>77897.19</v>
      </c>
      <c r="N40" s="7">
        <f t="shared" si="7"/>
        <v>1588053.4</v>
      </c>
      <c r="O40" s="7">
        <f t="shared" si="6"/>
        <v>24970748.280000001</v>
      </c>
      <c r="Q40" s="20"/>
      <c r="S40" s="20"/>
      <c r="U40" s="171"/>
      <c r="W40" s="20"/>
      <c r="Y40" s="20"/>
    </row>
    <row r="41" spans="1:25" outlineLevel="1" x14ac:dyDescent="0.25">
      <c r="A41" s="6">
        <v>202209</v>
      </c>
      <c r="B41" s="6">
        <v>36400</v>
      </c>
      <c r="C41" s="7">
        <v>0</v>
      </c>
      <c r="D41" s="7">
        <v>0</v>
      </c>
      <c r="E41" s="7">
        <v>0</v>
      </c>
      <c r="F41" s="7">
        <v>3672.33</v>
      </c>
      <c r="G41" s="7">
        <v>0</v>
      </c>
      <c r="H41" s="7">
        <v>0</v>
      </c>
      <c r="I41" s="7">
        <v>0</v>
      </c>
      <c r="J41" s="7">
        <f t="shared" si="0"/>
        <v>3672.33</v>
      </c>
      <c r="K41" s="7">
        <f t="shared" si="3"/>
        <v>26562474.009999998</v>
      </c>
      <c r="L41" s="8">
        <f t="shared" si="2"/>
        <v>3.5200000000000002E-2</v>
      </c>
      <c r="M41" s="9">
        <f t="shared" si="4"/>
        <v>77905.820000000007</v>
      </c>
      <c r="N41" s="7">
        <f t="shared" si="7"/>
        <v>1665959.22</v>
      </c>
      <c r="O41" s="7">
        <f t="shared" si="6"/>
        <v>24896514.789999999</v>
      </c>
      <c r="Q41" s="20"/>
      <c r="S41" s="20"/>
      <c r="U41" s="171"/>
      <c r="W41" s="20"/>
      <c r="Y41" s="20"/>
    </row>
    <row r="42" spans="1:25" outlineLevel="1" x14ac:dyDescent="0.25">
      <c r="A42" s="6">
        <v>202210</v>
      </c>
      <c r="B42" s="6">
        <v>36400</v>
      </c>
      <c r="C42" s="7">
        <v>0</v>
      </c>
      <c r="D42" s="7">
        <v>0</v>
      </c>
      <c r="E42" s="7">
        <v>0</v>
      </c>
      <c r="F42" s="7">
        <v>4748.74</v>
      </c>
      <c r="G42" s="7">
        <v>0</v>
      </c>
      <c r="H42" s="7">
        <v>0</v>
      </c>
      <c r="I42" s="7">
        <v>0</v>
      </c>
      <c r="J42" s="7">
        <f t="shared" si="0"/>
        <v>4748.74</v>
      </c>
      <c r="K42" s="7">
        <f t="shared" si="3"/>
        <v>26567222.749999996</v>
      </c>
      <c r="L42" s="8">
        <f t="shared" si="2"/>
        <v>3.5200000000000002E-2</v>
      </c>
      <c r="M42" s="9">
        <f t="shared" si="4"/>
        <v>77916.59</v>
      </c>
      <c r="N42" s="7">
        <f t="shared" si="7"/>
        <v>1743875.81</v>
      </c>
      <c r="O42" s="7">
        <f t="shared" si="6"/>
        <v>24823346.939999998</v>
      </c>
      <c r="Q42" s="20"/>
      <c r="S42" s="20"/>
      <c r="U42" s="171"/>
      <c r="W42" s="20"/>
      <c r="Y42" s="20"/>
    </row>
    <row r="43" spans="1:25" outlineLevel="1" x14ac:dyDescent="0.25">
      <c r="A43" s="6">
        <v>202211</v>
      </c>
      <c r="B43" s="6">
        <v>36400</v>
      </c>
      <c r="C43" s="7">
        <v>0</v>
      </c>
      <c r="D43" s="7">
        <v>0</v>
      </c>
      <c r="E43" s="7">
        <v>0</v>
      </c>
      <c r="F43" s="7">
        <v>3773.09</v>
      </c>
      <c r="G43" s="7">
        <v>0</v>
      </c>
      <c r="H43" s="7">
        <v>0</v>
      </c>
      <c r="I43" s="7">
        <v>0</v>
      </c>
      <c r="J43" s="7">
        <f t="shared" si="0"/>
        <v>3773.09</v>
      </c>
      <c r="K43" s="7">
        <f t="shared" si="3"/>
        <v>26570995.839999996</v>
      </c>
      <c r="L43" s="8">
        <f t="shared" si="2"/>
        <v>3.5200000000000002E-2</v>
      </c>
      <c r="M43" s="9">
        <f t="shared" si="4"/>
        <v>77930.52</v>
      </c>
      <c r="N43" s="7">
        <f t="shared" si="7"/>
        <v>1821806.33</v>
      </c>
      <c r="O43" s="7">
        <f t="shared" si="6"/>
        <v>24749189.509999998</v>
      </c>
      <c r="Q43" s="20"/>
      <c r="S43" s="20"/>
      <c r="U43" s="171"/>
      <c r="W43" s="20"/>
      <c r="Y43" s="20"/>
    </row>
    <row r="44" spans="1:25" outlineLevel="1" x14ac:dyDescent="0.25">
      <c r="A44" s="6">
        <v>202212</v>
      </c>
      <c r="B44" s="6">
        <v>36400</v>
      </c>
      <c r="C44" s="7">
        <v>0</v>
      </c>
      <c r="D44" s="7">
        <v>0</v>
      </c>
      <c r="E44" s="7">
        <v>0</v>
      </c>
      <c r="F44" s="7">
        <v>5462.88</v>
      </c>
      <c r="G44" s="7">
        <v>0</v>
      </c>
      <c r="H44" s="7">
        <v>0</v>
      </c>
      <c r="I44" s="7">
        <v>0</v>
      </c>
      <c r="J44" s="7">
        <f t="shared" si="0"/>
        <v>5462.88</v>
      </c>
      <c r="K44" s="7">
        <f t="shared" si="3"/>
        <v>26576458.719999995</v>
      </c>
      <c r="L44" s="8">
        <f t="shared" si="2"/>
        <v>3.5200000000000002E-2</v>
      </c>
      <c r="M44" s="9">
        <f t="shared" si="4"/>
        <v>77941.59</v>
      </c>
      <c r="N44" s="7">
        <f t="shared" si="7"/>
        <v>1899747.9200000002</v>
      </c>
      <c r="O44" s="7">
        <f t="shared" si="6"/>
        <v>24676710.799999993</v>
      </c>
      <c r="Q44" s="20"/>
      <c r="S44" s="20"/>
      <c r="U44" s="171"/>
      <c r="W44" s="20"/>
      <c r="Y44" s="20"/>
    </row>
    <row r="45" spans="1:25" outlineLevel="1" x14ac:dyDescent="0.25">
      <c r="A45" s="6">
        <v>202301</v>
      </c>
      <c r="B45" s="6">
        <v>36400</v>
      </c>
      <c r="C45" s="7">
        <v>0</v>
      </c>
      <c r="D45" s="7">
        <v>0</v>
      </c>
      <c r="E45" s="7">
        <v>0</v>
      </c>
      <c r="F45" s="7">
        <v>7167119.0100000007</v>
      </c>
      <c r="G45" s="7">
        <v>0</v>
      </c>
      <c r="H45" s="7">
        <v>0</v>
      </c>
      <c r="I45" s="7">
        <v>0</v>
      </c>
      <c r="J45" s="7">
        <f t="shared" si="0"/>
        <v>7167119.0100000007</v>
      </c>
      <c r="K45" s="7">
        <f t="shared" si="3"/>
        <v>33743577.729999997</v>
      </c>
      <c r="L45" s="10">
        <f t="shared" si="2"/>
        <v>3.5200000000000002E-2</v>
      </c>
      <c r="M45" s="11">
        <f t="shared" si="4"/>
        <v>77957.61</v>
      </c>
      <c r="N45" s="7">
        <f t="shared" si="7"/>
        <v>1977705.5300000003</v>
      </c>
      <c r="O45" s="7">
        <f t="shared" si="6"/>
        <v>31765872.199999996</v>
      </c>
      <c r="Q45" s="20"/>
      <c r="S45" s="20"/>
      <c r="U45" s="171"/>
      <c r="W45" s="20"/>
      <c r="Y45" s="20"/>
    </row>
    <row r="46" spans="1:25" outlineLevel="1" x14ac:dyDescent="0.25">
      <c r="A46" s="6">
        <v>202302</v>
      </c>
      <c r="B46" s="6">
        <v>36400</v>
      </c>
      <c r="C46" s="7">
        <v>0</v>
      </c>
      <c r="D46" s="7">
        <v>0</v>
      </c>
      <c r="E46" s="7">
        <v>0</v>
      </c>
      <c r="F46" s="7">
        <v>696432.22000000009</v>
      </c>
      <c r="G46" s="7">
        <v>0</v>
      </c>
      <c r="H46" s="7">
        <v>0</v>
      </c>
      <c r="I46" s="7">
        <v>0</v>
      </c>
      <c r="J46" s="7">
        <f t="shared" si="0"/>
        <v>696432.22000000009</v>
      </c>
      <c r="K46" s="7">
        <f t="shared" si="3"/>
        <v>34440009.949999996</v>
      </c>
      <c r="L46" s="10">
        <f t="shared" si="2"/>
        <v>3.5200000000000002E-2</v>
      </c>
      <c r="M46" s="11">
        <f t="shared" si="4"/>
        <v>98981.16</v>
      </c>
      <c r="N46" s="7">
        <f t="shared" si="7"/>
        <v>2076686.6900000002</v>
      </c>
      <c r="O46" s="7">
        <f t="shared" si="6"/>
        <v>32363323.259999994</v>
      </c>
      <c r="Q46" s="20"/>
      <c r="S46" s="20"/>
      <c r="U46" s="171"/>
      <c r="W46" s="20"/>
      <c r="Y46" s="20"/>
    </row>
    <row r="47" spans="1:25" outlineLevel="1" x14ac:dyDescent="0.25">
      <c r="A47" s="6">
        <v>202303</v>
      </c>
      <c r="B47" s="6">
        <v>36400</v>
      </c>
      <c r="C47" s="7">
        <v>0</v>
      </c>
      <c r="D47" s="7">
        <v>0</v>
      </c>
      <c r="E47" s="7">
        <v>0</v>
      </c>
      <c r="F47" s="7">
        <v>-714290.11</v>
      </c>
      <c r="G47" s="7">
        <v>0</v>
      </c>
      <c r="H47" s="7">
        <v>0</v>
      </c>
      <c r="I47" s="7">
        <v>0</v>
      </c>
      <c r="J47" s="7">
        <f t="shared" si="0"/>
        <v>-714290.11</v>
      </c>
      <c r="K47" s="7">
        <f t="shared" si="3"/>
        <v>33725719.839999996</v>
      </c>
      <c r="L47" s="10">
        <f t="shared" si="2"/>
        <v>3.5200000000000002E-2</v>
      </c>
      <c r="M47" s="11">
        <f t="shared" si="4"/>
        <v>101024.03</v>
      </c>
      <c r="N47" s="7">
        <f t="shared" si="7"/>
        <v>2177710.7200000002</v>
      </c>
      <c r="O47" s="7">
        <f t="shared" si="6"/>
        <v>31548009.119999997</v>
      </c>
      <c r="Q47" s="20"/>
      <c r="S47" s="20"/>
      <c r="U47" s="171"/>
      <c r="W47" s="20"/>
      <c r="Y47" s="20"/>
    </row>
    <row r="48" spans="1:25" outlineLevel="1" x14ac:dyDescent="0.25">
      <c r="A48" s="6">
        <v>202304</v>
      </c>
      <c r="B48" s="6">
        <v>36400</v>
      </c>
      <c r="C48" s="7">
        <v>0</v>
      </c>
      <c r="D48" s="7">
        <v>0</v>
      </c>
      <c r="E48" s="7">
        <v>0</v>
      </c>
      <c r="F48" s="7">
        <v>95752.18</v>
      </c>
      <c r="G48" s="7">
        <v>0</v>
      </c>
      <c r="H48" s="7">
        <v>0</v>
      </c>
      <c r="I48" s="7">
        <v>0</v>
      </c>
      <c r="J48" s="7">
        <f t="shared" si="0"/>
        <v>95752.18</v>
      </c>
      <c r="K48" s="7">
        <f t="shared" si="3"/>
        <v>33821472.019999996</v>
      </c>
      <c r="L48" s="10">
        <f t="shared" si="2"/>
        <v>3.5200000000000002E-2</v>
      </c>
      <c r="M48" s="11">
        <f t="shared" si="4"/>
        <v>98928.78</v>
      </c>
      <c r="N48" s="7">
        <f t="shared" si="7"/>
        <v>2276639.5</v>
      </c>
      <c r="O48" s="7">
        <f t="shared" si="6"/>
        <v>31544832.519999996</v>
      </c>
      <c r="Q48" s="20"/>
      <c r="S48" s="20"/>
      <c r="U48" s="171"/>
      <c r="W48" s="20"/>
      <c r="Y48" s="20"/>
    </row>
    <row r="49" spans="1:25" outlineLevel="1" x14ac:dyDescent="0.25">
      <c r="A49" s="6">
        <v>202305</v>
      </c>
      <c r="B49" s="6">
        <v>36400</v>
      </c>
      <c r="C49" s="7">
        <v>0</v>
      </c>
      <c r="D49" s="7">
        <v>0</v>
      </c>
      <c r="E49" s="7">
        <v>0</v>
      </c>
      <c r="F49" s="7">
        <v>-646254.22</v>
      </c>
      <c r="G49" s="7">
        <v>0</v>
      </c>
      <c r="H49" s="7">
        <v>0</v>
      </c>
      <c r="I49" s="7">
        <v>0</v>
      </c>
      <c r="J49" s="7">
        <f t="shared" si="0"/>
        <v>-646254.22</v>
      </c>
      <c r="K49" s="7">
        <f t="shared" si="3"/>
        <v>33175217.799999997</v>
      </c>
      <c r="L49" s="10">
        <f t="shared" si="2"/>
        <v>3.5200000000000002E-2</v>
      </c>
      <c r="M49" s="11">
        <f t="shared" si="4"/>
        <v>99209.65</v>
      </c>
      <c r="N49" s="7">
        <f t="shared" si="7"/>
        <v>2375849.15</v>
      </c>
      <c r="O49" s="7">
        <f t="shared" si="6"/>
        <v>30799368.649999999</v>
      </c>
      <c r="Q49" s="20"/>
      <c r="S49" s="20"/>
      <c r="U49" s="171"/>
      <c r="W49" s="20"/>
      <c r="Y49" s="20"/>
    </row>
    <row r="50" spans="1:25" outlineLevel="1" x14ac:dyDescent="0.25">
      <c r="A50" s="6">
        <v>202306</v>
      </c>
      <c r="B50" s="6">
        <v>36400</v>
      </c>
      <c r="C50" s="7">
        <v>0</v>
      </c>
      <c r="D50" s="7">
        <v>0</v>
      </c>
      <c r="E50" s="7">
        <v>0</v>
      </c>
      <c r="F50" s="7">
        <v>978.53</v>
      </c>
      <c r="G50" s="7">
        <v>0</v>
      </c>
      <c r="H50" s="7">
        <v>0</v>
      </c>
      <c r="I50" s="7">
        <v>0</v>
      </c>
      <c r="J50" s="7">
        <f t="shared" si="0"/>
        <v>978.53</v>
      </c>
      <c r="K50" s="7">
        <f t="shared" si="3"/>
        <v>33176196.329999998</v>
      </c>
      <c r="L50" s="10">
        <f t="shared" si="2"/>
        <v>3.5200000000000002E-2</v>
      </c>
      <c r="M50" s="11">
        <f t="shared" si="4"/>
        <v>97313.97</v>
      </c>
      <c r="N50" s="7">
        <f t="shared" si="7"/>
        <v>2473163.12</v>
      </c>
      <c r="O50" s="7">
        <f t="shared" si="6"/>
        <v>30703033.209999997</v>
      </c>
      <c r="Q50" s="20"/>
      <c r="S50" s="20"/>
      <c r="U50" s="171"/>
      <c r="W50" s="20"/>
      <c r="Y50" s="20"/>
    </row>
    <row r="51" spans="1:25" outlineLevel="1" x14ac:dyDescent="0.25">
      <c r="A51" s="6">
        <v>202307</v>
      </c>
      <c r="B51" s="6">
        <v>36400</v>
      </c>
      <c r="C51" s="7">
        <v>0</v>
      </c>
      <c r="D51" s="7">
        <v>0</v>
      </c>
      <c r="E51" s="7">
        <v>0</v>
      </c>
      <c r="F51" s="7">
        <v>531.39</v>
      </c>
      <c r="G51" s="7">
        <v>0</v>
      </c>
      <c r="H51" s="7">
        <v>0</v>
      </c>
      <c r="I51" s="7">
        <v>0</v>
      </c>
      <c r="J51" s="7">
        <f t="shared" si="0"/>
        <v>531.39</v>
      </c>
      <c r="K51" s="7">
        <f t="shared" si="3"/>
        <v>33176727.719999999</v>
      </c>
      <c r="L51" s="10">
        <f t="shared" si="2"/>
        <v>3.5200000000000002E-2</v>
      </c>
      <c r="M51" s="11">
        <f t="shared" si="4"/>
        <v>97316.84</v>
      </c>
      <c r="N51" s="7">
        <f t="shared" si="7"/>
        <v>2570479.96</v>
      </c>
      <c r="O51" s="7">
        <f t="shared" si="6"/>
        <v>30606247.759999998</v>
      </c>
      <c r="Q51" s="20"/>
      <c r="S51" s="20"/>
      <c r="U51" s="171"/>
      <c r="W51" s="20"/>
      <c r="Y51" s="20"/>
    </row>
    <row r="52" spans="1:25" outlineLevel="1" x14ac:dyDescent="0.25">
      <c r="A52" s="6">
        <v>202308</v>
      </c>
      <c r="B52" s="6">
        <v>36400</v>
      </c>
      <c r="C52" s="7">
        <v>0</v>
      </c>
      <c r="D52" s="7">
        <v>0</v>
      </c>
      <c r="E52" s="7">
        <v>0</v>
      </c>
      <c r="F52" s="7">
        <v>358.56</v>
      </c>
      <c r="G52" s="7">
        <v>0</v>
      </c>
      <c r="H52" s="7">
        <v>0</v>
      </c>
      <c r="I52" s="7">
        <v>0</v>
      </c>
      <c r="J52" s="7">
        <f t="shared" si="0"/>
        <v>358.56</v>
      </c>
      <c r="K52" s="7">
        <f t="shared" si="3"/>
        <v>33177086.279999997</v>
      </c>
      <c r="L52" s="10">
        <f t="shared" si="2"/>
        <v>3.5200000000000002E-2</v>
      </c>
      <c r="M52" s="11">
        <f t="shared" si="4"/>
        <v>97318.399999999994</v>
      </c>
      <c r="N52" s="7">
        <f t="shared" si="7"/>
        <v>2667798.36</v>
      </c>
      <c r="O52" s="7">
        <f t="shared" si="6"/>
        <v>30509287.919999998</v>
      </c>
      <c r="Q52" s="20"/>
      <c r="S52" s="20"/>
      <c r="U52" s="171"/>
      <c r="W52" s="20"/>
      <c r="Y52" s="20"/>
    </row>
    <row r="53" spans="1:25" outlineLevel="1" x14ac:dyDescent="0.25">
      <c r="A53" s="6">
        <v>202309</v>
      </c>
      <c r="B53" s="6">
        <v>36400</v>
      </c>
      <c r="C53" s="7">
        <v>0</v>
      </c>
      <c r="D53" s="7">
        <v>0</v>
      </c>
      <c r="E53" s="7">
        <v>0</v>
      </c>
      <c r="F53" s="7">
        <v>-31608.48</v>
      </c>
      <c r="G53" s="7">
        <v>0</v>
      </c>
      <c r="H53" s="7">
        <v>0</v>
      </c>
      <c r="I53" s="7">
        <v>0</v>
      </c>
      <c r="J53" s="7">
        <f t="shared" si="0"/>
        <v>-31608.48</v>
      </c>
      <c r="K53" s="7">
        <f t="shared" si="3"/>
        <v>33145477.799999997</v>
      </c>
      <c r="L53" s="10">
        <f t="shared" si="2"/>
        <v>3.5200000000000002E-2</v>
      </c>
      <c r="M53" s="11">
        <f t="shared" si="4"/>
        <v>97319.45</v>
      </c>
      <c r="N53" s="7">
        <f t="shared" si="7"/>
        <v>2765117.81</v>
      </c>
      <c r="O53" s="7">
        <f t="shared" si="6"/>
        <v>30380359.989999998</v>
      </c>
      <c r="Q53" s="20"/>
      <c r="S53" s="20"/>
      <c r="U53" s="171"/>
      <c r="W53" s="20"/>
      <c r="Y53" s="20"/>
    </row>
    <row r="54" spans="1:25" outlineLevel="1" x14ac:dyDescent="0.25">
      <c r="A54" s="6">
        <v>202310</v>
      </c>
      <c r="B54" s="6">
        <v>36400</v>
      </c>
      <c r="C54" s="7">
        <v>0</v>
      </c>
      <c r="D54" s="7">
        <v>0</v>
      </c>
      <c r="E54" s="7">
        <v>0</v>
      </c>
      <c r="F54" s="7">
        <v>403.3</v>
      </c>
      <c r="G54" s="7">
        <v>0</v>
      </c>
      <c r="H54" s="7">
        <v>0</v>
      </c>
      <c r="I54" s="7">
        <v>0</v>
      </c>
      <c r="J54" s="7">
        <f t="shared" si="0"/>
        <v>403.3</v>
      </c>
      <c r="K54" s="7">
        <f t="shared" si="3"/>
        <v>33145881.099999998</v>
      </c>
      <c r="L54" s="10">
        <f t="shared" si="2"/>
        <v>3.5200000000000002E-2</v>
      </c>
      <c r="M54" s="11">
        <f t="shared" si="4"/>
        <v>97226.73</v>
      </c>
      <c r="N54" s="7">
        <f t="shared" si="7"/>
        <v>2862344.54</v>
      </c>
      <c r="O54" s="7">
        <f t="shared" si="6"/>
        <v>30283536.559999999</v>
      </c>
      <c r="Q54" s="20"/>
      <c r="S54" s="20"/>
      <c r="U54" s="171"/>
      <c r="W54" s="20"/>
      <c r="Y54" s="20"/>
    </row>
    <row r="55" spans="1:25" outlineLevel="1" x14ac:dyDescent="0.25">
      <c r="A55" s="6">
        <v>202311</v>
      </c>
      <c r="B55" s="6">
        <v>36400</v>
      </c>
      <c r="C55" s="7">
        <v>0</v>
      </c>
      <c r="D55" s="7">
        <v>0</v>
      </c>
      <c r="E55" s="7">
        <v>0</v>
      </c>
      <c r="F55" s="7">
        <v>667.18</v>
      </c>
      <c r="G55" s="7">
        <v>0</v>
      </c>
      <c r="H55" s="7">
        <v>0</v>
      </c>
      <c r="I55" s="7">
        <v>0</v>
      </c>
      <c r="J55" s="7">
        <f t="shared" si="0"/>
        <v>667.18</v>
      </c>
      <c r="K55" s="7">
        <f t="shared" si="3"/>
        <v>33146548.279999997</v>
      </c>
      <c r="L55" s="10">
        <f t="shared" si="2"/>
        <v>3.5200000000000002E-2</v>
      </c>
      <c r="M55" s="11">
        <f t="shared" si="4"/>
        <v>97227.92</v>
      </c>
      <c r="N55" s="7">
        <f t="shared" si="7"/>
        <v>2959572.46</v>
      </c>
      <c r="O55" s="7">
        <f t="shared" si="6"/>
        <v>30186975.819999997</v>
      </c>
      <c r="Q55" s="20"/>
      <c r="S55" s="20"/>
      <c r="U55" s="171"/>
      <c r="W55" s="20"/>
      <c r="Y55" s="20"/>
    </row>
    <row r="56" spans="1:25" outlineLevel="1" x14ac:dyDescent="0.25">
      <c r="A56" s="6">
        <v>202312</v>
      </c>
      <c r="B56" s="6">
        <v>36400</v>
      </c>
      <c r="C56" s="7">
        <v>0</v>
      </c>
      <c r="D56" s="7">
        <v>0</v>
      </c>
      <c r="E56" s="7">
        <v>0</v>
      </c>
      <c r="F56" s="7">
        <v>914.52</v>
      </c>
      <c r="G56" s="7">
        <v>0</v>
      </c>
      <c r="H56" s="7">
        <v>0</v>
      </c>
      <c r="I56" s="7">
        <v>0</v>
      </c>
      <c r="J56" s="7">
        <f t="shared" si="0"/>
        <v>914.52</v>
      </c>
      <c r="K56" s="7">
        <f t="shared" si="3"/>
        <v>33147462.799999997</v>
      </c>
      <c r="L56" s="10">
        <f t="shared" si="2"/>
        <v>3.5200000000000002E-2</v>
      </c>
      <c r="M56" s="11">
        <f t="shared" si="4"/>
        <v>97229.87</v>
      </c>
      <c r="N56" s="7">
        <f t="shared" si="7"/>
        <v>3056802.33</v>
      </c>
      <c r="O56" s="7">
        <f t="shared" si="6"/>
        <v>30090660.469999999</v>
      </c>
      <c r="Q56" s="20"/>
      <c r="S56" s="20"/>
      <c r="U56" s="171"/>
      <c r="W56" s="20"/>
      <c r="Y56" s="20"/>
    </row>
    <row r="57" spans="1:25" outlineLevel="1" x14ac:dyDescent="0.25">
      <c r="A57" s="6">
        <v>202401</v>
      </c>
      <c r="B57" s="6">
        <v>36400</v>
      </c>
      <c r="C57" s="7">
        <v>0</v>
      </c>
      <c r="D57" s="7">
        <v>0</v>
      </c>
      <c r="E57" s="7">
        <v>0</v>
      </c>
      <c r="F57" s="7">
        <v>410.96</v>
      </c>
      <c r="G57" s="7">
        <v>6726022.79</v>
      </c>
      <c r="H57" s="7">
        <v>0</v>
      </c>
      <c r="I57" s="7">
        <v>0</v>
      </c>
      <c r="J57" s="7">
        <f t="shared" si="0"/>
        <v>6726433.75</v>
      </c>
      <c r="K57" s="7">
        <f t="shared" si="3"/>
        <v>39873896.549999997</v>
      </c>
      <c r="L57" s="10">
        <f t="shared" si="2"/>
        <v>3.5200000000000002E-2</v>
      </c>
      <c r="M57" s="11">
        <f t="shared" si="4"/>
        <v>97232.56</v>
      </c>
      <c r="N57" s="7">
        <f t="shared" si="7"/>
        <v>3154034.89</v>
      </c>
      <c r="O57" s="7">
        <f t="shared" si="6"/>
        <v>36719861.659999996</v>
      </c>
      <c r="Q57" s="20"/>
      <c r="S57" s="20"/>
      <c r="U57" s="171"/>
      <c r="W57" s="20"/>
      <c r="Y57" s="20"/>
    </row>
    <row r="58" spans="1:25" outlineLevel="1" x14ac:dyDescent="0.25">
      <c r="A58" s="6">
        <v>202402</v>
      </c>
      <c r="B58" s="6">
        <v>36400</v>
      </c>
      <c r="C58" s="7">
        <v>0</v>
      </c>
      <c r="D58" s="7">
        <v>0</v>
      </c>
      <c r="E58" s="7">
        <v>0</v>
      </c>
      <c r="F58" s="7">
        <v>606.16999999999996</v>
      </c>
      <c r="G58" s="7">
        <v>47404.82</v>
      </c>
      <c r="H58" s="7">
        <v>755709.8</v>
      </c>
      <c r="I58" s="7">
        <v>0</v>
      </c>
      <c r="J58" s="7">
        <f t="shared" si="0"/>
        <v>803720.79</v>
      </c>
      <c r="K58" s="7">
        <f t="shared" si="3"/>
        <v>40677617.339999996</v>
      </c>
      <c r="L58" s="10">
        <f t="shared" si="2"/>
        <v>3.5200000000000002E-2</v>
      </c>
      <c r="M58" s="11">
        <f t="shared" si="4"/>
        <v>116963.43</v>
      </c>
      <c r="N58" s="7">
        <f t="shared" si="7"/>
        <v>3270998.3200000003</v>
      </c>
      <c r="O58" s="7">
        <f t="shared" si="6"/>
        <v>37406619.019999996</v>
      </c>
      <c r="Q58" s="20"/>
      <c r="S58" s="20"/>
      <c r="U58" s="171"/>
      <c r="W58" s="20"/>
      <c r="Y58" s="20"/>
    </row>
    <row r="59" spans="1:25" outlineLevel="1" x14ac:dyDescent="0.25">
      <c r="A59" s="6">
        <v>202403</v>
      </c>
      <c r="B59" s="6">
        <v>36400</v>
      </c>
      <c r="C59" s="7">
        <v>0</v>
      </c>
      <c r="D59" s="7">
        <v>0</v>
      </c>
      <c r="E59" s="7">
        <v>0</v>
      </c>
      <c r="F59" s="7">
        <v>621.13</v>
      </c>
      <c r="G59" s="7">
        <v>-30654.57</v>
      </c>
      <c r="H59" s="7">
        <v>145626.01999999999</v>
      </c>
      <c r="I59" s="7">
        <v>0</v>
      </c>
      <c r="J59" s="7">
        <f t="shared" si="0"/>
        <v>115592.57999999999</v>
      </c>
      <c r="K59" s="7">
        <f t="shared" si="3"/>
        <v>40793209.919999994</v>
      </c>
      <c r="L59" s="10">
        <f t="shared" si="2"/>
        <v>3.5200000000000002E-2</v>
      </c>
      <c r="M59" s="11">
        <f t="shared" si="4"/>
        <v>119321.01</v>
      </c>
      <c r="N59" s="7">
        <f t="shared" si="7"/>
        <v>3390319.33</v>
      </c>
      <c r="O59" s="7">
        <f t="shared" si="6"/>
        <v>37402890.589999996</v>
      </c>
      <c r="Q59" s="20"/>
      <c r="S59" s="20"/>
      <c r="U59" s="171"/>
      <c r="W59" s="20"/>
      <c r="Y59" s="20"/>
    </row>
    <row r="60" spans="1:25" outlineLevel="1" x14ac:dyDescent="0.25">
      <c r="A60" s="6">
        <v>202404</v>
      </c>
      <c r="B60" s="6">
        <v>36400</v>
      </c>
      <c r="C60" s="7">
        <v>0</v>
      </c>
      <c r="D60" s="7">
        <v>0</v>
      </c>
      <c r="E60" s="7">
        <v>0</v>
      </c>
      <c r="F60" s="7">
        <v>570.4</v>
      </c>
      <c r="G60" s="7">
        <v>-32552.23</v>
      </c>
      <c r="H60" s="7">
        <v>-13302.83</v>
      </c>
      <c r="I60" s="7">
        <v>0</v>
      </c>
      <c r="J60" s="7">
        <f t="shared" si="0"/>
        <v>-45284.659999999996</v>
      </c>
      <c r="K60" s="7">
        <f t="shared" si="3"/>
        <v>40747925.259999998</v>
      </c>
      <c r="L60" s="10">
        <f t="shared" si="2"/>
        <v>3.5200000000000002E-2</v>
      </c>
      <c r="M60" s="11">
        <f t="shared" si="4"/>
        <v>119660.08</v>
      </c>
      <c r="N60" s="7">
        <f t="shared" si="7"/>
        <v>3509979.41</v>
      </c>
      <c r="O60" s="7">
        <f t="shared" si="6"/>
        <v>37237945.849999994</v>
      </c>
      <c r="Q60" s="20"/>
      <c r="S60" s="20"/>
      <c r="U60" s="171"/>
      <c r="W60" s="20"/>
      <c r="Y60" s="20"/>
    </row>
    <row r="61" spans="1:25" outlineLevel="1" x14ac:dyDescent="0.25">
      <c r="A61" s="6">
        <v>202405</v>
      </c>
      <c r="B61" s="6">
        <v>36400</v>
      </c>
      <c r="C61" s="7">
        <v>0</v>
      </c>
      <c r="D61" s="7">
        <v>0</v>
      </c>
      <c r="E61" s="7">
        <v>0</v>
      </c>
      <c r="F61" s="7">
        <v>835.19</v>
      </c>
      <c r="G61" s="7">
        <v>56864.9</v>
      </c>
      <c r="H61" s="7">
        <v>226015.99</v>
      </c>
      <c r="I61" s="7">
        <v>0</v>
      </c>
      <c r="J61" s="7">
        <f t="shared" si="0"/>
        <v>283716.08</v>
      </c>
      <c r="K61" s="7">
        <f t="shared" si="3"/>
        <v>41031641.339999996</v>
      </c>
      <c r="L61" s="10">
        <f t="shared" si="2"/>
        <v>3.5200000000000002E-2</v>
      </c>
      <c r="M61" s="11">
        <f t="shared" si="4"/>
        <v>119527.25</v>
      </c>
      <c r="N61" s="7">
        <f t="shared" si="7"/>
        <v>3629506.66</v>
      </c>
      <c r="O61" s="7">
        <f t="shared" si="6"/>
        <v>37402134.679999992</v>
      </c>
      <c r="Q61" s="20"/>
      <c r="S61" s="20"/>
      <c r="U61" s="171"/>
      <c r="W61" s="20"/>
      <c r="Y61" s="20"/>
    </row>
    <row r="62" spans="1:25" outlineLevel="1" x14ac:dyDescent="0.25">
      <c r="A62" s="6">
        <v>202406</v>
      </c>
      <c r="B62" s="6">
        <v>36400</v>
      </c>
      <c r="C62" s="7">
        <v>0</v>
      </c>
      <c r="D62" s="7">
        <v>0</v>
      </c>
      <c r="E62" s="7">
        <v>0</v>
      </c>
      <c r="F62" s="7">
        <v>664.4</v>
      </c>
      <c r="G62" s="7">
        <v>-50998.45</v>
      </c>
      <c r="H62" s="7">
        <v>353400.36</v>
      </c>
      <c r="I62" s="7">
        <v>0</v>
      </c>
      <c r="J62" s="7">
        <f t="shared" si="0"/>
        <v>303066.31</v>
      </c>
      <c r="K62" s="7">
        <f t="shared" si="3"/>
        <v>41334707.649999999</v>
      </c>
      <c r="L62" s="10">
        <f t="shared" si="2"/>
        <v>3.5200000000000002E-2</v>
      </c>
      <c r="M62" s="11">
        <f t="shared" si="4"/>
        <v>120359.48</v>
      </c>
      <c r="N62" s="7">
        <f t="shared" si="7"/>
        <v>3749866.14</v>
      </c>
      <c r="O62" s="7">
        <f t="shared" si="6"/>
        <v>37584841.509999998</v>
      </c>
      <c r="Q62" s="20"/>
      <c r="S62" s="20"/>
      <c r="U62" s="171"/>
      <c r="W62" s="20"/>
      <c r="Y62" s="20"/>
    </row>
    <row r="63" spans="1:25" outlineLevel="1" x14ac:dyDescent="0.25">
      <c r="A63" s="6">
        <v>202407</v>
      </c>
      <c r="B63" s="6">
        <v>36400</v>
      </c>
      <c r="C63" s="7">
        <v>0</v>
      </c>
      <c r="D63" s="7">
        <v>0</v>
      </c>
      <c r="E63" s="7">
        <v>0</v>
      </c>
      <c r="F63" s="7">
        <v>0</v>
      </c>
      <c r="G63" s="7">
        <v>-604.6</v>
      </c>
      <c r="H63" s="7">
        <v>260421.33</v>
      </c>
      <c r="I63" s="7">
        <v>0</v>
      </c>
      <c r="J63" s="7">
        <f t="shared" si="0"/>
        <v>259816.72999999998</v>
      </c>
      <c r="K63" s="7">
        <f t="shared" si="3"/>
        <v>41594524.379999995</v>
      </c>
      <c r="L63" s="10">
        <f t="shared" si="2"/>
        <v>3.5200000000000002E-2</v>
      </c>
      <c r="M63" s="11">
        <f t="shared" si="4"/>
        <v>121248.48</v>
      </c>
      <c r="N63" s="7">
        <f t="shared" si="7"/>
        <v>3871114.62</v>
      </c>
      <c r="O63" s="7">
        <f t="shared" si="6"/>
        <v>37723409.759999998</v>
      </c>
      <c r="Q63" s="20"/>
      <c r="S63" s="20"/>
      <c r="U63" s="171"/>
      <c r="W63" s="20"/>
      <c r="Y63" s="20"/>
    </row>
    <row r="64" spans="1:25" outlineLevel="1" x14ac:dyDescent="0.25">
      <c r="A64" s="6">
        <v>202408</v>
      </c>
      <c r="B64" s="6">
        <v>36400</v>
      </c>
      <c r="C64" s="7">
        <v>0</v>
      </c>
      <c r="D64" s="7">
        <v>0</v>
      </c>
      <c r="E64" s="7">
        <v>0</v>
      </c>
      <c r="F64" s="7">
        <v>0</v>
      </c>
      <c r="G64" s="7">
        <v>18344.349999999999</v>
      </c>
      <c r="H64" s="7">
        <v>474290.94</v>
      </c>
      <c r="I64" s="7">
        <v>0</v>
      </c>
      <c r="J64" s="7">
        <f t="shared" si="0"/>
        <v>492635.29</v>
      </c>
      <c r="K64" s="7">
        <f t="shared" si="3"/>
        <v>42087159.669999994</v>
      </c>
      <c r="L64" s="10">
        <f t="shared" si="2"/>
        <v>3.5200000000000002E-2</v>
      </c>
      <c r="M64" s="11">
        <f t="shared" si="4"/>
        <v>122010.6</v>
      </c>
      <c r="N64" s="7">
        <f t="shared" si="7"/>
        <v>3993125.22</v>
      </c>
      <c r="O64" s="7">
        <f t="shared" si="6"/>
        <v>38094034.449999996</v>
      </c>
      <c r="Q64" s="20"/>
      <c r="S64" s="20"/>
      <c r="U64" s="171"/>
      <c r="W64" s="20"/>
      <c r="Y64" s="20"/>
    </row>
    <row r="65" spans="1:25" outlineLevel="1" x14ac:dyDescent="0.25">
      <c r="A65" s="6">
        <v>202409</v>
      </c>
      <c r="B65" s="6">
        <v>36400</v>
      </c>
      <c r="C65" s="7">
        <v>0</v>
      </c>
      <c r="D65" s="7">
        <v>0</v>
      </c>
      <c r="E65" s="7">
        <v>0</v>
      </c>
      <c r="F65" s="7">
        <v>0</v>
      </c>
      <c r="G65" s="7">
        <v>-17491.009999999998</v>
      </c>
      <c r="H65" s="7">
        <v>458345.43</v>
      </c>
      <c r="I65" s="7">
        <v>0</v>
      </c>
      <c r="J65" s="7">
        <f t="shared" si="0"/>
        <v>440854.42</v>
      </c>
      <c r="K65" s="7">
        <f t="shared" si="3"/>
        <v>42528014.089999996</v>
      </c>
      <c r="L65" s="10">
        <f t="shared" si="2"/>
        <v>3.5200000000000002E-2</v>
      </c>
      <c r="M65" s="11">
        <f t="shared" si="4"/>
        <v>123455.67</v>
      </c>
      <c r="N65" s="7">
        <f t="shared" si="7"/>
        <v>4116580.89</v>
      </c>
      <c r="O65" s="7">
        <f t="shared" si="6"/>
        <v>38411433.199999996</v>
      </c>
      <c r="Q65" s="20"/>
      <c r="S65" s="20"/>
      <c r="U65" s="171"/>
      <c r="W65" s="20"/>
      <c r="Y65" s="20"/>
    </row>
    <row r="66" spans="1:25" outlineLevel="1" x14ac:dyDescent="0.25">
      <c r="A66" s="6">
        <v>202410</v>
      </c>
      <c r="B66" s="6">
        <v>36400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676259.48</v>
      </c>
      <c r="I66" s="7">
        <v>0</v>
      </c>
      <c r="J66" s="7">
        <f t="shared" si="0"/>
        <v>676259.48</v>
      </c>
      <c r="K66" s="7">
        <f t="shared" si="3"/>
        <v>43204273.569999993</v>
      </c>
      <c r="L66" s="10">
        <f t="shared" si="2"/>
        <v>3.5200000000000002E-2</v>
      </c>
      <c r="M66" s="11">
        <f t="shared" si="4"/>
        <v>124748.84</v>
      </c>
      <c r="N66" s="7">
        <f t="shared" si="7"/>
        <v>4241329.7300000004</v>
      </c>
      <c r="O66" s="7">
        <f t="shared" si="6"/>
        <v>38962943.839999989</v>
      </c>
      <c r="Q66" s="20"/>
      <c r="S66" s="20"/>
      <c r="U66" s="171"/>
      <c r="W66" s="20"/>
      <c r="Y66" s="20"/>
    </row>
    <row r="67" spans="1:25" outlineLevel="1" x14ac:dyDescent="0.25">
      <c r="A67" s="6">
        <v>202411</v>
      </c>
      <c r="B67" s="6">
        <v>36400</v>
      </c>
      <c r="C67" s="7">
        <v>0</v>
      </c>
      <c r="D67" s="7">
        <v>0</v>
      </c>
      <c r="E67" s="7">
        <v>0</v>
      </c>
      <c r="F67" s="7">
        <v>0</v>
      </c>
      <c r="G67" s="7">
        <v>1524.28</v>
      </c>
      <c r="H67" s="7">
        <v>798132</v>
      </c>
      <c r="I67" s="7">
        <v>0</v>
      </c>
      <c r="J67" s="7">
        <f t="shared" si="0"/>
        <v>799656.28</v>
      </c>
      <c r="K67" s="7">
        <f t="shared" si="3"/>
        <v>44003929.849999994</v>
      </c>
      <c r="L67" s="10">
        <f t="shared" si="2"/>
        <v>3.5200000000000002E-2</v>
      </c>
      <c r="M67" s="11">
        <f t="shared" si="4"/>
        <v>126732.54</v>
      </c>
      <c r="N67" s="7">
        <f t="shared" si="7"/>
        <v>4368062.2700000005</v>
      </c>
      <c r="O67" s="7">
        <f t="shared" si="6"/>
        <v>39635867.579999991</v>
      </c>
      <c r="Q67" s="20"/>
      <c r="S67" s="20"/>
      <c r="U67" s="171"/>
      <c r="W67" s="20"/>
      <c r="Y67" s="20"/>
    </row>
    <row r="68" spans="1:25" outlineLevel="1" x14ac:dyDescent="0.25">
      <c r="A68" s="6">
        <v>202412</v>
      </c>
      <c r="B68" s="6">
        <v>36400</v>
      </c>
      <c r="C68" s="7">
        <v>0</v>
      </c>
      <c r="D68" s="7">
        <v>0</v>
      </c>
      <c r="E68" s="7">
        <v>0</v>
      </c>
      <c r="F68" s="7">
        <v>0</v>
      </c>
      <c r="G68" s="7">
        <v>20737.14</v>
      </c>
      <c r="H68" s="7">
        <v>454041.07</v>
      </c>
      <c r="I68" s="7">
        <v>0</v>
      </c>
      <c r="J68" s="7">
        <f t="shared" ref="J68:J82" si="8">SUM(C68:I68)</f>
        <v>474778.21</v>
      </c>
      <c r="K68" s="7">
        <f t="shared" si="3"/>
        <v>44478708.059999995</v>
      </c>
      <c r="L68" s="10">
        <f t="shared" si="2"/>
        <v>3.5200000000000002E-2</v>
      </c>
      <c r="M68" s="11">
        <f t="shared" si="4"/>
        <v>129078.19</v>
      </c>
      <c r="N68" s="7">
        <f t="shared" si="7"/>
        <v>4497140.4600000009</v>
      </c>
      <c r="O68" s="7">
        <f t="shared" si="6"/>
        <v>39981567.599999994</v>
      </c>
      <c r="Q68" s="20"/>
      <c r="S68" s="20"/>
      <c r="U68" s="171"/>
      <c r="W68" s="20"/>
      <c r="Y68" s="20"/>
    </row>
    <row r="69" spans="1:25" outlineLevel="1" x14ac:dyDescent="0.25">
      <c r="A69" s="6">
        <v>202501</v>
      </c>
      <c r="B69" s="6">
        <v>36400</v>
      </c>
      <c r="C69" s="7">
        <v>0</v>
      </c>
      <c r="D69" s="7">
        <v>0</v>
      </c>
      <c r="E69" s="7">
        <v>0</v>
      </c>
      <c r="F69" s="7">
        <v>0</v>
      </c>
      <c r="G69" s="7">
        <v>-17587.72</v>
      </c>
      <c r="H69" s="7">
        <v>142135.57</v>
      </c>
      <c r="I69" s="7">
        <v>0</v>
      </c>
      <c r="J69" s="7">
        <f t="shared" si="8"/>
        <v>124547.85</v>
      </c>
      <c r="K69" s="7">
        <f t="shared" si="3"/>
        <v>44603255.909999996</v>
      </c>
      <c r="L69" s="10">
        <f t="shared" ref="L69:L80" si="9">3.52%</f>
        <v>3.5200000000000002E-2</v>
      </c>
      <c r="M69" s="11">
        <f t="shared" si="4"/>
        <v>130470.88</v>
      </c>
      <c r="N69" s="7">
        <f t="shared" si="7"/>
        <v>4627611.3400000008</v>
      </c>
      <c r="O69" s="7">
        <f t="shared" si="6"/>
        <v>39975644.569999993</v>
      </c>
      <c r="Q69" s="20"/>
      <c r="S69" s="20"/>
      <c r="U69" s="171"/>
      <c r="W69" s="20"/>
      <c r="Y69" s="20"/>
    </row>
    <row r="70" spans="1:25" outlineLevel="1" x14ac:dyDescent="0.25">
      <c r="A70" s="6">
        <v>202502</v>
      </c>
      <c r="B70" s="6">
        <v>36400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-114184.17</v>
      </c>
      <c r="I70" s="7">
        <v>0</v>
      </c>
      <c r="J70" s="7">
        <f t="shared" si="8"/>
        <v>-114184.17</v>
      </c>
      <c r="K70" s="7">
        <f t="shared" ref="K70:K82" si="10">K69+J70</f>
        <v>44489071.739999995</v>
      </c>
      <c r="L70" s="10">
        <f t="shared" si="9"/>
        <v>3.5200000000000002E-2</v>
      </c>
      <c r="M70" s="11">
        <f t="shared" ref="M70:M82" si="11">ROUND(((L70*K69)/12),2)</f>
        <v>130836.22</v>
      </c>
      <c r="N70" s="7">
        <f t="shared" si="7"/>
        <v>4758447.5600000005</v>
      </c>
      <c r="O70" s="7">
        <f t="shared" si="6"/>
        <v>39730624.179999992</v>
      </c>
      <c r="Q70" s="20"/>
      <c r="S70" s="20"/>
      <c r="U70" s="171"/>
      <c r="W70" s="20"/>
      <c r="Y70" s="20"/>
    </row>
    <row r="71" spans="1:25" outlineLevel="1" x14ac:dyDescent="0.25">
      <c r="A71" s="6">
        <v>202503</v>
      </c>
      <c r="B71" s="6">
        <v>36400</v>
      </c>
      <c r="C71" s="7">
        <v>0</v>
      </c>
      <c r="D71" s="7">
        <v>0</v>
      </c>
      <c r="E71" s="7">
        <v>0</v>
      </c>
      <c r="F71" s="7">
        <v>0</v>
      </c>
      <c r="G71" s="7">
        <v>5899.17</v>
      </c>
      <c r="H71" s="7">
        <v>67685.37</v>
      </c>
      <c r="I71" s="7">
        <v>0</v>
      </c>
      <c r="J71" s="7">
        <f t="shared" si="8"/>
        <v>73584.539999999994</v>
      </c>
      <c r="K71" s="7">
        <f t="shared" si="10"/>
        <v>44562656.279999994</v>
      </c>
      <c r="L71" s="10">
        <f t="shared" si="9"/>
        <v>3.5200000000000002E-2</v>
      </c>
      <c r="M71" s="11">
        <f t="shared" si="11"/>
        <v>130501.28</v>
      </c>
      <c r="N71" s="7">
        <f t="shared" si="7"/>
        <v>4888948.8400000008</v>
      </c>
      <c r="O71" s="7">
        <f t="shared" si="6"/>
        <v>39673707.43999999</v>
      </c>
      <c r="Q71" s="20"/>
      <c r="S71" s="20"/>
      <c r="U71" s="171"/>
      <c r="W71" s="20"/>
      <c r="Y71" s="20"/>
    </row>
    <row r="72" spans="1:25" outlineLevel="1" x14ac:dyDescent="0.25">
      <c r="A72" s="6">
        <v>202504</v>
      </c>
      <c r="B72" s="6">
        <v>36400</v>
      </c>
      <c r="C72" s="7">
        <v>0</v>
      </c>
      <c r="D72" s="7">
        <v>0</v>
      </c>
      <c r="E72" s="7">
        <v>0</v>
      </c>
      <c r="F72" s="7">
        <v>0</v>
      </c>
      <c r="G72" s="7">
        <v>-5899.17</v>
      </c>
      <c r="H72" s="7">
        <v>-45108.01</v>
      </c>
      <c r="I72" s="7">
        <v>0</v>
      </c>
      <c r="J72" s="7">
        <f t="shared" si="8"/>
        <v>-51007.18</v>
      </c>
      <c r="K72" s="7">
        <f t="shared" si="10"/>
        <v>44511649.099999994</v>
      </c>
      <c r="L72" s="10">
        <f t="shared" si="9"/>
        <v>3.5200000000000002E-2</v>
      </c>
      <c r="M72" s="11">
        <f t="shared" si="11"/>
        <v>130717.13</v>
      </c>
      <c r="N72" s="7">
        <f t="shared" si="7"/>
        <v>5019665.9700000007</v>
      </c>
      <c r="O72" s="7">
        <f t="shared" si="6"/>
        <v>39491983.129999995</v>
      </c>
      <c r="Q72" s="20"/>
      <c r="S72" s="20"/>
      <c r="U72" s="171"/>
      <c r="W72" s="20"/>
      <c r="Y72" s="20"/>
    </row>
    <row r="73" spans="1:25" outlineLevel="1" x14ac:dyDescent="0.25">
      <c r="A73" s="6">
        <v>202505</v>
      </c>
      <c r="B73" s="6">
        <v>36400</v>
      </c>
      <c r="C73" s="7">
        <v>0</v>
      </c>
      <c r="D73" s="7">
        <v>0</v>
      </c>
      <c r="E73" s="7">
        <v>0</v>
      </c>
      <c r="F73" s="7">
        <v>0</v>
      </c>
      <c r="G73" s="7">
        <v>10654.4</v>
      </c>
      <c r="H73" s="7">
        <v>3840</v>
      </c>
      <c r="I73" s="7">
        <v>0</v>
      </c>
      <c r="J73" s="7">
        <f t="shared" si="8"/>
        <v>14494.4</v>
      </c>
      <c r="K73" s="7">
        <f t="shared" si="10"/>
        <v>44526143.499999993</v>
      </c>
      <c r="L73" s="10">
        <f t="shared" si="9"/>
        <v>3.5200000000000002E-2</v>
      </c>
      <c r="M73" s="11">
        <f t="shared" si="11"/>
        <v>130567.5</v>
      </c>
      <c r="N73" s="7">
        <f t="shared" si="7"/>
        <v>5150233.4700000007</v>
      </c>
      <c r="O73" s="7">
        <f t="shared" si="6"/>
        <v>39375910.029999994</v>
      </c>
      <c r="Q73" s="20"/>
      <c r="S73" s="20"/>
      <c r="U73" s="171"/>
      <c r="W73" s="20"/>
      <c r="Y73" s="20"/>
    </row>
    <row r="74" spans="1:25" outlineLevel="1" x14ac:dyDescent="0.25">
      <c r="A74" s="6">
        <v>202506</v>
      </c>
      <c r="B74" s="6">
        <v>36400</v>
      </c>
      <c r="C74" s="7">
        <v>0</v>
      </c>
      <c r="D74" s="7">
        <v>0</v>
      </c>
      <c r="E74" s="7">
        <v>0</v>
      </c>
      <c r="F74" s="7">
        <v>0</v>
      </c>
      <c r="G74" s="7">
        <v>-8471.4500000000007</v>
      </c>
      <c r="H74" s="7">
        <v>4657.96</v>
      </c>
      <c r="I74" s="7">
        <v>0</v>
      </c>
      <c r="J74" s="7">
        <f t="shared" si="8"/>
        <v>-3813.4900000000007</v>
      </c>
      <c r="K74" s="7">
        <f t="shared" si="10"/>
        <v>44522330.00999999</v>
      </c>
      <c r="L74" s="10">
        <f t="shared" si="9"/>
        <v>3.5200000000000002E-2</v>
      </c>
      <c r="M74" s="11">
        <f t="shared" si="11"/>
        <v>130610.02</v>
      </c>
      <c r="N74" s="7">
        <f t="shared" si="7"/>
        <v>5280843.49</v>
      </c>
      <c r="O74" s="7">
        <f t="shared" si="6"/>
        <v>39241486.519999988</v>
      </c>
      <c r="Q74" s="20"/>
      <c r="S74" s="20"/>
      <c r="U74" s="171"/>
      <c r="W74" s="20"/>
      <c r="Y74" s="20"/>
    </row>
    <row r="75" spans="1:25" outlineLevel="1" x14ac:dyDescent="0.25">
      <c r="A75" s="6">
        <v>202507</v>
      </c>
      <c r="B75" s="6">
        <v>36400</v>
      </c>
      <c r="C75" s="7">
        <v>0</v>
      </c>
      <c r="D75" s="7">
        <v>0</v>
      </c>
      <c r="E75" s="7">
        <v>0</v>
      </c>
      <c r="F75" s="7">
        <v>0</v>
      </c>
      <c r="G75" s="7">
        <v>1544.7</v>
      </c>
      <c r="H75" s="7">
        <v>7916.56</v>
      </c>
      <c r="I75" s="7">
        <v>0</v>
      </c>
      <c r="J75" s="7">
        <f t="shared" si="8"/>
        <v>9461.26</v>
      </c>
      <c r="K75" s="7">
        <f t="shared" si="10"/>
        <v>44531791.269999988</v>
      </c>
      <c r="L75" s="10">
        <f t="shared" si="9"/>
        <v>3.5200000000000002E-2</v>
      </c>
      <c r="M75" s="11">
        <f t="shared" si="11"/>
        <v>130598.83</v>
      </c>
      <c r="N75" s="7">
        <f t="shared" si="7"/>
        <v>5411442.3200000003</v>
      </c>
      <c r="O75" s="7">
        <f t="shared" si="6"/>
        <v>39120348.949999988</v>
      </c>
      <c r="Q75" s="20"/>
      <c r="S75" s="20"/>
      <c r="U75" s="171"/>
      <c r="W75" s="20"/>
      <c r="Y75" s="20"/>
    </row>
    <row r="76" spans="1:25" outlineLevel="1" x14ac:dyDescent="0.25">
      <c r="A76" s="6">
        <v>202508</v>
      </c>
      <c r="B76" s="6">
        <v>36400</v>
      </c>
      <c r="C76" s="7">
        <v>0</v>
      </c>
      <c r="D76" s="7">
        <v>0</v>
      </c>
      <c r="E76" s="7">
        <v>0</v>
      </c>
      <c r="F76" s="7">
        <v>0</v>
      </c>
      <c r="G76" s="7">
        <v>-1544.7</v>
      </c>
      <c r="H76" s="7">
        <v>7833.24</v>
      </c>
      <c r="I76" s="7">
        <v>0</v>
      </c>
      <c r="J76" s="7">
        <f t="shared" si="8"/>
        <v>6288.54</v>
      </c>
      <c r="K76" s="7">
        <f t="shared" si="10"/>
        <v>44538079.809999987</v>
      </c>
      <c r="L76" s="10">
        <f t="shared" si="9"/>
        <v>3.5200000000000002E-2</v>
      </c>
      <c r="M76" s="11">
        <f t="shared" si="11"/>
        <v>130626.59</v>
      </c>
      <c r="N76" s="7">
        <f t="shared" si="7"/>
        <v>5542068.9100000001</v>
      </c>
      <c r="O76" s="7">
        <f t="shared" ref="O76:O82" si="12">K76-N76</f>
        <v>38996010.899999991</v>
      </c>
      <c r="Q76" s="20"/>
      <c r="S76" s="20"/>
      <c r="U76" s="171"/>
      <c r="W76" s="20"/>
      <c r="Y76" s="20"/>
    </row>
    <row r="77" spans="1:25" outlineLevel="1" x14ac:dyDescent="0.25">
      <c r="A77" s="6">
        <v>202509</v>
      </c>
      <c r="B77" s="6">
        <v>36400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-4598.5200000000004</v>
      </c>
      <c r="I77" s="7">
        <v>0</v>
      </c>
      <c r="J77" s="7">
        <f t="shared" si="8"/>
        <v>-4598.5200000000004</v>
      </c>
      <c r="K77" s="7">
        <f t="shared" si="10"/>
        <v>44533481.289999984</v>
      </c>
      <c r="L77" s="10">
        <f t="shared" si="9"/>
        <v>3.5200000000000002E-2</v>
      </c>
      <c r="M77" s="11">
        <f t="shared" si="11"/>
        <v>130645.03</v>
      </c>
      <c r="N77" s="7">
        <f t="shared" ref="N77:N82" si="13">M77+N76</f>
        <v>5672713.9400000004</v>
      </c>
      <c r="O77" s="7">
        <f t="shared" si="12"/>
        <v>38860767.349999987</v>
      </c>
      <c r="Q77" s="20"/>
      <c r="S77" s="20"/>
      <c r="U77" s="171"/>
      <c r="W77" s="20"/>
      <c r="Y77" s="20"/>
    </row>
    <row r="78" spans="1:25" outlineLevel="1" x14ac:dyDescent="0.25">
      <c r="A78" s="6">
        <v>202510</v>
      </c>
      <c r="B78" s="6">
        <v>36400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3000.6</v>
      </c>
      <c r="I78" s="7">
        <v>0</v>
      </c>
      <c r="J78" s="7">
        <f t="shared" si="8"/>
        <v>3000.6</v>
      </c>
      <c r="K78" s="7">
        <f t="shared" si="10"/>
        <v>44536481.889999986</v>
      </c>
      <c r="L78" s="10">
        <f t="shared" si="9"/>
        <v>3.5200000000000002E-2</v>
      </c>
      <c r="M78" s="11">
        <f t="shared" si="11"/>
        <v>130631.55</v>
      </c>
      <c r="N78" s="7">
        <f t="shared" si="13"/>
        <v>5803345.4900000002</v>
      </c>
      <c r="O78" s="7">
        <f t="shared" si="12"/>
        <v>38733136.399999984</v>
      </c>
      <c r="Q78" s="20"/>
      <c r="S78" s="20"/>
      <c r="U78" s="171"/>
      <c r="W78" s="20"/>
      <c r="Y78" s="20"/>
    </row>
    <row r="79" spans="1:25" outlineLevel="1" x14ac:dyDescent="0.25">
      <c r="A79" s="6">
        <v>202511</v>
      </c>
      <c r="B79" s="6">
        <v>36400</v>
      </c>
      <c r="C79" s="7">
        <v>0</v>
      </c>
      <c r="D79" s="7">
        <v>0</v>
      </c>
      <c r="E79" s="7">
        <v>0</v>
      </c>
      <c r="F79" s="7">
        <v>0</v>
      </c>
      <c r="G79" s="7">
        <v>1727.7</v>
      </c>
      <c r="H79" s="7">
        <v>3607.1</v>
      </c>
      <c r="I79" s="7">
        <v>0</v>
      </c>
      <c r="J79" s="7">
        <f t="shared" si="8"/>
        <v>5334.8</v>
      </c>
      <c r="K79" s="7">
        <f t="shared" si="10"/>
        <v>44541816.689999983</v>
      </c>
      <c r="L79" s="10">
        <f t="shared" si="9"/>
        <v>3.5200000000000002E-2</v>
      </c>
      <c r="M79" s="11">
        <f t="shared" si="11"/>
        <v>130640.35</v>
      </c>
      <c r="N79" s="7">
        <f t="shared" si="13"/>
        <v>5933985.8399999999</v>
      </c>
      <c r="O79" s="7">
        <f t="shared" si="12"/>
        <v>38607830.849999979</v>
      </c>
      <c r="Q79" s="20"/>
      <c r="S79" s="20"/>
      <c r="U79" s="171"/>
      <c r="W79" s="20"/>
      <c r="Y79" s="20"/>
    </row>
    <row r="80" spans="1:25" outlineLevel="1" x14ac:dyDescent="0.25">
      <c r="A80" s="6">
        <v>202512</v>
      </c>
      <c r="B80" s="6">
        <v>36400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1336.3</v>
      </c>
      <c r="I80" s="7">
        <v>18157875.41</v>
      </c>
      <c r="J80" s="7">
        <f t="shared" si="8"/>
        <v>18159211.710000001</v>
      </c>
      <c r="K80" s="7">
        <f t="shared" si="10"/>
        <v>62701028.399999984</v>
      </c>
      <c r="L80" s="10">
        <f t="shared" si="9"/>
        <v>3.5200000000000002E-2</v>
      </c>
      <c r="M80" s="11">
        <f t="shared" si="11"/>
        <v>130656</v>
      </c>
      <c r="N80" s="7">
        <f t="shared" si="13"/>
        <v>6064641.8399999999</v>
      </c>
      <c r="O80" s="7">
        <f t="shared" si="12"/>
        <v>56636386.559999987</v>
      </c>
      <c r="Q80" s="20"/>
      <c r="S80" s="20"/>
      <c r="U80" s="171"/>
      <c r="W80" s="20"/>
      <c r="Y80" s="20"/>
    </row>
    <row r="81" spans="1:25" outlineLevel="1" x14ac:dyDescent="0.25">
      <c r="A81" s="6">
        <v>202601</v>
      </c>
      <c r="B81" s="6">
        <v>36400</v>
      </c>
      <c r="C81" s="7">
        <v>0</v>
      </c>
      <c r="D81" s="7">
        <v>0</v>
      </c>
      <c r="E81" s="7">
        <v>0</v>
      </c>
      <c r="F81" s="7">
        <v>0</v>
      </c>
      <c r="G81" s="7">
        <v>47.3</v>
      </c>
      <c r="H81" s="7">
        <v>1664</v>
      </c>
      <c r="I81" s="7">
        <v>215578</v>
      </c>
      <c r="J81" s="7">
        <f t="shared" si="8"/>
        <v>217289.3</v>
      </c>
      <c r="K81" s="7">
        <f t="shared" si="10"/>
        <v>62918317.699999981</v>
      </c>
      <c r="L81" s="10">
        <f>3.52%</f>
        <v>3.5200000000000002E-2</v>
      </c>
      <c r="M81" s="11">
        <f t="shared" si="11"/>
        <v>183923.02</v>
      </c>
      <c r="N81" s="7">
        <f t="shared" si="13"/>
        <v>6248564.8599999994</v>
      </c>
      <c r="O81" s="7">
        <f t="shared" si="12"/>
        <v>56669752.839999981</v>
      </c>
      <c r="Q81" s="20"/>
      <c r="S81" s="20"/>
      <c r="U81" s="171"/>
      <c r="W81" s="20"/>
      <c r="Y81" s="20"/>
    </row>
    <row r="82" spans="1:25" outlineLevel="1" x14ac:dyDescent="0.25">
      <c r="A82" s="6">
        <v>202602</v>
      </c>
      <c r="B82" s="6">
        <v>36400</v>
      </c>
      <c r="C82" s="7">
        <v>0</v>
      </c>
      <c r="D82" s="7">
        <v>0</v>
      </c>
      <c r="E82" s="7">
        <v>0</v>
      </c>
      <c r="F82" s="7">
        <v>0</v>
      </c>
      <c r="G82" s="7">
        <v>-591.9</v>
      </c>
      <c r="H82" s="7">
        <v>2560</v>
      </c>
      <c r="I82" s="7">
        <v>13415.64</v>
      </c>
      <c r="J82" s="7">
        <f t="shared" si="8"/>
        <v>15383.74</v>
      </c>
      <c r="K82" s="7">
        <f t="shared" si="10"/>
        <v>62933701.439999983</v>
      </c>
      <c r="L82" s="10">
        <f>3.52%</f>
        <v>3.5200000000000002E-2</v>
      </c>
      <c r="M82" s="11">
        <f t="shared" si="11"/>
        <v>184560.4</v>
      </c>
      <c r="N82" s="7">
        <f t="shared" si="13"/>
        <v>6433125.2599999998</v>
      </c>
      <c r="O82" s="7">
        <f t="shared" si="12"/>
        <v>56500576.179999985</v>
      </c>
      <c r="Q82" s="20"/>
      <c r="S82" s="20"/>
      <c r="U82" s="171"/>
      <c r="W82" s="20"/>
      <c r="Y82" s="20"/>
    </row>
    <row r="83" spans="1:25" x14ac:dyDescent="0.25">
      <c r="A83" s="6"/>
      <c r="B83" s="6"/>
      <c r="C83" s="7"/>
      <c r="D83" s="7"/>
      <c r="E83" s="7"/>
      <c r="F83" s="7"/>
      <c r="G83" s="7"/>
      <c r="H83" s="7"/>
      <c r="I83" s="7"/>
      <c r="J83" s="7"/>
      <c r="K83" s="7"/>
      <c r="L83" s="10"/>
      <c r="M83" s="11"/>
      <c r="N83" s="7"/>
      <c r="Q83" s="20"/>
      <c r="S83" s="20"/>
      <c r="U83" s="171"/>
      <c r="W83" s="20"/>
      <c r="Y83" s="20"/>
    </row>
    <row r="84" spans="1:25" x14ac:dyDescent="0.25">
      <c r="A84" s="12" t="s">
        <v>21</v>
      </c>
      <c r="B84" s="12"/>
      <c r="C84" s="7">
        <f>SUM(C4:C82)</f>
        <v>4341.1499999999996</v>
      </c>
      <c r="D84" s="7">
        <f t="shared" ref="D84:J84" si="14">SUM(D4:D82)</f>
        <v>12136663.91</v>
      </c>
      <c r="E84" s="7">
        <f t="shared" si="14"/>
        <v>7553853.1299999999</v>
      </c>
      <c r="F84" s="7">
        <f t="shared" si="14"/>
        <v>13456312.860000003</v>
      </c>
      <c r="G84" s="7">
        <f t="shared" si="14"/>
        <v>6724375.75</v>
      </c>
      <c r="H84" s="7">
        <f t="shared" si="14"/>
        <v>4671285.59</v>
      </c>
      <c r="I84" s="7">
        <f t="shared" si="14"/>
        <v>18386869.050000001</v>
      </c>
      <c r="J84" s="13">
        <f t="shared" si="14"/>
        <v>62933701.439999983</v>
      </c>
      <c r="M84" s="13"/>
      <c r="O84" s="13"/>
      <c r="P84" s="13"/>
      <c r="Q84" s="20"/>
      <c r="S84" s="20"/>
      <c r="U84" s="171"/>
      <c r="W84" s="20"/>
      <c r="Y84" s="20"/>
    </row>
    <row r="85" spans="1:25" x14ac:dyDescent="0.25">
      <c r="Q85" s="20"/>
      <c r="S85" s="20"/>
      <c r="U85" s="171"/>
      <c r="W85" s="20"/>
      <c r="Y85" s="20"/>
    </row>
    <row r="86" spans="1:25" x14ac:dyDescent="0.25">
      <c r="Q86" s="20"/>
      <c r="S86" s="20"/>
      <c r="U86" s="171"/>
      <c r="W86" s="20"/>
      <c r="Y86" s="20"/>
    </row>
    <row r="87" spans="1:25" x14ac:dyDescent="0.25">
      <c r="A87" s="14" t="s">
        <v>22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5"/>
      <c r="Q87" s="20"/>
      <c r="S87" s="20"/>
      <c r="U87" s="171"/>
      <c r="W87" s="20"/>
      <c r="Y87" s="20"/>
    </row>
    <row r="88" spans="1:25" outlineLevel="1" x14ac:dyDescent="0.25">
      <c r="A88" s="6">
        <v>201908</v>
      </c>
      <c r="B88" s="6">
        <v>36500</v>
      </c>
      <c r="C88" s="7">
        <v>5995105.7300000004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f t="shared" ref="J88:J137" si="15">SUM(C88:I88)</f>
        <v>5995105.7300000004</v>
      </c>
      <c r="K88" s="7">
        <f>+J88</f>
        <v>5995105.7300000004</v>
      </c>
      <c r="L88" s="10">
        <f>3.52%</f>
        <v>3.5200000000000002E-2</v>
      </c>
      <c r="M88" s="9">
        <v>0</v>
      </c>
      <c r="N88" s="7">
        <v>0</v>
      </c>
      <c r="O88" s="7">
        <f>K88-N88</f>
        <v>5995105.7300000004</v>
      </c>
      <c r="Q88" s="20"/>
      <c r="S88" s="20"/>
      <c r="U88" s="171"/>
      <c r="W88" s="20"/>
      <c r="Y88" s="20"/>
    </row>
    <row r="89" spans="1:25" outlineLevel="1" x14ac:dyDescent="0.25">
      <c r="A89" s="6">
        <v>201909</v>
      </c>
      <c r="B89" s="6">
        <v>36500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f t="shared" si="15"/>
        <v>0</v>
      </c>
      <c r="K89" s="7">
        <f t="shared" ref="K89:K139" si="16">K88+J89</f>
        <v>5995105.7300000004</v>
      </c>
      <c r="L89" s="10">
        <f t="shared" ref="L89:L152" si="17">3.52%</f>
        <v>3.5200000000000002E-2</v>
      </c>
      <c r="M89" s="9">
        <f>ROUND(((L89*K88)/12),2)</f>
        <v>17585.64</v>
      </c>
      <c r="N89" s="7">
        <f t="shared" ref="N89:N139" si="18">M89+N88</f>
        <v>17585.64</v>
      </c>
      <c r="O89" s="7">
        <f t="shared" ref="O89:O137" si="19">K89-N89</f>
        <v>5977520.0900000008</v>
      </c>
      <c r="Q89" s="20"/>
      <c r="S89" s="20"/>
      <c r="U89" s="171"/>
      <c r="W89" s="20"/>
      <c r="Y89" s="20"/>
    </row>
    <row r="90" spans="1:25" outlineLevel="1" x14ac:dyDescent="0.25">
      <c r="A90" s="6">
        <v>201910</v>
      </c>
      <c r="B90" s="6">
        <v>36500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f t="shared" si="15"/>
        <v>0</v>
      </c>
      <c r="K90" s="7">
        <f t="shared" si="16"/>
        <v>5995105.7300000004</v>
      </c>
      <c r="L90" s="10">
        <f t="shared" si="17"/>
        <v>3.5200000000000002E-2</v>
      </c>
      <c r="M90" s="9">
        <f t="shared" ref="M90:M139" si="20">ROUND(((L90*K89)/12),2)</f>
        <v>17585.64</v>
      </c>
      <c r="N90" s="7">
        <f t="shared" si="18"/>
        <v>35171.279999999999</v>
      </c>
      <c r="O90" s="7">
        <f t="shared" si="19"/>
        <v>5959934.4500000002</v>
      </c>
      <c r="Q90" s="20"/>
      <c r="S90" s="20"/>
      <c r="U90" s="171"/>
      <c r="W90" s="20"/>
      <c r="Y90" s="20"/>
    </row>
    <row r="91" spans="1:25" outlineLevel="1" x14ac:dyDescent="0.25">
      <c r="A91" s="6">
        <v>201911</v>
      </c>
      <c r="B91" s="6">
        <v>36500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f t="shared" si="15"/>
        <v>0</v>
      </c>
      <c r="K91" s="7">
        <f t="shared" si="16"/>
        <v>5995105.7300000004</v>
      </c>
      <c r="L91" s="10">
        <f t="shared" si="17"/>
        <v>3.5200000000000002E-2</v>
      </c>
      <c r="M91" s="9">
        <f t="shared" si="20"/>
        <v>17585.64</v>
      </c>
      <c r="N91" s="7">
        <f t="shared" si="18"/>
        <v>52756.92</v>
      </c>
      <c r="O91" s="7">
        <f t="shared" si="19"/>
        <v>5942348.8100000005</v>
      </c>
      <c r="Q91" s="20"/>
      <c r="S91" s="20"/>
      <c r="U91" s="171"/>
      <c r="W91" s="20"/>
      <c r="Y91" s="20"/>
    </row>
    <row r="92" spans="1:25" outlineLevel="1" x14ac:dyDescent="0.25">
      <c r="A92" s="6">
        <v>201912</v>
      </c>
      <c r="B92" s="6">
        <v>36500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f t="shared" si="15"/>
        <v>0</v>
      </c>
      <c r="K92" s="7">
        <f t="shared" si="16"/>
        <v>5995105.7300000004</v>
      </c>
      <c r="L92" s="10">
        <f t="shared" si="17"/>
        <v>3.5200000000000002E-2</v>
      </c>
      <c r="M92" s="9">
        <f t="shared" si="20"/>
        <v>17585.64</v>
      </c>
      <c r="N92" s="7">
        <f t="shared" si="18"/>
        <v>70342.559999999998</v>
      </c>
      <c r="O92" s="7">
        <f t="shared" si="19"/>
        <v>5924763.1700000009</v>
      </c>
      <c r="Q92" s="20"/>
      <c r="S92" s="20"/>
      <c r="U92" s="171"/>
      <c r="W92" s="20"/>
      <c r="Y92" s="20"/>
    </row>
    <row r="93" spans="1:25" outlineLevel="1" x14ac:dyDescent="0.25">
      <c r="A93" s="6">
        <v>202001</v>
      </c>
      <c r="B93" s="6">
        <v>36500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f t="shared" si="15"/>
        <v>0</v>
      </c>
      <c r="K93" s="7">
        <f t="shared" si="16"/>
        <v>5995105.7300000004</v>
      </c>
      <c r="L93" s="10">
        <f t="shared" si="17"/>
        <v>3.5200000000000002E-2</v>
      </c>
      <c r="M93" s="9">
        <f t="shared" si="20"/>
        <v>17585.64</v>
      </c>
      <c r="N93" s="7">
        <f t="shared" si="18"/>
        <v>87928.2</v>
      </c>
      <c r="O93" s="7">
        <f t="shared" si="19"/>
        <v>5907177.5300000003</v>
      </c>
      <c r="Q93" s="20"/>
      <c r="S93" s="20"/>
      <c r="U93" s="171"/>
      <c r="W93" s="20"/>
      <c r="Y93" s="20"/>
    </row>
    <row r="94" spans="1:25" outlineLevel="1" x14ac:dyDescent="0.25">
      <c r="A94" s="6">
        <v>202002</v>
      </c>
      <c r="B94" s="6">
        <v>36500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f t="shared" si="15"/>
        <v>0</v>
      </c>
      <c r="K94" s="7">
        <f t="shared" si="16"/>
        <v>5995105.7300000004</v>
      </c>
      <c r="L94" s="10">
        <f t="shared" si="17"/>
        <v>3.5200000000000002E-2</v>
      </c>
      <c r="M94" s="9">
        <f t="shared" si="20"/>
        <v>17585.64</v>
      </c>
      <c r="N94" s="7">
        <f t="shared" si="18"/>
        <v>105513.84</v>
      </c>
      <c r="O94" s="7">
        <f t="shared" si="19"/>
        <v>5889591.8900000006</v>
      </c>
      <c r="Q94" s="20"/>
      <c r="S94" s="20"/>
      <c r="U94" s="171"/>
      <c r="W94" s="20"/>
      <c r="Y94" s="20"/>
    </row>
    <row r="95" spans="1:25" outlineLevel="1" x14ac:dyDescent="0.25">
      <c r="A95" s="6">
        <v>202003</v>
      </c>
      <c r="B95" s="6">
        <v>36500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f t="shared" si="15"/>
        <v>0</v>
      </c>
      <c r="K95" s="7">
        <f t="shared" si="16"/>
        <v>5995105.7300000004</v>
      </c>
      <c r="L95" s="10">
        <f t="shared" si="17"/>
        <v>3.5200000000000002E-2</v>
      </c>
      <c r="M95" s="9">
        <f t="shared" si="20"/>
        <v>17585.64</v>
      </c>
      <c r="N95" s="7">
        <f t="shared" si="18"/>
        <v>123099.48</v>
      </c>
      <c r="O95" s="7">
        <f t="shared" si="19"/>
        <v>5872006.25</v>
      </c>
      <c r="Q95" s="20"/>
      <c r="S95" s="20"/>
      <c r="U95" s="171"/>
      <c r="W95" s="20"/>
      <c r="Y95" s="20"/>
    </row>
    <row r="96" spans="1:25" outlineLevel="1" x14ac:dyDescent="0.25">
      <c r="A96" s="6">
        <v>202004</v>
      </c>
      <c r="B96" s="6">
        <v>36500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f t="shared" si="15"/>
        <v>0</v>
      </c>
      <c r="K96" s="7">
        <f t="shared" si="16"/>
        <v>5995105.7300000004</v>
      </c>
      <c r="L96" s="10">
        <f t="shared" si="17"/>
        <v>3.5200000000000002E-2</v>
      </c>
      <c r="M96" s="9">
        <f t="shared" si="20"/>
        <v>17585.64</v>
      </c>
      <c r="N96" s="7">
        <f t="shared" si="18"/>
        <v>140685.12</v>
      </c>
      <c r="O96" s="7">
        <f t="shared" si="19"/>
        <v>5854420.6100000003</v>
      </c>
      <c r="Q96" s="20"/>
      <c r="S96" s="20"/>
      <c r="U96" s="171"/>
      <c r="W96" s="20"/>
      <c r="Y96" s="20"/>
    </row>
    <row r="97" spans="1:25" outlineLevel="1" x14ac:dyDescent="0.25">
      <c r="A97" s="6">
        <v>202005</v>
      </c>
      <c r="B97" s="6">
        <v>36500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f t="shared" si="15"/>
        <v>0</v>
      </c>
      <c r="K97" s="7">
        <f t="shared" si="16"/>
        <v>5995105.7300000004</v>
      </c>
      <c r="L97" s="10">
        <f t="shared" si="17"/>
        <v>3.5200000000000002E-2</v>
      </c>
      <c r="M97" s="9">
        <f t="shared" si="20"/>
        <v>17585.64</v>
      </c>
      <c r="N97" s="7">
        <f t="shared" si="18"/>
        <v>158270.76</v>
      </c>
      <c r="O97" s="7">
        <f t="shared" si="19"/>
        <v>5836834.9700000007</v>
      </c>
      <c r="Q97" s="20"/>
      <c r="S97" s="20"/>
      <c r="U97" s="171"/>
      <c r="W97" s="20"/>
      <c r="Y97" s="20"/>
    </row>
    <row r="98" spans="1:25" outlineLevel="1" x14ac:dyDescent="0.25">
      <c r="A98" s="6">
        <v>202006</v>
      </c>
      <c r="B98" s="6">
        <v>36500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f t="shared" si="15"/>
        <v>0</v>
      </c>
      <c r="K98" s="7">
        <f t="shared" si="16"/>
        <v>5995105.7300000004</v>
      </c>
      <c r="L98" s="10">
        <f t="shared" si="17"/>
        <v>3.5200000000000002E-2</v>
      </c>
      <c r="M98" s="9">
        <f t="shared" si="20"/>
        <v>17585.64</v>
      </c>
      <c r="N98" s="7">
        <f t="shared" si="18"/>
        <v>175856.40000000002</v>
      </c>
      <c r="O98" s="7">
        <f t="shared" si="19"/>
        <v>5819249.3300000001</v>
      </c>
      <c r="Q98" s="20"/>
      <c r="S98" s="20"/>
      <c r="U98" s="171"/>
      <c r="W98" s="20"/>
      <c r="Y98" s="20"/>
    </row>
    <row r="99" spans="1:25" outlineLevel="1" x14ac:dyDescent="0.25">
      <c r="A99" s="6">
        <v>202007</v>
      </c>
      <c r="B99" s="6">
        <v>36500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f t="shared" si="15"/>
        <v>0</v>
      </c>
      <c r="K99" s="7">
        <f t="shared" si="16"/>
        <v>5995105.7300000004</v>
      </c>
      <c r="L99" s="10">
        <f t="shared" si="17"/>
        <v>3.5200000000000002E-2</v>
      </c>
      <c r="M99" s="9">
        <f t="shared" si="20"/>
        <v>17585.64</v>
      </c>
      <c r="N99" s="7">
        <f t="shared" si="18"/>
        <v>193442.04000000004</v>
      </c>
      <c r="O99" s="7">
        <f t="shared" si="19"/>
        <v>5801663.6900000004</v>
      </c>
      <c r="Q99" s="20"/>
      <c r="S99" s="20"/>
      <c r="U99" s="171"/>
      <c r="W99" s="20"/>
      <c r="Y99" s="20"/>
    </row>
    <row r="100" spans="1:25" outlineLevel="1" x14ac:dyDescent="0.25">
      <c r="A100" s="6">
        <v>202008</v>
      </c>
      <c r="B100" s="6">
        <v>36500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f t="shared" si="15"/>
        <v>0</v>
      </c>
      <c r="K100" s="7">
        <f t="shared" si="16"/>
        <v>5995105.7300000004</v>
      </c>
      <c r="L100" s="10">
        <f t="shared" si="17"/>
        <v>3.5200000000000002E-2</v>
      </c>
      <c r="M100" s="9">
        <f t="shared" si="20"/>
        <v>17585.64</v>
      </c>
      <c r="N100" s="7">
        <f t="shared" si="18"/>
        <v>211027.68000000005</v>
      </c>
      <c r="O100" s="7">
        <f t="shared" si="19"/>
        <v>5784078.0500000007</v>
      </c>
      <c r="Q100" s="20"/>
      <c r="S100" s="20"/>
      <c r="U100" s="171"/>
      <c r="W100" s="20"/>
      <c r="Y100" s="20"/>
    </row>
    <row r="101" spans="1:25" outlineLevel="1" x14ac:dyDescent="0.25">
      <c r="A101" s="6">
        <v>202009</v>
      </c>
      <c r="B101" s="6">
        <v>36500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f t="shared" si="15"/>
        <v>0</v>
      </c>
      <c r="K101" s="7">
        <f t="shared" si="16"/>
        <v>5995105.7300000004</v>
      </c>
      <c r="L101" s="10">
        <f t="shared" si="17"/>
        <v>3.5200000000000002E-2</v>
      </c>
      <c r="M101" s="9">
        <f t="shared" si="20"/>
        <v>17585.64</v>
      </c>
      <c r="N101" s="7">
        <f t="shared" si="18"/>
        <v>228613.32000000007</v>
      </c>
      <c r="O101" s="7">
        <f t="shared" si="19"/>
        <v>5766492.4100000001</v>
      </c>
      <c r="Q101" s="20"/>
      <c r="S101" s="20"/>
      <c r="U101" s="171"/>
      <c r="W101" s="20"/>
      <c r="Y101" s="20"/>
    </row>
    <row r="102" spans="1:25" outlineLevel="1" x14ac:dyDescent="0.25">
      <c r="A102" s="6">
        <v>202010</v>
      </c>
      <c r="B102" s="6">
        <v>36500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f t="shared" si="15"/>
        <v>0</v>
      </c>
      <c r="K102" s="7">
        <f t="shared" si="16"/>
        <v>5995105.7300000004</v>
      </c>
      <c r="L102" s="10">
        <f t="shared" si="17"/>
        <v>3.5200000000000002E-2</v>
      </c>
      <c r="M102" s="9">
        <f t="shared" si="20"/>
        <v>17585.64</v>
      </c>
      <c r="N102" s="7">
        <f t="shared" si="18"/>
        <v>246198.96000000008</v>
      </c>
      <c r="O102" s="7">
        <f t="shared" si="19"/>
        <v>5748906.7700000005</v>
      </c>
      <c r="Q102" s="20"/>
      <c r="S102" s="20"/>
      <c r="U102" s="171"/>
      <c r="W102" s="20"/>
      <c r="Y102" s="20"/>
    </row>
    <row r="103" spans="1:25" outlineLevel="1" x14ac:dyDescent="0.25">
      <c r="A103" s="6">
        <v>202011</v>
      </c>
      <c r="B103" s="6">
        <v>36500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f t="shared" si="15"/>
        <v>0</v>
      </c>
      <c r="K103" s="7">
        <f t="shared" si="16"/>
        <v>5995105.7300000004</v>
      </c>
      <c r="L103" s="10">
        <f t="shared" si="17"/>
        <v>3.5200000000000002E-2</v>
      </c>
      <c r="M103" s="9">
        <f t="shared" si="20"/>
        <v>17585.64</v>
      </c>
      <c r="N103" s="7">
        <f t="shared" si="18"/>
        <v>263784.60000000009</v>
      </c>
      <c r="O103" s="7">
        <f t="shared" si="19"/>
        <v>5731321.1300000008</v>
      </c>
      <c r="Q103" s="20"/>
      <c r="S103" s="20"/>
      <c r="U103" s="171"/>
      <c r="W103" s="20"/>
      <c r="Y103" s="20"/>
    </row>
    <row r="104" spans="1:25" outlineLevel="1" x14ac:dyDescent="0.25">
      <c r="A104" s="6">
        <v>202012</v>
      </c>
      <c r="B104" s="6">
        <v>36500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f t="shared" si="15"/>
        <v>0</v>
      </c>
      <c r="K104" s="7">
        <f t="shared" si="16"/>
        <v>5995105.7300000004</v>
      </c>
      <c r="L104" s="10">
        <f t="shared" si="17"/>
        <v>3.5200000000000002E-2</v>
      </c>
      <c r="M104" s="9">
        <f t="shared" si="20"/>
        <v>17585.64</v>
      </c>
      <c r="N104" s="7">
        <f t="shared" si="18"/>
        <v>281370.24000000011</v>
      </c>
      <c r="O104" s="7">
        <f t="shared" si="19"/>
        <v>5713735.4900000002</v>
      </c>
      <c r="Q104" s="20"/>
      <c r="S104" s="20"/>
      <c r="U104" s="171"/>
      <c r="W104" s="20"/>
      <c r="Y104" s="20"/>
    </row>
    <row r="105" spans="1:25" outlineLevel="1" x14ac:dyDescent="0.25">
      <c r="A105" s="6">
        <v>202101</v>
      </c>
      <c r="B105" s="6">
        <v>36500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f t="shared" si="15"/>
        <v>0</v>
      </c>
      <c r="K105" s="7">
        <f t="shared" si="16"/>
        <v>5995105.7300000004</v>
      </c>
      <c r="L105" s="10">
        <f t="shared" si="17"/>
        <v>3.5200000000000002E-2</v>
      </c>
      <c r="M105" s="9">
        <f t="shared" si="20"/>
        <v>17585.64</v>
      </c>
      <c r="N105" s="7">
        <f t="shared" si="18"/>
        <v>298955.88000000012</v>
      </c>
      <c r="O105" s="7">
        <f t="shared" si="19"/>
        <v>5696149.8500000006</v>
      </c>
      <c r="Q105" s="20"/>
      <c r="S105" s="20"/>
      <c r="U105" s="171"/>
      <c r="W105" s="20"/>
      <c r="Y105" s="20"/>
    </row>
    <row r="106" spans="1:25" outlineLevel="1" x14ac:dyDescent="0.25">
      <c r="A106" s="6">
        <v>202102</v>
      </c>
      <c r="B106" s="6">
        <v>36500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f t="shared" si="15"/>
        <v>0</v>
      </c>
      <c r="K106" s="7">
        <f t="shared" si="16"/>
        <v>5995105.7300000004</v>
      </c>
      <c r="L106" s="10">
        <f t="shared" si="17"/>
        <v>3.5200000000000002E-2</v>
      </c>
      <c r="M106" s="9">
        <f t="shared" si="20"/>
        <v>17585.64</v>
      </c>
      <c r="N106" s="7">
        <f t="shared" si="18"/>
        <v>316541.52000000014</v>
      </c>
      <c r="O106" s="7">
        <f t="shared" si="19"/>
        <v>5678564.21</v>
      </c>
      <c r="Q106" s="20"/>
      <c r="S106" s="20"/>
      <c r="U106" s="171"/>
      <c r="W106" s="20"/>
      <c r="Y106" s="20"/>
    </row>
    <row r="107" spans="1:25" outlineLevel="1" x14ac:dyDescent="0.25">
      <c r="A107" s="6">
        <v>202103</v>
      </c>
      <c r="B107" s="6">
        <v>36500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f t="shared" si="15"/>
        <v>0</v>
      </c>
      <c r="K107" s="7">
        <f t="shared" si="16"/>
        <v>5995105.7300000004</v>
      </c>
      <c r="L107" s="10">
        <f t="shared" si="17"/>
        <v>3.5200000000000002E-2</v>
      </c>
      <c r="M107" s="9">
        <f t="shared" si="20"/>
        <v>17585.64</v>
      </c>
      <c r="N107" s="7">
        <f t="shared" si="18"/>
        <v>334127.16000000015</v>
      </c>
      <c r="O107" s="7">
        <f t="shared" si="19"/>
        <v>5660978.5700000003</v>
      </c>
      <c r="Q107" s="20"/>
      <c r="S107" s="20"/>
      <c r="U107" s="171"/>
      <c r="W107" s="20"/>
      <c r="Y107" s="20"/>
    </row>
    <row r="108" spans="1:25" outlineLevel="1" x14ac:dyDescent="0.25">
      <c r="A108" s="6">
        <v>202104</v>
      </c>
      <c r="B108" s="6">
        <v>36500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f t="shared" si="15"/>
        <v>0</v>
      </c>
      <c r="K108" s="7">
        <f t="shared" si="16"/>
        <v>5995105.7300000004</v>
      </c>
      <c r="L108" s="10">
        <f t="shared" si="17"/>
        <v>3.5200000000000002E-2</v>
      </c>
      <c r="M108" s="9">
        <f t="shared" si="20"/>
        <v>17585.64</v>
      </c>
      <c r="N108" s="7">
        <f t="shared" si="18"/>
        <v>351712.80000000016</v>
      </c>
      <c r="O108" s="7">
        <f t="shared" si="19"/>
        <v>5643392.9300000006</v>
      </c>
      <c r="Q108" s="20"/>
      <c r="S108" s="20"/>
      <c r="U108" s="171"/>
      <c r="W108" s="20"/>
      <c r="Y108" s="20"/>
    </row>
    <row r="109" spans="1:25" outlineLevel="1" x14ac:dyDescent="0.25">
      <c r="A109" s="6">
        <v>202105</v>
      </c>
      <c r="B109" s="6">
        <v>36500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f t="shared" si="15"/>
        <v>0</v>
      </c>
      <c r="K109" s="7">
        <f t="shared" si="16"/>
        <v>5995105.7300000004</v>
      </c>
      <c r="L109" s="10">
        <f t="shared" si="17"/>
        <v>3.5200000000000002E-2</v>
      </c>
      <c r="M109" s="9">
        <f t="shared" si="20"/>
        <v>17585.64</v>
      </c>
      <c r="N109" s="7">
        <f t="shared" si="18"/>
        <v>369298.44000000018</v>
      </c>
      <c r="O109" s="7">
        <f t="shared" si="19"/>
        <v>5625807.29</v>
      </c>
      <c r="Q109" s="20"/>
      <c r="S109" s="20"/>
      <c r="U109" s="171"/>
      <c r="W109" s="20"/>
      <c r="Y109" s="20"/>
    </row>
    <row r="110" spans="1:25" outlineLevel="1" x14ac:dyDescent="0.25">
      <c r="A110" s="6">
        <v>202106</v>
      </c>
      <c r="B110" s="6">
        <v>36500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f t="shared" si="15"/>
        <v>0</v>
      </c>
      <c r="K110" s="7">
        <f t="shared" si="16"/>
        <v>5995105.7300000004</v>
      </c>
      <c r="L110" s="10">
        <f t="shared" si="17"/>
        <v>3.5200000000000002E-2</v>
      </c>
      <c r="M110" s="9">
        <f t="shared" si="20"/>
        <v>17585.64</v>
      </c>
      <c r="N110" s="7">
        <f t="shared" si="18"/>
        <v>386884.08000000019</v>
      </c>
      <c r="O110" s="7">
        <f t="shared" si="19"/>
        <v>5608221.6500000004</v>
      </c>
      <c r="Q110" s="20"/>
      <c r="S110" s="20"/>
      <c r="U110" s="171"/>
      <c r="W110" s="20"/>
      <c r="Y110" s="20"/>
    </row>
    <row r="111" spans="1:25" outlineLevel="1" x14ac:dyDescent="0.25">
      <c r="A111" s="6">
        <v>202107</v>
      </c>
      <c r="B111" s="6">
        <v>36500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f t="shared" si="15"/>
        <v>0</v>
      </c>
      <c r="K111" s="7">
        <f t="shared" si="16"/>
        <v>5995105.7300000004</v>
      </c>
      <c r="L111" s="10">
        <f t="shared" si="17"/>
        <v>3.5200000000000002E-2</v>
      </c>
      <c r="M111" s="9">
        <f t="shared" si="20"/>
        <v>17585.64</v>
      </c>
      <c r="N111" s="7">
        <f t="shared" si="18"/>
        <v>404469.7200000002</v>
      </c>
      <c r="O111" s="7">
        <f t="shared" si="19"/>
        <v>5590636.0099999998</v>
      </c>
      <c r="Q111" s="20"/>
      <c r="S111" s="20"/>
      <c r="U111" s="171"/>
      <c r="W111" s="20"/>
      <c r="Y111" s="20"/>
    </row>
    <row r="112" spans="1:25" outlineLevel="1" x14ac:dyDescent="0.25">
      <c r="A112" s="6">
        <v>202108</v>
      </c>
      <c r="B112" s="6">
        <v>36500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f t="shared" si="15"/>
        <v>0</v>
      </c>
      <c r="K112" s="7">
        <f t="shared" si="16"/>
        <v>5995105.7300000004</v>
      </c>
      <c r="L112" s="10">
        <f t="shared" si="17"/>
        <v>3.5200000000000002E-2</v>
      </c>
      <c r="M112" s="9">
        <f t="shared" si="20"/>
        <v>17585.64</v>
      </c>
      <c r="N112" s="7">
        <f t="shared" si="18"/>
        <v>422055.36000000022</v>
      </c>
      <c r="O112" s="7">
        <f t="shared" si="19"/>
        <v>5573050.3700000001</v>
      </c>
      <c r="Q112" s="20"/>
      <c r="S112" s="20"/>
      <c r="U112" s="171"/>
      <c r="W112" s="20"/>
      <c r="Y112" s="20"/>
    </row>
    <row r="113" spans="1:25" outlineLevel="1" x14ac:dyDescent="0.25">
      <c r="A113" s="6">
        <v>202109</v>
      </c>
      <c r="B113" s="6">
        <v>36500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f t="shared" si="15"/>
        <v>0</v>
      </c>
      <c r="K113" s="7">
        <f t="shared" si="16"/>
        <v>5995105.7300000004</v>
      </c>
      <c r="L113" s="10">
        <f t="shared" si="17"/>
        <v>3.5200000000000002E-2</v>
      </c>
      <c r="M113" s="9">
        <f t="shared" si="20"/>
        <v>17585.64</v>
      </c>
      <c r="N113" s="7">
        <f t="shared" si="18"/>
        <v>439641.00000000023</v>
      </c>
      <c r="O113" s="7">
        <f t="shared" si="19"/>
        <v>5555464.7300000004</v>
      </c>
      <c r="Q113" s="20"/>
      <c r="S113" s="20"/>
      <c r="U113" s="171"/>
      <c r="W113" s="20"/>
      <c r="Y113" s="20"/>
    </row>
    <row r="114" spans="1:25" outlineLevel="1" x14ac:dyDescent="0.25">
      <c r="A114" s="6">
        <v>202110</v>
      </c>
      <c r="B114" s="6">
        <v>36500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f t="shared" si="15"/>
        <v>0</v>
      </c>
      <c r="K114" s="7">
        <f t="shared" si="16"/>
        <v>5995105.7300000004</v>
      </c>
      <c r="L114" s="10">
        <f t="shared" si="17"/>
        <v>3.5200000000000002E-2</v>
      </c>
      <c r="M114" s="9">
        <f t="shared" si="20"/>
        <v>17585.64</v>
      </c>
      <c r="N114" s="7">
        <f t="shared" si="18"/>
        <v>457226.64000000025</v>
      </c>
      <c r="O114" s="7">
        <f t="shared" si="19"/>
        <v>5537879.0899999999</v>
      </c>
      <c r="Q114" s="20"/>
      <c r="S114" s="20"/>
      <c r="U114" s="171"/>
      <c r="W114" s="20"/>
      <c r="Y114" s="20"/>
    </row>
    <row r="115" spans="1:25" outlineLevel="1" x14ac:dyDescent="0.25">
      <c r="A115" s="6">
        <v>202111</v>
      </c>
      <c r="B115" s="6">
        <v>36500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f t="shared" si="15"/>
        <v>0</v>
      </c>
      <c r="K115" s="7">
        <f t="shared" si="16"/>
        <v>5995105.7300000004</v>
      </c>
      <c r="L115" s="10">
        <f t="shared" si="17"/>
        <v>3.5200000000000002E-2</v>
      </c>
      <c r="M115" s="9">
        <f t="shared" si="20"/>
        <v>17585.64</v>
      </c>
      <c r="N115" s="7">
        <f t="shared" si="18"/>
        <v>474812.28000000026</v>
      </c>
      <c r="O115" s="7">
        <f t="shared" si="19"/>
        <v>5520293.4500000002</v>
      </c>
      <c r="Q115" s="20"/>
      <c r="S115" s="20"/>
      <c r="U115" s="171"/>
      <c r="W115" s="20"/>
      <c r="Y115" s="20"/>
    </row>
    <row r="116" spans="1:25" outlineLevel="1" x14ac:dyDescent="0.25">
      <c r="A116" s="6">
        <v>202112</v>
      </c>
      <c r="B116" s="6">
        <v>36500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f t="shared" si="15"/>
        <v>0</v>
      </c>
      <c r="K116" s="7">
        <f t="shared" si="16"/>
        <v>5995105.7300000004</v>
      </c>
      <c r="L116" s="10">
        <f t="shared" si="17"/>
        <v>3.5200000000000002E-2</v>
      </c>
      <c r="M116" s="9">
        <f t="shared" si="20"/>
        <v>17585.64</v>
      </c>
      <c r="N116" s="7">
        <f t="shared" si="18"/>
        <v>492397.92000000027</v>
      </c>
      <c r="O116" s="7">
        <f t="shared" si="19"/>
        <v>5502707.8100000005</v>
      </c>
      <c r="Q116" s="20"/>
      <c r="S116" s="20"/>
      <c r="U116" s="171"/>
      <c r="W116" s="20"/>
      <c r="Y116" s="20"/>
    </row>
    <row r="117" spans="1:25" outlineLevel="1" x14ac:dyDescent="0.25">
      <c r="A117" s="6">
        <v>202201</v>
      </c>
      <c r="B117" s="6">
        <v>36500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f t="shared" si="15"/>
        <v>0</v>
      </c>
      <c r="K117" s="7">
        <f t="shared" si="16"/>
        <v>5995105.7300000004</v>
      </c>
      <c r="L117" s="10">
        <f t="shared" si="17"/>
        <v>3.5200000000000002E-2</v>
      </c>
      <c r="M117" s="9">
        <f t="shared" si="20"/>
        <v>17585.64</v>
      </c>
      <c r="N117" s="7">
        <f t="shared" si="18"/>
        <v>509983.56000000029</v>
      </c>
      <c r="O117" s="7">
        <f t="shared" si="19"/>
        <v>5485122.1699999999</v>
      </c>
      <c r="Q117" s="20"/>
      <c r="S117" s="20"/>
      <c r="U117" s="171"/>
      <c r="W117" s="20"/>
      <c r="Y117" s="20"/>
    </row>
    <row r="118" spans="1:25" outlineLevel="1" x14ac:dyDescent="0.25">
      <c r="A118" s="6">
        <v>202202</v>
      </c>
      <c r="B118" s="6">
        <v>36500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f t="shared" si="15"/>
        <v>0</v>
      </c>
      <c r="K118" s="7">
        <f t="shared" si="16"/>
        <v>5995105.7300000004</v>
      </c>
      <c r="L118" s="10">
        <f t="shared" si="17"/>
        <v>3.5200000000000002E-2</v>
      </c>
      <c r="M118" s="9">
        <f t="shared" si="20"/>
        <v>17585.64</v>
      </c>
      <c r="N118" s="7">
        <f t="shared" si="18"/>
        <v>527569.2000000003</v>
      </c>
      <c r="O118" s="7">
        <f t="shared" si="19"/>
        <v>5467536.5300000003</v>
      </c>
      <c r="Q118" s="20"/>
      <c r="S118" s="20"/>
      <c r="U118" s="171"/>
      <c r="W118" s="20"/>
      <c r="Y118" s="20"/>
    </row>
    <row r="119" spans="1:25" outlineLevel="1" x14ac:dyDescent="0.25">
      <c r="A119" s="6">
        <v>202203</v>
      </c>
      <c r="B119" s="6">
        <v>36500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f t="shared" si="15"/>
        <v>0</v>
      </c>
      <c r="K119" s="7">
        <f t="shared" si="16"/>
        <v>5995105.7300000004</v>
      </c>
      <c r="L119" s="10">
        <f t="shared" si="17"/>
        <v>3.5200000000000002E-2</v>
      </c>
      <c r="M119" s="9">
        <f t="shared" si="20"/>
        <v>17585.64</v>
      </c>
      <c r="N119" s="7">
        <f t="shared" si="18"/>
        <v>545154.84000000032</v>
      </c>
      <c r="O119" s="7">
        <f t="shared" si="19"/>
        <v>5449950.8900000006</v>
      </c>
      <c r="Q119" s="20"/>
      <c r="S119" s="20"/>
      <c r="U119" s="171"/>
      <c r="W119" s="20"/>
      <c r="Y119" s="20"/>
    </row>
    <row r="120" spans="1:25" outlineLevel="1" x14ac:dyDescent="0.25">
      <c r="A120" s="6">
        <v>202204</v>
      </c>
      <c r="B120" s="6">
        <v>36500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f t="shared" si="15"/>
        <v>0</v>
      </c>
      <c r="K120" s="7">
        <f t="shared" si="16"/>
        <v>5995105.7300000004</v>
      </c>
      <c r="L120" s="10">
        <f t="shared" si="17"/>
        <v>3.5200000000000002E-2</v>
      </c>
      <c r="M120" s="9">
        <f t="shared" si="20"/>
        <v>17585.64</v>
      </c>
      <c r="N120" s="7">
        <f t="shared" si="18"/>
        <v>562740.48000000033</v>
      </c>
      <c r="O120" s="7">
        <f t="shared" si="19"/>
        <v>5432365.25</v>
      </c>
      <c r="Q120" s="20"/>
      <c r="S120" s="20"/>
      <c r="U120" s="171"/>
      <c r="W120" s="20"/>
      <c r="Y120" s="20"/>
    </row>
    <row r="121" spans="1:25" outlineLevel="1" x14ac:dyDescent="0.25">
      <c r="A121" s="6">
        <v>202205</v>
      </c>
      <c r="B121" s="6">
        <v>36500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f t="shared" si="15"/>
        <v>0</v>
      </c>
      <c r="K121" s="7">
        <f t="shared" si="16"/>
        <v>5995105.7300000004</v>
      </c>
      <c r="L121" s="10">
        <f t="shared" si="17"/>
        <v>3.5200000000000002E-2</v>
      </c>
      <c r="M121" s="9">
        <f t="shared" si="20"/>
        <v>17585.64</v>
      </c>
      <c r="N121" s="7">
        <f t="shared" si="18"/>
        <v>580326.12000000034</v>
      </c>
      <c r="O121" s="7">
        <f t="shared" si="19"/>
        <v>5414779.6100000003</v>
      </c>
      <c r="Q121" s="20"/>
      <c r="S121" s="20"/>
      <c r="U121" s="171"/>
      <c r="W121" s="20"/>
      <c r="Y121" s="20"/>
    </row>
    <row r="122" spans="1:25" outlineLevel="1" x14ac:dyDescent="0.25">
      <c r="A122" s="6">
        <v>202206</v>
      </c>
      <c r="B122" s="6">
        <v>36500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f t="shared" si="15"/>
        <v>0</v>
      </c>
      <c r="K122" s="7">
        <f t="shared" si="16"/>
        <v>5995105.7300000004</v>
      </c>
      <c r="L122" s="10">
        <f t="shared" si="17"/>
        <v>3.5200000000000002E-2</v>
      </c>
      <c r="M122" s="9">
        <f t="shared" si="20"/>
        <v>17585.64</v>
      </c>
      <c r="N122" s="7">
        <f t="shared" si="18"/>
        <v>597911.76000000036</v>
      </c>
      <c r="O122" s="7">
        <f t="shared" si="19"/>
        <v>5397193.9699999997</v>
      </c>
      <c r="Q122" s="20"/>
      <c r="S122" s="20"/>
      <c r="U122" s="171"/>
      <c r="W122" s="20"/>
      <c r="Y122" s="20"/>
    </row>
    <row r="123" spans="1:25" outlineLevel="1" x14ac:dyDescent="0.25">
      <c r="A123" s="6">
        <v>202207</v>
      </c>
      <c r="B123" s="6">
        <v>36500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f t="shared" si="15"/>
        <v>0</v>
      </c>
      <c r="K123" s="7">
        <f t="shared" si="16"/>
        <v>5995105.7300000004</v>
      </c>
      <c r="L123" s="10">
        <f t="shared" si="17"/>
        <v>3.5200000000000002E-2</v>
      </c>
      <c r="M123" s="9">
        <f t="shared" si="20"/>
        <v>17585.64</v>
      </c>
      <c r="N123" s="7">
        <f t="shared" si="18"/>
        <v>615497.40000000037</v>
      </c>
      <c r="O123" s="7">
        <f t="shared" si="19"/>
        <v>5379608.3300000001</v>
      </c>
      <c r="Q123" s="20"/>
      <c r="S123" s="20"/>
      <c r="U123" s="171"/>
      <c r="W123" s="20"/>
      <c r="Y123" s="20"/>
    </row>
    <row r="124" spans="1:25" outlineLevel="1" x14ac:dyDescent="0.25">
      <c r="A124" s="6">
        <v>202208</v>
      </c>
      <c r="B124" s="6">
        <v>36500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f t="shared" si="15"/>
        <v>0</v>
      </c>
      <c r="K124" s="7">
        <f t="shared" si="16"/>
        <v>5995105.7300000004</v>
      </c>
      <c r="L124" s="10">
        <f t="shared" si="17"/>
        <v>3.5200000000000002E-2</v>
      </c>
      <c r="M124" s="9">
        <f t="shared" si="20"/>
        <v>17585.64</v>
      </c>
      <c r="N124" s="7">
        <f t="shared" si="18"/>
        <v>633083.04000000039</v>
      </c>
      <c r="O124" s="7">
        <f t="shared" si="19"/>
        <v>5362022.6900000004</v>
      </c>
      <c r="Q124" s="20"/>
      <c r="S124" s="20"/>
      <c r="U124" s="171"/>
      <c r="W124" s="20"/>
      <c r="Y124" s="20"/>
    </row>
    <row r="125" spans="1:25" outlineLevel="1" x14ac:dyDescent="0.25">
      <c r="A125" s="6">
        <v>202209</v>
      </c>
      <c r="B125" s="6">
        <v>36500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f t="shared" si="15"/>
        <v>0</v>
      </c>
      <c r="K125" s="7">
        <f t="shared" si="16"/>
        <v>5995105.7300000004</v>
      </c>
      <c r="L125" s="10">
        <f t="shared" si="17"/>
        <v>3.5200000000000002E-2</v>
      </c>
      <c r="M125" s="9">
        <f t="shared" si="20"/>
        <v>17585.64</v>
      </c>
      <c r="N125" s="7">
        <f t="shared" si="18"/>
        <v>650668.6800000004</v>
      </c>
      <c r="O125" s="7">
        <f t="shared" si="19"/>
        <v>5344437.05</v>
      </c>
      <c r="Q125" s="20"/>
      <c r="S125" s="20"/>
      <c r="U125" s="171"/>
      <c r="W125" s="20"/>
      <c r="Y125" s="20"/>
    </row>
    <row r="126" spans="1:25" outlineLevel="1" x14ac:dyDescent="0.25">
      <c r="A126" s="6">
        <v>202210</v>
      </c>
      <c r="B126" s="6">
        <v>36500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f t="shared" si="15"/>
        <v>0</v>
      </c>
      <c r="K126" s="7">
        <f t="shared" si="16"/>
        <v>5995105.7300000004</v>
      </c>
      <c r="L126" s="10">
        <f t="shared" si="17"/>
        <v>3.5200000000000002E-2</v>
      </c>
      <c r="M126" s="9">
        <f t="shared" si="20"/>
        <v>17585.64</v>
      </c>
      <c r="N126" s="7">
        <f t="shared" si="18"/>
        <v>668254.32000000041</v>
      </c>
      <c r="O126" s="7">
        <f t="shared" si="19"/>
        <v>5326851.41</v>
      </c>
      <c r="Q126" s="20"/>
      <c r="S126" s="20"/>
      <c r="U126" s="171"/>
      <c r="W126" s="20"/>
      <c r="Y126" s="20"/>
    </row>
    <row r="127" spans="1:25" outlineLevel="1" x14ac:dyDescent="0.25">
      <c r="A127" s="6">
        <v>202211</v>
      </c>
      <c r="B127" s="6">
        <v>36500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f t="shared" si="15"/>
        <v>0</v>
      </c>
      <c r="K127" s="7">
        <f t="shared" si="16"/>
        <v>5995105.7300000004</v>
      </c>
      <c r="L127" s="10">
        <f t="shared" si="17"/>
        <v>3.5200000000000002E-2</v>
      </c>
      <c r="M127" s="9">
        <f t="shared" si="20"/>
        <v>17585.64</v>
      </c>
      <c r="N127" s="7">
        <f t="shared" si="18"/>
        <v>685839.96000000043</v>
      </c>
      <c r="O127" s="7">
        <f t="shared" si="19"/>
        <v>5309265.7699999996</v>
      </c>
      <c r="Q127" s="20"/>
      <c r="S127" s="20"/>
      <c r="U127" s="171"/>
      <c r="W127" s="20"/>
      <c r="Y127" s="20"/>
    </row>
    <row r="128" spans="1:25" outlineLevel="1" x14ac:dyDescent="0.25">
      <c r="A128" s="6">
        <v>202212</v>
      </c>
      <c r="B128" s="6">
        <v>36500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f t="shared" si="15"/>
        <v>0</v>
      </c>
      <c r="K128" s="7">
        <f t="shared" si="16"/>
        <v>5995105.7300000004</v>
      </c>
      <c r="L128" s="10">
        <f t="shared" si="17"/>
        <v>3.5200000000000002E-2</v>
      </c>
      <c r="M128" s="9">
        <f t="shared" si="20"/>
        <v>17585.64</v>
      </c>
      <c r="N128" s="7">
        <f t="shared" si="18"/>
        <v>703425.60000000044</v>
      </c>
      <c r="O128" s="7">
        <f t="shared" si="19"/>
        <v>5291680.13</v>
      </c>
      <c r="Q128" s="20"/>
      <c r="S128" s="20"/>
      <c r="U128" s="171"/>
      <c r="W128" s="20"/>
      <c r="Y128" s="20"/>
    </row>
    <row r="129" spans="1:25" outlineLevel="1" x14ac:dyDescent="0.25">
      <c r="A129" s="6">
        <v>202301</v>
      </c>
      <c r="B129" s="6">
        <v>36500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f t="shared" si="15"/>
        <v>0</v>
      </c>
      <c r="K129" s="7">
        <f t="shared" si="16"/>
        <v>5995105.7300000004</v>
      </c>
      <c r="L129" s="10">
        <f t="shared" si="17"/>
        <v>3.5200000000000002E-2</v>
      </c>
      <c r="M129" s="9">
        <f t="shared" si="20"/>
        <v>17585.64</v>
      </c>
      <c r="N129" s="7">
        <f t="shared" si="18"/>
        <v>721011.24000000046</v>
      </c>
      <c r="O129" s="7">
        <f t="shared" si="19"/>
        <v>5274094.49</v>
      </c>
      <c r="Q129" s="20"/>
      <c r="S129" s="20"/>
      <c r="U129" s="171"/>
      <c r="W129" s="20"/>
      <c r="Y129" s="20"/>
    </row>
    <row r="130" spans="1:25" outlineLevel="1" x14ac:dyDescent="0.25">
      <c r="A130" s="6">
        <v>202302</v>
      </c>
      <c r="B130" s="6">
        <v>36500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f t="shared" si="15"/>
        <v>0</v>
      </c>
      <c r="K130" s="7">
        <f t="shared" si="16"/>
        <v>5995105.7300000004</v>
      </c>
      <c r="L130" s="10">
        <f t="shared" si="17"/>
        <v>3.5200000000000002E-2</v>
      </c>
      <c r="M130" s="9">
        <f t="shared" si="20"/>
        <v>17585.64</v>
      </c>
      <c r="N130" s="7">
        <f t="shared" si="18"/>
        <v>738596.88000000047</v>
      </c>
      <c r="O130" s="7">
        <f t="shared" si="19"/>
        <v>5256508.8499999996</v>
      </c>
      <c r="Q130" s="20"/>
      <c r="S130" s="20"/>
      <c r="U130" s="171"/>
      <c r="W130" s="20"/>
      <c r="Y130" s="20"/>
    </row>
    <row r="131" spans="1:25" outlineLevel="1" x14ac:dyDescent="0.25">
      <c r="A131" s="6">
        <v>202303</v>
      </c>
      <c r="B131" s="6">
        <v>36500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f t="shared" si="15"/>
        <v>0</v>
      </c>
      <c r="K131" s="7">
        <f t="shared" si="16"/>
        <v>5995105.7300000004</v>
      </c>
      <c r="L131" s="10">
        <f t="shared" si="17"/>
        <v>3.5200000000000002E-2</v>
      </c>
      <c r="M131" s="9">
        <f t="shared" si="20"/>
        <v>17585.64</v>
      </c>
      <c r="N131" s="7">
        <f t="shared" si="18"/>
        <v>756182.52000000048</v>
      </c>
      <c r="O131" s="7">
        <f t="shared" si="19"/>
        <v>5238923.21</v>
      </c>
      <c r="Q131" s="20"/>
      <c r="S131" s="20"/>
      <c r="U131" s="171"/>
      <c r="W131" s="20"/>
      <c r="Y131" s="20"/>
    </row>
    <row r="132" spans="1:25" outlineLevel="1" x14ac:dyDescent="0.25">
      <c r="A132" s="6">
        <v>202304</v>
      </c>
      <c r="B132" s="6">
        <v>36500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f t="shared" si="15"/>
        <v>0</v>
      </c>
      <c r="K132" s="7">
        <f t="shared" si="16"/>
        <v>5995105.7300000004</v>
      </c>
      <c r="L132" s="10">
        <f t="shared" si="17"/>
        <v>3.5200000000000002E-2</v>
      </c>
      <c r="M132" s="9">
        <f t="shared" si="20"/>
        <v>17585.64</v>
      </c>
      <c r="N132" s="7">
        <f t="shared" si="18"/>
        <v>773768.1600000005</v>
      </c>
      <c r="O132" s="7">
        <f t="shared" si="19"/>
        <v>5221337.57</v>
      </c>
      <c r="Q132" s="20"/>
      <c r="S132" s="20"/>
      <c r="U132" s="171"/>
      <c r="W132" s="20"/>
      <c r="Y132" s="20"/>
    </row>
    <row r="133" spans="1:25" outlineLevel="1" x14ac:dyDescent="0.25">
      <c r="A133" s="6">
        <v>202305</v>
      </c>
      <c r="B133" s="6">
        <v>36500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f t="shared" si="15"/>
        <v>0</v>
      </c>
      <c r="K133" s="7">
        <f t="shared" si="16"/>
        <v>5995105.7300000004</v>
      </c>
      <c r="L133" s="10">
        <f t="shared" si="17"/>
        <v>3.5200000000000002E-2</v>
      </c>
      <c r="M133" s="9">
        <f t="shared" si="20"/>
        <v>17585.64</v>
      </c>
      <c r="N133" s="7">
        <f t="shared" si="18"/>
        <v>791353.80000000051</v>
      </c>
      <c r="O133" s="7">
        <f t="shared" si="19"/>
        <v>5203751.93</v>
      </c>
      <c r="Q133" s="20"/>
      <c r="S133" s="20"/>
      <c r="U133" s="171"/>
      <c r="W133" s="20"/>
      <c r="Y133" s="20"/>
    </row>
    <row r="134" spans="1:25" outlineLevel="1" x14ac:dyDescent="0.25">
      <c r="A134" s="6">
        <v>202306</v>
      </c>
      <c r="B134" s="6">
        <v>36500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f t="shared" si="15"/>
        <v>0</v>
      </c>
      <c r="K134" s="7">
        <f t="shared" si="16"/>
        <v>5995105.7300000004</v>
      </c>
      <c r="L134" s="10">
        <f t="shared" si="17"/>
        <v>3.5200000000000002E-2</v>
      </c>
      <c r="M134" s="9">
        <f t="shared" si="20"/>
        <v>17585.64</v>
      </c>
      <c r="N134" s="7">
        <f t="shared" si="18"/>
        <v>808939.44000000053</v>
      </c>
      <c r="O134" s="7">
        <f t="shared" si="19"/>
        <v>5186166.29</v>
      </c>
      <c r="Q134" s="20"/>
      <c r="S134" s="20"/>
      <c r="U134" s="171"/>
      <c r="W134" s="20"/>
      <c r="Y134" s="20"/>
    </row>
    <row r="135" spans="1:25" outlineLevel="1" x14ac:dyDescent="0.25">
      <c r="A135" s="6">
        <v>202307</v>
      </c>
      <c r="B135" s="6">
        <v>36500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f t="shared" si="15"/>
        <v>0</v>
      </c>
      <c r="K135" s="7">
        <f t="shared" si="16"/>
        <v>5995105.7300000004</v>
      </c>
      <c r="L135" s="10">
        <f t="shared" si="17"/>
        <v>3.5200000000000002E-2</v>
      </c>
      <c r="M135" s="9">
        <f t="shared" si="20"/>
        <v>17585.64</v>
      </c>
      <c r="N135" s="7">
        <f t="shared" si="18"/>
        <v>826525.08000000054</v>
      </c>
      <c r="O135" s="7">
        <f t="shared" si="19"/>
        <v>5168580.6500000004</v>
      </c>
      <c r="Q135" s="20"/>
      <c r="S135" s="20"/>
      <c r="U135" s="171"/>
      <c r="W135" s="20"/>
      <c r="Y135" s="20"/>
    </row>
    <row r="136" spans="1:25" outlineLevel="1" x14ac:dyDescent="0.25">
      <c r="A136" s="6">
        <v>202308</v>
      </c>
      <c r="B136" s="6">
        <v>36500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f t="shared" si="15"/>
        <v>0</v>
      </c>
      <c r="K136" s="7">
        <f t="shared" si="16"/>
        <v>5995105.7300000004</v>
      </c>
      <c r="L136" s="10">
        <f t="shared" si="17"/>
        <v>3.5200000000000002E-2</v>
      </c>
      <c r="M136" s="9">
        <f t="shared" si="20"/>
        <v>17585.64</v>
      </c>
      <c r="N136" s="7">
        <f t="shared" si="18"/>
        <v>844110.72000000055</v>
      </c>
      <c r="O136" s="7">
        <f t="shared" si="19"/>
        <v>5150995.01</v>
      </c>
      <c r="Q136" s="20"/>
      <c r="S136" s="20"/>
      <c r="U136" s="171"/>
      <c r="W136" s="20"/>
      <c r="Y136" s="20"/>
    </row>
    <row r="137" spans="1:25" outlineLevel="1" x14ac:dyDescent="0.25">
      <c r="A137" s="6">
        <v>202309</v>
      </c>
      <c r="B137" s="6">
        <v>36500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f t="shared" si="15"/>
        <v>0</v>
      </c>
      <c r="K137" s="7">
        <f t="shared" si="16"/>
        <v>5995105.7300000004</v>
      </c>
      <c r="L137" s="10">
        <f t="shared" si="17"/>
        <v>3.5200000000000002E-2</v>
      </c>
      <c r="M137" s="9">
        <f t="shared" si="20"/>
        <v>17585.64</v>
      </c>
      <c r="N137" s="7">
        <f t="shared" si="18"/>
        <v>861696.36000000057</v>
      </c>
      <c r="O137" s="7">
        <f t="shared" si="19"/>
        <v>5133409.37</v>
      </c>
      <c r="Q137" s="20"/>
      <c r="S137" s="20"/>
      <c r="U137" s="171"/>
      <c r="W137" s="20"/>
      <c r="Y137" s="20"/>
    </row>
    <row r="138" spans="1:25" outlineLevel="1" x14ac:dyDescent="0.25">
      <c r="A138" s="6">
        <v>202310</v>
      </c>
      <c r="B138" s="6">
        <v>36500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f t="shared" ref="J138:J166" si="21">SUM(C138:I138)</f>
        <v>0</v>
      </c>
      <c r="K138" s="7">
        <f t="shared" si="16"/>
        <v>5995105.7300000004</v>
      </c>
      <c r="L138" s="10">
        <f t="shared" si="17"/>
        <v>3.5200000000000002E-2</v>
      </c>
      <c r="M138" s="9">
        <f t="shared" si="20"/>
        <v>17585.64</v>
      </c>
      <c r="N138" s="7">
        <f t="shared" si="18"/>
        <v>879282.00000000058</v>
      </c>
      <c r="O138" s="7">
        <f t="shared" ref="O138:O166" si="22">K138-N138</f>
        <v>5115823.7299999995</v>
      </c>
      <c r="Q138" s="20"/>
      <c r="S138" s="20"/>
      <c r="U138" s="171"/>
      <c r="W138" s="20"/>
      <c r="Y138" s="20"/>
    </row>
    <row r="139" spans="1:25" outlineLevel="1" x14ac:dyDescent="0.25">
      <c r="A139" s="6">
        <v>202311</v>
      </c>
      <c r="B139" s="6">
        <v>36500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f t="shared" si="21"/>
        <v>0</v>
      </c>
      <c r="K139" s="7">
        <f t="shared" si="16"/>
        <v>5995105.7300000004</v>
      </c>
      <c r="L139" s="10">
        <f t="shared" si="17"/>
        <v>3.5200000000000002E-2</v>
      </c>
      <c r="M139" s="9">
        <f t="shared" si="20"/>
        <v>17585.64</v>
      </c>
      <c r="N139" s="7">
        <f t="shared" si="18"/>
        <v>896867.6400000006</v>
      </c>
      <c r="O139" s="7">
        <f t="shared" si="22"/>
        <v>5098238.09</v>
      </c>
      <c r="Q139" s="20"/>
      <c r="S139" s="20"/>
      <c r="U139" s="171"/>
      <c r="W139" s="20"/>
      <c r="Y139" s="20"/>
    </row>
    <row r="140" spans="1:25" outlineLevel="1" x14ac:dyDescent="0.25">
      <c r="A140" s="6">
        <v>202312</v>
      </c>
      <c r="B140" s="6">
        <v>36500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f t="shared" si="21"/>
        <v>0</v>
      </c>
      <c r="K140" s="7">
        <f t="shared" ref="K140:K166" si="23">K139+J140</f>
        <v>5995105.7300000004</v>
      </c>
      <c r="L140" s="10">
        <f t="shared" si="17"/>
        <v>3.5200000000000002E-2</v>
      </c>
      <c r="M140" s="9">
        <f t="shared" ref="M140:M166" si="24">ROUND(((L140*K139)/12),2)</f>
        <v>17585.64</v>
      </c>
      <c r="N140" s="7">
        <f t="shared" ref="N140:N166" si="25">M140+N139</f>
        <v>914453.28000000061</v>
      </c>
      <c r="O140" s="7">
        <f t="shared" si="22"/>
        <v>5080652.45</v>
      </c>
      <c r="Q140" s="20"/>
      <c r="S140" s="20"/>
      <c r="U140" s="171"/>
      <c r="W140" s="20"/>
      <c r="Y140" s="20"/>
    </row>
    <row r="141" spans="1:25" outlineLevel="1" x14ac:dyDescent="0.25">
      <c r="A141" s="6">
        <v>202401</v>
      </c>
      <c r="B141" s="6">
        <v>36500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f t="shared" si="21"/>
        <v>0</v>
      </c>
      <c r="K141" s="7">
        <f t="shared" si="23"/>
        <v>5995105.7300000004</v>
      </c>
      <c r="L141" s="10">
        <f t="shared" si="17"/>
        <v>3.5200000000000002E-2</v>
      </c>
      <c r="M141" s="9">
        <f t="shared" si="24"/>
        <v>17585.64</v>
      </c>
      <c r="N141" s="7">
        <f t="shared" si="25"/>
        <v>932038.92000000062</v>
      </c>
      <c r="O141" s="7">
        <f t="shared" si="22"/>
        <v>5063066.8099999996</v>
      </c>
      <c r="Q141" s="20"/>
      <c r="S141" s="20"/>
      <c r="U141" s="171"/>
      <c r="W141" s="20"/>
      <c r="Y141" s="20"/>
    </row>
    <row r="142" spans="1:25" outlineLevel="1" x14ac:dyDescent="0.25">
      <c r="A142" s="6">
        <v>202402</v>
      </c>
      <c r="B142" s="6">
        <v>36500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f t="shared" si="21"/>
        <v>0</v>
      </c>
      <c r="K142" s="7">
        <f t="shared" si="23"/>
        <v>5995105.7300000004</v>
      </c>
      <c r="L142" s="10">
        <f t="shared" si="17"/>
        <v>3.5200000000000002E-2</v>
      </c>
      <c r="M142" s="9">
        <f t="shared" si="24"/>
        <v>17585.64</v>
      </c>
      <c r="N142" s="7">
        <f t="shared" si="25"/>
        <v>949624.56000000064</v>
      </c>
      <c r="O142" s="7">
        <f t="shared" si="22"/>
        <v>5045481.17</v>
      </c>
      <c r="Q142" s="20"/>
      <c r="S142" s="20"/>
      <c r="U142" s="171"/>
      <c r="W142" s="20"/>
      <c r="Y142" s="20"/>
    </row>
    <row r="143" spans="1:25" outlineLevel="1" x14ac:dyDescent="0.25">
      <c r="A143" s="6">
        <v>202403</v>
      </c>
      <c r="B143" s="6">
        <v>36500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f t="shared" si="21"/>
        <v>0</v>
      </c>
      <c r="K143" s="7">
        <f t="shared" si="23"/>
        <v>5995105.7300000004</v>
      </c>
      <c r="L143" s="10">
        <f t="shared" si="17"/>
        <v>3.5200000000000002E-2</v>
      </c>
      <c r="M143" s="9">
        <f t="shared" si="24"/>
        <v>17585.64</v>
      </c>
      <c r="N143" s="7">
        <f t="shared" si="25"/>
        <v>967210.20000000065</v>
      </c>
      <c r="O143" s="7">
        <f t="shared" si="22"/>
        <v>5027895.5299999993</v>
      </c>
      <c r="Q143" s="20"/>
      <c r="S143" s="20"/>
      <c r="U143" s="171"/>
      <c r="W143" s="20"/>
      <c r="Y143" s="20"/>
    </row>
    <row r="144" spans="1:25" outlineLevel="1" x14ac:dyDescent="0.25">
      <c r="A144" s="6">
        <v>202404</v>
      </c>
      <c r="B144" s="6">
        <v>36500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f t="shared" si="21"/>
        <v>0</v>
      </c>
      <c r="K144" s="7">
        <f t="shared" si="23"/>
        <v>5995105.7300000004</v>
      </c>
      <c r="L144" s="10">
        <f t="shared" si="17"/>
        <v>3.5200000000000002E-2</v>
      </c>
      <c r="M144" s="9">
        <f t="shared" si="24"/>
        <v>17585.64</v>
      </c>
      <c r="N144" s="7">
        <f t="shared" si="25"/>
        <v>984795.84000000067</v>
      </c>
      <c r="O144" s="7">
        <f t="shared" si="22"/>
        <v>5010309.8899999997</v>
      </c>
      <c r="Q144" s="20"/>
      <c r="S144" s="20"/>
      <c r="U144" s="171"/>
      <c r="W144" s="20"/>
      <c r="Y144" s="20"/>
    </row>
    <row r="145" spans="1:25" outlineLevel="1" x14ac:dyDescent="0.25">
      <c r="A145" s="6">
        <v>202405</v>
      </c>
      <c r="B145" s="6">
        <v>36500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f t="shared" si="21"/>
        <v>0</v>
      </c>
      <c r="K145" s="7">
        <f t="shared" si="23"/>
        <v>5995105.7300000004</v>
      </c>
      <c r="L145" s="10">
        <f t="shared" si="17"/>
        <v>3.5200000000000002E-2</v>
      </c>
      <c r="M145" s="9">
        <f t="shared" si="24"/>
        <v>17585.64</v>
      </c>
      <c r="N145" s="7">
        <f t="shared" si="25"/>
        <v>1002381.4800000007</v>
      </c>
      <c r="O145" s="7">
        <f t="shared" si="22"/>
        <v>4992724.25</v>
      </c>
      <c r="Q145" s="20"/>
      <c r="S145" s="20"/>
      <c r="U145" s="171"/>
      <c r="W145" s="20"/>
      <c r="Y145" s="20"/>
    </row>
    <row r="146" spans="1:25" outlineLevel="1" x14ac:dyDescent="0.25">
      <c r="A146" s="6">
        <v>202406</v>
      </c>
      <c r="B146" s="6">
        <v>36500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f t="shared" si="21"/>
        <v>0</v>
      </c>
      <c r="K146" s="7">
        <f t="shared" si="23"/>
        <v>5995105.7300000004</v>
      </c>
      <c r="L146" s="10">
        <f t="shared" si="17"/>
        <v>3.5200000000000002E-2</v>
      </c>
      <c r="M146" s="9">
        <f t="shared" si="24"/>
        <v>17585.64</v>
      </c>
      <c r="N146" s="7">
        <f t="shared" si="25"/>
        <v>1019967.1200000007</v>
      </c>
      <c r="O146" s="7">
        <f t="shared" si="22"/>
        <v>4975138.6099999994</v>
      </c>
      <c r="Q146" s="20"/>
      <c r="S146" s="20"/>
      <c r="U146" s="171"/>
      <c r="W146" s="20"/>
      <c r="Y146" s="20"/>
    </row>
    <row r="147" spans="1:25" outlineLevel="1" x14ac:dyDescent="0.25">
      <c r="A147" s="6">
        <v>202407</v>
      </c>
      <c r="B147" s="6">
        <v>36500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f t="shared" si="21"/>
        <v>0</v>
      </c>
      <c r="K147" s="7">
        <f t="shared" si="23"/>
        <v>5995105.7300000004</v>
      </c>
      <c r="L147" s="10">
        <f t="shared" si="17"/>
        <v>3.5200000000000002E-2</v>
      </c>
      <c r="M147" s="9">
        <f t="shared" si="24"/>
        <v>17585.64</v>
      </c>
      <c r="N147" s="7">
        <f t="shared" si="25"/>
        <v>1037552.7600000007</v>
      </c>
      <c r="O147" s="7">
        <f t="shared" si="22"/>
        <v>4957552.97</v>
      </c>
      <c r="Q147" s="20"/>
      <c r="S147" s="20"/>
      <c r="U147" s="171"/>
      <c r="W147" s="20"/>
      <c r="Y147" s="20"/>
    </row>
    <row r="148" spans="1:25" outlineLevel="1" x14ac:dyDescent="0.25">
      <c r="A148" s="6">
        <v>202408</v>
      </c>
      <c r="B148" s="6">
        <v>36500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f t="shared" si="21"/>
        <v>0</v>
      </c>
      <c r="K148" s="7">
        <f t="shared" si="23"/>
        <v>5995105.7300000004</v>
      </c>
      <c r="L148" s="10">
        <f t="shared" si="17"/>
        <v>3.5200000000000002E-2</v>
      </c>
      <c r="M148" s="9">
        <f t="shared" si="24"/>
        <v>17585.64</v>
      </c>
      <c r="N148" s="7">
        <f t="shared" si="25"/>
        <v>1055138.4000000006</v>
      </c>
      <c r="O148" s="7">
        <f t="shared" si="22"/>
        <v>4939967.33</v>
      </c>
      <c r="Q148" s="20"/>
      <c r="S148" s="20"/>
      <c r="U148" s="171"/>
      <c r="W148" s="20"/>
      <c r="Y148" s="20"/>
    </row>
    <row r="149" spans="1:25" outlineLevel="1" x14ac:dyDescent="0.25">
      <c r="A149" s="6">
        <v>202409</v>
      </c>
      <c r="B149" s="6">
        <v>36500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f t="shared" si="21"/>
        <v>0</v>
      </c>
      <c r="K149" s="7">
        <f t="shared" si="23"/>
        <v>5995105.7300000004</v>
      </c>
      <c r="L149" s="10">
        <f t="shared" si="17"/>
        <v>3.5200000000000002E-2</v>
      </c>
      <c r="M149" s="9">
        <f t="shared" si="24"/>
        <v>17585.64</v>
      </c>
      <c r="N149" s="7">
        <f t="shared" si="25"/>
        <v>1072724.0400000005</v>
      </c>
      <c r="O149" s="7">
        <f t="shared" si="22"/>
        <v>4922381.6899999995</v>
      </c>
      <c r="Q149" s="20"/>
      <c r="S149" s="20"/>
      <c r="U149" s="171"/>
      <c r="W149" s="20"/>
      <c r="Y149" s="20"/>
    </row>
    <row r="150" spans="1:25" outlineLevel="1" x14ac:dyDescent="0.25">
      <c r="A150" s="6">
        <v>202410</v>
      </c>
      <c r="B150" s="6">
        <v>36500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f t="shared" si="21"/>
        <v>0</v>
      </c>
      <c r="K150" s="7">
        <f t="shared" si="23"/>
        <v>5995105.7300000004</v>
      </c>
      <c r="L150" s="10">
        <f t="shared" si="17"/>
        <v>3.5200000000000002E-2</v>
      </c>
      <c r="M150" s="9">
        <f t="shared" si="24"/>
        <v>17585.64</v>
      </c>
      <c r="N150" s="7">
        <f t="shared" si="25"/>
        <v>1090309.6800000004</v>
      </c>
      <c r="O150" s="7">
        <f t="shared" si="22"/>
        <v>4904796.05</v>
      </c>
      <c r="Q150" s="20"/>
      <c r="S150" s="20"/>
      <c r="U150" s="171"/>
      <c r="W150" s="20"/>
      <c r="Y150" s="20"/>
    </row>
    <row r="151" spans="1:25" outlineLevel="1" x14ac:dyDescent="0.25">
      <c r="A151" s="6">
        <v>202411</v>
      </c>
      <c r="B151" s="6">
        <v>36500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f t="shared" si="21"/>
        <v>0</v>
      </c>
      <c r="K151" s="7">
        <f t="shared" si="23"/>
        <v>5995105.7300000004</v>
      </c>
      <c r="L151" s="10">
        <f t="shared" si="17"/>
        <v>3.5200000000000002E-2</v>
      </c>
      <c r="M151" s="9">
        <f t="shared" si="24"/>
        <v>17585.64</v>
      </c>
      <c r="N151" s="7">
        <f t="shared" si="25"/>
        <v>1107895.3200000003</v>
      </c>
      <c r="O151" s="7">
        <f t="shared" si="22"/>
        <v>4887210.41</v>
      </c>
      <c r="Q151" s="20"/>
      <c r="S151" s="20"/>
      <c r="U151" s="171"/>
      <c r="W151" s="20"/>
      <c r="Y151" s="20"/>
    </row>
    <row r="152" spans="1:25" outlineLevel="1" x14ac:dyDescent="0.25">
      <c r="A152" s="6">
        <v>202412</v>
      </c>
      <c r="B152" s="6">
        <v>36500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f t="shared" si="21"/>
        <v>0</v>
      </c>
      <c r="K152" s="7">
        <f t="shared" si="23"/>
        <v>5995105.7300000004</v>
      </c>
      <c r="L152" s="10">
        <f t="shared" si="17"/>
        <v>3.5200000000000002E-2</v>
      </c>
      <c r="M152" s="9">
        <f t="shared" si="24"/>
        <v>17585.64</v>
      </c>
      <c r="N152" s="7">
        <f t="shared" si="25"/>
        <v>1125480.9600000002</v>
      </c>
      <c r="O152" s="7">
        <f t="shared" si="22"/>
        <v>4869624.7700000005</v>
      </c>
      <c r="Q152" s="20"/>
      <c r="S152" s="20"/>
      <c r="U152" s="171"/>
      <c r="W152" s="20"/>
      <c r="Y152" s="20"/>
    </row>
    <row r="153" spans="1:25" outlineLevel="1" x14ac:dyDescent="0.25">
      <c r="A153" s="6">
        <v>202501</v>
      </c>
      <c r="B153" s="6">
        <v>36500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f t="shared" si="21"/>
        <v>0</v>
      </c>
      <c r="K153" s="7">
        <f t="shared" si="23"/>
        <v>5995105.7300000004</v>
      </c>
      <c r="L153" s="10">
        <f t="shared" ref="L153:L166" si="26">3.52%</f>
        <v>3.5200000000000002E-2</v>
      </c>
      <c r="M153" s="9">
        <f t="shared" si="24"/>
        <v>17585.64</v>
      </c>
      <c r="N153" s="7">
        <f t="shared" si="25"/>
        <v>1143066.6000000001</v>
      </c>
      <c r="O153" s="7">
        <f t="shared" si="22"/>
        <v>4852039.1300000008</v>
      </c>
      <c r="Q153" s="20"/>
      <c r="S153" s="20"/>
      <c r="U153" s="171"/>
      <c r="W153" s="20"/>
      <c r="Y153" s="20"/>
    </row>
    <row r="154" spans="1:25" outlineLevel="1" x14ac:dyDescent="0.25">
      <c r="A154" s="6">
        <v>202502</v>
      </c>
      <c r="B154" s="6">
        <v>36500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f t="shared" si="21"/>
        <v>0</v>
      </c>
      <c r="K154" s="7">
        <f t="shared" si="23"/>
        <v>5995105.7300000004</v>
      </c>
      <c r="L154" s="10">
        <f t="shared" si="26"/>
        <v>3.5200000000000002E-2</v>
      </c>
      <c r="M154" s="9">
        <f t="shared" si="24"/>
        <v>17585.64</v>
      </c>
      <c r="N154" s="7">
        <f t="shared" si="25"/>
        <v>1160652.24</v>
      </c>
      <c r="O154" s="7">
        <f t="shared" si="22"/>
        <v>4834453.49</v>
      </c>
      <c r="Q154" s="20"/>
      <c r="S154" s="20"/>
      <c r="U154" s="171"/>
      <c r="W154" s="20"/>
      <c r="Y154" s="20"/>
    </row>
    <row r="155" spans="1:25" outlineLevel="1" x14ac:dyDescent="0.25">
      <c r="A155" s="6">
        <v>202503</v>
      </c>
      <c r="B155" s="6">
        <v>36500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f t="shared" si="21"/>
        <v>0</v>
      </c>
      <c r="K155" s="7">
        <f t="shared" si="23"/>
        <v>5995105.7300000004</v>
      </c>
      <c r="L155" s="10">
        <f t="shared" si="26"/>
        <v>3.5200000000000002E-2</v>
      </c>
      <c r="M155" s="9">
        <f t="shared" si="24"/>
        <v>17585.64</v>
      </c>
      <c r="N155" s="7">
        <f t="shared" si="25"/>
        <v>1178237.8799999999</v>
      </c>
      <c r="O155" s="7">
        <f t="shared" si="22"/>
        <v>4816867.8500000006</v>
      </c>
      <c r="Q155" s="20"/>
      <c r="S155" s="20"/>
      <c r="U155" s="171"/>
      <c r="W155" s="20"/>
      <c r="Y155" s="20"/>
    </row>
    <row r="156" spans="1:25" outlineLevel="1" x14ac:dyDescent="0.25">
      <c r="A156" s="6">
        <v>202504</v>
      </c>
      <c r="B156" s="6">
        <v>36500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f t="shared" si="21"/>
        <v>0</v>
      </c>
      <c r="K156" s="7">
        <f t="shared" si="23"/>
        <v>5995105.7300000004</v>
      </c>
      <c r="L156" s="10">
        <f t="shared" si="26"/>
        <v>3.5200000000000002E-2</v>
      </c>
      <c r="M156" s="9">
        <f t="shared" si="24"/>
        <v>17585.64</v>
      </c>
      <c r="N156" s="7">
        <f t="shared" si="25"/>
        <v>1195823.5199999998</v>
      </c>
      <c r="O156" s="7">
        <f t="shared" si="22"/>
        <v>4799282.2100000009</v>
      </c>
      <c r="Q156" s="20"/>
      <c r="S156" s="20"/>
      <c r="U156" s="171"/>
      <c r="W156" s="20"/>
      <c r="Y156" s="20"/>
    </row>
    <row r="157" spans="1:25" outlineLevel="1" x14ac:dyDescent="0.25">
      <c r="A157" s="6">
        <v>202505</v>
      </c>
      <c r="B157" s="6">
        <v>36500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f t="shared" si="21"/>
        <v>0</v>
      </c>
      <c r="K157" s="7">
        <f t="shared" si="23"/>
        <v>5995105.7300000004</v>
      </c>
      <c r="L157" s="10">
        <f t="shared" si="26"/>
        <v>3.5200000000000002E-2</v>
      </c>
      <c r="M157" s="9">
        <f t="shared" si="24"/>
        <v>17585.64</v>
      </c>
      <c r="N157" s="7">
        <f t="shared" si="25"/>
        <v>1213409.1599999997</v>
      </c>
      <c r="O157" s="7">
        <f t="shared" si="22"/>
        <v>4781696.57</v>
      </c>
      <c r="Q157" s="20"/>
      <c r="S157" s="20"/>
      <c r="U157" s="171"/>
      <c r="W157" s="20"/>
      <c r="Y157" s="20"/>
    </row>
    <row r="158" spans="1:25" outlineLevel="1" x14ac:dyDescent="0.25">
      <c r="A158" s="6">
        <v>202506</v>
      </c>
      <c r="B158" s="6">
        <v>36500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f t="shared" si="21"/>
        <v>0</v>
      </c>
      <c r="K158" s="7">
        <f t="shared" si="23"/>
        <v>5995105.7300000004</v>
      </c>
      <c r="L158" s="10">
        <f t="shared" si="26"/>
        <v>3.5200000000000002E-2</v>
      </c>
      <c r="M158" s="9">
        <f t="shared" si="24"/>
        <v>17585.64</v>
      </c>
      <c r="N158" s="7">
        <f t="shared" si="25"/>
        <v>1230994.7999999996</v>
      </c>
      <c r="O158" s="7">
        <f t="shared" si="22"/>
        <v>4764110.9300000006</v>
      </c>
      <c r="Q158" s="20"/>
      <c r="S158" s="20"/>
      <c r="U158" s="171"/>
      <c r="W158" s="20"/>
      <c r="Y158" s="20"/>
    </row>
    <row r="159" spans="1:25" outlineLevel="1" x14ac:dyDescent="0.25">
      <c r="A159" s="6">
        <v>202507</v>
      </c>
      <c r="B159" s="6">
        <v>36500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f t="shared" si="21"/>
        <v>0</v>
      </c>
      <c r="K159" s="7">
        <f t="shared" si="23"/>
        <v>5995105.7300000004</v>
      </c>
      <c r="L159" s="10">
        <f t="shared" si="26"/>
        <v>3.5200000000000002E-2</v>
      </c>
      <c r="M159" s="9">
        <f t="shared" si="24"/>
        <v>17585.64</v>
      </c>
      <c r="N159" s="7">
        <f t="shared" si="25"/>
        <v>1248580.4399999995</v>
      </c>
      <c r="O159" s="7">
        <f t="shared" si="22"/>
        <v>4746525.290000001</v>
      </c>
      <c r="Q159" s="20"/>
      <c r="S159" s="20"/>
      <c r="U159" s="171"/>
      <c r="W159" s="20"/>
      <c r="Y159" s="20"/>
    </row>
    <row r="160" spans="1:25" outlineLevel="1" x14ac:dyDescent="0.25">
      <c r="A160" s="6">
        <v>202508</v>
      </c>
      <c r="B160" s="6">
        <v>36500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f t="shared" si="21"/>
        <v>0</v>
      </c>
      <c r="K160" s="7">
        <f t="shared" si="23"/>
        <v>5995105.7300000004</v>
      </c>
      <c r="L160" s="10">
        <f t="shared" si="26"/>
        <v>3.5200000000000002E-2</v>
      </c>
      <c r="M160" s="9">
        <f t="shared" si="24"/>
        <v>17585.64</v>
      </c>
      <c r="N160" s="7">
        <f t="shared" si="25"/>
        <v>1266166.0799999994</v>
      </c>
      <c r="O160" s="7">
        <f t="shared" si="22"/>
        <v>4728939.6500000013</v>
      </c>
      <c r="Q160" s="20"/>
      <c r="S160" s="20"/>
      <c r="U160" s="171"/>
      <c r="W160" s="20"/>
      <c r="Y160" s="20"/>
    </row>
    <row r="161" spans="1:25" outlineLevel="1" x14ac:dyDescent="0.25">
      <c r="A161" s="6">
        <v>202509</v>
      </c>
      <c r="B161" s="6">
        <v>36500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f t="shared" si="21"/>
        <v>0</v>
      </c>
      <c r="K161" s="7">
        <f t="shared" si="23"/>
        <v>5995105.7300000004</v>
      </c>
      <c r="L161" s="10">
        <f t="shared" si="26"/>
        <v>3.5200000000000002E-2</v>
      </c>
      <c r="M161" s="9">
        <f t="shared" si="24"/>
        <v>17585.64</v>
      </c>
      <c r="N161" s="7">
        <f t="shared" si="25"/>
        <v>1283751.7199999993</v>
      </c>
      <c r="O161" s="7">
        <f t="shared" si="22"/>
        <v>4711354.0100000016</v>
      </c>
      <c r="Q161" s="20"/>
      <c r="S161" s="20"/>
      <c r="U161" s="171"/>
      <c r="W161" s="20"/>
      <c r="Y161" s="20"/>
    </row>
    <row r="162" spans="1:25" outlineLevel="1" x14ac:dyDescent="0.25">
      <c r="A162" s="6">
        <v>202510</v>
      </c>
      <c r="B162" s="6">
        <v>36500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f t="shared" si="21"/>
        <v>0</v>
      </c>
      <c r="K162" s="7">
        <f t="shared" si="23"/>
        <v>5995105.7300000004</v>
      </c>
      <c r="L162" s="8">
        <f t="shared" si="26"/>
        <v>3.5200000000000002E-2</v>
      </c>
      <c r="M162" s="9">
        <f t="shared" si="24"/>
        <v>17585.64</v>
      </c>
      <c r="N162" s="7">
        <f t="shared" si="25"/>
        <v>1301337.3599999992</v>
      </c>
      <c r="O162" s="7">
        <f t="shared" si="22"/>
        <v>4693768.370000001</v>
      </c>
      <c r="Q162" s="20"/>
      <c r="S162" s="20"/>
      <c r="U162" s="171"/>
      <c r="W162" s="20"/>
      <c r="Y162" s="20"/>
    </row>
    <row r="163" spans="1:25" outlineLevel="1" x14ac:dyDescent="0.25">
      <c r="A163" s="6">
        <v>202511</v>
      </c>
      <c r="B163" s="6">
        <v>36500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f t="shared" si="21"/>
        <v>0</v>
      </c>
      <c r="K163" s="7">
        <f t="shared" si="23"/>
        <v>5995105.7300000004</v>
      </c>
      <c r="L163" s="8">
        <f t="shared" si="26"/>
        <v>3.5200000000000002E-2</v>
      </c>
      <c r="M163" s="9">
        <f t="shared" si="24"/>
        <v>17585.64</v>
      </c>
      <c r="N163" s="7">
        <f t="shared" si="25"/>
        <v>1318922.9999999991</v>
      </c>
      <c r="O163" s="7">
        <f t="shared" si="22"/>
        <v>4676182.7300000014</v>
      </c>
      <c r="Q163" s="20"/>
      <c r="S163" s="20"/>
      <c r="U163" s="171"/>
      <c r="W163" s="20"/>
      <c r="Y163" s="20"/>
    </row>
    <row r="164" spans="1:25" outlineLevel="1" x14ac:dyDescent="0.25">
      <c r="A164" s="6">
        <v>202512</v>
      </c>
      <c r="B164" s="6">
        <v>36500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f t="shared" si="21"/>
        <v>0</v>
      </c>
      <c r="K164" s="7">
        <f t="shared" si="23"/>
        <v>5995105.7300000004</v>
      </c>
      <c r="L164" s="8">
        <f t="shared" si="26"/>
        <v>3.5200000000000002E-2</v>
      </c>
      <c r="M164" s="9">
        <f t="shared" si="24"/>
        <v>17585.64</v>
      </c>
      <c r="N164" s="7">
        <f t="shared" si="25"/>
        <v>1336508.639999999</v>
      </c>
      <c r="O164" s="7">
        <f t="shared" si="22"/>
        <v>4658597.0900000017</v>
      </c>
      <c r="Q164" s="20"/>
      <c r="S164" s="20"/>
      <c r="U164" s="171"/>
      <c r="W164" s="20"/>
      <c r="Y164" s="20"/>
    </row>
    <row r="165" spans="1:25" outlineLevel="1" x14ac:dyDescent="0.25">
      <c r="A165" s="6">
        <v>202601</v>
      </c>
      <c r="B165" s="6">
        <v>36500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f t="shared" si="21"/>
        <v>0</v>
      </c>
      <c r="K165" s="7">
        <f t="shared" si="23"/>
        <v>5995105.7300000004</v>
      </c>
      <c r="L165" s="8">
        <f t="shared" si="26"/>
        <v>3.5200000000000002E-2</v>
      </c>
      <c r="M165" s="9">
        <f t="shared" si="24"/>
        <v>17585.64</v>
      </c>
      <c r="N165" s="7">
        <f t="shared" si="25"/>
        <v>1354094.2799999989</v>
      </c>
      <c r="O165" s="7">
        <f t="shared" si="22"/>
        <v>4641011.4500000011</v>
      </c>
      <c r="Q165" s="20"/>
      <c r="S165" s="20"/>
      <c r="U165" s="171"/>
      <c r="W165" s="20"/>
      <c r="Y165" s="20"/>
    </row>
    <row r="166" spans="1:25" outlineLevel="1" x14ac:dyDescent="0.25">
      <c r="A166" s="6">
        <v>202602</v>
      </c>
      <c r="B166" s="6">
        <v>36500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f t="shared" si="21"/>
        <v>0</v>
      </c>
      <c r="K166" s="7">
        <f t="shared" si="23"/>
        <v>5995105.7300000004</v>
      </c>
      <c r="L166" s="8">
        <f t="shared" si="26"/>
        <v>3.5200000000000002E-2</v>
      </c>
      <c r="M166" s="9">
        <f t="shared" si="24"/>
        <v>17585.64</v>
      </c>
      <c r="N166" s="7">
        <f t="shared" si="25"/>
        <v>1371679.9199999988</v>
      </c>
      <c r="O166" s="7">
        <f t="shared" si="22"/>
        <v>4623425.8100000015</v>
      </c>
      <c r="Q166" s="20"/>
      <c r="S166" s="20"/>
      <c r="U166" s="171"/>
      <c r="W166" s="20"/>
      <c r="Y166" s="20"/>
    </row>
    <row r="167" spans="1:25" x14ac:dyDescent="0.25">
      <c r="A167" s="6"/>
      <c r="B167" s="6"/>
      <c r="C167" s="7"/>
      <c r="D167" s="7"/>
      <c r="E167" s="7"/>
      <c r="F167" s="7"/>
      <c r="G167" s="7"/>
      <c r="H167" s="7"/>
      <c r="I167" s="7"/>
      <c r="J167" s="7"/>
      <c r="K167" s="7"/>
      <c r="L167" s="8"/>
      <c r="M167" s="9"/>
      <c r="N167" s="7"/>
      <c r="Q167" s="20"/>
      <c r="S167" s="20"/>
      <c r="U167" s="171"/>
      <c r="W167" s="20"/>
      <c r="Y167" s="20"/>
    </row>
    <row r="168" spans="1:25" x14ac:dyDescent="0.25">
      <c r="A168" s="12" t="s">
        <v>23</v>
      </c>
      <c r="B168" s="12"/>
      <c r="C168" s="7">
        <f t="shared" ref="C168:J168" si="27">SUM(C88:C166)</f>
        <v>5995105.7300000004</v>
      </c>
      <c r="D168" s="7">
        <f t="shared" si="27"/>
        <v>0</v>
      </c>
      <c r="E168" s="7">
        <f t="shared" si="27"/>
        <v>0</v>
      </c>
      <c r="F168" s="7">
        <f t="shared" si="27"/>
        <v>0</v>
      </c>
      <c r="G168" s="7">
        <f t="shared" si="27"/>
        <v>0</v>
      </c>
      <c r="H168" s="7">
        <f t="shared" si="27"/>
        <v>0</v>
      </c>
      <c r="I168" s="7">
        <f t="shared" si="27"/>
        <v>0</v>
      </c>
      <c r="J168" s="13">
        <f t="shared" si="27"/>
        <v>5995105.7300000004</v>
      </c>
      <c r="M168" s="13"/>
      <c r="N168" s="13"/>
      <c r="O168" s="13"/>
      <c r="P168" s="13"/>
      <c r="Q168" s="20"/>
      <c r="S168" s="20"/>
      <c r="U168" s="171"/>
      <c r="W168" s="20"/>
      <c r="Y168" s="20"/>
    </row>
    <row r="169" spans="1:25" x14ac:dyDescent="0.25">
      <c r="J169" s="3"/>
      <c r="K169" s="3"/>
      <c r="L169" s="3"/>
      <c r="M169" s="3"/>
      <c r="N169" s="3"/>
      <c r="O169" s="3"/>
      <c r="P169" s="3"/>
      <c r="Q169" s="20"/>
      <c r="S169" s="20"/>
      <c r="U169" s="171"/>
      <c r="W169" s="20"/>
      <c r="Y169" s="20"/>
    </row>
    <row r="170" spans="1:25" x14ac:dyDescent="0.25">
      <c r="A170" s="16" t="s">
        <v>24</v>
      </c>
      <c r="C170" s="7">
        <f t="shared" ref="C170:J170" si="28">C84+C168</f>
        <v>5999446.8800000008</v>
      </c>
      <c r="D170" s="7">
        <f t="shared" si="28"/>
        <v>12136663.91</v>
      </c>
      <c r="E170" s="7">
        <f t="shared" si="28"/>
        <v>7553853.1299999999</v>
      </c>
      <c r="F170" s="7">
        <f t="shared" si="28"/>
        <v>13456312.860000003</v>
      </c>
      <c r="G170" s="7">
        <f t="shared" si="28"/>
        <v>6724375.75</v>
      </c>
      <c r="H170" s="7">
        <f t="shared" si="28"/>
        <v>4671285.59</v>
      </c>
      <c r="I170" s="7">
        <f t="shared" si="28"/>
        <v>18386869.050000001</v>
      </c>
      <c r="J170" s="13">
        <f t="shared" si="28"/>
        <v>68928807.169999987</v>
      </c>
      <c r="K170" s="3"/>
      <c r="L170" s="3"/>
      <c r="M170" s="3"/>
      <c r="N170" s="17">
        <f>N166+N82</f>
        <v>7804805.1799999988</v>
      </c>
      <c r="O170" s="17">
        <f>O166+O82</f>
        <v>61124001.989999987</v>
      </c>
      <c r="P170" s="3"/>
      <c r="Q170" s="20"/>
      <c r="S170" s="20"/>
      <c r="U170" s="171"/>
      <c r="W170" s="20"/>
      <c r="Y170" s="20"/>
    </row>
    <row r="171" spans="1:25" x14ac:dyDescent="0.25">
      <c r="J171" s="3"/>
      <c r="K171" s="3"/>
      <c r="L171" s="3"/>
      <c r="M171" s="3"/>
      <c r="N171" s="3"/>
      <c r="O171" s="3"/>
      <c r="P171" s="3"/>
    </row>
    <row r="172" spans="1:25" x14ac:dyDescent="0.25">
      <c r="A172" s="14" t="s">
        <v>25</v>
      </c>
    </row>
    <row r="173" spans="1:25" x14ac:dyDescent="0.25">
      <c r="A173" s="6">
        <v>201908</v>
      </c>
      <c r="C173" s="7">
        <f>+C4+C88</f>
        <v>5995105.7300000004</v>
      </c>
      <c r="D173" s="7">
        <f t="shared" ref="D173:I173" si="29">+D4+D88</f>
        <v>0</v>
      </c>
      <c r="E173" s="7">
        <f t="shared" si="29"/>
        <v>0</v>
      </c>
      <c r="F173" s="7">
        <f t="shared" si="29"/>
        <v>0</v>
      </c>
      <c r="G173" s="7">
        <f t="shared" si="29"/>
        <v>0</v>
      </c>
      <c r="H173" s="7">
        <f t="shared" si="29"/>
        <v>0</v>
      </c>
      <c r="I173" s="7">
        <f t="shared" si="29"/>
        <v>0</v>
      </c>
      <c r="J173" s="7">
        <f t="shared" ref="J173:J236" si="30">SUM(C173:I173)</f>
        <v>5995105.7300000004</v>
      </c>
      <c r="K173" s="7">
        <f>+J173</f>
        <v>5995105.7300000004</v>
      </c>
      <c r="L173" s="8">
        <f t="shared" ref="L173:L236" si="31">3.52%</f>
        <v>3.5200000000000002E-2</v>
      </c>
      <c r="M173" s="7">
        <v>0</v>
      </c>
      <c r="N173" s="7">
        <v>0</v>
      </c>
      <c r="O173" s="7">
        <f t="shared" ref="O173:O236" si="32">K173-N173</f>
        <v>5995105.7300000004</v>
      </c>
      <c r="Q173" s="11">
        <f>'ADIT Calc - TOR'!D61</f>
        <v>-3934.2881353124999</v>
      </c>
      <c r="S173" s="11">
        <f>+O173+Q173</f>
        <v>5991171.4418646879</v>
      </c>
      <c r="U173" s="171"/>
      <c r="W173" s="171"/>
      <c r="Y173" s="20"/>
    </row>
    <row r="174" spans="1:25" x14ac:dyDescent="0.25">
      <c r="A174" s="6">
        <v>201909</v>
      </c>
      <c r="C174" s="7">
        <f t="shared" ref="C174:I174" si="33">+C5+C89</f>
        <v>0</v>
      </c>
      <c r="D174" s="7">
        <f t="shared" si="33"/>
        <v>0</v>
      </c>
      <c r="E174" s="7">
        <f t="shared" si="33"/>
        <v>0</v>
      </c>
      <c r="F174" s="7">
        <f t="shared" si="33"/>
        <v>0</v>
      </c>
      <c r="G174" s="7">
        <f t="shared" si="33"/>
        <v>0</v>
      </c>
      <c r="H174" s="7">
        <f t="shared" si="33"/>
        <v>0</v>
      </c>
      <c r="I174" s="7">
        <f t="shared" si="33"/>
        <v>0</v>
      </c>
      <c r="J174" s="7">
        <f t="shared" si="30"/>
        <v>0</v>
      </c>
      <c r="K174" s="7">
        <f t="shared" ref="K174:K237" si="34">K173+J174</f>
        <v>5995105.7300000004</v>
      </c>
      <c r="L174" s="8">
        <f t="shared" si="31"/>
        <v>3.5200000000000002E-2</v>
      </c>
      <c r="M174" s="9">
        <f>ROUND(((L174*K173)/12),2)</f>
        <v>17585.64</v>
      </c>
      <c r="N174" s="7">
        <f t="shared" ref="N174:N237" si="35">M174+N173</f>
        <v>17585.64</v>
      </c>
      <c r="O174" s="7">
        <f t="shared" si="32"/>
        <v>5977520.0900000008</v>
      </c>
      <c r="Q174" s="11">
        <v>-4175.5911409449991</v>
      </c>
      <c r="S174" s="11">
        <f t="shared" ref="S174:S237" si="36">+O174+Q174</f>
        <v>5973344.4988590553</v>
      </c>
      <c r="U174" s="171"/>
      <c r="W174" s="171"/>
      <c r="Y174" s="20"/>
    </row>
    <row r="175" spans="1:25" x14ac:dyDescent="0.25">
      <c r="A175" s="6">
        <v>201910</v>
      </c>
      <c r="C175" s="7">
        <f t="shared" ref="C175:I175" si="37">+C6+C90</f>
        <v>0</v>
      </c>
      <c r="D175" s="7">
        <f t="shared" si="37"/>
        <v>0</v>
      </c>
      <c r="E175" s="7">
        <f t="shared" si="37"/>
        <v>0</v>
      </c>
      <c r="F175" s="7">
        <f t="shared" si="37"/>
        <v>0</v>
      </c>
      <c r="G175" s="7">
        <f t="shared" si="37"/>
        <v>0</v>
      </c>
      <c r="H175" s="7">
        <f t="shared" si="37"/>
        <v>0</v>
      </c>
      <c r="I175" s="7">
        <f t="shared" si="37"/>
        <v>0</v>
      </c>
      <c r="J175" s="7">
        <f t="shared" si="30"/>
        <v>0</v>
      </c>
      <c r="K175" s="7">
        <f t="shared" si="34"/>
        <v>5995105.7300000004</v>
      </c>
      <c r="L175" s="8">
        <f t="shared" si="31"/>
        <v>3.5200000000000002E-2</v>
      </c>
      <c r="M175" s="9">
        <f t="shared" ref="M175:M238" si="38">ROUND(((L175*K174)/12),2)</f>
        <v>17585.64</v>
      </c>
      <c r="N175" s="7">
        <f t="shared" si="35"/>
        <v>35171.279999999999</v>
      </c>
      <c r="O175" s="7">
        <f t="shared" si="32"/>
        <v>5959934.4500000002</v>
      </c>
      <c r="Q175" s="11">
        <v>-4416.8941465774997</v>
      </c>
      <c r="S175" s="11">
        <f t="shared" si="36"/>
        <v>5955517.5558534227</v>
      </c>
      <c r="U175" s="171"/>
      <c r="W175" s="171"/>
      <c r="Y175" s="20"/>
    </row>
    <row r="176" spans="1:25" x14ac:dyDescent="0.25">
      <c r="A176" s="6">
        <v>201911</v>
      </c>
      <c r="C176" s="7">
        <f t="shared" ref="C176:I176" si="39">+C7+C91</f>
        <v>0</v>
      </c>
      <c r="D176" s="7">
        <f t="shared" si="39"/>
        <v>0</v>
      </c>
      <c r="E176" s="7">
        <f t="shared" si="39"/>
        <v>0</v>
      </c>
      <c r="F176" s="7">
        <f t="shared" si="39"/>
        <v>0</v>
      </c>
      <c r="G176" s="7">
        <f t="shared" si="39"/>
        <v>0</v>
      </c>
      <c r="H176" s="7">
        <f t="shared" si="39"/>
        <v>0</v>
      </c>
      <c r="I176" s="7">
        <f t="shared" si="39"/>
        <v>0</v>
      </c>
      <c r="J176" s="7">
        <f t="shared" si="30"/>
        <v>0</v>
      </c>
      <c r="K176" s="7">
        <f t="shared" si="34"/>
        <v>5995105.7300000004</v>
      </c>
      <c r="L176" s="8">
        <f t="shared" si="31"/>
        <v>3.5200000000000002E-2</v>
      </c>
      <c r="M176" s="9">
        <f t="shared" si="38"/>
        <v>17585.64</v>
      </c>
      <c r="N176" s="7">
        <f t="shared" si="35"/>
        <v>52756.92</v>
      </c>
      <c r="O176" s="7">
        <f t="shared" si="32"/>
        <v>5942348.8100000005</v>
      </c>
      <c r="Q176" s="11">
        <v>-4658.1971522099984</v>
      </c>
      <c r="S176" s="11">
        <f t="shared" si="36"/>
        <v>5937690.6128477901</v>
      </c>
      <c r="U176" s="171"/>
      <c r="W176" s="171"/>
      <c r="Y176" s="20"/>
    </row>
    <row r="177" spans="1:25" x14ac:dyDescent="0.25">
      <c r="A177" s="6">
        <v>201912</v>
      </c>
      <c r="C177" s="7">
        <f t="shared" ref="C177:I177" si="40">+C8+C92</f>
        <v>0</v>
      </c>
      <c r="D177" s="7">
        <f t="shared" si="40"/>
        <v>0</v>
      </c>
      <c r="E177" s="7">
        <f t="shared" si="40"/>
        <v>0</v>
      </c>
      <c r="F177" s="7">
        <f t="shared" si="40"/>
        <v>0</v>
      </c>
      <c r="G177" s="7">
        <f t="shared" si="40"/>
        <v>0</v>
      </c>
      <c r="H177" s="7">
        <f t="shared" si="40"/>
        <v>0</v>
      </c>
      <c r="I177" s="7">
        <f t="shared" si="40"/>
        <v>0</v>
      </c>
      <c r="J177" s="7">
        <f t="shared" si="30"/>
        <v>0</v>
      </c>
      <c r="K177" s="7">
        <f t="shared" si="34"/>
        <v>5995105.7300000004</v>
      </c>
      <c r="L177" s="8">
        <f t="shared" si="31"/>
        <v>3.5200000000000002E-2</v>
      </c>
      <c r="M177" s="9">
        <f t="shared" si="38"/>
        <v>17585.64</v>
      </c>
      <c r="N177" s="7">
        <f t="shared" si="35"/>
        <v>70342.559999999998</v>
      </c>
      <c r="O177" s="7">
        <f t="shared" si="32"/>
        <v>5924763.1700000009</v>
      </c>
      <c r="Q177" s="11">
        <v>-4899.5001578424981</v>
      </c>
      <c r="S177" s="11">
        <f t="shared" si="36"/>
        <v>5919863.6698421584</v>
      </c>
      <c r="U177" s="171"/>
      <c r="W177" s="171"/>
      <c r="Y177" s="20"/>
    </row>
    <row r="178" spans="1:25" x14ac:dyDescent="0.25">
      <c r="A178" s="6">
        <v>202001</v>
      </c>
      <c r="C178" s="7">
        <f t="shared" ref="C178:I178" si="41">+C9+C93</f>
        <v>0</v>
      </c>
      <c r="D178" s="7">
        <f t="shared" si="41"/>
        <v>0</v>
      </c>
      <c r="E178" s="7">
        <f t="shared" si="41"/>
        <v>0</v>
      </c>
      <c r="F178" s="7">
        <f t="shared" si="41"/>
        <v>0</v>
      </c>
      <c r="G178" s="7">
        <f t="shared" si="41"/>
        <v>0</v>
      </c>
      <c r="H178" s="7">
        <f t="shared" si="41"/>
        <v>0</v>
      </c>
      <c r="I178" s="7">
        <f t="shared" si="41"/>
        <v>0</v>
      </c>
      <c r="J178" s="7">
        <f t="shared" si="30"/>
        <v>0</v>
      </c>
      <c r="K178" s="7">
        <f t="shared" si="34"/>
        <v>5995105.7300000004</v>
      </c>
      <c r="L178" s="8">
        <f t="shared" si="31"/>
        <v>3.5200000000000002E-2</v>
      </c>
      <c r="M178" s="9">
        <f t="shared" si="38"/>
        <v>17585.64</v>
      </c>
      <c r="N178" s="7">
        <f t="shared" si="35"/>
        <v>87928.2</v>
      </c>
      <c r="O178" s="7">
        <f t="shared" si="32"/>
        <v>5907177.5300000003</v>
      </c>
      <c r="Q178" s="11">
        <v>-8780.2819745147499</v>
      </c>
      <c r="S178" s="11">
        <f t="shared" si="36"/>
        <v>5898397.2480254853</v>
      </c>
      <c r="U178" s="171"/>
      <c r="W178" s="171"/>
      <c r="Y178" s="20"/>
    </row>
    <row r="179" spans="1:25" x14ac:dyDescent="0.25">
      <c r="A179" s="6">
        <v>202002</v>
      </c>
      <c r="C179" s="7">
        <f t="shared" ref="C179:I179" si="42">+C10+C94</f>
        <v>4341.1499999999996</v>
      </c>
      <c r="D179" s="7">
        <f t="shared" si="42"/>
        <v>12113028.140000001</v>
      </c>
      <c r="E179" s="7">
        <f t="shared" si="42"/>
        <v>0</v>
      </c>
      <c r="F179" s="7">
        <f t="shared" si="42"/>
        <v>0</v>
      </c>
      <c r="G179" s="7">
        <f t="shared" si="42"/>
        <v>0</v>
      </c>
      <c r="H179" s="7">
        <f t="shared" si="42"/>
        <v>0</v>
      </c>
      <c r="I179" s="7">
        <f t="shared" si="42"/>
        <v>0</v>
      </c>
      <c r="J179" s="7">
        <f t="shared" si="30"/>
        <v>12117369.290000001</v>
      </c>
      <c r="K179" s="7">
        <f t="shared" si="34"/>
        <v>18112475.020000003</v>
      </c>
      <c r="L179" s="8">
        <f t="shared" si="31"/>
        <v>3.5200000000000002E-2</v>
      </c>
      <c r="M179" s="9">
        <f t="shared" si="38"/>
        <v>17585.64</v>
      </c>
      <c r="N179" s="7">
        <f t="shared" si="35"/>
        <v>105513.84</v>
      </c>
      <c r="O179" s="7">
        <f t="shared" si="32"/>
        <v>18006961.180000003</v>
      </c>
      <c r="Q179" s="11">
        <v>-20628.598361812001</v>
      </c>
      <c r="S179" s="11">
        <f t="shared" si="36"/>
        <v>17986332.581638191</v>
      </c>
      <c r="U179" s="171"/>
      <c r="W179" s="171"/>
      <c r="Y179" s="20"/>
    </row>
    <row r="180" spans="1:25" x14ac:dyDescent="0.25">
      <c r="A180" s="6">
        <v>202003</v>
      </c>
      <c r="C180" s="7">
        <f t="shared" ref="C180:I180" si="43">+C11+C95</f>
        <v>0</v>
      </c>
      <c r="D180" s="7">
        <f t="shared" si="43"/>
        <v>6822.86</v>
      </c>
      <c r="E180" s="7">
        <f t="shared" si="43"/>
        <v>0</v>
      </c>
      <c r="F180" s="7">
        <f t="shared" si="43"/>
        <v>0</v>
      </c>
      <c r="G180" s="7">
        <f t="shared" si="43"/>
        <v>0</v>
      </c>
      <c r="H180" s="7">
        <f t="shared" si="43"/>
        <v>0</v>
      </c>
      <c r="I180" s="7">
        <f t="shared" si="43"/>
        <v>0</v>
      </c>
      <c r="J180" s="7">
        <f t="shared" si="30"/>
        <v>6822.86</v>
      </c>
      <c r="K180" s="7">
        <f t="shared" si="34"/>
        <v>18119297.880000003</v>
      </c>
      <c r="L180" s="8">
        <f t="shared" si="31"/>
        <v>3.5200000000000002E-2</v>
      </c>
      <c r="M180" s="9">
        <f t="shared" si="38"/>
        <v>53129.93</v>
      </c>
      <c r="N180" s="7">
        <f t="shared" si="35"/>
        <v>158643.76999999999</v>
      </c>
      <c r="O180" s="7">
        <f t="shared" si="32"/>
        <v>17960654.110000003</v>
      </c>
      <c r="Q180" s="11">
        <v>-25012.615266469249</v>
      </c>
      <c r="S180" s="187">
        <f t="shared" si="36"/>
        <v>17935641.494733535</v>
      </c>
      <c r="U180" s="171"/>
      <c r="W180" s="171"/>
      <c r="Y180" s="255" t="s">
        <v>163</v>
      </c>
    </row>
    <row r="181" spans="1:25" x14ac:dyDescent="0.25">
      <c r="A181" s="6">
        <v>202004</v>
      </c>
      <c r="C181" s="7">
        <f t="shared" ref="C181:I181" si="44">+C12+C96</f>
        <v>0</v>
      </c>
      <c r="D181" s="7">
        <f t="shared" si="44"/>
        <v>-33688.76</v>
      </c>
      <c r="E181" s="7">
        <f t="shared" si="44"/>
        <v>0</v>
      </c>
      <c r="F181" s="7">
        <f t="shared" si="44"/>
        <v>0</v>
      </c>
      <c r="G181" s="7">
        <f t="shared" si="44"/>
        <v>0</v>
      </c>
      <c r="H181" s="7">
        <f t="shared" si="44"/>
        <v>0</v>
      </c>
      <c r="I181" s="7">
        <f t="shared" si="44"/>
        <v>0</v>
      </c>
      <c r="J181" s="7">
        <f t="shared" si="30"/>
        <v>-33688.76</v>
      </c>
      <c r="K181" s="7">
        <f t="shared" si="34"/>
        <v>18085609.120000001</v>
      </c>
      <c r="L181" s="8">
        <f t="shared" si="31"/>
        <v>3.5200000000000002E-2</v>
      </c>
      <c r="M181" s="9">
        <f t="shared" si="38"/>
        <v>53149.94</v>
      </c>
      <c r="N181" s="7">
        <f t="shared" si="35"/>
        <v>211793.71</v>
      </c>
      <c r="O181" s="7">
        <f t="shared" si="32"/>
        <v>17873815.41</v>
      </c>
      <c r="Q181" s="11">
        <v>-29392.429289366504</v>
      </c>
      <c r="S181" s="11">
        <f t="shared" si="36"/>
        <v>17844422.980710633</v>
      </c>
      <c r="U181" s="171"/>
      <c r="W181" s="171"/>
      <c r="Y181" s="20"/>
    </row>
    <row r="182" spans="1:25" x14ac:dyDescent="0.25">
      <c r="A182" s="6">
        <v>202005</v>
      </c>
      <c r="C182" s="7">
        <f t="shared" ref="C182:I182" si="45">+C13+C97</f>
        <v>0</v>
      </c>
      <c r="D182" s="7">
        <f t="shared" si="45"/>
        <v>10461.24</v>
      </c>
      <c r="E182" s="7">
        <f t="shared" si="45"/>
        <v>0</v>
      </c>
      <c r="F182" s="7">
        <f t="shared" si="45"/>
        <v>0</v>
      </c>
      <c r="G182" s="7">
        <f t="shared" si="45"/>
        <v>0</v>
      </c>
      <c r="H182" s="7">
        <f t="shared" si="45"/>
        <v>0</v>
      </c>
      <c r="I182" s="7">
        <f t="shared" si="45"/>
        <v>0</v>
      </c>
      <c r="J182" s="7">
        <f t="shared" si="30"/>
        <v>10461.24</v>
      </c>
      <c r="K182" s="7">
        <f t="shared" si="34"/>
        <v>18096070.359999999</v>
      </c>
      <c r="L182" s="8">
        <f t="shared" si="31"/>
        <v>3.5200000000000002E-2</v>
      </c>
      <c r="M182" s="9">
        <f t="shared" si="38"/>
        <v>53051.12</v>
      </c>
      <c r="N182" s="7">
        <f t="shared" si="35"/>
        <v>264844.83</v>
      </c>
      <c r="O182" s="7">
        <f t="shared" si="32"/>
        <v>17831225.530000001</v>
      </c>
      <c r="Q182" s="11">
        <v>-33792.995588423742</v>
      </c>
      <c r="S182" s="11">
        <f t="shared" si="36"/>
        <v>17797432.534411576</v>
      </c>
      <c r="U182" s="171"/>
      <c r="W182" s="171"/>
      <c r="Y182" s="20"/>
    </row>
    <row r="183" spans="1:25" x14ac:dyDescent="0.25">
      <c r="A183" s="6">
        <v>202006</v>
      </c>
      <c r="C183" s="7">
        <f t="shared" ref="C183:I183" si="46">+C14+C98</f>
        <v>0</v>
      </c>
      <c r="D183" s="7">
        <f t="shared" si="46"/>
        <v>15542.7</v>
      </c>
      <c r="E183" s="7">
        <f t="shared" si="46"/>
        <v>0</v>
      </c>
      <c r="F183" s="7">
        <f t="shared" si="46"/>
        <v>0</v>
      </c>
      <c r="G183" s="7">
        <f t="shared" si="46"/>
        <v>0</v>
      </c>
      <c r="H183" s="7">
        <f t="shared" si="46"/>
        <v>0</v>
      </c>
      <c r="I183" s="7">
        <f t="shared" si="46"/>
        <v>0</v>
      </c>
      <c r="J183" s="7">
        <f t="shared" si="30"/>
        <v>15542.7</v>
      </c>
      <c r="K183" s="7">
        <f t="shared" si="34"/>
        <v>18111613.059999999</v>
      </c>
      <c r="L183" s="8">
        <f t="shared" si="31"/>
        <v>3.5200000000000002E-2</v>
      </c>
      <c r="M183" s="9">
        <f t="shared" si="38"/>
        <v>53081.81</v>
      </c>
      <c r="N183" s="7">
        <f t="shared" si="35"/>
        <v>317926.64</v>
      </c>
      <c r="O183" s="7">
        <f t="shared" si="32"/>
        <v>17793686.419999998</v>
      </c>
      <c r="Q183" s="11">
        <v>-38187.117763640985</v>
      </c>
      <c r="S183" s="11">
        <f t="shared" si="36"/>
        <v>17755499.302236356</v>
      </c>
      <c r="U183" s="171"/>
      <c r="W183" s="171"/>
      <c r="Y183" s="20"/>
    </row>
    <row r="184" spans="1:25" x14ac:dyDescent="0.25">
      <c r="A184" s="6">
        <v>202007</v>
      </c>
      <c r="C184" s="7">
        <f t="shared" ref="C184:I184" si="47">+C15+C99</f>
        <v>0</v>
      </c>
      <c r="D184" s="7">
        <f t="shared" si="47"/>
        <v>13714.82</v>
      </c>
      <c r="E184" s="7">
        <f t="shared" si="47"/>
        <v>0</v>
      </c>
      <c r="F184" s="7">
        <f t="shared" si="47"/>
        <v>0</v>
      </c>
      <c r="G184" s="7">
        <f t="shared" si="47"/>
        <v>0</v>
      </c>
      <c r="H184" s="7">
        <f t="shared" si="47"/>
        <v>0</v>
      </c>
      <c r="I184" s="7">
        <f t="shared" si="47"/>
        <v>0</v>
      </c>
      <c r="J184" s="7">
        <f t="shared" si="30"/>
        <v>13714.82</v>
      </c>
      <c r="K184" s="7">
        <f t="shared" si="34"/>
        <v>18125327.879999999</v>
      </c>
      <c r="L184" s="8">
        <f t="shared" si="31"/>
        <v>3.5200000000000002E-2</v>
      </c>
      <c r="M184" s="9">
        <f t="shared" si="38"/>
        <v>53127.4</v>
      </c>
      <c r="N184" s="7">
        <f t="shared" si="35"/>
        <v>371054.04000000004</v>
      </c>
      <c r="O184" s="7">
        <f t="shared" si="32"/>
        <v>17754273.84</v>
      </c>
      <c r="Q184" s="11">
        <v>-42571.665635658224</v>
      </c>
      <c r="S184" s="11">
        <f t="shared" si="36"/>
        <v>17711702.174364343</v>
      </c>
      <c r="U184" s="171"/>
      <c r="W184" s="171"/>
      <c r="Y184" s="20"/>
    </row>
    <row r="185" spans="1:25" x14ac:dyDescent="0.25">
      <c r="A185" s="6">
        <v>202008</v>
      </c>
      <c r="C185" s="7">
        <f t="shared" ref="C185:I185" si="48">+C16+C100</f>
        <v>0</v>
      </c>
      <c r="D185" s="7">
        <f t="shared" si="48"/>
        <v>11791.51</v>
      </c>
      <c r="E185" s="7">
        <f t="shared" si="48"/>
        <v>0</v>
      </c>
      <c r="F185" s="7">
        <f t="shared" si="48"/>
        <v>0</v>
      </c>
      <c r="G185" s="7">
        <f t="shared" si="48"/>
        <v>0</v>
      </c>
      <c r="H185" s="7">
        <f t="shared" si="48"/>
        <v>0</v>
      </c>
      <c r="I185" s="7">
        <f t="shared" si="48"/>
        <v>0</v>
      </c>
      <c r="J185" s="7">
        <f t="shared" si="30"/>
        <v>11791.51</v>
      </c>
      <c r="K185" s="7">
        <f t="shared" si="34"/>
        <v>18137119.390000001</v>
      </c>
      <c r="L185" s="8">
        <f t="shared" si="31"/>
        <v>3.5200000000000002E-2</v>
      </c>
      <c r="M185" s="9">
        <f t="shared" si="38"/>
        <v>53167.63</v>
      </c>
      <c r="N185" s="7">
        <f t="shared" si="35"/>
        <v>424221.67000000004</v>
      </c>
      <c r="O185" s="7">
        <f t="shared" si="32"/>
        <v>17712897.719999999</v>
      </c>
      <c r="Q185" s="11">
        <v>-46947.765178555463</v>
      </c>
      <c r="S185" s="11">
        <f t="shared" si="36"/>
        <v>17665949.954821445</v>
      </c>
      <c r="U185" s="171"/>
      <c r="W185" s="171"/>
      <c r="Y185" s="20"/>
    </row>
    <row r="186" spans="1:25" x14ac:dyDescent="0.25">
      <c r="A186" s="6">
        <v>202009</v>
      </c>
      <c r="C186" s="7">
        <f t="shared" ref="C186:I186" si="49">+C17+C101</f>
        <v>0</v>
      </c>
      <c r="D186" s="7">
        <f t="shared" si="49"/>
        <v>1008.6</v>
      </c>
      <c r="E186" s="7">
        <f t="shared" si="49"/>
        <v>0</v>
      </c>
      <c r="F186" s="7">
        <f t="shared" si="49"/>
        <v>0</v>
      </c>
      <c r="G186" s="7">
        <f t="shared" si="49"/>
        <v>0</v>
      </c>
      <c r="H186" s="7">
        <f t="shared" si="49"/>
        <v>0</v>
      </c>
      <c r="I186" s="7">
        <f t="shared" si="49"/>
        <v>0</v>
      </c>
      <c r="J186" s="7">
        <f t="shared" si="30"/>
        <v>1008.6</v>
      </c>
      <c r="K186" s="7">
        <f t="shared" si="34"/>
        <v>18138127.990000002</v>
      </c>
      <c r="L186" s="8">
        <f t="shared" si="31"/>
        <v>3.5200000000000002E-2</v>
      </c>
      <c r="M186" s="9">
        <f t="shared" si="38"/>
        <v>53202.22</v>
      </c>
      <c r="N186" s="7">
        <f t="shared" si="35"/>
        <v>477423.89</v>
      </c>
      <c r="O186" s="7">
        <f t="shared" si="32"/>
        <v>17660704.100000001</v>
      </c>
      <c r="Q186" s="11">
        <v>-51316.6011512927</v>
      </c>
      <c r="S186" s="11">
        <f t="shared" si="36"/>
        <v>17609387.49884871</v>
      </c>
      <c r="U186" s="171"/>
      <c r="W186" s="171"/>
      <c r="Y186" s="20"/>
    </row>
    <row r="187" spans="1:25" x14ac:dyDescent="0.25">
      <c r="A187" s="6">
        <v>202010</v>
      </c>
      <c r="C187" s="7">
        <f t="shared" ref="C187:I187" si="50">+C18+C102</f>
        <v>0</v>
      </c>
      <c r="D187" s="7">
        <f t="shared" si="50"/>
        <v>-2017.2</v>
      </c>
      <c r="E187" s="7">
        <f t="shared" si="50"/>
        <v>0</v>
      </c>
      <c r="F187" s="7">
        <f t="shared" si="50"/>
        <v>0</v>
      </c>
      <c r="G187" s="7">
        <f t="shared" si="50"/>
        <v>0</v>
      </c>
      <c r="H187" s="7">
        <f t="shared" si="50"/>
        <v>0</v>
      </c>
      <c r="I187" s="7">
        <f t="shared" si="50"/>
        <v>0</v>
      </c>
      <c r="J187" s="7">
        <f t="shared" si="30"/>
        <v>-2017.2</v>
      </c>
      <c r="K187" s="7">
        <f t="shared" si="34"/>
        <v>18136110.790000003</v>
      </c>
      <c r="L187" s="8">
        <f t="shared" si="31"/>
        <v>3.5200000000000002E-2</v>
      </c>
      <c r="M187" s="9">
        <f t="shared" si="38"/>
        <v>53205.18</v>
      </c>
      <c r="N187" s="7">
        <f t="shared" si="35"/>
        <v>530629.07000000007</v>
      </c>
      <c r="O187" s="7">
        <f t="shared" si="32"/>
        <v>17605481.720000003</v>
      </c>
      <c r="Q187" s="11">
        <v>-55684.815826429942</v>
      </c>
      <c r="S187" s="11">
        <f t="shared" si="36"/>
        <v>17549796.904173572</v>
      </c>
      <c r="U187" s="171"/>
      <c r="W187" s="171"/>
      <c r="Y187" s="20"/>
    </row>
    <row r="188" spans="1:25" x14ac:dyDescent="0.25">
      <c r="A188" s="6">
        <v>202011</v>
      </c>
      <c r="C188" s="7">
        <f t="shared" ref="C188:I188" si="51">+C19+C103</f>
        <v>0</v>
      </c>
      <c r="D188" s="7">
        <f t="shared" si="51"/>
        <v>0</v>
      </c>
      <c r="E188" s="7">
        <f t="shared" si="51"/>
        <v>0</v>
      </c>
      <c r="F188" s="7">
        <f t="shared" si="51"/>
        <v>0</v>
      </c>
      <c r="G188" s="7">
        <f t="shared" si="51"/>
        <v>0</v>
      </c>
      <c r="H188" s="7">
        <f t="shared" si="51"/>
        <v>0</v>
      </c>
      <c r="I188" s="7">
        <f t="shared" si="51"/>
        <v>0</v>
      </c>
      <c r="J188" s="7">
        <f t="shared" si="30"/>
        <v>0</v>
      </c>
      <c r="K188" s="7">
        <f t="shared" si="34"/>
        <v>18136110.790000003</v>
      </c>
      <c r="L188" s="8">
        <f t="shared" si="31"/>
        <v>3.5200000000000002E-2</v>
      </c>
      <c r="M188" s="9">
        <f t="shared" si="38"/>
        <v>53199.26</v>
      </c>
      <c r="N188" s="7">
        <f t="shared" si="35"/>
        <v>583828.33000000007</v>
      </c>
      <c r="O188" s="7">
        <f t="shared" si="32"/>
        <v>17552282.460000001</v>
      </c>
      <c r="Q188" s="11">
        <v>-60054.273096767196</v>
      </c>
      <c r="S188" s="11">
        <f t="shared" si="36"/>
        <v>17492228.186903235</v>
      </c>
      <c r="U188" s="171"/>
      <c r="W188" s="171"/>
      <c r="Y188" s="20"/>
    </row>
    <row r="189" spans="1:25" x14ac:dyDescent="0.25">
      <c r="A189" s="6">
        <v>202012</v>
      </c>
      <c r="C189" s="7">
        <f t="shared" ref="C189:I189" si="52">+C20+C104</f>
        <v>0</v>
      </c>
      <c r="D189" s="7">
        <f t="shared" si="52"/>
        <v>0</v>
      </c>
      <c r="E189" s="7">
        <f t="shared" si="52"/>
        <v>0</v>
      </c>
      <c r="F189" s="7">
        <f t="shared" si="52"/>
        <v>0</v>
      </c>
      <c r="G189" s="7">
        <f t="shared" si="52"/>
        <v>0</v>
      </c>
      <c r="H189" s="7">
        <f t="shared" si="52"/>
        <v>0</v>
      </c>
      <c r="I189" s="7">
        <f t="shared" si="52"/>
        <v>0</v>
      </c>
      <c r="J189" s="7">
        <f t="shared" si="30"/>
        <v>0</v>
      </c>
      <c r="K189" s="7">
        <f t="shared" si="34"/>
        <v>18136110.790000003</v>
      </c>
      <c r="L189" s="8">
        <f t="shared" si="31"/>
        <v>3.5200000000000002E-2</v>
      </c>
      <c r="M189" s="9">
        <f t="shared" si="38"/>
        <v>53199.26</v>
      </c>
      <c r="N189" s="7">
        <f t="shared" si="35"/>
        <v>637027.59000000008</v>
      </c>
      <c r="O189" s="7">
        <f t="shared" si="32"/>
        <v>17499083.200000003</v>
      </c>
      <c r="Q189" s="11">
        <v>-64423.730367104443</v>
      </c>
      <c r="S189" s="11">
        <f t="shared" si="36"/>
        <v>17434659.469632898</v>
      </c>
      <c r="U189" s="171"/>
      <c r="W189" s="171"/>
      <c r="Y189" s="20"/>
    </row>
    <row r="190" spans="1:25" x14ac:dyDescent="0.25">
      <c r="A190" s="6">
        <v>202101</v>
      </c>
      <c r="C190" s="7">
        <f t="shared" ref="C190:I190" si="53">+C21+C105</f>
        <v>0</v>
      </c>
      <c r="D190" s="7">
        <f t="shared" si="53"/>
        <v>0</v>
      </c>
      <c r="E190" s="7">
        <f t="shared" si="53"/>
        <v>0</v>
      </c>
      <c r="F190" s="7">
        <f t="shared" si="53"/>
        <v>0</v>
      </c>
      <c r="G190" s="7">
        <f t="shared" si="53"/>
        <v>0</v>
      </c>
      <c r="H190" s="7">
        <f t="shared" si="53"/>
        <v>0</v>
      </c>
      <c r="I190" s="7">
        <f t="shared" si="53"/>
        <v>0</v>
      </c>
      <c r="J190" s="7">
        <f t="shared" si="30"/>
        <v>0</v>
      </c>
      <c r="K190" s="7">
        <f t="shared" si="34"/>
        <v>18136110.790000003</v>
      </c>
      <c r="L190" s="8">
        <f t="shared" si="31"/>
        <v>3.5200000000000002E-2</v>
      </c>
      <c r="M190" s="9">
        <f t="shared" si="38"/>
        <v>53199.26</v>
      </c>
      <c r="N190" s="7">
        <f t="shared" si="35"/>
        <v>690226.85000000009</v>
      </c>
      <c r="O190" s="7">
        <f t="shared" si="32"/>
        <v>17445883.940000001</v>
      </c>
      <c r="Q190" s="9">
        <v>-80552.26862231319</v>
      </c>
      <c r="S190" s="11">
        <f t="shared" si="36"/>
        <v>17365331.671377689</v>
      </c>
      <c r="U190" s="186">
        <v>7.6200000000000004E-2</v>
      </c>
      <c r="W190" s="7">
        <f>+(U190/12)*$S$180*(18/31)</f>
        <v>66130.445898323975</v>
      </c>
      <c r="Y190" s="255" t="s">
        <v>161</v>
      </c>
    </row>
    <row r="191" spans="1:25" x14ac:dyDescent="0.25">
      <c r="A191" s="6">
        <v>202102</v>
      </c>
      <c r="C191" s="7">
        <f t="shared" ref="C191:I191" si="54">+C22+C106</f>
        <v>0</v>
      </c>
      <c r="D191" s="7">
        <f t="shared" si="54"/>
        <v>0</v>
      </c>
      <c r="E191" s="7">
        <f t="shared" si="54"/>
        <v>7554373.8700000001</v>
      </c>
      <c r="F191" s="7">
        <f t="shared" si="54"/>
        <v>0</v>
      </c>
      <c r="G191" s="7">
        <f t="shared" si="54"/>
        <v>0</v>
      </c>
      <c r="H191" s="7">
        <f t="shared" si="54"/>
        <v>0</v>
      </c>
      <c r="I191" s="7">
        <f t="shared" si="54"/>
        <v>0</v>
      </c>
      <c r="J191" s="7">
        <f t="shared" si="30"/>
        <v>7554373.8700000001</v>
      </c>
      <c r="K191" s="7">
        <f t="shared" si="34"/>
        <v>25690484.660000004</v>
      </c>
      <c r="L191" s="8">
        <f t="shared" si="31"/>
        <v>3.5200000000000002E-2</v>
      </c>
      <c r="M191" s="9">
        <f t="shared" si="38"/>
        <v>53199.26</v>
      </c>
      <c r="N191" s="7">
        <f t="shared" si="35"/>
        <v>743426.1100000001</v>
      </c>
      <c r="O191" s="7">
        <f t="shared" si="32"/>
        <v>24947058.550000004</v>
      </c>
      <c r="Q191" s="9">
        <v>-96680.806877521929</v>
      </c>
      <c r="S191" s="11">
        <f t="shared" si="36"/>
        <v>24850377.743122481</v>
      </c>
      <c r="U191" s="8">
        <f>+U190</f>
        <v>7.6200000000000004E-2</v>
      </c>
      <c r="W191" s="7">
        <f t="shared" ref="W191:W224" si="55">+(U191/12)*$S$180</f>
        <v>113891.32349155795</v>
      </c>
      <c r="Y191" s="20"/>
    </row>
    <row r="192" spans="1:25" x14ac:dyDescent="0.25">
      <c r="A192" s="6">
        <v>202103</v>
      </c>
      <c r="C192" s="7">
        <f t="shared" ref="C192:I192" si="56">+C23+C107</f>
        <v>0</v>
      </c>
      <c r="D192" s="7">
        <f t="shared" si="56"/>
        <v>0</v>
      </c>
      <c r="E192" s="7">
        <f t="shared" si="56"/>
        <v>72668.34</v>
      </c>
      <c r="F192" s="7">
        <f t="shared" si="56"/>
        <v>0</v>
      </c>
      <c r="G192" s="7">
        <f t="shared" si="56"/>
        <v>0</v>
      </c>
      <c r="H192" s="7">
        <f t="shared" si="56"/>
        <v>0</v>
      </c>
      <c r="I192" s="7">
        <f t="shared" si="56"/>
        <v>0</v>
      </c>
      <c r="J192" s="7">
        <f t="shared" si="30"/>
        <v>72668.34</v>
      </c>
      <c r="K192" s="7">
        <f t="shared" si="34"/>
        <v>25763153.000000004</v>
      </c>
      <c r="L192" s="8">
        <f t="shared" si="31"/>
        <v>3.5200000000000002E-2</v>
      </c>
      <c r="M192" s="9">
        <f t="shared" si="38"/>
        <v>75358.759999999995</v>
      </c>
      <c r="N192" s="7">
        <f t="shared" si="35"/>
        <v>818784.87000000011</v>
      </c>
      <c r="O192" s="7">
        <f t="shared" si="32"/>
        <v>24944368.130000003</v>
      </c>
      <c r="Q192" s="9">
        <v>-108155.85082881067</v>
      </c>
      <c r="S192" s="11">
        <f t="shared" si="36"/>
        <v>24836212.279171191</v>
      </c>
      <c r="U192" s="8">
        <f t="shared" ref="U192:U225" si="57">+U191</f>
        <v>7.6200000000000004E-2</v>
      </c>
      <c r="W192" s="7">
        <f t="shared" si="55"/>
        <v>113891.32349155795</v>
      </c>
      <c r="Y192" s="20"/>
    </row>
    <row r="193" spans="1:25" x14ac:dyDescent="0.25">
      <c r="A193" s="6">
        <v>202104</v>
      </c>
      <c r="C193" s="7">
        <f t="shared" ref="C193:I193" si="58">+C24+C108</f>
        <v>0</v>
      </c>
      <c r="D193" s="7">
        <f t="shared" si="58"/>
        <v>0</v>
      </c>
      <c r="E193" s="7">
        <f t="shared" si="58"/>
        <v>18919.54</v>
      </c>
      <c r="F193" s="7">
        <f t="shared" si="58"/>
        <v>0</v>
      </c>
      <c r="G193" s="7">
        <f t="shared" si="58"/>
        <v>0</v>
      </c>
      <c r="H193" s="7">
        <f t="shared" si="58"/>
        <v>0</v>
      </c>
      <c r="I193" s="7">
        <f t="shared" si="58"/>
        <v>0</v>
      </c>
      <c r="J193" s="7">
        <f t="shared" si="30"/>
        <v>18919.54</v>
      </c>
      <c r="K193" s="7">
        <f t="shared" si="34"/>
        <v>25782072.540000003</v>
      </c>
      <c r="L193" s="8">
        <f t="shared" si="31"/>
        <v>3.5200000000000002E-2</v>
      </c>
      <c r="M193" s="9">
        <f t="shared" si="38"/>
        <v>75571.92</v>
      </c>
      <c r="N193" s="7">
        <f t="shared" si="35"/>
        <v>894356.79000000015</v>
      </c>
      <c r="O193" s="7">
        <f t="shared" si="32"/>
        <v>24887715.750000004</v>
      </c>
      <c r="Q193" s="9">
        <v>-119586.1310826594</v>
      </c>
      <c r="S193" s="11">
        <f t="shared" si="36"/>
        <v>24768129.618917346</v>
      </c>
      <c r="U193" s="8">
        <f t="shared" si="57"/>
        <v>7.6200000000000004E-2</v>
      </c>
      <c r="W193" s="7">
        <f t="shared" si="55"/>
        <v>113891.32349155795</v>
      </c>
      <c r="Y193" s="20"/>
    </row>
    <row r="194" spans="1:25" x14ac:dyDescent="0.25">
      <c r="A194" s="6">
        <v>202105</v>
      </c>
      <c r="C194" s="7">
        <f t="shared" ref="C194:I194" si="59">+C25+C109</f>
        <v>0</v>
      </c>
      <c r="D194" s="7">
        <f t="shared" si="59"/>
        <v>0</v>
      </c>
      <c r="E194" s="7">
        <f t="shared" si="59"/>
        <v>-4042.42</v>
      </c>
      <c r="F194" s="7">
        <f t="shared" si="59"/>
        <v>0</v>
      </c>
      <c r="G194" s="7">
        <f t="shared" si="59"/>
        <v>0</v>
      </c>
      <c r="H194" s="7">
        <f t="shared" si="59"/>
        <v>0</v>
      </c>
      <c r="I194" s="7">
        <f t="shared" si="59"/>
        <v>0</v>
      </c>
      <c r="J194" s="7">
        <f t="shared" si="30"/>
        <v>-4042.42</v>
      </c>
      <c r="K194" s="7">
        <f t="shared" si="34"/>
        <v>25778030.120000001</v>
      </c>
      <c r="L194" s="8">
        <f t="shared" si="31"/>
        <v>3.5200000000000002E-2</v>
      </c>
      <c r="M194" s="9">
        <f t="shared" si="38"/>
        <v>75627.41</v>
      </c>
      <c r="N194" s="7">
        <f t="shared" si="35"/>
        <v>969984.20000000019</v>
      </c>
      <c r="O194" s="7">
        <f t="shared" si="32"/>
        <v>24808045.920000002</v>
      </c>
      <c r="Q194" s="9">
        <v>-131004.75689986812</v>
      </c>
      <c r="S194" s="11">
        <f t="shared" si="36"/>
        <v>24677041.163100135</v>
      </c>
      <c r="U194" s="8">
        <f t="shared" si="57"/>
        <v>7.6200000000000004E-2</v>
      </c>
      <c r="W194" s="7">
        <f t="shared" si="55"/>
        <v>113891.32349155795</v>
      </c>
      <c r="Y194" s="20"/>
    </row>
    <row r="195" spans="1:25" x14ac:dyDescent="0.25">
      <c r="A195" s="6">
        <v>202106</v>
      </c>
      <c r="C195" s="7">
        <f t="shared" ref="C195:I195" si="60">+C26+C110</f>
        <v>0</v>
      </c>
      <c r="D195" s="7">
        <f t="shared" si="60"/>
        <v>0</v>
      </c>
      <c r="E195" s="7">
        <f t="shared" si="60"/>
        <v>-88066.2</v>
      </c>
      <c r="F195" s="7">
        <f t="shared" si="60"/>
        <v>0</v>
      </c>
      <c r="G195" s="7">
        <f t="shared" si="60"/>
        <v>0</v>
      </c>
      <c r="H195" s="7">
        <f t="shared" si="60"/>
        <v>0</v>
      </c>
      <c r="I195" s="7">
        <f t="shared" si="60"/>
        <v>0</v>
      </c>
      <c r="J195" s="7">
        <f t="shared" si="30"/>
        <v>-88066.2</v>
      </c>
      <c r="K195" s="7">
        <f t="shared" si="34"/>
        <v>25689963.920000002</v>
      </c>
      <c r="L195" s="8">
        <f t="shared" si="31"/>
        <v>3.5200000000000002E-2</v>
      </c>
      <c r="M195" s="9">
        <f t="shared" si="38"/>
        <v>75615.56</v>
      </c>
      <c r="N195" s="7">
        <f t="shared" si="35"/>
        <v>1045599.7600000002</v>
      </c>
      <c r="O195" s="7">
        <f t="shared" si="32"/>
        <v>24644364.16</v>
      </c>
      <c r="Q195" s="9">
        <v>-142425.87284779685</v>
      </c>
      <c r="S195" s="11">
        <f t="shared" si="36"/>
        <v>24501938.287152205</v>
      </c>
      <c r="U195" s="8">
        <f t="shared" si="57"/>
        <v>7.6200000000000004E-2</v>
      </c>
      <c r="W195" s="7">
        <f t="shared" si="55"/>
        <v>113891.32349155795</v>
      </c>
      <c r="Y195" s="20"/>
    </row>
    <row r="196" spans="1:25" x14ac:dyDescent="0.25">
      <c r="A196" s="6">
        <v>202107</v>
      </c>
      <c r="C196" s="7">
        <f t="shared" ref="C196:I196" si="61">+C27+C111</f>
        <v>0</v>
      </c>
      <c r="D196" s="7">
        <f t="shared" si="61"/>
        <v>0</v>
      </c>
      <c r="E196" s="7">
        <f t="shared" si="61"/>
        <v>0</v>
      </c>
      <c r="F196" s="7">
        <f t="shared" si="61"/>
        <v>0</v>
      </c>
      <c r="G196" s="7">
        <f t="shared" si="61"/>
        <v>0</v>
      </c>
      <c r="H196" s="7">
        <f t="shared" si="61"/>
        <v>0</v>
      </c>
      <c r="I196" s="7">
        <f t="shared" si="61"/>
        <v>0</v>
      </c>
      <c r="J196" s="7">
        <f t="shared" si="30"/>
        <v>0</v>
      </c>
      <c r="K196" s="7">
        <f t="shared" si="34"/>
        <v>25689963.920000002</v>
      </c>
      <c r="L196" s="8">
        <f t="shared" si="31"/>
        <v>3.5200000000000002E-2</v>
      </c>
      <c r="M196" s="9">
        <f t="shared" si="38"/>
        <v>75357.23</v>
      </c>
      <c r="N196" s="7">
        <f t="shared" si="35"/>
        <v>1120956.9900000002</v>
      </c>
      <c r="O196" s="7">
        <f t="shared" si="32"/>
        <v>24569006.93</v>
      </c>
      <c r="Q196" s="9">
        <v>-153901.23757492559</v>
      </c>
      <c r="S196" s="11">
        <f t="shared" si="36"/>
        <v>24415105.692425076</v>
      </c>
      <c r="U196" s="8">
        <f t="shared" si="57"/>
        <v>7.6200000000000004E-2</v>
      </c>
      <c r="W196" s="7">
        <f t="shared" si="55"/>
        <v>113891.32349155795</v>
      </c>
      <c r="Y196" s="20"/>
    </row>
    <row r="197" spans="1:25" x14ac:dyDescent="0.25">
      <c r="A197" s="6">
        <v>202108</v>
      </c>
      <c r="C197" s="7">
        <f t="shared" ref="C197:I197" si="62">+C28+C112</f>
        <v>0</v>
      </c>
      <c r="D197" s="7">
        <f t="shared" si="62"/>
        <v>0</v>
      </c>
      <c r="E197" s="7">
        <f t="shared" si="62"/>
        <v>0</v>
      </c>
      <c r="F197" s="7">
        <f t="shared" si="62"/>
        <v>0</v>
      </c>
      <c r="G197" s="7">
        <f t="shared" si="62"/>
        <v>0</v>
      </c>
      <c r="H197" s="7">
        <f t="shared" si="62"/>
        <v>0</v>
      </c>
      <c r="I197" s="7">
        <f t="shared" si="62"/>
        <v>0</v>
      </c>
      <c r="J197" s="7">
        <f t="shared" si="30"/>
        <v>0</v>
      </c>
      <c r="K197" s="7">
        <f t="shared" si="34"/>
        <v>25689963.920000002</v>
      </c>
      <c r="L197" s="8">
        <f t="shared" si="31"/>
        <v>3.5200000000000002E-2</v>
      </c>
      <c r="M197" s="9">
        <f t="shared" si="38"/>
        <v>75357.23</v>
      </c>
      <c r="N197" s="7">
        <f t="shared" si="35"/>
        <v>1196314.2200000002</v>
      </c>
      <c r="O197" s="7">
        <f t="shared" si="32"/>
        <v>24493649.700000003</v>
      </c>
      <c r="Q197" s="9">
        <v>-165376.60230205432</v>
      </c>
      <c r="S197" s="11">
        <f t="shared" si="36"/>
        <v>24328273.097697947</v>
      </c>
      <c r="U197" s="8">
        <f t="shared" si="57"/>
        <v>7.6200000000000004E-2</v>
      </c>
      <c r="W197" s="7">
        <f t="shared" si="55"/>
        <v>113891.32349155795</v>
      </c>
      <c r="Y197" s="20"/>
    </row>
    <row r="198" spans="1:25" x14ac:dyDescent="0.25">
      <c r="A198" s="6">
        <v>202109</v>
      </c>
      <c r="C198" s="7">
        <f t="shared" ref="C198:I198" si="63">+C29+C113</f>
        <v>0</v>
      </c>
      <c r="D198" s="7">
        <f t="shared" si="63"/>
        <v>0</v>
      </c>
      <c r="E198" s="7">
        <f t="shared" si="63"/>
        <v>0</v>
      </c>
      <c r="F198" s="7">
        <f t="shared" si="63"/>
        <v>0</v>
      </c>
      <c r="G198" s="7">
        <f t="shared" si="63"/>
        <v>0</v>
      </c>
      <c r="H198" s="7">
        <f t="shared" si="63"/>
        <v>0</v>
      </c>
      <c r="I198" s="7">
        <f t="shared" si="63"/>
        <v>0</v>
      </c>
      <c r="J198" s="7">
        <f t="shared" si="30"/>
        <v>0</v>
      </c>
      <c r="K198" s="7">
        <f t="shared" si="34"/>
        <v>25689963.920000002</v>
      </c>
      <c r="L198" s="8">
        <f t="shared" si="31"/>
        <v>3.5200000000000002E-2</v>
      </c>
      <c r="M198" s="9">
        <f t="shared" si="38"/>
        <v>75357.23</v>
      </c>
      <c r="N198" s="7">
        <f t="shared" si="35"/>
        <v>1271671.4500000002</v>
      </c>
      <c r="O198" s="7">
        <f t="shared" si="32"/>
        <v>24418292.470000003</v>
      </c>
      <c r="Q198" s="9">
        <v>-176851.96702918306</v>
      </c>
      <c r="S198" s="11">
        <f t="shared" si="36"/>
        <v>24241440.502970818</v>
      </c>
      <c r="U198" s="8">
        <f t="shared" si="57"/>
        <v>7.6200000000000004E-2</v>
      </c>
      <c r="W198" s="7">
        <f t="shared" si="55"/>
        <v>113891.32349155795</v>
      </c>
      <c r="Y198" s="20"/>
    </row>
    <row r="199" spans="1:25" x14ac:dyDescent="0.25">
      <c r="A199" s="6">
        <v>202110</v>
      </c>
      <c r="C199" s="7">
        <f t="shared" ref="C199:I199" si="64">+C30+C114</f>
        <v>0</v>
      </c>
      <c r="D199" s="7">
        <f t="shared" si="64"/>
        <v>0</v>
      </c>
      <c r="E199" s="7">
        <f t="shared" si="64"/>
        <v>0</v>
      </c>
      <c r="F199" s="7">
        <f t="shared" si="64"/>
        <v>0</v>
      </c>
      <c r="G199" s="7">
        <f t="shared" si="64"/>
        <v>0</v>
      </c>
      <c r="H199" s="7">
        <f t="shared" si="64"/>
        <v>0</v>
      </c>
      <c r="I199" s="7">
        <f t="shared" si="64"/>
        <v>0</v>
      </c>
      <c r="J199" s="7">
        <f t="shared" si="30"/>
        <v>0</v>
      </c>
      <c r="K199" s="7">
        <f t="shared" si="34"/>
        <v>25689963.920000002</v>
      </c>
      <c r="L199" s="8">
        <f t="shared" si="31"/>
        <v>3.5200000000000002E-2</v>
      </c>
      <c r="M199" s="9">
        <f t="shared" si="38"/>
        <v>75357.23</v>
      </c>
      <c r="N199" s="7">
        <f t="shared" si="35"/>
        <v>1347028.6800000002</v>
      </c>
      <c r="O199" s="7">
        <f t="shared" si="32"/>
        <v>24342935.240000002</v>
      </c>
      <c r="Q199" s="9">
        <v>-188327.33175631185</v>
      </c>
      <c r="S199" s="11">
        <f t="shared" si="36"/>
        <v>24154607.90824369</v>
      </c>
      <c r="U199" s="8">
        <f t="shared" si="57"/>
        <v>7.6200000000000004E-2</v>
      </c>
      <c r="W199" s="7">
        <f t="shared" si="55"/>
        <v>113891.32349155795</v>
      </c>
      <c r="Y199" s="20"/>
    </row>
    <row r="200" spans="1:25" x14ac:dyDescent="0.25">
      <c r="A200" s="6">
        <v>202111</v>
      </c>
      <c r="C200" s="7">
        <f t="shared" ref="C200:I200" si="65">+C31+C115</f>
        <v>0</v>
      </c>
      <c r="D200" s="7">
        <f t="shared" si="65"/>
        <v>0</v>
      </c>
      <c r="E200" s="7">
        <f t="shared" si="65"/>
        <v>0</v>
      </c>
      <c r="F200" s="7">
        <f t="shared" si="65"/>
        <v>0</v>
      </c>
      <c r="G200" s="7">
        <f t="shared" si="65"/>
        <v>0</v>
      </c>
      <c r="H200" s="7">
        <f t="shared" si="65"/>
        <v>0</v>
      </c>
      <c r="I200" s="7">
        <f t="shared" si="65"/>
        <v>0</v>
      </c>
      <c r="J200" s="7">
        <f t="shared" si="30"/>
        <v>0</v>
      </c>
      <c r="K200" s="7">
        <f t="shared" si="34"/>
        <v>25689963.920000002</v>
      </c>
      <c r="L200" s="8">
        <f t="shared" si="31"/>
        <v>3.5200000000000002E-2</v>
      </c>
      <c r="M200" s="9">
        <f t="shared" si="38"/>
        <v>75357.23</v>
      </c>
      <c r="N200" s="7">
        <f t="shared" si="35"/>
        <v>1422385.9100000001</v>
      </c>
      <c r="O200" s="7">
        <f t="shared" si="32"/>
        <v>24267578.010000002</v>
      </c>
      <c r="Q200" s="9">
        <v>-199802.69648344064</v>
      </c>
      <c r="S200" s="11">
        <f t="shared" si="36"/>
        <v>24067775.313516561</v>
      </c>
      <c r="U200" s="8">
        <f t="shared" si="57"/>
        <v>7.6200000000000004E-2</v>
      </c>
      <c r="W200" s="7">
        <f t="shared" si="55"/>
        <v>113891.32349155795</v>
      </c>
      <c r="Y200" s="20"/>
    </row>
    <row r="201" spans="1:25" x14ac:dyDescent="0.25">
      <c r="A201" s="6">
        <v>202112</v>
      </c>
      <c r="C201" s="7">
        <f t="shared" ref="C201:I201" si="66">+C32+C116</f>
        <v>0</v>
      </c>
      <c r="D201" s="7">
        <f t="shared" si="66"/>
        <v>0</v>
      </c>
      <c r="E201" s="7">
        <f t="shared" si="66"/>
        <v>0</v>
      </c>
      <c r="F201" s="7">
        <f t="shared" si="66"/>
        <v>0</v>
      </c>
      <c r="G201" s="7">
        <f t="shared" si="66"/>
        <v>0</v>
      </c>
      <c r="H201" s="7">
        <f t="shared" si="66"/>
        <v>0</v>
      </c>
      <c r="I201" s="7">
        <f t="shared" si="66"/>
        <v>0</v>
      </c>
      <c r="J201" s="7">
        <f t="shared" si="30"/>
        <v>0</v>
      </c>
      <c r="K201" s="7">
        <f t="shared" si="34"/>
        <v>25689963.920000002</v>
      </c>
      <c r="L201" s="8">
        <f t="shared" si="31"/>
        <v>3.5200000000000002E-2</v>
      </c>
      <c r="M201" s="9">
        <f t="shared" si="38"/>
        <v>75357.23</v>
      </c>
      <c r="N201" s="7">
        <f t="shared" si="35"/>
        <v>1497743.1400000001</v>
      </c>
      <c r="O201" s="7">
        <f t="shared" si="32"/>
        <v>24192220.780000001</v>
      </c>
      <c r="Q201" s="9">
        <v>-211278.06121056943</v>
      </c>
      <c r="S201" s="11">
        <f t="shared" si="36"/>
        <v>23980942.718789432</v>
      </c>
      <c r="U201" s="8">
        <f t="shared" si="57"/>
        <v>7.6200000000000004E-2</v>
      </c>
      <c r="W201" s="7">
        <f t="shared" si="55"/>
        <v>113891.32349155795</v>
      </c>
      <c r="Y201" s="20"/>
    </row>
    <row r="202" spans="1:25" x14ac:dyDescent="0.25">
      <c r="A202" s="6">
        <v>202201</v>
      </c>
      <c r="C202" s="7">
        <f t="shared" ref="C202:I202" si="67">+C33+C117</f>
        <v>0</v>
      </c>
      <c r="D202" s="7">
        <f t="shared" si="67"/>
        <v>0</v>
      </c>
      <c r="E202" s="7">
        <f t="shared" si="67"/>
        <v>0</v>
      </c>
      <c r="F202" s="7">
        <f t="shared" si="67"/>
        <v>0</v>
      </c>
      <c r="G202" s="7">
        <f t="shared" si="67"/>
        <v>0</v>
      </c>
      <c r="H202" s="7">
        <f t="shared" si="67"/>
        <v>0</v>
      </c>
      <c r="I202" s="7">
        <f t="shared" si="67"/>
        <v>0</v>
      </c>
      <c r="J202" s="7">
        <f t="shared" si="30"/>
        <v>0</v>
      </c>
      <c r="K202" s="7">
        <f t="shared" si="34"/>
        <v>25689963.920000002</v>
      </c>
      <c r="L202" s="8">
        <f t="shared" si="31"/>
        <v>3.5200000000000002E-2</v>
      </c>
      <c r="M202" s="9">
        <f t="shared" si="38"/>
        <v>75357.23</v>
      </c>
      <c r="N202" s="7">
        <f t="shared" si="35"/>
        <v>1573100.37</v>
      </c>
      <c r="O202" s="7">
        <f t="shared" si="32"/>
        <v>24116863.550000001</v>
      </c>
      <c r="Q202" s="9">
        <v>-230179.0855930894</v>
      </c>
      <c r="S202" s="11">
        <f t="shared" si="36"/>
        <v>23886684.464406911</v>
      </c>
      <c r="U202" s="8">
        <f t="shared" si="57"/>
        <v>7.6200000000000004E-2</v>
      </c>
      <c r="W202" s="7">
        <f t="shared" si="55"/>
        <v>113891.32349155795</v>
      </c>
      <c r="Y202" s="20"/>
    </row>
    <row r="203" spans="1:25" x14ac:dyDescent="0.25">
      <c r="A203" s="6">
        <v>202202</v>
      </c>
      <c r="C203" s="7">
        <f t="shared" ref="C203:I203" si="68">+C34+C118</f>
        <v>0</v>
      </c>
      <c r="D203" s="7">
        <f t="shared" si="68"/>
        <v>0</v>
      </c>
      <c r="E203" s="7">
        <f t="shared" si="68"/>
        <v>0</v>
      </c>
      <c r="F203" s="7">
        <f t="shared" si="68"/>
        <v>6836837.1900000004</v>
      </c>
      <c r="G203" s="7">
        <f t="shared" si="68"/>
        <v>0</v>
      </c>
      <c r="H203" s="7">
        <f t="shared" si="68"/>
        <v>0</v>
      </c>
      <c r="I203" s="7">
        <f t="shared" si="68"/>
        <v>0</v>
      </c>
      <c r="J203" s="7">
        <f t="shared" si="30"/>
        <v>6836837.1900000004</v>
      </c>
      <c r="K203" s="7">
        <f t="shared" si="34"/>
        <v>32526801.110000003</v>
      </c>
      <c r="L203" s="8">
        <f t="shared" si="31"/>
        <v>3.5200000000000002E-2</v>
      </c>
      <c r="M203" s="9">
        <f t="shared" si="38"/>
        <v>75357.23</v>
      </c>
      <c r="N203" s="7">
        <f t="shared" si="35"/>
        <v>1648457.6</v>
      </c>
      <c r="O203" s="7">
        <f t="shared" si="32"/>
        <v>30878343.510000002</v>
      </c>
      <c r="Q203" s="9">
        <v>-249080.1099756094</v>
      </c>
      <c r="S203" s="11">
        <f t="shared" si="36"/>
        <v>30629263.400024392</v>
      </c>
      <c r="U203" s="8">
        <f t="shared" si="57"/>
        <v>7.6200000000000004E-2</v>
      </c>
      <c r="W203" s="7">
        <f t="shared" si="55"/>
        <v>113891.32349155795</v>
      </c>
      <c r="Y203" s="20"/>
    </row>
    <row r="204" spans="1:25" x14ac:dyDescent="0.25">
      <c r="A204" s="6">
        <v>202203</v>
      </c>
      <c r="C204" s="7">
        <f t="shared" ref="C204:I204" si="69">+C35+C119</f>
        <v>0</v>
      </c>
      <c r="D204" s="7">
        <f t="shared" si="69"/>
        <v>0</v>
      </c>
      <c r="E204" s="7">
        <f t="shared" si="69"/>
        <v>0</v>
      </c>
      <c r="F204" s="7">
        <f t="shared" si="69"/>
        <v>5164.07</v>
      </c>
      <c r="G204" s="7">
        <f t="shared" si="69"/>
        <v>0</v>
      </c>
      <c r="H204" s="7">
        <f t="shared" si="69"/>
        <v>0</v>
      </c>
      <c r="I204" s="7">
        <f t="shared" si="69"/>
        <v>0</v>
      </c>
      <c r="J204" s="7">
        <f t="shared" si="30"/>
        <v>5164.07</v>
      </c>
      <c r="K204" s="7">
        <f t="shared" si="34"/>
        <v>32531965.180000003</v>
      </c>
      <c r="L204" s="8">
        <f t="shared" si="31"/>
        <v>3.5200000000000002E-2</v>
      </c>
      <c r="M204" s="9">
        <f t="shared" si="38"/>
        <v>95411.95</v>
      </c>
      <c r="N204" s="7">
        <f t="shared" si="35"/>
        <v>1743869.55</v>
      </c>
      <c r="O204" s="7">
        <f t="shared" si="32"/>
        <v>30788095.630000003</v>
      </c>
      <c r="Q204" s="9">
        <v>-263769.64264908934</v>
      </c>
      <c r="S204" s="11">
        <f t="shared" si="36"/>
        <v>30524325.987350915</v>
      </c>
      <c r="U204" s="8">
        <f t="shared" si="57"/>
        <v>7.6200000000000004E-2</v>
      </c>
      <c r="W204" s="7">
        <f t="shared" si="55"/>
        <v>113891.32349155795</v>
      </c>
      <c r="Y204" s="20"/>
    </row>
    <row r="205" spans="1:25" x14ac:dyDescent="0.25">
      <c r="A205" s="6">
        <v>202204</v>
      </c>
      <c r="C205" s="7">
        <f t="shared" ref="C205:I205" si="70">+C36+C120</f>
        <v>0</v>
      </c>
      <c r="D205" s="7">
        <f t="shared" si="70"/>
        <v>0</v>
      </c>
      <c r="E205" s="7">
        <f t="shared" si="70"/>
        <v>0</v>
      </c>
      <c r="F205" s="7">
        <f t="shared" si="70"/>
        <v>4112.7</v>
      </c>
      <c r="G205" s="7">
        <f t="shared" si="70"/>
        <v>0</v>
      </c>
      <c r="H205" s="7">
        <f t="shared" si="70"/>
        <v>0</v>
      </c>
      <c r="I205" s="7">
        <f t="shared" si="70"/>
        <v>0</v>
      </c>
      <c r="J205" s="7">
        <f t="shared" si="30"/>
        <v>4112.7</v>
      </c>
      <c r="K205" s="7">
        <f t="shared" si="34"/>
        <v>32536077.880000003</v>
      </c>
      <c r="L205" s="8">
        <f t="shared" si="31"/>
        <v>3.5200000000000002E-2</v>
      </c>
      <c r="M205" s="9">
        <f t="shared" si="38"/>
        <v>95427.1</v>
      </c>
      <c r="N205" s="7">
        <f t="shared" si="35"/>
        <v>1839296.6500000001</v>
      </c>
      <c r="O205" s="7">
        <f t="shared" si="32"/>
        <v>30696781.230000004</v>
      </c>
      <c r="Q205" s="9">
        <v>-278455.99425544933</v>
      </c>
      <c r="S205" s="11">
        <f t="shared" si="36"/>
        <v>30418325.235744555</v>
      </c>
      <c r="U205" s="8">
        <f t="shared" si="57"/>
        <v>7.6200000000000004E-2</v>
      </c>
      <c r="W205" s="7">
        <f t="shared" si="55"/>
        <v>113891.32349155795</v>
      </c>
      <c r="Y205" s="20"/>
    </row>
    <row r="206" spans="1:25" x14ac:dyDescent="0.25">
      <c r="A206" s="6">
        <v>202205</v>
      </c>
      <c r="C206" s="7">
        <f t="shared" ref="C206:I206" si="71">+C37+C121</f>
        <v>0</v>
      </c>
      <c r="D206" s="7">
        <f t="shared" si="71"/>
        <v>0</v>
      </c>
      <c r="E206" s="7">
        <f t="shared" si="71"/>
        <v>0</v>
      </c>
      <c r="F206" s="7">
        <f t="shared" si="71"/>
        <v>4243.2700000000004</v>
      </c>
      <c r="G206" s="7">
        <f t="shared" si="71"/>
        <v>0</v>
      </c>
      <c r="H206" s="7">
        <f t="shared" si="71"/>
        <v>0</v>
      </c>
      <c r="I206" s="7">
        <f t="shared" si="71"/>
        <v>0</v>
      </c>
      <c r="J206" s="7">
        <f t="shared" si="30"/>
        <v>4243.2700000000004</v>
      </c>
      <c r="K206" s="7">
        <f t="shared" si="34"/>
        <v>32540321.150000002</v>
      </c>
      <c r="L206" s="8">
        <f t="shared" si="31"/>
        <v>3.5200000000000002E-2</v>
      </c>
      <c r="M206" s="9">
        <f t="shared" si="38"/>
        <v>95439.16</v>
      </c>
      <c r="N206" s="7">
        <f t="shared" si="35"/>
        <v>1934735.81</v>
      </c>
      <c r="O206" s="7">
        <f t="shared" si="32"/>
        <v>30605585.340000004</v>
      </c>
      <c r="Q206" s="9">
        <v>-293139.81243860931</v>
      </c>
      <c r="S206" s="11">
        <f t="shared" si="36"/>
        <v>30312445.527561393</v>
      </c>
      <c r="U206" s="8">
        <f t="shared" si="57"/>
        <v>7.6200000000000004E-2</v>
      </c>
      <c r="W206" s="7">
        <f t="shared" si="55"/>
        <v>113891.32349155795</v>
      </c>
      <c r="Y206" s="20"/>
    </row>
    <row r="207" spans="1:25" x14ac:dyDescent="0.25">
      <c r="A207" s="6">
        <v>202206</v>
      </c>
      <c r="C207" s="7">
        <f t="shared" ref="C207:I207" si="72">+C38+C122</f>
        <v>0</v>
      </c>
      <c r="D207" s="7">
        <f t="shared" si="72"/>
        <v>0</v>
      </c>
      <c r="E207" s="7">
        <f t="shared" si="72"/>
        <v>0</v>
      </c>
      <c r="F207" s="7">
        <f t="shared" si="72"/>
        <v>5048.6400000000003</v>
      </c>
      <c r="G207" s="7">
        <f t="shared" si="72"/>
        <v>0</v>
      </c>
      <c r="H207" s="7">
        <f t="shared" si="72"/>
        <v>0</v>
      </c>
      <c r="I207" s="7">
        <f t="shared" si="72"/>
        <v>0</v>
      </c>
      <c r="J207" s="7">
        <f t="shared" si="30"/>
        <v>5048.6400000000003</v>
      </c>
      <c r="K207" s="7">
        <f t="shared" si="34"/>
        <v>32545369.790000003</v>
      </c>
      <c r="L207" s="8">
        <f t="shared" si="31"/>
        <v>3.5200000000000002E-2</v>
      </c>
      <c r="M207" s="9">
        <f t="shared" si="38"/>
        <v>95451.61</v>
      </c>
      <c r="N207" s="7">
        <f t="shared" si="35"/>
        <v>2030187.4200000002</v>
      </c>
      <c r="O207" s="7">
        <f t="shared" si="32"/>
        <v>30515182.370000001</v>
      </c>
      <c r="Q207" s="9">
        <v>-307821.01676744927</v>
      </c>
      <c r="S207" s="11">
        <f t="shared" si="36"/>
        <v>30207361.353232551</v>
      </c>
      <c r="U207" s="8">
        <f t="shared" si="57"/>
        <v>7.6200000000000004E-2</v>
      </c>
      <c r="W207" s="7">
        <f t="shared" si="55"/>
        <v>113891.32349155795</v>
      </c>
      <c r="Y207" s="20"/>
    </row>
    <row r="208" spans="1:25" x14ac:dyDescent="0.25">
      <c r="A208" s="6">
        <v>202207</v>
      </c>
      <c r="C208" s="7">
        <f t="shared" ref="C208:I208" si="73">+C39+C123</f>
        <v>0</v>
      </c>
      <c r="D208" s="7">
        <f t="shared" si="73"/>
        <v>0</v>
      </c>
      <c r="E208" s="7">
        <f t="shared" si="73"/>
        <v>0</v>
      </c>
      <c r="F208" s="7">
        <f t="shared" si="73"/>
        <v>5596.25</v>
      </c>
      <c r="G208" s="7">
        <f t="shared" si="73"/>
        <v>0</v>
      </c>
      <c r="H208" s="7">
        <f t="shared" si="73"/>
        <v>0</v>
      </c>
      <c r="I208" s="7">
        <f t="shared" si="73"/>
        <v>0</v>
      </c>
      <c r="J208" s="7">
        <f t="shared" si="30"/>
        <v>5596.25</v>
      </c>
      <c r="K208" s="7">
        <f t="shared" si="34"/>
        <v>32550966.040000003</v>
      </c>
      <c r="L208" s="8">
        <f t="shared" si="31"/>
        <v>3.5200000000000002E-2</v>
      </c>
      <c r="M208" s="9">
        <f t="shared" si="38"/>
        <v>95466.42</v>
      </c>
      <c r="N208" s="7">
        <f t="shared" si="35"/>
        <v>2125653.8400000003</v>
      </c>
      <c r="O208" s="7">
        <f t="shared" si="32"/>
        <v>30425312.200000003</v>
      </c>
      <c r="Q208" s="9">
        <v>-322499.11113404919</v>
      </c>
      <c r="S208" s="11">
        <f t="shared" si="36"/>
        <v>30102813.088865954</v>
      </c>
      <c r="U208" s="8">
        <f t="shared" si="57"/>
        <v>7.6200000000000004E-2</v>
      </c>
      <c r="W208" s="7">
        <f t="shared" si="55"/>
        <v>113891.32349155795</v>
      </c>
      <c r="Y208" s="20"/>
    </row>
    <row r="209" spans="1:25" x14ac:dyDescent="0.25">
      <c r="A209" s="6">
        <v>202208</v>
      </c>
      <c r="C209" s="7">
        <f t="shared" ref="C209:I209" si="74">+C40+C124</f>
        <v>0</v>
      </c>
      <c r="D209" s="7">
        <f t="shared" si="74"/>
        <v>0</v>
      </c>
      <c r="E209" s="7">
        <f t="shared" si="74"/>
        <v>0</v>
      </c>
      <c r="F209" s="7">
        <f t="shared" si="74"/>
        <v>2941.37</v>
      </c>
      <c r="G209" s="7">
        <f t="shared" si="74"/>
        <v>0</v>
      </c>
      <c r="H209" s="7">
        <f t="shared" si="74"/>
        <v>0</v>
      </c>
      <c r="I209" s="7">
        <f t="shared" si="74"/>
        <v>0</v>
      </c>
      <c r="J209" s="7">
        <f t="shared" si="30"/>
        <v>2941.37</v>
      </c>
      <c r="K209" s="7">
        <f t="shared" si="34"/>
        <v>32553907.410000004</v>
      </c>
      <c r="L209" s="8">
        <f t="shared" si="31"/>
        <v>3.5200000000000002E-2</v>
      </c>
      <c r="M209" s="9">
        <f t="shared" si="38"/>
        <v>95482.83</v>
      </c>
      <c r="N209" s="7">
        <f t="shared" si="35"/>
        <v>2221136.6700000004</v>
      </c>
      <c r="O209" s="7">
        <f t="shared" si="32"/>
        <v>30332770.740000002</v>
      </c>
      <c r="Q209" s="9">
        <v>-337173.75821064919</v>
      </c>
      <c r="S209" s="11">
        <f t="shared" si="36"/>
        <v>29995596.981789354</v>
      </c>
      <c r="U209" s="8">
        <f t="shared" si="57"/>
        <v>7.6200000000000004E-2</v>
      </c>
      <c r="W209" s="7">
        <f t="shared" si="55"/>
        <v>113891.32349155795</v>
      </c>
      <c r="Y209" s="20"/>
    </row>
    <row r="210" spans="1:25" x14ac:dyDescent="0.25">
      <c r="A210" s="6">
        <v>202209</v>
      </c>
      <c r="C210" s="7">
        <f t="shared" ref="C210:I210" si="75">+C41+C125</f>
        <v>0</v>
      </c>
      <c r="D210" s="7">
        <f t="shared" si="75"/>
        <v>0</v>
      </c>
      <c r="E210" s="7">
        <f t="shared" si="75"/>
        <v>0</v>
      </c>
      <c r="F210" s="7">
        <f t="shared" si="75"/>
        <v>3672.33</v>
      </c>
      <c r="G210" s="7">
        <f t="shared" si="75"/>
        <v>0</v>
      </c>
      <c r="H210" s="7">
        <f t="shared" si="75"/>
        <v>0</v>
      </c>
      <c r="I210" s="7">
        <f t="shared" si="75"/>
        <v>0</v>
      </c>
      <c r="J210" s="7">
        <f t="shared" si="30"/>
        <v>3672.33</v>
      </c>
      <c r="K210" s="7">
        <f t="shared" si="34"/>
        <v>32557579.740000002</v>
      </c>
      <c r="L210" s="8">
        <f t="shared" si="31"/>
        <v>3.5200000000000002E-2</v>
      </c>
      <c r="M210" s="9">
        <f t="shared" si="38"/>
        <v>95491.46</v>
      </c>
      <c r="N210" s="7">
        <f t="shared" si="35"/>
        <v>2316628.1300000004</v>
      </c>
      <c r="O210" s="7">
        <f t="shared" si="32"/>
        <v>30240951.610000003</v>
      </c>
      <c r="Q210" s="9">
        <v>-351846.59340332914</v>
      </c>
      <c r="S210" s="11">
        <f t="shared" si="36"/>
        <v>29889105.016596675</v>
      </c>
      <c r="U210" s="8">
        <f t="shared" si="57"/>
        <v>7.6200000000000004E-2</v>
      </c>
      <c r="W210" s="7">
        <f t="shared" si="55"/>
        <v>113891.32349155795</v>
      </c>
      <c r="Y210" s="20"/>
    </row>
    <row r="211" spans="1:25" x14ac:dyDescent="0.25">
      <c r="A211" s="6">
        <v>202210</v>
      </c>
      <c r="C211" s="7">
        <f t="shared" ref="C211:I211" si="76">+C42+C126</f>
        <v>0</v>
      </c>
      <c r="D211" s="7">
        <f t="shared" si="76"/>
        <v>0</v>
      </c>
      <c r="E211" s="7">
        <f t="shared" si="76"/>
        <v>0</v>
      </c>
      <c r="F211" s="7">
        <f t="shared" si="76"/>
        <v>4748.74</v>
      </c>
      <c r="G211" s="7">
        <f t="shared" si="76"/>
        <v>0</v>
      </c>
      <c r="H211" s="7">
        <f t="shared" si="76"/>
        <v>0</v>
      </c>
      <c r="I211" s="7">
        <f t="shared" si="76"/>
        <v>0</v>
      </c>
      <c r="J211" s="7">
        <f t="shared" si="30"/>
        <v>4748.74</v>
      </c>
      <c r="K211" s="7">
        <f t="shared" si="34"/>
        <v>32562328.48</v>
      </c>
      <c r="L211" s="8">
        <f t="shared" si="31"/>
        <v>3.5200000000000002E-2</v>
      </c>
      <c r="M211" s="9">
        <f t="shared" si="38"/>
        <v>95502.23</v>
      </c>
      <c r="N211" s="7">
        <f t="shared" si="35"/>
        <v>2412130.3600000003</v>
      </c>
      <c r="O211" s="7">
        <f t="shared" si="32"/>
        <v>30150198.120000001</v>
      </c>
      <c r="Q211" s="9">
        <v>-366517.16644072911</v>
      </c>
      <c r="S211" s="11">
        <f t="shared" si="36"/>
        <v>29783680.953559272</v>
      </c>
      <c r="U211" s="8">
        <f t="shared" si="57"/>
        <v>7.6200000000000004E-2</v>
      </c>
      <c r="W211" s="7">
        <f t="shared" si="55"/>
        <v>113891.32349155795</v>
      </c>
      <c r="Y211" s="20"/>
    </row>
    <row r="212" spans="1:25" x14ac:dyDescent="0.25">
      <c r="A212" s="6">
        <v>202211</v>
      </c>
      <c r="C212" s="7">
        <f t="shared" ref="C212:I212" si="77">+C43+C127</f>
        <v>0</v>
      </c>
      <c r="D212" s="7">
        <f t="shared" si="77"/>
        <v>0</v>
      </c>
      <c r="E212" s="7">
        <f t="shared" si="77"/>
        <v>0</v>
      </c>
      <c r="F212" s="7">
        <f t="shared" si="77"/>
        <v>3773.09</v>
      </c>
      <c r="G212" s="7">
        <f t="shared" si="77"/>
        <v>0</v>
      </c>
      <c r="H212" s="7">
        <f t="shared" si="77"/>
        <v>0</v>
      </c>
      <c r="I212" s="7">
        <f t="shared" si="77"/>
        <v>0</v>
      </c>
      <c r="J212" s="7">
        <f t="shared" si="30"/>
        <v>3773.09</v>
      </c>
      <c r="K212" s="7">
        <f t="shared" si="34"/>
        <v>32566101.57</v>
      </c>
      <c r="L212" s="8">
        <f t="shared" si="31"/>
        <v>3.5200000000000002E-2</v>
      </c>
      <c r="M212" s="9">
        <f t="shared" si="38"/>
        <v>95516.160000000003</v>
      </c>
      <c r="N212" s="7">
        <f t="shared" si="35"/>
        <v>2507646.5200000005</v>
      </c>
      <c r="O212" s="7">
        <f t="shared" si="32"/>
        <v>30058455.050000001</v>
      </c>
      <c r="Q212" s="9">
        <v>-381184.8142542892</v>
      </c>
      <c r="S212" s="11">
        <f t="shared" si="36"/>
        <v>29677270.235745713</v>
      </c>
      <c r="U212" s="8">
        <f t="shared" si="57"/>
        <v>7.6200000000000004E-2</v>
      </c>
      <c r="W212" s="7">
        <f t="shared" si="55"/>
        <v>113891.32349155795</v>
      </c>
      <c r="Y212" s="20"/>
    </row>
    <row r="213" spans="1:25" x14ac:dyDescent="0.25">
      <c r="A213" s="6">
        <v>202212</v>
      </c>
      <c r="C213" s="7">
        <f t="shared" ref="C213:I213" si="78">+C44+C128</f>
        <v>0</v>
      </c>
      <c r="D213" s="7">
        <f t="shared" si="78"/>
        <v>0</v>
      </c>
      <c r="E213" s="7">
        <f t="shared" si="78"/>
        <v>0</v>
      </c>
      <c r="F213" s="7">
        <f t="shared" si="78"/>
        <v>5462.88</v>
      </c>
      <c r="G213" s="7">
        <f t="shared" si="78"/>
        <v>0</v>
      </c>
      <c r="H213" s="7">
        <f t="shared" si="78"/>
        <v>0</v>
      </c>
      <c r="I213" s="7">
        <f t="shared" si="78"/>
        <v>0</v>
      </c>
      <c r="J213" s="7">
        <f t="shared" si="30"/>
        <v>5462.88</v>
      </c>
      <c r="K213" s="7">
        <f t="shared" si="34"/>
        <v>32571564.449999999</v>
      </c>
      <c r="L213" s="8">
        <f t="shared" si="31"/>
        <v>3.5200000000000002E-2</v>
      </c>
      <c r="M213" s="9">
        <f t="shared" si="38"/>
        <v>95527.23</v>
      </c>
      <c r="N213" s="7">
        <f t="shared" si="35"/>
        <v>2603173.7500000005</v>
      </c>
      <c r="O213" s="7">
        <f t="shared" si="32"/>
        <v>29968390.699999999</v>
      </c>
      <c r="Q213" s="9">
        <v>-395850.13784440927</v>
      </c>
      <c r="S213" s="11">
        <f t="shared" si="36"/>
        <v>29572540.562155589</v>
      </c>
      <c r="U213" s="8">
        <f t="shared" si="57"/>
        <v>7.6200000000000004E-2</v>
      </c>
      <c r="W213" s="7">
        <f t="shared" si="55"/>
        <v>113891.32349155795</v>
      </c>
      <c r="Y213" s="20"/>
    </row>
    <row r="214" spans="1:25" x14ac:dyDescent="0.25">
      <c r="A214" s="6">
        <v>202301</v>
      </c>
      <c r="C214" s="7">
        <f t="shared" ref="C214:I214" si="79">+C45+C129</f>
        <v>0</v>
      </c>
      <c r="D214" s="7">
        <f t="shared" si="79"/>
        <v>0</v>
      </c>
      <c r="E214" s="7">
        <f t="shared" si="79"/>
        <v>0</v>
      </c>
      <c r="F214" s="7">
        <f t="shared" si="79"/>
        <v>7167119.0100000007</v>
      </c>
      <c r="G214" s="7">
        <f t="shared" si="79"/>
        <v>0</v>
      </c>
      <c r="H214" s="7">
        <f t="shared" si="79"/>
        <v>0</v>
      </c>
      <c r="I214" s="7">
        <f t="shared" si="79"/>
        <v>0</v>
      </c>
      <c r="J214" s="7">
        <f t="shared" si="30"/>
        <v>7167119.0100000007</v>
      </c>
      <c r="K214" s="7">
        <f t="shared" si="34"/>
        <v>39738683.460000001</v>
      </c>
      <c r="L214" s="8">
        <f t="shared" si="31"/>
        <v>3.5200000000000002E-2</v>
      </c>
      <c r="M214" s="9">
        <f t="shared" si="38"/>
        <v>95543.26</v>
      </c>
      <c r="N214" s="7">
        <f t="shared" si="35"/>
        <v>2698717.0100000002</v>
      </c>
      <c r="O214" s="7">
        <f t="shared" si="32"/>
        <v>37039966.450000003</v>
      </c>
      <c r="Q214" s="9">
        <v>-416735.74171854259</v>
      </c>
      <c r="S214" s="11">
        <f t="shared" si="36"/>
        <v>36623230.708281457</v>
      </c>
      <c r="U214" s="8">
        <f t="shared" si="57"/>
        <v>7.6200000000000004E-2</v>
      </c>
      <c r="W214" s="7">
        <f t="shared" si="55"/>
        <v>113891.32349155795</v>
      </c>
      <c r="Y214" s="20"/>
    </row>
    <row r="215" spans="1:25" x14ac:dyDescent="0.25">
      <c r="A215" s="6">
        <v>202302</v>
      </c>
      <c r="C215" s="7">
        <f t="shared" ref="C215:I215" si="80">+C46+C130</f>
        <v>0</v>
      </c>
      <c r="D215" s="7">
        <f t="shared" si="80"/>
        <v>0</v>
      </c>
      <c r="E215" s="7">
        <f t="shared" si="80"/>
        <v>0</v>
      </c>
      <c r="F215" s="7">
        <f t="shared" si="80"/>
        <v>696432.22000000009</v>
      </c>
      <c r="G215" s="7">
        <f t="shared" si="80"/>
        <v>0</v>
      </c>
      <c r="H215" s="7">
        <f t="shared" si="80"/>
        <v>0</v>
      </c>
      <c r="I215" s="7">
        <f t="shared" si="80"/>
        <v>0</v>
      </c>
      <c r="J215" s="7">
        <f t="shared" si="30"/>
        <v>696432.22000000009</v>
      </c>
      <c r="K215" s="7">
        <f t="shared" si="34"/>
        <v>40435115.68</v>
      </c>
      <c r="L215" s="8">
        <f t="shared" si="31"/>
        <v>3.5200000000000002E-2</v>
      </c>
      <c r="M215" s="9">
        <f t="shared" si="38"/>
        <v>116566.8</v>
      </c>
      <c r="N215" s="7">
        <f t="shared" si="35"/>
        <v>2815283.81</v>
      </c>
      <c r="O215" s="7">
        <f t="shared" si="32"/>
        <v>37619831.869999997</v>
      </c>
      <c r="Q215" s="9">
        <v>-433206.40028251579</v>
      </c>
      <c r="S215" s="11">
        <f t="shared" si="36"/>
        <v>37186625.46971748</v>
      </c>
      <c r="U215" s="8">
        <f t="shared" si="57"/>
        <v>7.6200000000000004E-2</v>
      </c>
      <c r="W215" s="7">
        <f t="shared" si="55"/>
        <v>113891.32349155795</v>
      </c>
      <c r="Y215" s="20"/>
    </row>
    <row r="216" spans="1:25" x14ac:dyDescent="0.25">
      <c r="A216" s="6">
        <v>202303</v>
      </c>
      <c r="C216" s="7">
        <f t="shared" ref="C216:I216" si="81">+C47+C131</f>
        <v>0</v>
      </c>
      <c r="D216" s="7">
        <f t="shared" si="81"/>
        <v>0</v>
      </c>
      <c r="E216" s="7">
        <f t="shared" si="81"/>
        <v>0</v>
      </c>
      <c r="F216" s="7">
        <f t="shared" si="81"/>
        <v>-714290.11</v>
      </c>
      <c r="G216" s="7">
        <f t="shared" si="81"/>
        <v>0</v>
      </c>
      <c r="H216" s="7">
        <f t="shared" si="81"/>
        <v>0</v>
      </c>
      <c r="I216" s="7">
        <f t="shared" si="81"/>
        <v>0</v>
      </c>
      <c r="J216" s="7">
        <f t="shared" si="30"/>
        <v>-714290.11</v>
      </c>
      <c r="K216" s="7">
        <f t="shared" si="34"/>
        <v>39720825.57</v>
      </c>
      <c r="L216" s="8">
        <f t="shared" si="31"/>
        <v>3.5200000000000002E-2</v>
      </c>
      <c r="M216" s="9">
        <f t="shared" si="38"/>
        <v>118609.67</v>
      </c>
      <c r="N216" s="7">
        <f t="shared" si="35"/>
        <v>2933893.48</v>
      </c>
      <c r="O216" s="7">
        <f t="shared" si="32"/>
        <v>36786932.090000004</v>
      </c>
      <c r="Q216" s="9">
        <v>-449248.05659896909</v>
      </c>
      <c r="S216" s="187">
        <f t="shared" si="36"/>
        <v>36337684.033401035</v>
      </c>
      <c r="U216" s="8">
        <f t="shared" si="57"/>
        <v>7.6200000000000004E-2</v>
      </c>
      <c r="W216" s="7">
        <f>+(U216/12)*$S$180</f>
        <v>113891.32349155795</v>
      </c>
      <c r="Y216" s="255" t="s">
        <v>162</v>
      </c>
    </row>
    <row r="217" spans="1:25" x14ac:dyDescent="0.25">
      <c r="A217" s="6">
        <v>202304</v>
      </c>
      <c r="C217" s="7">
        <f t="shared" ref="C217:I217" si="82">+C48+C132</f>
        <v>0</v>
      </c>
      <c r="D217" s="7">
        <f t="shared" si="82"/>
        <v>0</v>
      </c>
      <c r="E217" s="7">
        <f t="shared" si="82"/>
        <v>0</v>
      </c>
      <c r="F217" s="7">
        <f t="shared" si="82"/>
        <v>95752.18</v>
      </c>
      <c r="G217" s="7">
        <f t="shared" si="82"/>
        <v>0</v>
      </c>
      <c r="H217" s="7">
        <f t="shared" si="82"/>
        <v>0</v>
      </c>
      <c r="I217" s="7">
        <f t="shared" si="82"/>
        <v>0</v>
      </c>
      <c r="J217" s="7">
        <f t="shared" si="30"/>
        <v>95752.18</v>
      </c>
      <c r="K217" s="7">
        <f t="shared" si="34"/>
        <v>39816577.75</v>
      </c>
      <c r="L217" s="8">
        <f t="shared" si="31"/>
        <v>3.5200000000000002E-2</v>
      </c>
      <c r="M217" s="9">
        <f t="shared" si="38"/>
        <v>116514.42</v>
      </c>
      <c r="N217" s="7">
        <f t="shared" si="35"/>
        <v>3050407.9</v>
      </c>
      <c r="O217" s="7">
        <f t="shared" si="32"/>
        <v>36766169.850000001</v>
      </c>
      <c r="Q217" s="9">
        <v>-465729.71562318236</v>
      </c>
      <c r="S217" s="11">
        <f t="shared" si="36"/>
        <v>36300440.134376816</v>
      </c>
      <c r="U217" s="8">
        <f t="shared" si="57"/>
        <v>7.6200000000000004E-2</v>
      </c>
      <c r="W217" s="7">
        <f t="shared" si="55"/>
        <v>113891.32349155795</v>
      </c>
      <c r="Y217" s="20"/>
    </row>
    <row r="218" spans="1:25" x14ac:dyDescent="0.25">
      <c r="A218" s="6">
        <v>202305</v>
      </c>
      <c r="C218" s="7">
        <f t="shared" ref="C218:I218" si="83">+C49+C133</f>
        <v>0</v>
      </c>
      <c r="D218" s="7">
        <f t="shared" si="83"/>
        <v>0</v>
      </c>
      <c r="E218" s="7">
        <f t="shared" si="83"/>
        <v>0</v>
      </c>
      <c r="F218" s="7">
        <f t="shared" si="83"/>
        <v>-646254.22</v>
      </c>
      <c r="G218" s="7">
        <f t="shared" si="83"/>
        <v>0</v>
      </c>
      <c r="H218" s="7">
        <f t="shared" si="83"/>
        <v>0</v>
      </c>
      <c r="I218" s="7">
        <f t="shared" si="83"/>
        <v>0</v>
      </c>
      <c r="J218" s="7">
        <f t="shared" si="30"/>
        <v>-646254.22</v>
      </c>
      <c r="K218" s="7">
        <f t="shared" si="34"/>
        <v>39170323.530000001</v>
      </c>
      <c r="L218" s="8">
        <f t="shared" si="31"/>
        <v>3.5200000000000002E-2</v>
      </c>
      <c r="M218" s="9">
        <f t="shared" si="38"/>
        <v>116795.29</v>
      </c>
      <c r="N218" s="7">
        <f t="shared" si="35"/>
        <v>3167203.19</v>
      </c>
      <c r="O218" s="7">
        <f t="shared" si="32"/>
        <v>36003120.340000004</v>
      </c>
      <c r="Q218" s="9">
        <v>-482152.39130451559</v>
      </c>
      <c r="S218" s="11">
        <f t="shared" si="36"/>
        <v>35520967.948695488</v>
      </c>
      <c r="U218" s="8">
        <f t="shared" si="57"/>
        <v>7.6200000000000004E-2</v>
      </c>
      <c r="W218" s="7">
        <f t="shared" si="55"/>
        <v>113891.32349155795</v>
      </c>
      <c r="Y218" s="20"/>
    </row>
    <row r="219" spans="1:25" x14ac:dyDescent="0.25">
      <c r="A219" s="6">
        <v>202306</v>
      </c>
      <c r="C219" s="7">
        <f t="shared" ref="C219:I219" si="84">+C50+C134</f>
        <v>0</v>
      </c>
      <c r="D219" s="7">
        <f t="shared" si="84"/>
        <v>0</v>
      </c>
      <c r="E219" s="7">
        <f t="shared" si="84"/>
        <v>0</v>
      </c>
      <c r="F219" s="7">
        <f t="shared" si="84"/>
        <v>978.53</v>
      </c>
      <c r="G219" s="7">
        <f t="shared" si="84"/>
        <v>0</v>
      </c>
      <c r="H219" s="7">
        <f t="shared" si="84"/>
        <v>0</v>
      </c>
      <c r="I219" s="7">
        <f t="shared" si="84"/>
        <v>0</v>
      </c>
      <c r="J219" s="7">
        <f t="shared" si="30"/>
        <v>978.53</v>
      </c>
      <c r="K219" s="7">
        <f t="shared" si="34"/>
        <v>39171302.060000002</v>
      </c>
      <c r="L219" s="8">
        <f t="shared" si="31"/>
        <v>3.5200000000000002E-2</v>
      </c>
      <c r="M219" s="9">
        <f t="shared" si="38"/>
        <v>114899.62</v>
      </c>
      <c r="N219" s="7">
        <f t="shared" si="35"/>
        <v>3282102.81</v>
      </c>
      <c r="O219" s="7">
        <f t="shared" si="32"/>
        <v>35889199.25</v>
      </c>
      <c r="Q219" s="9">
        <v>-498973.15958536888</v>
      </c>
      <c r="S219" s="11">
        <f t="shared" si="36"/>
        <v>35390226.090414628</v>
      </c>
      <c r="U219" s="8">
        <f t="shared" si="57"/>
        <v>7.6200000000000004E-2</v>
      </c>
      <c r="W219" s="7">
        <f t="shared" si="55"/>
        <v>113891.32349155795</v>
      </c>
      <c r="Y219" s="20"/>
    </row>
    <row r="220" spans="1:25" x14ac:dyDescent="0.25">
      <c r="A220" s="6">
        <v>202307</v>
      </c>
      <c r="C220" s="7">
        <f t="shared" ref="C220:I220" si="85">+C51+C135</f>
        <v>0</v>
      </c>
      <c r="D220" s="7">
        <f t="shared" si="85"/>
        <v>0</v>
      </c>
      <c r="E220" s="7">
        <f t="shared" si="85"/>
        <v>0</v>
      </c>
      <c r="F220" s="7">
        <f t="shared" si="85"/>
        <v>531.39</v>
      </c>
      <c r="G220" s="7">
        <f t="shared" si="85"/>
        <v>0</v>
      </c>
      <c r="H220" s="7">
        <f t="shared" si="85"/>
        <v>0</v>
      </c>
      <c r="I220" s="7">
        <f t="shared" si="85"/>
        <v>0</v>
      </c>
      <c r="J220" s="7">
        <f t="shared" si="30"/>
        <v>531.39</v>
      </c>
      <c r="K220" s="7">
        <f t="shared" si="34"/>
        <v>39171833.450000003</v>
      </c>
      <c r="L220" s="8">
        <f t="shared" si="31"/>
        <v>3.5200000000000002E-2</v>
      </c>
      <c r="M220" s="9">
        <f t="shared" si="38"/>
        <v>114902.49</v>
      </c>
      <c r="N220" s="7">
        <f t="shared" si="35"/>
        <v>3397005.3000000003</v>
      </c>
      <c r="O220" s="7">
        <f t="shared" si="32"/>
        <v>35774828.150000006</v>
      </c>
      <c r="Q220" s="9">
        <v>-515793.32509174215</v>
      </c>
      <c r="S220" s="11">
        <f t="shared" si="36"/>
        <v>35259034.824908264</v>
      </c>
      <c r="U220" s="8">
        <f t="shared" si="57"/>
        <v>7.6200000000000004E-2</v>
      </c>
      <c r="W220" s="7">
        <f t="shared" si="55"/>
        <v>113891.32349155795</v>
      </c>
      <c r="Y220" s="20"/>
    </row>
    <row r="221" spans="1:25" x14ac:dyDescent="0.25">
      <c r="A221" s="6">
        <v>202308</v>
      </c>
      <c r="C221" s="7">
        <f t="shared" ref="C221:I221" si="86">+C52+C136</f>
        <v>0</v>
      </c>
      <c r="D221" s="7">
        <f t="shared" si="86"/>
        <v>0</v>
      </c>
      <c r="E221" s="7">
        <f t="shared" si="86"/>
        <v>0</v>
      </c>
      <c r="F221" s="7">
        <f t="shared" si="86"/>
        <v>358.56</v>
      </c>
      <c r="G221" s="7">
        <f t="shared" si="86"/>
        <v>0</v>
      </c>
      <c r="H221" s="7">
        <f t="shared" si="86"/>
        <v>0</v>
      </c>
      <c r="I221" s="7">
        <f t="shared" si="86"/>
        <v>0</v>
      </c>
      <c r="J221" s="7">
        <f t="shared" si="30"/>
        <v>358.56</v>
      </c>
      <c r="K221" s="7">
        <f t="shared" si="34"/>
        <v>39172192.010000005</v>
      </c>
      <c r="L221" s="8">
        <f t="shared" si="31"/>
        <v>3.5200000000000002E-2</v>
      </c>
      <c r="M221" s="9">
        <f t="shared" si="38"/>
        <v>114904.04</v>
      </c>
      <c r="N221" s="7">
        <f t="shared" si="35"/>
        <v>3511909.3400000003</v>
      </c>
      <c r="O221" s="7">
        <f t="shared" si="32"/>
        <v>35660282.670000002</v>
      </c>
      <c r="Q221" s="9">
        <v>-532613.16326187539</v>
      </c>
      <c r="S221" s="11">
        <f t="shared" si="36"/>
        <v>35127669.506738126</v>
      </c>
      <c r="U221" s="8">
        <f t="shared" si="57"/>
        <v>7.6200000000000004E-2</v>
      </c>
      <c r="W221" s="7">
        <f t="shared" si="55"/>
        <v>113891.32349155795</v>
      </c>
      <c r="Y221" s="20"/>
    </row>
    <row r="222" spans="1:25" x14ac:dyDescent="0.25">
      <c r="A222" s="6">
        <v>202309</v>
      </c>
      <c r="C222" s="7">
        <f t="shared" ref="C222:I222" si="87">+C53+C137</f>
        <v>0</v>
      </c>
      <c r="D222" s="7">
        <f t="shared" si="87"/>
        <v>0</v>
      </c>
      <c r="E222" s="7">
        <f t="shared" si="87"/>
        <v>0</v>
      </c>
      <c r="F222" s="7">
        <f t="shared" si="87"/>
        <v>-31608.48</v>
      </c>
      <c r="G222" s="7">
        <f t="shared" si="87"/>
        <v>0</v>
      </c>
      <c r="H222" s="7">
        <f t="shared" si="87"/>
        <v>0</v>
      </c>
      <c r="I222" s="7">
        <f t="shared" si="87"/>
        <v>0</v>
      </c>
      <c r="J222" s="7">
        <f t="shared" si="30"/>
        <v>-31608.48</v>
      </c>
      <c r="K222" s="7">
        <f t="shared" si="34"/>
        <v>39140583.530000009</v>
      </c>
      <c r="L222" s="8">
        <f t="shared" si="31"/>
        <v>3.5200000000000002E-2</v>
      </c>
      <c r="M222" s="9">
        <f t="shared" si="38"/>
        <v>114905.1</v>
      </c>
      <c r="N222" s="7">
        <f t="shared" si="35"/>
        <v>3626814.4400000004</v>
      </c>
      <c r="O222" s="7">
        <f t="shared" si="32"/>
        <v>35513769.090000011</v>
      </c>
      <c r="Q222" s="9">
        <v>-549432.78055904864</v>
      </c>
      <c r="S222" s="11">
        <f t="shared" si="36"/>
        <v>34964336.309440963</v>
      </c>
      <c r="U222" s="8">
        <f t="shared" si="57"/>
        <v>7.6200000000000004E-2</v>
      </c>
      <c r="W222" s="7">
        <f t="shared" si="55"/>
        <v>113891.32349155795</v>
      </c>
      <c r="Y222" s="20"/>
    </row>
    <row r="223" spans="1:25" x14ac:dyDescent="0.25">
      <c r="A223" s="6">
        <v>202310</v>
      </c>
      <c r="C223" s="7">
        <f t="shared" ref="C223:I223" si="88">+C54+C138</f>
        <v>0</v>
      </c>
      <c r="D223" s="7">
        <f t="shared" si="88"/>
        <v>0</v>
      </c>
      <c r="E223" s="7">
        <f t="shared" si="88"/>
        <v>0</v>
      </c>
      <c r="F223" s="7">
        <f t="shared" si="88"/>
        <v>403.3</v>
      </c>
      <c r="G223" s="7">
        <f t="shared" si="88"/>
        <v>0</v>
      </c>
      <c r="H223" s="7">
        <f t="shared" si="88"/>
        <v>0</v>
      </c>
      <c r="I223" s="7">
        <f t="shared" si="88"/>
        <v>0</v>
      </c>
      <c r="J223" s="7">
        <f t="shared" si="30"/>
        <v>403.3</v>
      </c>
      <c r="K223" s="7">
        <f t="shared" si="34"/>
        <v>39140986.830000006</v>
      </c>
      <c r="L223" s="8">
        <f t="shared" si="31"/>
        <v>3.5200000000000002E-2</v>
      </c>
      <c r="M223" s="9">
        <f t="shared" si="38"/>
        <v>114812.38</v>
      </c>
      <c r="N223" s="7">
        <f t="shared" si="35"/>
        <v>3741626.8200000003</v>
      </c>
      <c r="O223" s="7">
        <f t="shared" si="32"/>
        <v>35399360.010000005</v>
      </c>
      <c r="Q223" s="9">
        <v>-566271.86867990193</v>
      </c>
      <c r="S223" s="11">
        <f t="shared" si="36"/>
        <v>34833088.141320102</v>
      </c>
      <c r="U223" s="8">
        <f t="shared" si="57"/>
        <v>7.6200000000000004E-2</v>
      </c>
      <c r="W223" s="7">
        <f t="shared" si="55"/>
        <v>113891.32349155795</v>
      </c>
      <c r="Y223" s="20"/>
    </row>
    <row r="224" spans="1:25" x14ac:dyDescent="0.25">
      <c r="A224" s="6">
        <v>202311</v>
      </c>
      <c r="C224" s="7">
        <f t="shared" ref="C224:I224" si="89">+C55+C139</f>
        <v>0</v>
      </c>
      <c r="D224" s="7">
        <f t="shared" si="89"/>
        <v>0</v>
      </c>
      <c r="E224" s="7">
        <f t="shared" si="89"/>
        <v>0</v>
      </c>
      <c r="F224" s="7">
        <f t="shared" si="89"/>
        <v>667.18</v>
      </c>
      <c r="G224" s="7">
        <f t="shared" si="89"/>
        <v>0</v>
      </c>
      <c r="H224" s="7">
        <f t="shared" si="89"/>
        <v>0</v>
      </c>
      <c r="I224" s="7">
        <f t="shared" si="89"/>
        <v>0</v>
      </c>
      <c r="J224" s="7">
        <f t="shared" si="30"/>
        <v>667.18</v>
      </c>
      <c r="K224" s="7">
        <f t="shared" si="34"/>
        <v>39141654.010000005</v>
      </c>
      <c r="L224" s="8">
        <f t="shared" si="31"/>
        <v>3.5200000000000002E-2</v>
      </c>
      <c r="M224" s="9">
        <f t="shared" si="38"/>
        <v>114813.56</v>
      </c>
      <c r="N224" s="7">
        <f t="shared" si="35"/>
        <v>3856440.3800000004</v>
      </c>
      <c r="O224" s="7">
        <f t="shared" si="32"/>
        <v>35285213.630000003</v>
      </c>
      <c r="Q224" s="9">
        <v>-583110.70836795517</v>
      </c>
      <c r="S224" s="11">
        <f t="shared" si="36"/>
        <v>34702102.921632044</v>
      </c>
      <c r="U224" s="8">
        <f t="shared" si="57"/>
        <v>7.6200000000000004E-2</v>
      </c>
      <c r="W224" s="7">
        <f t="shared" si="55"/>
        <v>113891.32349155795</v>
      </c>
      <c r="Y224" s="20"/>
    </row>
    <row r="225" spans="1:25" x14ac:dyDescent="0.25">
      <c r="A225" s="6">
        <v>202312</v>
      </c>
      <c r="C225" s="7">
        <f t="shared" ref="C225:I225" si="90">+C56+C140</f>
        <v>0</v>
      </c>
      <c r="D225" s="7">
        <f t="shared" si="90"/>
        <v>0</v>
      </c>
      <c r="E225" s="7">
        <f t="shared" si="90"/>
        <v>0</v>
      </c>
      <c r="F225" s="7">
        <f t="shared" si="90"/>
        <v>914.52</v>
      </c>
      <c r="G225" s="7">
        <f t="shared" si="90"/>
        <v>0</v>
      </c>
      <c r="H225" s="7">
        <f t="shared" si="90"/>
        <v>0</v>
      </c>
      <c r="I225" s="7">
        <f t="shared" si="90"/>
        <v>0</v>
      </c>
      <c r="J225" s="7">
        <f t="shared" si="30"/>
        <v>914.52</v>
      </c>
      <c r="K225" s="7">
        <f t="shared" si="34"/>
        <v>39142568.530000009</v>
      </c>
      <c r="L225" s="8">
        <f t="shared" si="31"/>
        <v>3.5200000000000002E-2</v>
      </c>
      <c r="M225" s="9">
        <f t="shared" si="38"/>
        <v>114815.52</v>
      </c>
      <c r="N225" s="7">
        <f t="shared" si="35"/>
        <v>3971255.9000000004</v>
      </c>
      <c r="O225" s="7">
        <f t="shared" si="32"/>
        <v>35171312.63000001</v>
      </c>
      <c r="Q225" s="9">
        <v>-599949.13707312837</v>
      </c>
      <c r="S225" s="11">
        <f t="shared" si="36"/>
        <v>34571363.492926881</v>
      </c>
      <c r="U225" s="8">
        <f t="shared" si="57"/>
        <v>7.6200000000000004E-2</v>
      </c>
      <c r="W225" s="7">
        <f>+(U225/12)*$S$180</f>
        <v>113891.32349155795</v>
      </c>
      <c r="Y225" s="20"/>
    </row>
    <row r="226" spans="1:25" x14ac:dyDescent="0.25">
      <c r="A226" s="6">
        <v>202401</v>
      </c>
      <c r="C226" s="7">
        <f t="shared" ref="C226:I226" si="91">+C57+C141</f>
        <v>0</v>
      </c>
      <c r="D226" s="7">
        <f t="shared" si="91"/>
        <v>0</v>
      </c>
      <c r="E226" s="7">
        <f t="shared" si="91"/>
        <v>0</v>
      </c>
      <c r="F226" s="7">
        <f t="shared" si="91"/>
        <v>410.96</v>
      </c>
      <c r="G226" s="7">
        <f t="shared" si="91"/>
        <v>6726022.79</v>
      </c>
      <c r="H226" s="7">
        <f t="shared" si="91"/>
        <v>0</v>
      </c>
      <c r="I226" s="7">
        <f t="shared" si="91"/>
        <v>0</v>
      </c>
      <c r="J226" s="7">
        <f t="shared" si="30"/>
        <v>6726433.75</v>
      </c>
      <c r="K226" s="7">
        <f t="shared" si="34"/>
        <v>45869002.280000009</v>
      </c>
      <c r="L226" s="8">
        <f t="shared" si="31"/>
        <v>3.5200000000000002E-2</v>
      </c>
      <c r="M226" s="9">
        <f t="shared" si="38"/>
        <v>114818.2</v>
      </c>
      <c r="N226" s="7">
        <f t="shared" si="35"/>
        <v>4086074.1000000006</v>
      </c>
      <c r="O226" s="7">
        <f t="shared" si="32"/>
        <v>41782928.180000007</v>
      </c>
      <c r="Q226" s="9">
        <v>-625463.10426629917</v>
      </c>
      <c r="S226" s="11">
        <f t="shared" si="36"/>
        <v>41157465.075733706</v>
      </c>
      <c r="U226" s="186">
        <v>8.2100000000000006E-2</v>
      </c>
      <c r="W226" s="7">
        <f>(+(U226/12)*$S$216*(16/31))+(+(U225/12)*$S$180*(15/31))</f>
        <v>183423.70960955921</v>
      </c>
      <c r="Y226" s="255" t="s">
        <v>164</v>
      </c>
    </row>
    <row r="227" spans="1:25" x14ac:dyDescent="0.25">
      <c r="A227" s="6">
        <v>202402</v>
      </c>
      <c r="C227" s="7">
        <f t="shared" ref="C227:I227" si="92">+C58+C142</f>
        <v>0</v>
      </c>
      <c r="D227" s="7">
        <f t="shared" si="92"/>
        <v>0</v>
      </c>
      <c r="E227" s="7">
        <f t="shared" si="92"/>
        <v>0</v>
      </c>
      <c r="F227" s="7">
        <f t="shared" si="92"/>
        <v>606.16999999999996</v>
      </c>
      <c r="G227" s="7">
        <f t="shared" si="92"/>
        <v>47404.82</v>
      </c>
      <c r="H227" s="7">
        <f t="shared" si="92"/>
        <v>755709.8</v>
      </c>
      <c r="I227" s="7">
        <f t="shared" si="92"/>
        <v>0</v>
      </c>
      <c r="J227" s="7">
        <f t="shared" si="30"/>
        <v>803720.79</v>
      </c>
      <c r="K227" s="7">
        <f t="shared" si="34"/>
        <v>46672723.070000008</v>
      </c>
      <c r="L227" s="8">
        <f t="shared" si="31"/>
        <v>3.5200000000000002E-2</v>
      </c>
      <c r="M227" s="9">
        <f t="shared" si="38"/>
        <v>134549.07</v>
      </c>
      <c r="N227" s="7">
        <f t="shared" si="35"/>
        <v>4220623.1700000009</v>
      </c>
      <c r="O227" s="7">
        <f t="shared" si="32"/>
        <v>42452099.900000006</v>
      </c>
      <c r="Q227" s="9">
        <v>-646833.58826946991</v>
      </c>
      <c r="S227" s="11">
        <f t="shared" si="36"/>
        <v>41805266.311730534</v>
      </c>
      <c r="U227" s="8">
        <f>+U226</f>
        <v>8.2100000000000006E-2</v>
      </c>
      <c r="W227" s="7">
        <f t="shared" ref="W227:W250" si="93">+(U227/12)*$S$216</f>
        <v>248610.32159518541</v>
      </c>
      <c r="Y227" s="20"/>
    </row>
    <row r="228" spans="1:25" x14ac:dyDescent="0.25">
      <c r="A228" s="6">
        <v>202403</v>
      </c>
      <c r="C228" s="7">
        <f t="shared" ref="C228:I228" si="94">+C59+C143</f>
        <v>0</v>
      </c>
      <c r="D228" s="7">
        <f t="shared" si="94"/>
        <v>0</v>
      </c>
      <c r="E228" s="7">
        <f t="shared" si="94"/>
        <v>0</v>
      </c>
      <c r="F228" s="7">
        <f t="shared" si="94"/>
        <v>621.13</v>
      </c>
      <c r="G228" s="7">
        <f t="shared" si="94"/>
        <v>-30654.57</v>
      </c>
      <c r="H228" s="7">
        <f t="shared" si="94"/>
        <v>145626.01999999999</v>
      </c>
      <c r="I228" s="7">
        <f t="shared" si="94"/>
        <v>0</v>
      </c>
      <c r="J228" s="7">
        <f t="shared" si="30"/>
        <v>115592.57999999999</v>
      </c>
      <c r="K228" s="7">
        <f t="shared" si="34"/>
        <v>46788315.650000006</v>
      </c>
      <c r="L228" s="8">
        <f t="shared" si="31"/>
        <v>3.5200000000000002E-2</v>
      </c>
      <c r="M228" s="9">
        <f t="shared" si="38"/>
        <v>136906.65</v>
      </c>
      <c r="N228" s="7">
        <f t="shared" si="35"/>
        <v>4357529.8200000012</v>
      </c>
      <c r="O228" s="7">
        <f t="shared" si="32"/>
        <v>42430785.830000006</v>
      </c>
      <c r="Q228" s="9">
        <v>-667708.98026600061</v>
      </c>
      <c r="S228" s="11">
        <f t="shared" si="36"/>
        <v>41763076.849734008</v>
      </c>
      <c r="U228" s="8">
        <f t="shared" ref="U228:U251" si="95">+U227</f>
        <v>8.2100000000000006E-2</v>
      </c>
      <c r="W228" s="7">
        <f t="shared" si="93"/>
        <v>248610.32159518541</v>
      </c>
      <c r="Y228" s="20"/>
    </row>
    <row r="229" spans="1:25" x14ac:dyDescent="0.25">
      <c r="A229" s="6">
        <v>202404</v>
      </c>
      <c r="C229" s="7">
        <f t="shared" ref="C229:I229" si="96">+C60+C144</f>
        <v>0</v>
      </c>
      <c r="D229" s="7">
        <f t="shared" si="96"/>
        <v>0</v>
      </c>
      <c r="E229" s="7">
        <f t="shared" si="96"/>
        <v>0</v>
      </c>
      <c r="F229" s="7">
        <f t="shared" si="96"/>
        <v>570.4</v>
      </c>
      <c r="G229" s="7">
        <f t="shared" si="96"/>
        <v>-32552.23</v>
      </c>
      <c r="H229" s="7">
        <f t="shared" si="96"/>
        <v>-13302.83</v>
      </c>
      <c r="I229" s="7">
        <f t="shared" si="96"/>
        <v>0</v>
      </c>
      <c r="J229" s="7">
        <f t="shared" si="30"/>
        <v>-45284.659999999996</v>
      </c>
      <c r="K229" s="7">
        <f t="shared" si="34"/>
        <v>46743030.99000001</v>
      </c>
      <c r="L229" s="8">
        <f t="shared" si="31"/>
        <v>3.5200000000000002E-2</v>
      </c>
      <c r="M229" s="9">
        <f t="shared" si="38"/>
        <v>137245.73000000001</v>
      </c>
      <c r="N229" s="7">
        <f t="shared" si="35"/>
        <v>4494775.5500000017</v>
      </c>
      <c r="O229" s="7">
        <f t="shared" si="32"/>
        <v>42248255.440000005</v>
      </c>
      <c r="Q229" s="9">
        <v>-688513.16723325138</v>
      </c>
      <c r="S229" s="11">
        <f t="shared" si="36"/>
        <v>41559742.272766754</v>
      </c>
      <c r="U229" s="8">
        <f t="shared" si="95"/>
        <v>8.2100000000000006E-2</v>
      </c>
      <c r="W229" s="7">
        <f t="shared" si="93"/>
        <v>248610.32159518541</v>
      </c>
      <c r="Y229" s="20"/>
    </row>
    <row r="230" spans="1:25" x14ac:dyDescent="0.25">
      <c r="A230" s="6">
        <v>202405</v>
      </c>
      <c r="C230" s="7">
        <f t="shared" ref="C230:I230" si="97">+C61+C145</f>
        <v>0</v>
      </c>
      <c r="D230" s="7">
        <f t="shared" si="97"/>
        <v>0</v>
      </c>
      <c r="E230" s="7">
        <f t="shared" si="97"/>
        <v>0</v>
      </c>
      <c r="F230" s="7">
        <f t="shared" si="97"/>
        <v>835.19</v>
      </c>
      <c r="G230" s="7">
        <f t="shared" si="97"/>
        <v>56864.9</v>
      </c>
      <c r="H230" s="7">
        <f t="shared" si="97"/>
        <v>226015.99</v>
      </c>
      <c r="I230" s="7">
        <f t="shared" si="97"/>
        <v>0</v>
      </c>
      <c r="J230" s="7">
        <f t="shared" si="30"/>
        <v>283716.08</v>
      </c>
      <c r="K230" s="7">
        <f t="shared" si="34"/>
        <v>47026747.070000008</v>
      </c>
      <c r="L230" s="8">
        <f t="shared" si="31"/>
        <v>3.5200000000000002E-2</v>
      </c>
      <c r="M230" s="9">
        <f t="shared" si="38"/>
        <v>137112.89000000001</v>
      </c>
      <c r="N230" s="7">
        <f t="shared" si="35"/>
        <v>4631888.4400000013</v>
      </c>
      <c r="O230" s="7">
        <f t="shared" si="32"/>
        <v>42394858.63000001</v>
      </c>
      <c r="Q230" s="9">
        <v>-709345.24955106212</v>
      </c>
      <c r="S230" s="11">
        <f t="shared" si="36"/>
        <v>41685513.380448945</v>
      </c>
      <c r="U230" s="8">
        <f t="shared" si="95"/>
        <v>8.2100000000000006E-2</v>
      </c>
      <c r="W230" s="7">
        <f t="shared" si="93"/>
        <v>248610.32159518541</v>
      </c>
      <c r="Y230" s="20"/>
    </row>
    <row r="231" spans="1:25" x14ac:dyDescent="0.25">
      <c r="A231" s="6">
        <v>202406</v>
      </c>
      <c r="C231" s="7">
        <f t="shared" ref="C231:I231" si="98">+C62+C146</f>
        <v>0</v>
      </c>
      <c r="D231" s="7">
        <f t="shared" si="98"/>
        <v>0</v>
      </c>
      <c r="E231" s="7">
        <f t="shared" si="98"/>
        <v>0</v>
      </c>
      <c r="F231" s="7">
        <f t="shared" si="98"/>
        <v>664.4</v>
      </c>
      <c r="G231" s="7">
        <f t="shared" si="98"/>
        <v>-50998.45</v>
      </c>
      <c r="H231" s="7">
        <f t="shared" si="98"/>
        <v>353400.36</v>
      </c>
      <c r="I231" s="7">
        <f t="shared" si="98"/>
        <v>0</v>
      </c>
      <c r="J231" s="7">
        <f t="shared" si="30"/>
        <v>303066.31</v>
      </c>
      <c r="K231" s="7">
        <f t="shared" si="34"/>
        <v>47329813.38000001</v>
      </c>
      <c r="L231" s="8">
        <f t="shared" si="31"/>
        <v>3.5200000000000002E-2</v>
      </c>
      <c r="M231" s="9">
        <f t="shared" si="38"/>
        <v>137945.12</v>
      </c>
      <c r="N231" s="7">
        <f t="shared" si="35"/>
        <v>4769833.5600000015</v>
      </c>
      <c r="O231" s="7">
        <f t="shared" si="32"/>
        <v>42559979.820000008</v>
      </c>
      <c r="Q231" s="9">
        <v>-730002.56276359293</v>
      </c>
      <c r="S231" s="11">
        <f t="shared" si="36"/>
        <v>41829977.257236414</v>
      </c>
      <c r="U231" s="8">
        <f t="shared" si="95"/>
        <v>8.2100000000000006E-2</v>
      </c>
      <c r="W231" s="7">
        <f t="shared" si="93"/>
        <v>248610.32159518541</v>
      </c>
      <c r="Y231" s="20"/>
    </row>
    <row r="232" spans="1:25" x14ac:dyDescent="0.25">
      <c r="A232" s="6">
        <v>202407</v>
      </c>
      <c r="C232" s="7">
        <f t="shared" ref="C232:I232" si="99">+C63+C147</f>
        <v>0</v>
      </c>
      <c r="D232" s="7">
        <f t="shared" si="99"/>
        <v>0</v>
      </c>
      <c r="E232" s="7">
        <f t="shared" si="99"/>
        <v>0</v>
      </c>
      <c r="F232" s="7">
        <f t="shared" si="99"/>
        <v>0</v>
      </c>
      <c r="G232" s="7">
        <f t="shared" si="99"/>
        <v>-604.6</v>
      </c>
      <c r="H232" s="7">
        <f t="shared" si="99"/>
        <v>260421.33</v>
      </c>
      <c r="I232" s="7">
        <f t="shared" si="99"/>
        <v>0</v>
      </c>
      <c r="J232" s="7">
        <f t="shared" si="30"/>
        <v>259816.72999999998</v>
      </c>
      <c r="K232" s="7">
        <f t="shared" si="34"/>
        <v>47589630.110000007</v>
      </c>
      <c r="L232" s="8">
        <f t="shared" si="31"/>
        <v>3.5200000000000002E-2</v>
      </c>
      <c r="M232" s="9">
        <f t="shared" si="38"/>
        <v>138834.12</v>
      </c>
      <c r="N232" s="7">
        <f t="shared" si="35"/>
        <v>4908667.6800000016</v>
      </c>
      <c r="O232" s="7">
        <f t="shared" si="32"/>
        <v>42680962.430000007</v>
      </c>
      <c r="Q232" s="9">
        <v>-750473.18712916365</v>
      </c>
      <c r="S232" s="11">
        <f t="shared" si="36"/>
        <v>41930489.242870845</v>
      </c>
      <c r="U232" s="8">
        <f t="shared" si="95"/>
        <v>8.2100000000000006E-2</v>
      </c>
      <c r="W232" s="7">
        <f t="shared" si="93"/>
        <v>248610.32159518541</v>
      </c>
      <c r="Y232" s="20"/>
    </row>
    <row r="233" spans="1:25" x14ac:dyDescent="0.25">
      <c r="A233" s="6">
        <v>202408</v>
      </c>
      <c r="C233" s="7">
        <f t="shared" ref="C233:I233" si="100">+C64+C148</f>
        <v>0</v>
      </c>
      <c r="D233" s="7">
        <f t="shared" si="100"/>
        <v>0</v>
      </c>
      <c r="E233" s="7">
        <f t="shared" si="100"/>
        <v>0</v>
      </c>
      <c r="F233" s="7">
        <f t="shared" si="100"/>
        <v>0</v>
      </c>
      <c r="G233" s="7">
        <f t="shared" si="100"/>
        <v>18344.349999999999</v>
      </c>
      <c r="H233" s="7">
        <f t="shared" si="100"/>
        <v>474290.94</v>
      </c>
      <c r="I233" s="7">
        <f t="shared" si="100"/>
        <v>0</v>
      </c>
      <c r="J233" s="7">
        <f t="shared" si="30"/>
        <v>492635.29</v>
      </c>
      <c r="K233" s="7">
        <f t="shared" si="34"/>
        <v>48082265.400000006</v>
      </c>
      <c r="L233" s="8">
        <f t="shared" si="31"/>
        <v>3.5200000000000002E-2</v>
      </c>
      <c r="M233" s="9">
        <f t="shared" si="38"/>
        <v>139596.25</v>
      </c>
      <c r="N233" s="7">
        <f t="shared" si="35"/>
        <v>5048263.9300000016</v>
      </c>
      <c r="O233" s="7">
        <f t="shared" si="32"/>
        <v>43034001.470000006</v>
      </c>
      <c r="Q233" s="9">
        <v>-770783.7643890545</v>
      </c>
      <c r="S233" s="11">
        <f t="shared" si="36"/>
        <v>42263217.705610953</v>
      </c>
      <c r="U233" s="8">
        <f t="shared" si="95"/>
        <v>8.2100000000000006E-2</v>
      </c>
      <c r="W233" s="7">
        <f t="shared" si="93"/>
        <v>248610.32159518541</v>
      </c>
      <c r="Y233" s="20"/>
    </row>
    <row r="234" spans="1:25" x14ac:dyDescent="0.25">
      <c r="A234" s="6">
        <v>202409</v>
      </c>
      <c r="C234" s="7">
        <f t="shared" ref="C234:I234" si="101">+C65+C149</f>
        <v>0</v>
      </c>
      <c r="D234" s="7">
        <f t="shared" si="101"/>
        <v>0</v>
      </c>
      <c r="E234" s="7">
        <f t="shared" si="101"/>
        <v>0</v>
      </c>
      <c r="F234" s="7">
        <f t="shared" si="101"/>
        <v>0</v>
      </c>
      <c r="G234" s="7">
        <f t="shared" si="101"/>
        <v>-17491.009999999998</v>
      </c>
      <c r="H234" s="7">
        <f t="shared" si="101"/>
        <v>458345.43</v>
      </c>
      <c r="I234" s="7">
        <f t="shared" si="101"/>
        <v>0</v>
      </c>
      <c r="J234" s="7">
        <f t="shared" si="30"/>
        <v>440854.42</v>
      </c>
      <c r="K234" s="7">
        <f t="shared" si="34"/>
        <v>48523119.820000008</v>
      </c>
      <c r="L234" s="8">
        <f t="shared" si="31"/>
        <v>3.5200000000000002E-2</v>
      </c>
      <c r="M234" s="9">
        <f t="shared" si="38"/>
        <v>141041.31</v>
      </c>
      <c r="N234" s="7">
        <f t="shared" si="35"/>
        <v>5189305.2400000012</v>
      </c>
      <c r="O234" s="7">
        <f t="shared" si="32"/>
        <v>43333814.580000006</v>
      </c>
      <c r="Q234" s="9">
        <v>-790790.87831030553</v>
      </c>
      <c r="S234" s="11">
        <f t="shared" si="36"/>
        <v>42543023.701689698</v>
      </c>
      <c r="U234" s="8">
        <f t="shared" si="95"/>
        <v>8.2100000000000006E-2</v>
      </c>
      <c r="W234" s="7">
        <f t="shared" si="93"/>
        <v>248610.32159518541</v>
      </c>
      <c r="Y234" s="20"/>
    </row>
    <row r="235" spans="1:25" x14ac:dyDescent="0.25">
      <c r="A235" s="6">
        <v>202410</v>
      </c>
      <c r="C235" s="7">
        <f t="shared" ref="C235:I235" si="102">+C66+C150</f>
        <v>0</v>
      </c>
      <c r="D235" s="7">
        <f t="shared" si="102"/>
        <v>0</v>
      </c>
      <c r="E235" s="7">
        <f t="shared" si="102"/>
        <v>0</v>
      </c>
      <c r="F235" s="7">
        <f t="shared" si="102"/>
        <v>0</v>
      </c>
      <c r="G235" s="7">
        <f t="shared" si="102"/>
        <v>0</v>
      </c>
      <c r="H235" s="7">
        <f t="shared" si="102"/>
        <v>676259.48</v>
      </c>
      <c r="I235" s="7">
        <f t="shared" si="102"/>
        <v>0</v>
      </c>
      <c r="J235" s="7">
        <f t="shared" si="30"/>
        <v>676259.48</v>
      </c>
      <c r="K235" s="7">
        <f t="shared" si="34"/>
        <v>49199379.300000004</v>
      </c>
      <c r="L235" s="8">
        <f t="shared" si="31"/>
        <v>3.5200000000000002E-2</v>
      </c>
      <c r="M235" s="9">
        <f t="shared" si="38"/>
        <v>142334.48000000001</v>
      </c>
      <c r="N235" s="7">
        <f t="shared" si="35"/>
        <v>5331639.7200000016</v>
      </c>
      <c r="O235" s="7">
        <f t="shared" si="32"/>
        <v>43867739.580000006</v>
      </c>
      <c r="Q235" s="9">
        <v>-810526.42590883642</v>
      </c>
      <c r="S235" s="11">
        <f t="shared" si="36"/>
        <v>43057213.154091172</v>
      </c>
      <c r="U235" s="8">
        <f t="shared" si="95"/>
        <v>8.2100000000000006E-2</v>
      </c>
      <c r="W235" s="7">
        <f t="shared" si="93"/>
        <v>248610.32159518541</v>
      </c>
      <c r="Y235" s="20"/>
    </row>
    <row r="236" spans="1:25" x14ac:dyDescent="0.25">
      <c r="A236" s="6">
        <v>202411</v>
      </c>
      <c r="C236" s="7">
        <f t="shared" ref="C236:I236" si="103">+C67+C151</f>
        <v>0</v>
      </c>
      <c r="D236" s="7">
        <f t="shared" si="103"/>
        <v>0</v>
      </c>
      <c r="E236" s="7">
        <f t="shared" si="103"/>
        <v>0</v>
      </c>
      <c r="F236" s="7">
        <f t="shared" si="103"/>
        <v>0</v>
      </c>
      <c r="G236" s="7">
        <f t="shared" si="103"/>
        <v>1524.28</v>
      </c>
      <c r="H236" s="7">
        <f t="shared" si="103"/>
        <v>798132</v>
      </c>
      <c r="I236" s="7">
        <f t="shared" si="103"/>
        <v>0</v>
      </c>
      <c r="J236" s="7">
        <f t="shared" si="30"/>
        <v>799656.28</v>
      </c>
      <c r="K236" s="7">
        <f t="shared" si="34"/>
        <v>49999035.580000006</v>
      </c>
      <c r="L236" s="8">
        <f t="shared" si="31"/>
        <v>3.5200000000000002E-2</v>
      </c>
      <c r="M236" s="9">
        <f t="shared" si="38"/>
        <v>144318.18</v>
      </c>
      <c r="N236" s="7">
        <f t="shared" si="35"/>
        <v>5475957.9000000013</v>
      </c>
      <c r="O236" s="7">
        <f t="shared" si="32"/>
        <v>44523077.680000007</v>
      </c>
      <c r="Q236" s="9">
        <v>-829845.39766768739</v>
      </c>
      <c r="S236" s="11">
        <f t="shared" si="36"/>
        <v>43693232.282332316</v>
      </c>
      <c r="U236" s="8">
        <f t="shared" si="95"/>
        <v>8.2100000000000006E-2</v>
      </c>
      <c r="W236" s="7">
        <f t="shared" si="93"/>
        <v>248610.32159518541</v>
      </c>
      <c r="Y236" s="20"/>
    </row>
    <row r="237" spans="1:25" x14ac:dyDescent="0.25">
      <c r="A237" s="6">
        <v>202412</v>
      </c>
      <c r="C237" s="7">
        <f t="shared" ref="C237:I237" si="104">+C68+C152</f>
        <v>0</v>
      </c>
      <c r="D237" s="7">
        <f t="shared" si="104"/>
        <v>0</v>
      </c>
      <c r="E237" s="7">
        <f t="shared" si="104"/>
        <v>0</v>
      </c>
      <c r="F237" s="7">
        <f t="shared" si="104"/>
        <v>0</v>
      </c>
      <c r="G237" s="7">
        <f t="shared" si="104"/>
        <v>20737.14</v>
      </c>
      <c r="H237" s="7">
        <f t="shared" si="104"/>
        <v>454041.07</v>
      </c>
      <c r="I237" s="7">
        <f t="shared" si="104"/>
        <v>0</v>
      </c>
      <c r="J237" s="7">
        <f t="shared" ref="J237:J251" si="105">SUM(C237:I237)</f>
        <v>474778.21</v>
      </c>
      <c r="K237" s="7">
        <f t="shared" si="34"/>
        <v>50473813.790000007</v>
      </c>
      <c r="L237" s="8">
        <f t="shared" ref="L237:L251" si="106">3.52%</f>
        <v>3.5200000000000002E-2</v>
      </c>
      <c r="M237" s="9">
        <f t="shared" si="38"/>
        <v>146663.84</v>
      </c>
      <c r="N237" s="7">
        <f t="shared" si="35"/>
        <v>5622621.7400000012</v>
      </c>
      <c r="O237" s="7">
        <f t="shared" ref="O237:O251" si="107">K237-N237</f>
        <v>44851192.050000004</v>
      </c>
      <c r="Q237" s="9">
        <v>-848671.78115805821</v>
      </c>
      <c r="S237" s="11">
        <f t="shared" si="36"/>
        <v>44002520.268841945</v>
      </c>
      <c r="U237" s="8">
        <f t="shared" si="95"/>
        <v>8.2100000000000006E-2</v>
      </c>
      <c r="W237" s="7">
        <f t="shared" si="93"/>
        <v>248610.32159518541</v>
      </c>
      <c r="Y237" s="20"/>
    </row>
    <row r="238" spans="1:25" x14ac:dyDescent="0.25">
      <c r="A238" s="6">
        <v>202501</v>
      </c>
      <c r="C238" s="7">
        <f t="shared" ref="C238:I238" si="108">+C69+C153</f>
        <v>0</v>
      </c>
      <c r="D238" s="7">
        <f t="shared" si="108"/>
        <v>0</v>
      </c>
      <c r="E238" s="7">
        <f t="shared" si="108"/>
        <v>0</v>
      </c>
      <c r="F238" s="7">
        <f t="shared" si="108"/>
        <v>0</v>
      </c>
      <c r="G238" s="7">
        <f t="shared" si="108"/>
        <v>-17587.72</v>
      </c>
      <c r="H238" s="7">
        <f t="shared" si="108"/>
        <v>142135.57</v>
      </c>
      <c r="I238" s="7">
        <f t="shared" si="108"/>
        <v>0</v>
      </c>
      <c r="J238" s="7">
        <f t="shared" si="105"/>
        <v>124547.85</v>
      </c>
      <c r="K238" s="7">
        <f t="shared" ref="K238:K251" si="109">K237+J238</f>
        <v>50598361.640000008</v>
      </c>
      <c r="L238" s="8">
        <f t="shared" si="106"/>
        <v>3.5200000000000002E-2</v>
      </c>
      <c r="M238" s="9">
        <f t="shared" si="38"/>
        <v>148056.51999999999</v>
      </c>
      <c r="N238" s="7">
        <f t="shared" ref="N238:N251" si="110">M238+N237</f>
        <v>5770678.2600000007</v>
      </c>
      <c r="O238" s="7">
        <f t="shared" si="107"/>
        <v>44827683.38000001</v>
      </c>
      <c r="Q238" s="9">
        <v>-882878.45754552586</v>
      </c>
      <c r="S238" s="11">
        <f t="shared" ref="S238:S251" si="111">+O238+Q238</f>
        <v>43944804.922454484</v>
      </c>
      <c r="U238" s="8">
        <f t="shared" si="95"/>
        <v>8.2100000000000006E-2</v>
      </c>
      <c r="W238" s="7">
        <f t="shared" si="93"/>
        <v>248610.32159518541</v>
      </c>
      <c r="Y238" s="20"/>
    </row>
    <row r="239" spans="1:25" x14ac:dyDescent="0.25">
      <c r="A239" s="6">
        <v>202502</v>
      </c>
      <c r="C239" s="7">
        <f t="shared" ref="C239:I239" si="112">+C70+C154</f>
        <v>0</v>
      </c>
      <c r="D239" s="7">
        <f t="shared" si="112"/>
        <v>0</v>
      </c>
      <c r="E239" s="7">
        <f t="shared" si="112"/>
        <v>0</v>
      </c>
      <c r="F239" s="7">
        <f t="shared" si="112"/>
        <v>0</v>
      </c>
      <c r="G239" s="7">
        <f t="shared" si="112"/>
        <v>0</v>
      </c>
      <c r="H239" s="7">
        <f t="shared" si="112"/>
        <v>-114184.17</v>
      </c>
      <c r="I239" s="7">
        <f t="shared" si="112"/>
        <v>0</v>
      </c>
      <c r="J239" s="7">
        <f t="shared" si="105"/>
        <v>-114184.17</v>
      </c>
      <c r="K239" s="7">
        <f t="shared" si="109"/>
        <v>50484177.470000006</v>
      </c>
      <c r="L239" s="8">
        <f t="shared" si="106"/>
        <v>3.5200000000000002E-2</v>
      </c>
      <c r="M239" s="9">
        <f t="shared" ref="M239:M251" si="113">ROUND(((L239*K238)/12),2)</f>
        <v>148421.85999999999</v>
      </c>
      <c r="N239" s="7">
        <f t="shared" si="110"/>
        <v>5919100.120000001</v>
      </c>
      <c r="O239" s="7">
        <f t="shared" si="107"/>
        <v>44565077.350000009</v>
      </c>
      <c r="Q239" s="9">
        <v>-917008.4124573936</v>
      </c>
      <c r="S239" s="11">
        <f t="shared" si="111"/>
        <v>43648068.937542617</v>
      </c>
      <c r="U239" s="8">
        <f t="shared" si="95"/>
        <v>8.2100000000000006E-2</v>
      </c>
      <c r="W239" s="7">
        <f t="shared" si="93"/>
        <v>248610.32159518541</v>
      </c>
      <c r="Y239" s="20"/>
    </row>
    <row r="240" spans="1:25" x14ac:dyDescent="0.25">
      <c r="A240" s="6">
        <v>202503</v>
      </c>
      <c r="C240" s="7">
        <f t="shared" ref="C240:I240" si="114">+C71+C155</f>
        <v>0</v>
      </c>
      <c r="D240" s="7">
        <f t="shared" si="114"/>
        <v>0</v>
      </c>
      <c r="E240" s="7">
        <f t="shared" si="114"/>
        <v>0</v>
      </c>
      <c r="F240" s="7">
        <f t="shared" si="114"/>
        <v>0</v>
      </c>
      <c r="G240" s="7">
        <f t="shared" si="114"/>
        <v>5899.17</v>
      </c>
      <c r="H240" s="7">
        <f t="shared" si="114"/>
        <v>67685.37</v>
      </c>
      <c r="I240" s="7">
        <f t="shared" si="114"/>
        <v>0</v>
      </c>
      <c r="J240" s="7">
        <f t="shared" si="105"/>
        <v>73584.539999999994</v>
      </c>
      <c r="K240" s="7">
        <f t="shared" si="109"/>
        <v>50557762.010000005</v>
      </c>
      <c r="L240" s="8">
        <f t="shared" si="106"/>
        <v>3.5200000000000002E-2</v>
      </c>
      <c r="M240" s="9">
        <f t="shared" si="113"/>
        <v>148086.92000000001</v>
      </c>
      <c r="N240" s="7">
        <f t="shared" si="110"/>
        <v>6067187.040000001</v>
      </c>
      <c r="O240" s="7">
        <f t="shared" si="107"/>
        <v>44490574.970000006</v>
      </c>
      <c r="Q240" s="9">
        <v>-951208.70481798123</v>
      </c>
      <c r="S240" s="11">
        <f t="shared" si="111"/>
        <v>43539366.265182026</v>
      </c>
      <c r="U240" s="8">
        <f t="shared" si="95"/>
        <v>8.2100000000000006E-2</v>
      </c>
      <c r="W240" s="7">
        <f t="shared" si="93"/>
        <v>248610.32159518541</v>
      </c>
      <c r="Y240" s="20"/>
    </row>
    <row r="241" spans="1:25" x14ac:dyDescent="0.25">
      <c r="A241" s="6">
        <v>202504</v>
      </c>
      <c r="C241" s="7">
        <f t="shared" ref="C241:I241" si="115">+C72+C156</f>
        <v>0</v>
      </c>
      <c r="D241" s="7">
        <f t="shared" si="115"/>
        <v>0</v>
      </c>
      <c r="E241" s="7">
        <f t="shared" si="115"/>
        <v>0</v>
      </c>
      <c r="F241" s="7">
        <f t="shared" si="115"/>
        <v>0</v>
      </c>
      <c r="G241" s="7">
        <f t="shared" si="115"/>
        <v>-5899.17</v>
      </c>
      <c r="H241" s="7">
        <f t="shared" si="115"/>
        <v>-45108.01</v>
      </c>
      <c r="I241" s="7">
        <f t="shared" si="115"/>
        <v>0</v>
      </c>
      <c r="J241" s="7">
        <f t="shared" si="105"/>
        <v>-51007.18</v>
      </c>
      <c r="K241" s="7">
        <f t="shared" si="109"/>
        <v>50506754.830000006</v>
      </c>
      <c r="L241" s="8">
        <f t="shared" si="106"/>
        <v>3.5200000000000002E-2</v>
      </c>
      <c r="M241" s="9">
        <f t="shared" si="113"/>
        <v>148302.76999999999</v>
      </c>
      <c r="N241" s="7">
        <f t="shared" si="110"/>
        <v>6215489.8100000005</v>
      </c>
      <c r="O241" s="7">
        <f t="shared" si="107"/>
        <v>44291265.020000003</v>
      </c>
      <c r="Q241" s="9">
        <v>-985363.66910192894</v>
      </c>
      <c r="S241" s="11">
        <f t="shared" si="111"/>
        <v>43305901.350898072</v>
      </c>
      <c r="U241" s="8">
        <f t="shared" si="95"/>
        <v>8.2100000000000006E-2</v>
      </c>
      <c r="W241" s="7">
        <f t="shared" si="93"/>
        <v>248610.32159518541</v>
      </c>
      <c r="Y241" s="20"/>
    </row>
    <row r="242" spans="1:25" x14ac:dyDescent="0.25">
      <c r="A242" s="6">
        <v>202505</v>
      </c>
      <c r="C242" s="7">
        <f t="shared" ref="C242:I242" si="116">+C73+C157</f>
        <v>0</v>
      </c>
      <c r="D242" s="7">
        <f t="shared" si="116"/>
        <v>0</v>
      </c>
      <c r="E242" s="7">
        <f t="shared" si="116"/>
        <v>0</v>
      </c>
      <c r="F242" s="7">
        <f t="shared" si="116"/>
        <v>0</v>
      </c>
      <c r="G242" s="7">
        <f t="shared" si="116"/>
        <v>10654.4</v>
      </c>
      <c r="H242" s="7">
        <f t="shared" si="116"/>
        <v>3840</v>
      </c>
      <c r="I242" s="7">
        <f t="shared" si="116"/>
        <v>0</v>
      </c>
      <c r="J242" s="7">
        <f t="shared" si="105"/>
        <v>14494.4</v>
      </c>
      <c r="K242" s="7">
        <f t="shared" si="109"/>
        <v>50521249.230000004</v>
      </c>
      <c r="L242" s="8">
        <f t="shared" si="106"/>
        <v>3.5200000000000002E-2</v>
      </c>
      <c r="M242" s="9">
        <f t="shared" si="113"/>
        <v>148153.15</v>
      </c>
      <c r="N242" s="7">
        <f t="shared" si="110"/>
        <v>6363642.9600000009</v>
      </c>
      <c r="O242" s="7">
        <f t="shared" si="107"/>
        <v>44157606.270000003</v>
      </c>
      <c r="Q242" s="9">
        <v>-1019550.0538087565</v>
      </c>
      <c r="S242" s="11">
        <f t="shared" si="111"/>
        <v>43138056.216191247</v>
      </c>
      <c r="U242" s="8">
        <f t="shared" si="95"/>
        <v>8.2100000000000006E-2</v>
      </c>
      <c r="W242" s="7">
        <f t="shared" si="93"/>
        <v>248610.32159518541</v>
      </c>
      <c r="Y242" s="20"/>
    </row>
    <row r="243" spans="1:25" x14ac:dyDescent="0.25">
      <c r="A243" s="6">
        <v>202506</v>
      </c>
      <c r="C243" s="7">
        <f t="shared" ref="C243:I243" si="117">+C74+C158</f>
        <v>0</v>
      </c>
      <c r="D243" s="7">
        <f t="shared" si="117"/>
        <v>0</v>
      </c>
      <c r="E243" s="7">
        <f t="shared" si="117"/>
        <v>0</v>
      </c>
      <c r="F243" s="7">
        <f t="shared" si="117"/>
        <v>0</v>
      </c>
      <c r="G243" s="7">
        <f t="shared" si="117"/>
        <v>-8471.4500000000007</v>
      </c>
      <c r="H243" s="7">
        <f t="shared" si="117"/>
        <v>4657.96</v>
      </c>
      <c r="I243" s="7">
        <f t="shared" si="117"/>
        <v>0</v>
      </c>
      <c r="J243" s="7">
        <f t="shared" si="105"/>
        <v>-3813.4900000000007</v>
      </c>
      <c r="K243" s="7">
        <f t="shared" si="109"/>
        <v>50517435.740000002</v>
      </c>
      <c r="L243" s="8">
        <f t="shared" si="106"/>
        <v>3.5200000000000002E-2</v>
      </c>
      <c r="M243" s="9">
        <f t="shared" si="113"/>
        <v>148195.66</v>
      </c>
      <c r="N243" s="7">
        <f t="shared" si="110"/>
        <v>6511838.620000001</v>
      </c>
      <c r="O243" s="7">
        <f t="shared" si="107"/>
        <v>44005597.120000005</v>
      </c>
      <c r="Q243" s="9">
        <v>-1053727.5099651841</v>
      </c>
      <c r="S243" s="11">
        <f t="shared" si="111"/>
        <v>42951869.610034823</v>
      </c>
      <c r="U243" s="8">
        <f t="shared" si="95"/>
        <v>8.2100000000000006E-2</v>
      </c>
      <c r="W243" s="7">
        <f t="shared" si="93"/>
        <v>248610.32159518541</v>
      </c>
      <c r="Y243" s="20"/>
    </row>
    <row r="244" spans="1:25" x14ac:dyDescent="0.25">
      <c r="A244" s="6">
        <v>202507</v>
      </c>
      <c r="C244" s="7">
        <f t="shared" ref="C244:I244" si="118">+C75+C159</f>
        <v>0</v>
      </c>
      <c r="D244" s="7">
        <f t="shared" si="118"/>
        <v>0</v>
      </c>
      <c r="E244" s="7">
        <f t="shared" si="118"/>
        <v>0</v>
      </c>
      <c r="F244" s="7">
        <f t="shared" si="118"/>
        <v>0</v>
      </c>
      <c r="G244" s="7">
        <f t="shared" si="118"/>
        <v>1544.7</v>
      </c>
      <c r="H244" s="7">
        <f t="shared" si="118"/>
        <v>7916.56</v>
      </c>
      <c r="I244" s="7">
        <f t="shared" si="118"/>
        <v>0</v>
      </c>
      <c r="J244" s="7">
        <f t="shared" si="105"/>
        <v>9461.26</v>
      </c>
      <c r="K244" s="7">
        <f t="shared" si="109"/>
        <v>50526897</v>
      </c>
      <c r="L244" s="8">
        <f t="shared" si="106"/>
        <v>3.5200000000000002E-2</v>
      </c>
      <c r="M244" s="9">
        <f t="shared" si="113"/>
        <v>148184.48000000001</v>
      </c>
      <c r="N244" s="7">
        <f t="shared" si="110"/>
        <v>6660023.1000000015</v>
      </c>
      <c r="O244" s="7">
        <f t="shared" si="107"/>
        <v>43866873.899999999</v>
      </c>
      <c r="Q244" s="9">
        <v>-1087907.3152314518</v>
      </c>
      <c r="S244" s="11">
        <f t="shared" si="111"/>
        <v>42778966.584768549</v>
      </c>
      <c r="U244" s="8">
        <f t="shared" si="95"/>
        <v>8.2100000000000006E-2</v>
      </c>
      <c r="W244" s="7">
        <f t="shared" si="93"/>
        <v>248610.32159518541</v>
      </c>
      <c r="Y244" s="20"/>
    </row>
    <row r="245" spans="1:25" x14ac:dyDescent="0.25">
      <c r="A245" s="6">
        <v>202508</v>
      </c>
      <c r="C245" s="7">
        <f t="shared" ref="C245:I245" si="119">+C76+C160</f>
        <v>0</v>
      </c>
      <c r="D245" s="7">
        <f t="shared" si="119"/>
        <v>0</v>
      </c>
      <c r="E245" s="7">
        <f t="shared" si="119"/>
        <v>0</v>
      </c>
      <c r="F245" s="7">
        <f t="shared" si="119"/>
        <v>0</v>
      </c>
      <c r="G245" s="7">
        <f t="shared" si="119"/>
        <v>-1544.7</v>
      </c>
      <c r="H245" s="7">
        <f t="shared" si="119"/>
        <v>7833.24</v>
      </c>
      <c r="I245" s="7">
        <f t="shared" si="119"/>
        <v>0</v>
      </c>
      <c r="J245" s="7">
        <f t="shared" si="105"/>
        <v>6288.54</v>
      </c>
      <c r="K245" s="7">
        <f t="shared" si="109"/>
        <v>50533185.539999999</v>
      </c>
      <c r="L245" s="8">
        <f t="shared" si="106"/>
        <v>3.5200000000000002E-2</v>
      </c>
      <c r="M245" s="9">
        <f t="shared" si="113"/>
        <v>148212.23000000001</v>
      </c>
      <c r="N245" s="7">
        <f t="shared" si="110"/>
        <v>6808235.3300000019</v>
      </c>
      <c r="O245" s="7">
        <f t="shared" si="107"/>
        <v>43724950.209999993</v>
      </c>
      <c r="Q245" s="9">
        <v>-1122081.2923615596</v>
      </c>
      <c r="S245" s="11">
        <f t="shared" si="111"/>
        <v>42602868.917638436</v>
      </c>
      <c r="U245" s="8">
        <f t="shared" si="95"/>
        <v>8.2100000000000006E-2</v>
      </c>
      <c r="W245" s="7">
        <f t="shared" si="93"/>
        <v>248610.32159518541</v>
      </c>
      <c r="Y245" s="20"/>
    </row>
    <row r="246" spans="1:25" x14ac:dyDescent="0.25">
      <c r="A246" s="6">
        <v>202509</v>
      </c>
      <c r="C246" s="7">
        <f t="shared" ref="C246:I246" si="120">+C77+C161</f>
        <v>0</v>
      </c>
      <c r="D246" s="7">
        <f t="shared" si="120"/>
        <v>0</v>
      </c>
      <c r="E246" s="7">
        <f t="shared" si="120"/>
        <v>0</v>
      </c>
      <c r="F246" s="7">
        <f t="shared" si="120"/>
        <v>0</v>
      </c>
      <c r="G246" s="7">
        <f t="shared" si="120"/>
        <v>0</v>
      </c>
      <c r="H246" s="7">
        <f t="shared" si="120"/>
        <v>-4598.5200000000004</v>
      </c>
      <c r="I246" s="7">
        <f t="shared" si="120"/>
        <v>0</v>
      </c>
      <c r="J246" s="7">
        <f t="shared" si="105"/>
        <v>-4598.5200000000004</v>
      </c>
      <c r="K246" s="7">
        <f t="shared" si="109"/>
        <v>50528587.019999996</v>
      </c>
      <c r="L246" s="8">
        <f t="shared" si="106"/>
        <v>3.5200000000000002E-2</v>
      </c>
      <c r="M246" s="9">
        <f t="shared" si="113"/>
        <v>148230.68</v>
      </c>
      <c r="N246" s="7">
        <f t="shared" si="110"/>
        <v>6956466.0100000016</v>
      </c>
      <c r="O246" s="7">
        <f t="shared" si="107"/>
        <v>43572121.00999999</v>
      </c>
      <c r="Q246" s="9">
        <v>-1156251.3957510272</v>
      </c>
      <c r="S246" s="11">
        <f t="shared" si="111"/>
        <v>42415869.614248961</v>
      </c>
      <c r="U246" s="8">
        <f t="shared" si="95"/>
        <v>8.2100000000000006E-2</v>
      </c>
      <c r="W246" s="7">
        <f t="shared" si="93"/>
        <v>248610.32159518541</v>
      </c>
      <c r="Y246" s="20"/>
    </row>
    <row r="247" spans="1:25" x14ac:dyDescent="0.25">
      <c r="A247" s="6">
        <v>202510</v>
      </c>
      <c r="C247" s="7">
        <f t="shared" ref="C247:I247" si="121">+C78+C162</f>
        <v>0</v>
      </c>
      <c r="D247" s="7">
        <f t="shared" si="121"/>
        <v>0</v>
      </c>
      <c r="E247" s="7">
        <f t="shared" si="121"/>
        <v>0</v>
      </c>
      <c r="F247" s="7">
        <f t="shared" si="121"/>
        <v>0</v>
      </c>
      <c r="G247" s="7">
        <f t="shared" si="121"/>
        <v>0</v>
      </c>
      <c r="H247" s="7">
        <f t="shared" si="121"/>
        <v>3000.6</v>
      </c>
      <c r="I247" s="7">
        <f t="shared" si="121"/>
        <v>0</v>
      </c>
      <c r="J247" s="7">
        <f t="shared" si="105"/>
        <v>3000.6</v>
      </c>
      <c r="K247" s="7">
        <f t="shared" si="109"/>
        <v>50531587.619999997</v>
      </c>
      <c r="L247" s="8">
        <f t="shared" si="106"/>
        <v>3.5200000000000002E-2</v>
      </c>
      <c r="M247" s="9">
        <f t="shared" si="113"/>
        <v>148217.19</v>
      </c>
      <c r="N247" s="7">
        <f t="shared" si="110"/>
        <v>7104683.200000002</v>
      </c>
      <c r="O247" s="7">
        <f t="shared" si="107"/>
        <v>43426904.419999994</v>
      </c>
      <c r="Q247" s="9">
        <v>-1190424.3318288149</v>
      </c>
      <c r="S247" s="11">
        <f t="shared" si="111"/>
        <v>42236480.088171177</v>
      </c>
      <c r="U247" s="8">
        <f t="shared" si="95"/>
        <v>8.2100000000000006E-2</v>
      </c>
      <c r="W247" s="7">
        <f t="shared" si="93"/>
        <v>248610.32159518541</v>
      </c>
      <c r="Y247" s="20"/>
    </row>
    <row r="248" spans="1:25" x14ac:dyDescent="0.25">
      <c r="A248" s="6">
        <v>202511</v>
      </c>
      <c r="C248" s="7">
        <f t="shared" ref="C248:I248" si="122">+C79+C163</f>
        <v>0</v>
      </c>
      <c r="D248" s="7">
        <f t="shared" si="122"/>
        <v>0</v>
      </c>
      <c r="E248" s="7">
        <f t="shared" si="122"/>
        <v>0</v>
      </c>
      <c r="F248" s="7">
        <f t="shared" si="122"/>
        <v>0</v>
      </c>
      <c r="G248" s="7">
        <f t="shared" si="122"/>
        <v>1727.7</v>
      </c>
      <c r="H248" s="7">
        <f t="shared" si="122"/>
        <v>3607.1</v>
      </c>
      <c r="I248" s="7">
        <f t="shared" si="122"/>
        <v>0</v>
      </c>
      <c r="J248" s="7">
        <f t="shared" si="105"/>
        <v>5334.8</v>
      </c>
      <c r="K248" s="7">
        <f t="shared" si="109"/>
        <v>50536922.419999994</v>
      </c>
      <c r="L248" s="8">
        <f t="shared" si="106"/>
        <v>3.5200000000000002E-2</v>
      </c>
      <c r="M248" s="9">
        <f t="shared" si="113"/>
        <v>148225.99</v>
      </c>
      <c r="N248" s="7">
        <f t="shared" si="110"/>
        <v>7252909.1900000023</v>
      </c>
      <c r="O248" s="7">
        <f t="shared" si="107"/>
        <v>43284013.229999989</v>
      </c>
      <c r="Q248" s="9">
        <v>-1224595.4195370025</v>
      </c>
      <c r="S248" s="11">
        <f t="shared" si="111"/>
        <v>42059417.810462989</v>
      </c>
      <c r="U248" s="8">
        <f t="shared" si="95"/>
        <v>8.2100000000000006E-2</v>
      </c>
      <c r="W248" s="7">
        <f t="shared" si="93"/>
        <v>248610.32159518541</v>
      </c>
      <c r="Y248" s="20"/>
    </row>
    <row r="249" spans="1:25" x14ac:dyDescent="0.25">
      <c r="A249" s="6">
        <v>202512</v>
      </c>
      <c r="C249" s="7">
        <f t="shared" ref="C249:I249" si="123">+C80+C164</f>
        <v>0</v>
      </c>
      <c r="D249" s="7">
        <f t="shared" si="123"/>
        <v>0</v>
      </c>
      <c r="E249" s="7">
        <f t="shared" si="123"/>
        <v>0</v>
      </c>
      <c r="F249" s="7">
        <f t="shared" si="123"/>
        <v>0</v>
      </c>
      <c r="G249" s="7">
        <f t="shared" si="123"/>
        <v>0</v>
      </c>
      <c r="H249" s="7">
        <f t="shared" si="123"/>
        <v>1336.3</v>
      </c>
      <c r="I249" s="7">
        <f t="shared" si="123"/>
        <v>18157875.41</v>
      </c>
      <c r="J249" s="7">
        <f t="shared" si="105"/>
        <v>18159211.710000001</v>
      </c>
      <c r="K249" s="7">
        <f t="shared" si="109"/>
        <v>68696134.129999995</v>
      </c>
      <c r="L249" s="8">
        <f t="shared" si="106"/>
        <v>3.5200000000000002E-2</v>
      </c>
      <c r="M249" s="9">
        <f t="shared" si="113"/>
        <v>148241.64000000001</v>
      </c>
      <c r="N249" s="7">
        <f t="shared" si="110"/>
        <v>7401150.8300000019</v>
      </c>
      <c r="O249" s="7">
        <f t="shared" si="107"/>
        <v>61294983.299999997</v>
      </c>
      <c r="Q249" s="9">
        <v>-1258763.2210083902</v>
      </c>
      <c r="S249" s="11">
        <f t="shared" si="111"/>
        <v>60036220.078991607</v>
      </c>
      <c r="U249" s="8">
        <f t="shared" si="95"/>
        <v>8.2100000000000006E-2</v>
      </c>
      <c r="W249" s="7">
        <f t="shared" si="93"/>
        <v>248610.32159518541</v>
      </c>
      <c r="Y249" s="20"/>
    </row>
    <row r="250" spans="1:25" x14ac:dyDescent="0.25">
      <c r="A250" s="6">
        <v>202601</v>
      </c>
      <c r="C250" s="7">
        <f t="shared" ref="C250:I250" si="124">+C81+C165</f>
        <v>0</v>
      </c>
      <c r="D250" s="7">
        <f t="shared" si="124"/>
        <v>0</v>
      </c>
      <c r="E250" s="7">
        <f t="shared" si="124"/>
        <v>0</v>
      </c>
      <c r="F250" s="7">
        <f t="shared" si="124"/>
        <v>0</v>
      </c>
      <c r="G250" s="7">
        <f t="shared" si="124"/>
        <v>47.3</v>
      </c>
      <c r="H250" s="7">
        <f t="shared" si="124"/>
        <v>1664</v>
      </c>
      <c r="I250" s="7">
        <f t="shared" si="124"/>
        <v>215578</v>
      </c>
      <c r="J250" s="7">
        <f t="shared" si="105"/>
        <v>217289.3</v>
      </c>
      <c r="K250" s="7">
        <f t="shared" si="109"/>
        <v>68913423.429999992</v>
      </c>
      <c r="L250" s="8">
        <f t="shared" si="106"/>
        <v>3.5200000000000002E-2</v>
      </c>
      <c r="M250" s="9">
        <f t="shared" si="113"/>
        <v>201508.66</v>
      </c>
      <c r="N250" s="7">
        <f t="shared" si="110"/>
        <v>7602659.4900000021</v>
      </c>
      <c r="O250" s="7">
        <f t="shared" si="107"/>
        <v>61310763.93999999</v>
      </c>
      <c r="Q250" s="9">
        <v>-1288958.2510088892</v>
      </c>
      <c r="S250" s="11">
        <f t="shared" si="111"/>
        <v>60021805.6889911</v>
      </c>
      <c r="U250" s="8">
        <f t="shared" si="95"/>
        <v>8.2100000000000006E-2</v>
      </c>
      <c r="W250" s="7">
        <f t="shared" si="93"/>
        <v>248610.32159518541</v>
      </c>
      <c r="Y250" s="20"/>
    </row>
    <row r="251" spans="1:25" x14ac:dyDescent="0.25">
      <c r="A251" s="6">
        <v>202602</v>
      </c>
      <c r="C251" s="7">
        <f t="shared" ref="C251:I251" si="125">+C82+C166</f>
        <v>0</v>
      </c>
      <c r="D251" s="7">
        <f t="shared" si="125"/>
        <v>0</v>
      </c>
      <c r="E251" s="7">
        <f t="shared" si="125"/>
        <v>0</v>
      </c>
      <c r="F251" s="7">
        <f t="shared" si="125"/>
        <v>0</v>
      </c>
      <c r="G251" s="7">
        <f t="shared" si="125"/>
        <v>-591.9</v>
      </c>
      <c r="H251" s="7">
        <f t="shared" si="125"/>
        <v>2560</v>
      </c>
      <c r="I251" s="7">
        <f t="shared" si="125"/>
        <v>13415.64</v>
      </c>
      <c r="J251" s="7">
        <f t="shared" si="105"/>
        <v>15383.74</v>
      </c>
      <c r="K251" s="7">
        <f t="shared" si="109"/>
        <v>68928807.169999987</v>
      </c>
      <c r="L251" s="8">
        <f t="shared" si="106"/>
        <v>3.5200000000000002E-2</v>
      </c>
      <c r="M251" s="9">
        <f t="shared" si="113"/>
        <v>202146.04</v>
      </c>
      <c r="N251" s="7">
        <f t="shared" si="110"/>
        <v>7804805.5300000021</v>
      </c>
      <c r="O251" s="7">
        <f t="shared" si="107"/>
        <v>61124001.639999986</v>
      </c>
      <c r="Q251" s="9">
        <v>-1319019.4308005881</v>
      </c>
      <c r="S251" s="11">
        <f t="shared" si="111"/>
        <v>59804982.209199399</v>
      </c>
      <c r="U251" s="8">
        <f t="shared" si="95"/>
        <v>8.2100000000000006E-2</v>
      </c>
      <c r="W251" s="7">
        <f>+(U251/12)*$S$216</f>
        <v>248610.32159518541</v>
      </c>
      <c r="Y251" s="20"/>
    </row>
    <row r="253" spans="1:25" s="16" customFormat="1" x14ac:dyDescent="0.25">
      <c r="A253" s="16" t="s">
        <v>26</v>
      </c>
      <c r="C253" s="13">
        <f>SUM(C173:C251)</f>
        <v>5999446.8800000008</v>
      </c>
      <c r="D253" s="13">
        <f t="shared" ref="D253:I253" si="126">SUM(D173:D251)</f>
        <v>12136663.91</v>
      </c>
      <c r="E253" s="13">
        <f t="shared" si="126"/>
        <v>7553853.1299999999</v>
      </c>
      <c r="F253" s="13">
        <f t="shared" si="126"/>
        <v>13456312.860000003</v>
      </c>
      <c r="G253" s="13">
        <f t="shared" si="126"/>
        <v>6724375.75</v>
      </c>
      <c r="H253" s="13">
        <f t="shared" si="126"/>
        <v>4671285.59</v>
      </c>
      <c r="I253" s="13">
        <f t="shared" si="126"/>
        <v>18386869.050000001</v>
      </c>
      <c r="J253" s="13">
        <f t="shared" ref="J253" si="127">SUM(J173:J251)</f>
        <v>68928807.169999987</v>
      </c>
      <c r="N253" s="13">
        <f>+N251</f>
        <v>7804805.5300000021</v>
      </c>
      <c r="O253" s="13">
        <f>+O251</f>
        <v>61124001.639999986</v>
      </c>
      <c r="U253" s="173"/>
      <c r="W253" s="189">
        <f>SUM(W190:W252)</f>
        <v>10451008.517592039</v>
      </c>
      <c r="Y253" s="188" t="s">
        <v>167</v>
      </c>
    </row>
    <row r="254" spans="1:25" x14ac:dyDescent="0.25">
      <c r="N254" s="7"/>
      <c r="O254" s="7"/>
    </row>
    <row r="255" spans="1:25" x14ac:dyDescent="0.25">
      <c r="C255" s="7">
        <f>+C253-C170</f>
        <v>0</v>
      </c>
      <c r="D255" s="7">
        <f t="shared" ref="D255:I255" si="128">+D253-D170</f>
        <v>0</v>
      </c>
      <c r="E255" s="7">
        <f t="shared" si="128"/>
        <v>0</v>
      </c>
      <c r="F255" s="7">
        <f t="shared" si="128"/>
        <v>0</v>
      </c>
      <c r="G255" s="7">
        <f t="shared" si="128"/>
        <v>0</v>
      </c>
      <c r="H255" s="7">
        <f t="shared" si="128"/>
        <v>0</v>
      </c>
      <c r="I255" s="7">
        <f t="shared" si="128"/>
        <v>0</v>
      </c>
      <c r="J255" s="7">
        <f t="shared" ref="J255" si="129">+J253-J170</f>
        <v>0</v>
      </c>
      <c r="N255" s="170">
        <f t="shared" ref="N255:O255" si="130">+N253-N170</f>
        <v>0.35000000335276127</v>
      </c>
      <c r="O255" s="170">
        <f t="shared" si="130"/>
        <v>-0.35000000149011612</v>
      </c>
    </row>
    <row r="258" spans="14:17" x14ac:dyDescent="0.25">
      <c r="N258" s="174" t="s">
        <v>168</v>
      </c>
      <c r="O258" s="177">
        <v>47866951.099999994</v>
      </c>
      <c r="Q258" t="s">
        <v>166</v>
      </c>
    </row>
    <row r="259" spans="14:17" ht="15.75" thickBot="1" x14ac:dyDescent="0.3">
      <c r="N259" s="174" t="s">
        <v>27</v>
      </c>
      <c r="O259" s="7">
        <f>+Q242</f>
        <v>-1019550.0538087565</v>
      </c>
    </row>
    <row r="260" spans="14:17" ht="15.75" thickBot="1" x14ac:dyDescent="0.3">
      <c r="N260" s="174" t="s">
        <v>17</v>
      </c>
      <c r="O260" s="178">
        <f>+O258+O259</f>
        <v>46847401.046191238</v>
      </c>
      <c r="Q260" s="9"/>
    </row>
    <row r="261" spans="14:17" x14ac:dyDescent="0.25">
      <c r="N261" s="174" t="s">
        <v>28</v>
      </c>
      <c r="O261" s="172">
        <f>WACC!S18</f>
        <v>0.09</v>
      </c>
    </row>
    <row r="262" spans="14:17" ht="15.75" thickBot="1" x14ac:dyDescent="0.3">
      <c r="N262" s="175" t="s">
        <v>29</v>
      </c>
      <c r="O262" s="253">
        <f>+O260*O261</f>
        <v>4216266.0941572115</v>
      </c>
      <c r="Q262" s="188" t="s">
        <v>196</v>
      </c>
    </row>
    <row r="263" spans="14:17" ht="15.75" thickTop="1" x14ac:dyDescent="0.25"/>
    <row r="264" spans="14:17" x14ac:dyDescent="0.25">
      <c r="N264" s="174" t="s">
        <v>195</v>
      </c>
      <c r="O264" s="177">
        <v>63732883.780000001</v>
      </c>
      <c r="Q264" t="s">
        <v>165</v>
      </c>
    </row>
    <row r="265" spans="14:17" ht="15.75" thickBot="1" x14ac:dyDescent="0.3">
      <c r="N265" s="174" t="s">
        <v>27</v>
      </c>
      <c r="O265" s="7">
        <f>+Q251</f>
        <v>-1319019.4308005881</v>
      </c>
    </row>
    <row r="266" spans="14:17" ht="15.75" thickBot="1" x14ac:dyDescent="0.3">
      <c r="N266" s="174" t="s">
        <v>17</v>
      </c>
      <c r="O266" s="178">
        <f>+O264+O265</f>
        <v>62413864.349199414</v>
      </c>
      <c r="Q266" s="9"/>
    </row>
    <row r="267" spans="14:17" x14ac:dyDescent="0.25">
      <c r="N267" s="174" t="s">
        <v>28</v>
      </c>
      <c r="O267" s="172">
        <f>WACC!S18</f>
        <v>0.09</v>
      </c>
    </row>
    <row r="268" spans="14:17" ht="15.75" thickBot="1" x14ac:dyDescent="0.3">
      <c r="N268" s="175" t="s">
        <v>30</v>
      </c>
      <c r="O268" s="176">
        <f>+O266*O267</f>
        <v>5617247.7914279466</v>
      </c>
      <c r="Q268" s="16"/>
    </row>
    <row r="269" spans="14:17" ht="15.75" thickTop="1" x14ac:dyDescent="0.25"/>
    <row r="270" spans="14:17" x14ac:dyDescent="0.25">
      <c r="N270" s="174" t="s">
        <v>197</v>
      </c>
      <c r="O270" s="189">
        <f>O268-O262</f>
        <v>1400981.6972707352</v>
      </c>
      <c r="Q270" s="188" t="s">
        <v>196</v>
      </c>
    </row>
  </sheetData>
  <mergeCells count="1">
    <mergeCell ref="C1:O1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2683A-1F17-4C13-A910-2FAD0F7351D1}">
  <dimension ref="A1:T289"/>
  <sheetViews>
    <sheetView zoomScale="85" zoomScaleNormal="85" workbookViewId="0">
      <pane xSplit="1" ySplit="2" topLeftCell="B249" activePane="bottomRight" state="frozen"/>
      <selection pane="topRight" activeCell="H171" sqref="H171"/>
      <selection pane="bottomLeft" activeCell="H171" sqref="H171"/>
      <selection pane="bottomRight" activeCell="H302" sqref="H302"/>
    </sheetView>
  </sheetViews>
  <sheetFormatPr defaultRowHeight="15" x14ac:dyDescent="0.25"/>
  <cols>
    <col min="1" max="1" width="32.140625" customWidth="1"/>
    <col min="2" max="2" width="8.42578125" customWidth="1"/>
    <col min="3" max="3" width="13.5703125" bestFit="1" customWidth="1"/>
    <col min="4" max="6" width="14.28515625" customWidth="1"/>
    <col min="7" max="7" width="10.85546875" bestFit="1" customWidth="1"/>
    <col min="8" max="8" width="12.7109375" bestFit="1" customWidth="1"/>
    <col min="9" max="9" width="13.28515625" bestFit="1" customWidth="1"/>
    <col min="10" max="10" width="13.85546875" bestFit="1" customWidth="1"/>
    <col min="11" max="11" width="3" customWidth="1"/>
    <col min="12" max="12" width="20.7109375" bestFit="1" customWidth="1"/>
    <col min="13" max="13" width="2.42578125" customWidth="1"/>
    <col min="14" max="14" width="14.28515625" bestFit="1" customWidth="1"/>
    <col min="15" max="15" width="3.140625" customWidth="1"/>
    <col min="16" max="16" width="13.7109375" bestFit="1" customWidth="1"/>
    <col min="17" max="17" width="2.28515625" customWidth="1"/>
    <col min="18" max="18" width="13.28515625" bestFit="1" customWidth="1"/>
    <col min="19" max="19" width="3.140625" customWidth="1"/>
    <col min="20" max="20" width="35.5703125" customWidth="1"/>
  </cols>
  <sheetData>
    <row r="1" spans="1:20" ht="15.75" thickBot="1" x14ac:dyDescent="0.3">
      <c r="C1" s="256" t="s">
        <v>31</v>
      </c>
      <c r="D1" s="257"/>
      <c r="E1" s="257"/>
      <c r="F1" s="257"/>
      <c r="G1" s="257"/>
      <c r="H1" s="257"/>
      <c r="I1" s="257"/>
      <c r="J1" s="258"/>
      <c r="L1" s="21" t="s">
        <v>198</v>
      </c>
      <c r="M1" s="21"/>
      <c r="P1" s="8"/>
    </row>
    <row r="2" spans="1:20" ht="45.75" thickBot="1" x14ac:dyDescent="0.3">
      <c r="A2" s="1" t="s">
        <v>1</v>
      </c>
      <c r="B2" s="2" t="s">
        <v>2</v>
      </c>
      <c r="C2" s="2" t="s">
        <v>32</v>
      </c>
      <c r="D2" s="1" t="s">
        <v>33</v>
      </c>
      <c r="E2" s="2" t="s">
        <v>10</v>
      </c>
      <c r="F2" s="2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L2" s="3" t="s">
        <v>16</v>
      </c>
      <c r="M2" s="3"/>
      <c r="N2" s="3" t="s">
        <v>17</v>
      </c>
      <c r="P2" s="183" t="s">
        <v>18</v>
      </c>
      <c r="Q2" s="184"/>
      <c r="R2" s="185" t="s">
        <v>19</v>
      </c>
      <c r="S2" s="184"/>
      <c r="T2" s="184" t="s">
        <v>160</v>
      </c>
    </row>
    <row r="3" spans="1:20" x14ac:dyDescent="0.25">
      <c r="A3" s="4" t="s">
        <v>20</v>
      </c>
      <c r="B3" s="4"/>
      <c r="C3" s="4"/>
      <c r="D3" s="4"/>
      <c r="E3" s="4"/>
      <c r="F3" s="4"/>
      <c r="G3" s="4"/>
      <c r="H3" s="4"/>
      <c r="I3" s="4"/>
      <c r="J3" s="4"/>
    </row>
    <row r="4" spans="1:20" x14ac:dyDescent="0.25">
      <c r="A4" s="6">
        <v>201908</v>
      </c>
      <c r="B4" s="6">
        <v>36400</v>
      </c>
      <c r="C4" s="7">
        <v>0</v>
      </c>
      <c r="D4" s="7">
        <v>0</v>
      </c>
      <c r="E4" s="7">
        <f>SUM(C4:D4)</f>
        <v>0</v>
      </c>
      <c r="F4" s="7">
        <f>E4</f>
        <v>0</v>
      </c>
      <c r="G4" s="8">
        <f>3.52%</f>
        <v>3.5200000000000002E-2</v>
      </c>
      <c r="H4" s="9">
        <v>0</v>
      </c>
      <c r="I4" s="7">
        <f>H4</f>
        <v>0</v>
      </c>
      <c r="J4" s="7">
        <f>F4-I4</f>
        <v>0</v>
      </c>
      <c r="L4" s="20"/>
      <c r="N4" s="20"/>
      <c r="P4" s="20"/>
      <c r="R4" s="20"/>
      <c r="T4" s="20"/>
    </row>
    <row r="5" spans="1:20" x14ac:dyDescent="0.25">
      <c r="A5" s="6">
        <v>201909</v>
      </c>
      <c r="B5" s="6">
        <v>36400</v>
      </c>
      <c r="C5" s="7">
        <v>0</v>
      </c>
      <c r="D5" s="7">
        <v>0</v>
      </c>
      <c r="E5" s="7">
        <f t="shared" ref="E5:E68" si="0">SUM(C5:D5)</f>
        <v>0</v>
      </c>
      <c r="F5" s="7">
        <f>F4+E5</f>
        <v>0</v>
      </c>
      <c r="G5" s="8">
        <f t="shared" ref="G5:G68" si="1">3.52%</f>
        <v>3.5200000000000002E-2</v>
      </c>
      <c r="H5" s="9">
        <f>ROUND(((G5*F4)/12),2)</f>
        <v>0</v>
      </c>
      <c r="I5" s="7">
        <f>H5+I4</f>
        <v>0</v>
      </c>
      <c r="J5" s="7">
        <f t="shared" ref="J5:J68" si="2">F5-I5</f>
        <v>0</v>
      </c>
      <c r="L5" s="20"/>
      <c r="N5" s="20"/>
      <c r="P5" s="20"/>
      <c r="R5" s="20"/>
      <c r="T5" s="20"/>
    </row>
    <row r="6" spans="1:20" x14ac:dyDescent="0.25">
      <c r="A6" s="6">
        <v>201910</v>
      </c>
      <c r="B6" s="6">
        <v>36400</v>
      </c>
      <c r="C6" s="7">
        <v>0</v>
      </c>
      <c r="D6" s="7">
        <v>0</v>
      </c>
      <c r="E6" s="7">
        <f t="shared" si="0"/>
        <v>0</v>
      </c>
      <c r="F6" s="7">
        <f t="shared" ref="F6:F69" si="3">F5+E6</f>
        <v>0</v>
      </c>
      <c r="G6" s="8">
        <f t="shared" si="1"/>
        <v>3.5200000000000002E-2</v>
      </c>
      <c r="H6" s="9">
        <f t="shared" ref="H6:H69" si="4">ROUND(((G6*F5)/12),2)</f>
        <v>0</v>
      </c>
      <c r="I6" s="7">
        <f>H6+I5</f>
        <v>0</v>
      </c>
      <c r="J6" s="7">
        <f t="shared" si="2"/>
        <v>0</v>
      </c>
      <c r="L6" s="20"/>
      <c r="N6" s="20"/>
      <c r="P6" s="20"/>
      <c r="R6" s="20"/>
      <c r="T6" s="20"/>
    </row>
    <row r="7" spans="1:20" x14ac:dyDescent="0.25">
      <c r="A7" s="6">
        <v>201911</v>
      </c>
      <c r="B7" s="6">
        <v>36400</v>
      </c>
      <c r="C7" s="7">
        <v>0</v>
      </c>
      <c r="D7" s="7">
        <v>0</v>
      </c>
      <c r="E7" s="7">
        <f t="shared" si="0"/>
        <v>0</v>
      </c>
      <c r="F7" s="7">
        <f t="shared" si="3"/>
        <v>0</v>
      </c>
      <c r="G7" s="8">
        <f t="shared" si="1"/>
        <v>3.5200000000000002E-2</v>
      </c>
      <c r="H7" s="9">
        <f t="shared" si="4"/>
        <v>0</v>
      </c>
      <c r="I7" s="7">
        <f t="shared" ref="I7:I10" si="5">H7+I6</f>
        <v>0</v>
      </c>
      <c r="J7" s="7">
        <f t="shared" si="2"/>
        <v>0</v>
      </c>
      <c r="L7" s="20"/>
      <c r="N7" s="20"/>
      <c r="P7" s="20"/>
      <c r="R7" s="20"/>
      <c r="T7" s="20"/>
    </row>
    <row r="8" spans="1:20" x14ac:dyDescent="0.25">
      <c r="A8" s="6">
        <v>201912</v>
      </c>
      <c r="B8" s="6">
        <v>36400</v>
      </c>
      <c r="C8" s="7">
        <v>0</v>
      </c>
      <c r="D8" s="7">
        <v>0</v>
      </c>
      <c r="E8" s="7">
        <f t="shared" si="0"/>
        <v>0</v>
      </c>
      <c r="F8" s="7">
        <f t="shared" si="3"/>
        <v>0</v>
      </c>
      <c r="G8" s="8">
        <f t="shared" si="1"/>
        <v>3.5200000000000002E-2</v>
      </c>
      <c r="H8" s="9">
        <f t="shared" si="4"/>
        <v>0</v>
      </c>
      <c r="I8" s="7">
        <f t="shared" si="5"/>
        <v>0</v>
      </c>
      <c r="J8" s="7">
        <f t="shared" si="2"/>
        <v>0</v>
      </c>
      <c r="L8" s="20"/>
      <c r="N8" s="20"/>
      <c r="P8" s="20"/>
      <c r="R8" s="20"/>
      <c r="T8" s="20"/>
    </row>
    <row r="9" spans="1:20" x14ac:dyDescent="0.25">
      <c r="A9" s="6">
        <v>202001</v>
      </c>
      <c r="B9" s="6">
        <v>36400</v>
      </c>
      <c r="C9" s="7">
        <v>0</v>
      </c>
      <c r="D9" s="7">
        <v>0</v>
      </c>
      <c r="E9" s="7">
        <f t="shared" si="0"/>
        <v>0</v>
      </c>
      <c r="F9" s="7">
        <f t="shared" si="3"/>
        <v>0</v>
      </c>
      <c r="G9" s="8">
        <f t="shared" si="1"/>
        <v>3.5200000000000002E-2</v>
      </c>
      <c r="H9" s="9">
        <f t="shared" si="4"/>
        <v>0</v>
      </c>
      <c r="I9" s="7">
        <f t="shared" si="5"/>
        <v>0</v>
      </c>
      <c r="J9" s="7">
        <f t="shared" si="2"/>
        <v>0</v>
      </c>
      <c r="L9" s="20"/>
      <c r="N9" s="20"/>
      <c r="P9" s="20"/>
      <c r="R9" s="20"/>
      <c r="T9" s="20"/>
    </row>
    <row r="10" spans="1:20" x14ac:dyDescent="0.25">
      <c r="A10" s="6">
        <v>202002</v>
      </c>
      <c r="B10" s="6">
        <v>36400</v>
      </c>
      <c r="C10" s="7">
        <v>0</v>
      </c>
      <c r="D10" s="7">
        <v>0</v>
      </c>
      <c r="E10" s="7">
        <f t="shared" si="0"/>
        <v>0</v>
      </c>
      <c r="F10" s="7">
        <f t="shared" si="3"/>
        <v>0</v>
      </c>
      <c r="G10" s="8">
        <f t="shared" si="1"/>
        <v>3.5200000000000002E-2</v>
      </c>
      <c r="H10" s="9">
        <f t="shared" si="4"/>
        <v>0</v>
      </c>
      <c r="I10" s="7">
        <f t="shared" si="5"/>
        <v>0</v>
      </c>
      <c r="J10" s="7">
        <f t="shared" si="2"/>
        <v>0</v>
      </c>
      <c r="L10" s="20"/>
      <c r="N10" s="20"/>
      <c r="P10" s="20"/>
      <c r="R10" s="20"/>
      <c r="T10" s="20"/>
    </row>
    <row r="11" spans="1:20" x14ac:dyDescent="0.25">
      <c r="A11" s="6">
        <v>202003</v>
      </c>
      <c r="B11" s="6">
        <v>36400</v>
      </c>
      <c r="C11" s="7">
        <v>0</v>
      </c>
      <c r="D11" s="7">
        <v>0</v>
      </c>
      <c r="E11" s="7">
        <f t="shared" si="0"/>
        <v>0</v>
      </c>
      <c r="F11" s="7">
        <f t="shared" si="3"/>
        <v>0</v>
      </c>
      <c r="G11" s="8">
        <f t="shared" si="1"/>
        <v>3.5200000000000002E-2</v>
      </c>
      <c r="H11" s="9">
        <f t="shared" si="4"/>
        <v>0</v>
      </c>
      <c r="I11" s="7">
        <f>H11+I10</f>
        <v>0</v>
      </c>
      <c r="J11" s="7">
        <f t="shared" si="2"/>
        <v>0</v>
      </c>
      <c r="L11" s="20"/>
      <c r="N11" s="20"/>
      <c r="P11" s="20"/>
      <c r="R11" s="20"/>
      <c r="T11" s="20"/>
    </row>
    <row r="12" spans="1:20" x14ac:dyDescent="0.25">
      <c r="A12" s="6">
        <v>202004</v>
      </c>
      <c r="B12" s="6">
        <v>36400</v>
      </c>
      <c r="C12" s="7">
        <v>0</v>
      </c>
      <c r="D12" s="7">
        <v>0</v>
      </c>
      <c r="E12" s="7">
        <f t="shared" si="0"/>
        <v>0</v>
      </c>
      <c r="F12" s="7">
        <f t="shared" si="3"/>
        <v>0</v>
      </c>
      <c r="G12" s="8">
        <f t="shared" si="1"/>
        <v>3.5200000000000002E-2</v>
      </c>
      <c r="H12" s="9">
        <f t="shared" si="4"/>
        <v>0</v>
      </c>
      <c r="I12" s="7">
        <f>H12+I11</f>
        <v>0</v>
      </c>
      <c r="J12" s="7">
        <f t="shared" si="2"/>
        <v>0</v>
      </c>
      <c r="L12" s="20"/>
      <c r="N12" s="20"/>
      <c r="P12" s="20"/>
      <c r="R12" s="20"/>
      <c r="T12" s="20"/>
    </row>
    <row r="13" spans="1:20" x14ac:dyDescent="0.25">
      <c r="A13" s="6">
        <v>202005</v>
      </c>
      <c r="B13" s="6">
        <v>36400</v>
      </c>
      <c r="C13" s="7">
        <v>0</v>
      </c>
      <c r="D13" s="7">
        <v>2923572.47</v>
      </c>
      <c r="E13" s="7">
        <f t="shared" si="0"/>
        <v>2923572.47</v>
      </c>
      <c r="F13" s="7">
        <f>F12+E13</f>
        <v>2923572.47</v>
      </c>
      <c r="G13" s="8">
        <f t="shared" si="1"/>
        <v>3.5200000000000002E-2</v>
      </c>
      <c r="H13" s="9">
        <f t="shared" si="4"/>
        <v>0</v>
      </c>
      <c r="I13" s="7">
        <f t="shared" ref="I13:I76" si="6">H13+I12</f>
        <v>0</v>
      </c>
      <c r="J13" s="7">
        <f t="shared" si="2"/>
        <v>2923572.47</v>
      </c>
      <c r="L13" s="20"/>
      <c r="N13" s="20"/>
      <c r="P13" s="20"/>
      <c r="R13" s="20"/>
      <c r="T13" s="20"/>
    </row>
    <row r="14" spans="1:20" x14ac:dyDescent="0.25">
      <c r="A14" s="6">
        <v>202006</v>
      </c>
      <c r="B14" s="6">
        <v>36400</v>
      </c>
      <c r="C14" s="7">
        <v>0</v>
      </c>
      <c r="D14" s="7">
        <v>0</v>
      </c>
      <c r="E14" s="7">
        <f t="shared" si="0"/>
        <v>0</v>
      </c>
      <c r="F14" s="7">
        <f t="shared" si="3"/>
        <v>2923572.47</v>
      </c>
      <c r="G14" s="8">
        <f t="shared" si="1"/>
        <v>3.5200000000000002E-2</v>
      </c>
      <c r="H14" s="9">
        <f t="shared" si="4"/>
        <v>8575.81</v>
      </c>
      <c r="I14" s="7">
        <f t="shared" si="6"/>
        <v>8575.81</v>
      </c>
      <c r="J14" s="7">
        <f t="shared" si="2"/>
        <v>2914996.66</v>
      </c>
      <c r="L14" s="20"/>
      <c r="N14" s="20"/>
      <c r="P14" s="20"/>
      <c r="R14" s="20"/>
      <c r="T14" s="20"/>
    </row>
    <row r="15" spans="1:20" x14ac:dyDescent="0.25">
      <c r="A15" s="6">
        <v>202007</v>
      </c>
      <c r="B15" s="6">
        <v>36400</v>
      </c>
      <c r="C15" s="7">
        <v>0</v>
      </c>
      <c r="D15" s="7">
        <v>0</v>
      </c>
      <c r="E15" s="7">
        <f t="shared" si="0"/>
        <v>0</v>
      </c>
      <c r="F15" s="7">
        <f t="shared" si="3"/>
        <v>2923572.47</v>
      </c>
      <c r="G15" s="8">
        <f t="shared" si="1"/>
        <v>3.5200000000000002E-2</v>
      </c>
      <c r="H15" s="9">
        <f t="shared" si="4"/>
        <v>8575.81</v>
      </c>
      <c r="I15" s="7">
        <f t="shared" si="6"/>
        <v>17151.62</v>
      </c>
      <c r="J15" s="7">
        <f t="shared" si="2"/>
        <v>2906420.85</v>
      </c>
      <c r="L15" s="20"/>
      <c r="N15" s="20"/>
      <c r="P15" s="20"/>
      <c r="R15" s="20"/>
      <c r="T15" s="20"/>
    </row>
    <row r="16" spans="1:20" x14ac:dyDescent="0.25">
      <c r="A16" s="6">
        <v>202008</v>
      </c>
      <c r="B16" s="6">
        <v>36400</v>
      </c>
      <c r="C16" s="7">
        <v>0</v>
      </c>
      <c r="D16" s="7">
        <v>2411.7600000000002</v>
      </c>
      <c r="E16" s="7">
        <f t="shared" si="0"/>
        <v>2411.7600000000002</v>
      </c>
      <c r="F16" s="7">
        <f t="shared" si="3"/>
        <v>2925984.23</v>
      </c>
      <c r="G16" s="8">
        <f t="shared" si="1"/>
        <v>3.5200000000000002E-2</v>
      </c>
      <c r="H16" s="9">
        <f t="shared" si="4"/>
        <v>8575.81</v>
      </c>
      <c r="I16" s="7">
        <f t="shared" si="6"/>
        <v>25727.43</v>
      </c>
      <c r="J16" s="7">
        <f t="shared" si="2"/>
        <v>2900256.8</v>
      </c>
      <c r="L16" s="20"/>
      <c r="N16" s="20"/>
      <c r="P16" s="20"/>
      <c r="R16" s="20"/>
      <c r="T16" s="20"/>
    </row>
    <row r="17" spans="1:20" x14ac:dyDescent="0.25">
      <c r="A17" s="6">
        <v>202009</v>
      </c>
      <c r="B17" s="6">
        <v>36400</v>
      </c>
      <c r="C17" s="7">
        <v>0</v>
      </c>
      <c r="D17" s="7">
        <v>-2411.7600000000002</v>
      </c>
      <c r="E17" s="7">
        <f t="shared" si="0"/>
        <v>-2411.7600000000002</v>
      </c>
      <c r="F17" s="7">
        <f t="shared" si="3"/>
        <v>2923572.47</v>
      </c>
      <c r="G17" s="8">
        <f t="shared" si="1"/>
        <v>3.5200000000000002E-2</v>
      </c>
      <c r="H17" s="9">
        <f t="shared" si="4"/>
        <v>8582.89</v>
      </c>
      <c r="I17" s="7">
        <f t="shared" si="6"/>
        <v>34310.32</v>
      </c>
      <c r="J17" s="7">
        <f t="shared" si="2"/>
        <v>2889262.1500000004</v>
      </c>
      <c r="L17" s="20"/>
      <c r="N17" s="20"/>
      <c r="P17" s="20"/>
      <c r="R17" s="20"/>
      <c r="T17" s="20"/>
    </row>
    <row r="18" spans="1:20" x14ac:dyDescent="0.25">
      <c r="A18" s="6">
        <v>202010</v>
      </c>
      <c r="B18" s="6">
        <v>36400</v>
      </c>
      <c r="C18" s="7">
        <v>0</v>
      </c>
      <c r="D18" s="7">
        <v>0</v>
      </c>
      <c r="E18" s="7">
        <f t="shared" si="0"/>
        <v>0</v>
      </c>
      <c r="F18" s="7">
        <f t="shared" si="3"/>
        <v>2923572.47</v>
      </c>
      <c r="G18" s="8">
        <f t="shared" si="1"/>
        <v>3.5200000000000002E-2</v>
      </c>
      <c r="H18" s="9">
        <f t="shared" si="4"/>
        <v>8575.81</v>
      </c>
      <c r="I18" s="7">
        <f t="shared" si="6"/>
        <v>42886.13</v>
      </c>
      <c r="J18" s="7">
        <f t="shared" si="2"/>
        <v>2880686.3400000003</v>
      </c>
      <c r="L18" s="20"/>
      <c r="N18" s="20"/>
      <c r="P18" s="20"/>
      <c r="R18" s="20"/>
      <c r="T18" s="20"/>
    </row>
    <row r="19" spans="1:20" x14ac:dyDescent="0.25">
      <c r="A19" s="6">
        <v>202011</v>
      </c>
      <c r="B19" s="6">
        <v>36400</v>
      </c>
      <c r="C19" s="7">
        <v>0</v>
      </c>
      <c r="D19" s="7">
        <v>0</v>
      </c>
      <c r="E19" s="7">
        <f t="shared" si="0"/>
        <v>0</v>
      </c>
      <c r="F19" s="7">
        <f t="shared" si="3"/>
        <v>2923572.47</v>
      </c>
      <c r="G19" s="8">
        <f t="shared" si="1"/>
        <v>3.5200000000000002E-2</v>
      </c>
      <c r="H19" s="9">
        <f t="shared" si="4"/>
        <v>8575.81</v>
      </c>
      <c r="I19" s="7">
        <f t="shared" si="6"/>
        <v>51461.939999999995</v>
      </c>
      <c r="J19" s="7">
        <f t="shared" si="2"/>
        <v>2872110.5300000003</v>
      </c>
      <c r="L19" s="20"/>
      <c r="N19" s="20"/>
      <c r="P19" s="20"/>
      <c r="R19" s="20"/>
      <c r="T19" s="20"/>
    </row>
    <row r="20" spans="1:20" x14ac:dyDescent="0.25">
      <c r="A20" s="6">
        <v>202012</v>
      </c>
      <c r="B20" s="6">
        <v>36400</v>
      </c>
      <c r="C20" s="7">
        <v>0</v>
      </c>
      <c r="D20" s="7">
        <v>0</v>
      </c>
      <c r="E20" s="7">
        <f t="shared" si="0"/>
        <v>0</v>
      </c>
      <c r="F20" s="7">
        <f t="shared" si="3"/>
        <v>2923572.47</v>
      </c>
      <c r="G20" s="8">
        <f t="shared" si="1"/>
        <v>3.5200000000000002E-2</v>
      </c>
      <c r="H20" s="9">
        <f t="shared" si="4"/>
        <v>8575.81</v>
      </c>
      <c r="I20" s="7">
        <f t="shared" si="6"/>
        <v>60037.749999999993</v>
      </c>
      <c r="J20" s="7">
        <f t="shared" si="2"/>
        <v>2863534.72</v>
      </c>
      <c r="L20" s="20"/>
      <c r="N20" s="20"/>
      <c r="P20" s="20"/>
      <c r="R20" s="20"/>
      <c r="T20" s="20"/>
    </row>
    <row r="21" spans="1:20" x14ac:dyDescent="0.25">
      <c r="A21" s="6">
        <v>202101</v>
      </c>
      <c r="B21" s="6">
        <v>36400</v>
      </c>
      <c r="C21" s="7">
        <v>0</v>
      </c>
      <c r="D21" s="7">
        <v>0</v>
      </c>
      <c r="E21" s="7">
        <f t="shared" si="0"/>
        <v>0</v>
      </c>
      <c r="F21" s="7">
        <f t="shared" si="3"/>
        <v>2923572.47</v>
      </c>
      <c r="G21" s="8">
        <f t="shared" si="1"/>
        <v>3.5200000000000002E-2</v>
      </c>
      <c r="H21" s="9">
        <f t="shared" si="4"/>
        <v>8575.81</v>
      </c>
      <c r="I21" s="7">
        <f t="shared" si="6"/>
        <v>68613.56</v>
      </c>
      <c r="J21" s="7">
        <f t="shared" si="2"/>
        <v>2854958.91</v>
      </c>
      <c r="L21" s="20"/>
      <c r="N21" s="20"/>
      <c r="P21" s="20"/>
      <c r="R21" s="20"/>
      <c r="T21" s="20"/>
    </row>
    <row r="22" spans="1:20" x14ac:dyDescent="0.25">
      <c r="A22" s="6">
        <v>202102</v>
      </c>
      <c r="B22" s="6">
        <v>36400</v>
      </c>
      <c r="C22" s="7">
        <v>0</v>
      </c>
      <c r="D22" s="7">
        <v>0</v>
      </c>
      <c r="E22" s="7">
        <f t="shared" si="0"/>
        <v>0</v>
      </c>
      <c r="F22" s="7">
        <f t="shared" si="3"/>
        <v>2923572.47</v>
      </c>
      <c r="G22" s="8">
        <f t="shared" si="1"/>
        <v>3.5200000000000002E-2</v>
      </c>
      <c r="H22" s="9">
        <f t="shared" si="4"/>
        <v>8575.81</v>
      </c>
      <c r="I22" s="7">
        <f t="shared" si="6"/>
        <v>77189.37</v>
      </c>
      <c r="J22" s="7">
        <f t="shared" si="2"/>
        <v>2846383.1</v>
      </c>
      <c r="L22" s="20"/>
      <c r="N22" s="20"/>
      <c r="P22" s="20"/>
      <c r="R22" s="20"/>
      <c r="T22" s="20"/>
    </row>
    <row r="23" spans="1:20" x14ac:dyDescent="0.25">
      <c r="A23" s="6">
        <v>202103</v>
      </c>
      <c r="B23" s="6">
        <v>36400</v>
      </c>
      <c r="C23" s="7">
        <v>0</v>
      </c>
      <c r="D23" s="7">
        <v>0</v>
      </c>
      <c r="E23" s="7">
        <f t="shared" si="0"/>
        <v>0</v>
      </c>
      <c r="F23" s="7">
        <f t="shared" si="3"/>
        <v>2923572.47</v>
      </c>
      <c r="G23" s="8">
        <f t="shared" si="1"/>
        <v>3.5200000000000002E-2</v>
      </c>
      <c r="H23" s="9">
        <f t="shared" si="4"/>
        <v>8575.81</v>
      </c>
      <c r="I23" s="7">
        <f t="shared" si="6"/>
        <v>85765.18</v>
      </c>
      <c r="J23" s="7">
        <f t="shared" si="2"/>
        <v>2837807.29</v>
      </c>
      <c r="L23" s="20"/>
      <c r="N23" s="20"/>
      <c r="P23" s="20"/>
      <c r="R23" s="20"/>
      <c r="T23" s="20"/>
    </row>
    <row r="24" spans="1:20" x14ac:dyDescent="0.25">
      <c r="A24" s="6">
        <v>202104</v>
      </c>
      <c r="B24" s="6">
        <v>36400</v>
      </c>
      <c r="C24" s="7">
        <v>0</v>
      </c>
      <c r="D24" s="7">
        <v>0</v>
      </c>
      <c r="E24" s="7">
        <f t="shared" si="0"/>
        <v>0</v>
      </c>
      <c r="F24" s="7">
        <f t="shared" si="3"/>
        <v>2923572.47</v>
      </c>
      <c r="G24" s="8">
        <f t="shared" si="1"/>
        <v>3.5200000000000002E-2</v>
      </c>
      <c r="H24" s="9">
        <f t="shared" si="4"/>
        <v>8575.81</v>
      </c>
      <c r="I24" s="7">
        <f t="shared" si="6"/>
        <v>94340.989999999991</v>
      </c>
      <c r="J24" s="7">
        <f t="shared" si="2"/>
        <v>2829231.4800000004</v>
      </c>
      <c r="L24" s="20"/>
      <c r="N24" s="20"/>
      <c r="P24" s="20"/>
      <c r="R24" s="20"/>
      <c r="T24" s="20"/>
    </row>
    <row r="25" spans="1:20" x14ac:dyDescent="0.25">
      <c r="A25" s="6">
        <v>202105</v>
      </c>
      <c r="B25" s="6">
        <v>36400</v>
      </c>
      <c r="C25" s="7">
        <v>0</v>
      </c>
      <c r="D25" s="7">
        <v>0</v>
      </c>
      <c r="E25" s="7">
        <f t="shared" si="0"/>
        <v>0</v>
      </c>
      <c r="F25" s="7">
        <f t="shared" si="3"/>
        <v>2923572.47</v>
      </c>
      <c r="G25" s="8">
        <f t="shared" si="1"/>
        <v>3.5200000000000002E-2</v>
      </c>
      <c r="H25" s="9">
        <f t="shared" si="4"/>
        <v>8575.81</v>
      </c>
      <c r="I25" s="7">
        <f t="shared" si="6"/>
        <v>102916.79999999999</v>
      </c>
      <c r="J25" s="7">
        <f t="shared" si="2"/>
        <v>2820655.6700000004</v>
      </c>
      <c r="L25" s="20"/>
      <c r="N25" s="20"/>
      <c r="P25" s="20"/>
      <c r="R25" s="20"/>
      <c r="T25" s="20"/>
    </row>
    <row r="26" spans="1:20" x14ac:dyDescent="0.25">
      <c r="A26" s="6">
        <v>202106</v>
      </c>
      <c r="B26" s="6">
        <v>36400</v>
      </c>
      <c r="C26" s="7">
        <v>0</v>
      </c>
      <c r="D26" s="7">
        <v>0</v>
      </c>
      <c r="E26" s="7">
        <f t="shared" si="0"/>
        <v>0</v>
      </c>
      <c r="F26" s="7">
        <f t="shared" si="3"/>
        <v>2923572.47</v>
      </c>
      <c r="G26" s="8">
        <f t="shared" si="1"/>
        <v>3.5200000000000002E-2</v>
      </c>
      <c r="H26" s="9">
        <f t="shared" si="4"/>
        <v>8575.81</v>
      </c>
      <c r="I26" s="7">
        <f t="shared" si="6"/>
        <v>111492.60999999999</v>
      </c>
      <c r="J26" s="7">
        <f t="shared" si="2"/>
        <v>2812079.8600000003</v>
      </c>
      <c r="L26" s="20"/>
      <c r="N26" s="20"/>
      <c r="P26" s="20"/>
      <c r="R26" s="20"/>
      <c r="T26" s="20"/>
    </row>
    <row r="27" spans="1:20" x14ac:dyDescent="0.25">
      <c r="A27" s="6">
        <v>202107</v>
      </c>
      <c r="B27" s="6">
        <v>36400</v>
      </c>
      <c r="C27" s="7">
        <v>0</v>
      </c>
      <c r="D27" s="7">
        <v>0</v>
      </c>
      <c r="E27" s="7">
        <f t="shared" si="0"/>
        <v>0</v>
      </c>
      <c r="F27" s="7">
        <f t="shared" si="3"/>
        <v>2923572.47</v>
      </c>
      <c r="G27" s="8">
        <f t="shared" si="1"/>
        <v>3.5200000000000002E-2</v>
      </c>
      <c r="H27" s="9">
        <f t="shared" si="4"/>
        <v>8575.81</v>
      </c>
      <c r="I27" s="7">
        <f t="shared" si="6"/>
        <v>120068.41999999998</v>
      </c>
      <c r="J27" s="7">
        <f t="shared" si="2"/>
        <v>2803504.0500000003</v>
      </c>
      <c r="L27" s="20"/>
      <c r="N27" s="20"/>
      <c r="P27" s="20"/>
      <c r="R27" s="20"/>
      <c r="T27" s="20"/>
    </row>
    <row r="28" spans="1:20" x14ac:dyDescent="0.25">
      <c r="A28" s="6">
        <v>202108</v>
      </c>
      <c r="B28" s="6">
        <v>36400</v>
      </c>
      <c r="C28" s="7">
        <v>0</v>
      </c>
      <c r="D28" s="7">
        <v>0</v>
      </c>
      <c r="E28" s="7">
        <f t="shared" si="0"/>
        <v>0</v>
      </c>
      <c r="F28" s="7">
        <f t="shared" si="3"/>
        <v>2923572.47</v>
      </c>
      <c r="G28" s="8">
        <f t="shared" si="1"/>
        <v>3.5200000000000002E-2</v>
      </c>
      <c r="H28" s="9">
        <f t="shared" si="4"/>
        <v>8575.81</v>
      </c>
      <c r="I28" s="7">
        <f t="shared" si="6"/>
        <v>128644.22999999998</v>
      </c>
      <c r="J28" s="7">
        <f t="shared" si="2"/>
        <v>2794928.24</v>
      </c>
      <c r="L28" s="20"/>
      <c r="N28" s="20"/>
      <c r="P28" s="20"/>
      <c r="R28" s="20"/>
      <c r="T28" s="20"/>
    </row>
    <row r="29" spans="1:20" x14ac:dyDescent="0.25">
      <c r="A29" s="6">
        <v>202109</v>
      </c>
      <c r="B29" s="6">
        <v>36400</v>
      </c>
      <c r="C29" s="7">
        <v>0</v>
      </c>
      <c r="D29" s="7">
        <v>0</v>
      </c>
      <c r="E29" s="7">
        <f t="shared" si="0"/>
        <v>0</v>
      </c>
      <c r="F29" s="7">
        <f t="shared" si="3"/>
        <v>2923572.47</v>
      </c>
      <c r="G29" s="8">
        <f t="shared" si="1"/>
        <v>3.5200000000000002E-2</v>
      </c>
      <c r="H29" s="9">
        <f t="shared" si="4"/>
        <v>8575.81</v>
      </c>
      <c r="I29" s="7">
        <f t="shared" si="6"/>
        <v>137220.03999999998</v>
      </c>
      <c r="J29" s="7">
        <f t="shared" si="2"/>
        <v>2786352.43</v>
      </c>
      <c r="L29" s="20"/>
      <c r="N29" s="20"/>
      <c r="P29" s="20"/>
      <c r="R29" s="20"/>
      <c r="T29" s="20"/>
    </row>
    <row r="30" spans="1:20" x14ac:dyDescent="0.25">
      <c r="A30" s="6">
        <v>202110</v>
      </c>
      <c r="B30" s="6">
        <v>36400</v>
      </c>
      <c r="C30" s="7">
        <v>0</v>
      </c>
      <c r="D30" s="7">
        <v>0</v>
      </c>
      <c r="E30" s="7">
        <f t="shared" si="0"/>
        <v>0</v>
      </c>
      <c r="F30" s="7">
        <f t="shared" si="3"/>
        <v>2923572.47</v>
      </c>
      <c r="G30" s="8">
        <f t="shared" si="1"/>
        <v>3.5200000000000002E-2</v>
      </c>
      <c r="H30" s="9">
        <f t="shared" si="4"/>
        <v>8575.81</v>
      </c>
      <c r="I30" s="7">
        <f t="shared" si="6"/>
        <v>145795.84999999998</v>
      </c>
      <c r="J30" s="7">
        <f t="shared" si="2"/>
        <v>2777776.62</v>
      </c>
      <c r="L30" s="20"/>
      <c r="N30" s="20"/>
      <c r="P30" s="20"/>
      <c r="R30" s="20"/>
      <c r="T30" s="20"/>
    </row>
    <row r="31" spans="1:20" x14ac:dyDescent="0.25">
      <c r="A31" s="6">
        <v>202111</v>
      </c>
      <c r="B31" s="6">
        <v>36400</v>
      </c>
      <c r="C31" s="7">
        <v>0</v>
      </c>
      <c r="D31" s="7">
        <v>0</v>
      </c>
      <c r="E31" s="7">
        <f t="shared" si="0"/>
        <v>0</v>
      </c>
      <c r="F31" s="7">
        <f t="shared" si="3"/>
        <v>2923572.47</v>
      </c>
      <c r="G31" s="8">
        <f t="shared" si="1"/>
        <v>3.5200000000000002E-2</v>
      </c>
      <c r="H31" s="9">
        <f t="shared" si="4"/>
        <v>8575.81</v>
      </c>
      <c r="I31" s="7">
        <f t="shared" si="6"/>
        <v>154371.65999999997</v>
      </c>
      <c r="J31" s="7">
        <f t="shared" si="2"/>
        <v>2769200.81</v>
      </c>
      <c r="L31" s="20"/>
      <c r="N31" s="20"/>
      <c r="P31" s="20"/>
      <c r="R31" s="20"/>
      <c r="T31" s="20"/>
    </row>
    <row r="32" spans="1:20" x14ac:dyDescent="0.25">
      <c r="A32" s="6">
        <v>202112</v>
      </c>
      <c r="B32" s="6">
        <v>36400</v>
      </c>
      <c r="C32" s="7">
        <v>0</v>
      </c>
      <c r="D32" s="7">
        <v>0</v>
      </c>
      <c r="E32" s="7">
        <f t="shared" si="0"/>
        <v>0</v>
      </c>
      <c r="F32" s="7">
        <f t="shared" si="3"/>
        <v>2923572.47</v>
      </c>
      <c r="G32" s="8">
        <f t="shared" si="1"/>
        <v>3.5200000000000002E-2</v>
      </c>
      <c r="H32" s="9">
        <f t="shared" si="4"/>
        <v>8575.81</v>
      </c>
      <c r="I32" s="7">
        <f t="shared" si="6"/>
        <v>162947.46999999997</v>
      </c>
      <c r="J32" s="7">
        <f t="shared" si="2"/>
        <v>2760625</v>
      </c>
      <c r="L32" s="20"/>
      <c r="N32" s="20"/>
      <c r="P32" s="20"/>
      <c r="R32" s="20"/>
      <c r="T32" s="20"/>
    </row>
    <row r="33" spans="1:20" x14ac:dyDescent="0.25">
      <c r="A33" s="6">
        <v>202201</v>
      </c>
      <c r="B33" s="6">
        <v>36400</v>
      </c>
      <c r="C33" s="7">
        <v>0</v>
      </c>
      <c r="D33" s="7">
        <v>0</v>
      </c>
      <c r="E33" s="7">
        <f t="shared" si="0"/>
        <v>0</v>
      </c>
      <c r="F33" s="7">
        <f t="shared" si="3"/>
        <v>2923572.47</v>
      </c>
      <c r="G33" s="8">
        <f t="shared" si="1"/>
        <v>3.5200000000000002E-2</v>
      </c>
      <c r="H33" s="9">
        <f t="shared" si="4"/>
        <v>8575.81</v>
      </c>
      <c r="I33" s="7">
        <f t="shared" si="6"/>
        <v>171523.27999999997</v>
      </c>
      <c r="J33" s="7">
        <f t="shared" si="2"/>
        <v>2752049.1900000004</v>
      </c>
      <c r="L33" s="20"/>
      <c r="N33" s="20"/>
      <c r="P33" s="20"/>
      <c r="R33" s="20"/>
      <c r="T33" s="20"/>
    </row>
    <row r="34" spans="1:20" x14ac:dyDescent="0.25">
      <c r="A34" s="6">
        <v>202202</v>
      </c>
      <c r="B34" s="6">
        <v>36400</v>
      </c>
      <c r="C34" s="7">
        <v>0</v>
      </c>
      <c r="D34" s="7">
        <v>0</v>
      </c>
      <c r="E34" s="7">
        <f t="shared" si="0"/>
        <v>0</v>
      </c>
      <c r="F34" s="7">
        <f t="shared" si="3"/>
        <v>2923572.47</v>
      </c>
      <c r="G34" s="8">
        <f t="shared" si="1"/>
        <v>3.5200000000000002E-2</v>
      </c>
      <c r="H34" s="9">
        <f t="shared" si="4"/>
        <v>8575.81</v>
      </c>
      <c r="I34" s="7">
        <f t="shared" si="6"/>
        <v>180099.08999999997</v>
      </c>
      <c r="J34" s="7">
        <f t="shared" si="2"/>
        <v>2743473.3800000004</v>
      </c>
      <c r="L34" s="20"/>
      <c r="N34" s="20"/>
      <c r="P34" s="20"/>
      <c r="R34" s="20"/>
      <c r="T34" s="20"/>
    </row>
    <row r="35" spans="1:20" x14ac:dyDescent="0.25">
      <c r="A35" s="6">
        <v>202203</v>
      </c>
      <c r="B35" s="6">
        <v>36400</v>
      </c>
      <c r="C35" s="7">
        <v>0</v>
      </c>
      <c r="D35" s="7">
        <v>0</v>
      </c>
      <c r="E35" s="7">
        <f t="shared" si="0"/>
        <v>0</v>
      </c>
      <c r="F35" s="7">
        <f t="shared" si="3"/>
        <v>2923572.47</v>
      </c>
      <c r="G35" s="8">
        <f t="shared" si="1"/>
        <v>3.5200000000000002E-2</v>
      </c>
      <c r="H35" s="9">
        <f t="shared" si="4"/>
        <v>8575.81</v>
      </c>
      <c r="I35" s="7">
        <f t="shared" si="6"/>
        <v>188674.89999999997</v>
      </c>
      <c r="J35" s="7">
        <f t="shared" si="2"/>
        <v>2734897.5700000003</v>
      </c>
      <c r="L35" s="20"/>
      <c r="N35" s="20"/>
      <c r="P35" s="20"/>
      <c r="R35" s="20"/>
      <c r="T35" s="20"/>
    </row>
    <row r="36" spans="1:20" x14ac:dyDescent="0.25">
      <c r="A36" s="6">
        <v>202204</v>
      </c>
      <c r="B36" s="6">
        <v>36400</v>
      </c>
      <c r="C36" s="7">
        <v>0</v>
      </c>
      <c r="D36" s="7">
        <v>0</v>
      </c>
      <c r="E36" s="7">
        <f t="shared" si="0"/>
        <v>0</v>
      </c>
      <c r="F36" s="7">
        <f t="shared" si="3"/>
        <v>2923572.47</v>
      </c>
      <c r="G36" s="8">
        <f t="shared" si="1"/>
        <v>3.5200000000000002E-2</v>
      </c>
      <c r="H36" s="9">
        <f t="shared" si="4"/>
        <v>8575.81</v>
      </c>
      <c r="I36" s="7">
        <f t="shared" si="6"/>
        <v>197250.70999999996</v>
      </c>
      <c r="J36" s="7">
        <f t="shared" si="2"/>
        <v>2726321.7600000002</v>
      </c>
      <c r="L36" s="20"/>
      <c r="N36" s="20"/>
      <c r="P36" s="20"/>
      <c r="R36" s="20"/>
      <c r="T36" s="20"/>
    </row>
    <row r="37" spans="1:20" x14ac:dyDescent="0.25">
      <c r="A37" s="6">
        <v>202205</v>
      </c>
      <c r="B37" s="6">
        <v>36400</v>
      </c>
      <c r="C37" s="7">
        <v>0</v>
      </c>
      <c r="D37" s="7">
        <v>0</v>
      </c>
      <c r="E37" s="7">
        <f t="shared" si="0"/>
        <v>0</v>
      </c>
      <c r="F37" s="7">
        <f t="shared" si="3"/>
        <v>2923572.47</v>
      </c>
      <c r="G37" s="8">
        <f t="shared" si="1"/>
        <v>3.5200000000000002E-2</v>
      </c>
      <c r="H37" s="9">
        <f t="shared" si="4"/>
        <v>8575.81</v>
      </c>
      <c r="I37" s="7">
        <f t="shared" si="6"/>
        <v>205826.51999999996</v>
      </c>
      <c r="J37" s="7">
        <f t="shared" si="2"/>
        <v>2717745.95</v>
      </c>
      <c r="L37" s="20"/>
      <c r="N37" s="20"/>
      <c r="P37" s="20"/>
      <c r="R37" s="20"/>
      <c r="T37" s="20"/>
    </row>
    <row r="38" spans="1:20" x14ac:dyDescent="0.25">
      <c r="A38" s="6">
        <v>202206</v>
      </c>
      <c r="B38" s="6">
        <v>36400</v>
      </c>
      <c r="C38" s="7">
        <v>0</v>
      </c>
      <c r="D38" s="7">
        <v>0</v>
      </c>
      <c r="E38" s="7">
        <f t="shared" si="0"/>
        <v>0</v>
      </c>
      <c r="F38" s="7">
        <f t="shared" si="3"/>
        <v>2923572.47</v>
      </c>
      <c r="G38" s="8">
        <f t="shared" si="1"/>
        <v>3.5200000000000002E-2</v>
      </c>
      <c r="H38" s="9">
        <f t="shared" si="4"/>
        <v>8575.81</v>
      </c>
      <c r="I38" s="7">
        <f t="shared" si="6"/>
        <v>214402.32999999996</v>
      </c>
      <c r="J38" s="7">
        <f t="shared" si="2"/>
        <v>2709170.14</v>
      </c>
      <c r="L38" s="20"/>
      <c r="N38" s="20"/>
      <c r="P38" s="20"/>
      <c r="R38" s="20"/>
      <c r="T38" s="20"/>
    </row>
    <row r="39" spans="1:20" x14ac:dyDescent="0.25">
      <c r="A39" s="6">
        <v>202207</v>
      </c>
      <c r="B39" s="6">
        <v>36400</v>
      </c>
      <c r="C39" s="7">
        <v>0</v>
      </c>
      <c r="D39" s="7">
        <v>0</v>
      </c>
      <c r="E39" s="7">
        <f t="shared" si="0"/>
        <v>0</v>
      </c>
      <c r="F39" s="7">
        <f t="shared" si="3"/>
        <v>2923572.47</v>
      </c>
      <c r="G39" s="8">
        <f t="shared" si="1"/>
        <v>3.5200000000000002E-2</v>
      </c>
      <c r="H39" s="9">
        <f t="shared" si="4"/>
        <v>8575.81</v>
      </c>
      <c r="I39" s="7">
        <f t="shared" si="6"/>
        <v>222978.13999999996</v>
      </c>
      <c r="J39" s="7">
        <f t="shared" si="2"/>
        <v>2700594.33</v>
      </c>
      <c r="L39" s="20"/>
      <c r="N39" s="20"/>
      <c r="P39" s="20"/>
      <c r="R39" s="20"/>
      <c r="T39" s="20"/>
    </row>
    <row r="40" spans="1:20" x14ac:dyDescent="0.25">
      <c r="A40" s="6">
        <v>202208</v>
      </c>
      <c r="B40" s="6">
        <v>36400</v>
      </c>
      <c r="C40" s="7">
        <v>0</v>
      </c>
      <c r="D40" s="7">
        <v>0</v>
      </c>
      <c r="E40" s="7">
        <f t="shared" si="0"/>
        <v>0</v>
      </c>
      <c r="F40" s="7">
        <f t="shared" si="3"/>
        <v>2923572.47</v>
      </c>
      <c r="G40" s="8">
        <f t="shared" si="1"/>
        <v>3.5200000000000002E-2</v>
      </c>
      <c r="H40" s="9">
        <f t="shared" si="4"/>
        <v>8575.81</v>
      </c>
      <c r="I40" s="7">
        <f t="shared" si="6"/>
        <v>231553.94999999995</v>
      </c>
      <c r="J40" s="7">
        <f t="shared" si="2"/>
        <v>2692018.5200000005</v>
      </c>
      <c r="L40" s="20"/>
      <c r="N40" s="20"/>
      <c r="P40" s="20"/>
      <c r="R40" s="20"/>
      <c r="T40" s="20"/>
    </row>
    <row r="41" spans="1:20" x14ac:dyDescent="0.25">
      <c r="A41" s="6">
        <v>202209</v>
      </c>
      <c r="B41" s="6">
        <v>36400</v>
      </c>
      <c r="C41" s="7">
        <v>0</v>
      </c>
      <c r="D41" s="7">
        <v>0</v>
      </c>
      <c r="E41" s="7">
        <f t="shared" si="0"/>
        <v>0</v>
      </c>
      <c r="F41" s="7">
        <f t="shared" si="3"/>
        <v>2923572.47</v>
      </c>
      <c r="G41" s="8">
        <f t="shared" si="1"/>
        <v>3.5200000000000002E-2</v>
      </c>
      <c r="H41" s="9">
        <f t="shared" si="4"/>
        <v>8575.81</v>
      </c>
      <c r="I41" s="7">
        <f t="shared" si="6"/>
        <v>240129.75999999995</v>
      </c>
      <c r="J41" s="7">
        <f t="shared" si="2"/>
        <v>2683442.7100000004</v>
      </c>
      <c r="L41" s="20"/>
      <c r="N41" s="20"/>
      <c r="P41" s="20"/>
      <c r="R41" s="20"/>
      <c r="T41" s="20"/>
    </row>
    <row r="42" spans="1:20" x14ac:dyDescent="0.25">
      <c r="A42" s="6">
        <v>202210</v>
      </c>
      <c r="B42" s="6">
        <v>36400</v>
      </c>
      <c r="C42" s="7">
        <v>0</v>
      </c>
      <c r="D42" s="7">
        <v>0</v>
      </c>
      <c r="E42" s="7">
        <f t="shared" si="0"/>
        <v>0</v>
      </c>
      <c r="F42" s="7">
        <f t="shared" si="3"/>
        <v>2923572.47</v>
      </c>
      <c r="G42" s="8">
        <f t="shared" si="1"/>
        <v>3.5200000000000002E-2</v>
      </c>
      <c r="H42" s="9">
        <f t="shared" si="4"/>
        <v>8575.81</v>
      </c>
      <c r="I42" s="7">
        <f t="shared" si="6"/>
        <v>248705.56999999995</v>
      </c>
      <c r="J42" s="7">
        <f t="shared" si="2"/>
        <v>2674866.9000000004</v>
      </c>
      <c r="L42" s="20"/>
      <c r="N42" s="20"/>
      <c r="P42" s="20"/>
      <c r="R42" s="20"/>
      <c r="T42" s="20"/>
    </row>
    <row r="43" spans="1:20" x14ac:dyDescent="0.25">
      <c r="A43" s="6">
        <v>202211</v>
      </c>
      <c r="B43" s="6">
        <v>36400</v>
      </c>
      <c r="C43" s="7">
        <v>0</v>
      </c>
      <c r="D43" s="7">
        <v>0</v>
      </c>
      <c r="E43" s="7">
        <f t="shared" si="0"/>
        <v>0</v>
      </c>
      <c r="F43" s="7">
        <f t="shared" si="3"/>
        <v>2923572.47</v>
      </c>
      <c r="G43" s="8">
        <f t="shared" si="1"/>
        <v>3.5200000000000002E-2</v>
      </c>
      <c r="H43" s="9">
        <f t="shared" si="4"/>
        <v>8575.81</v>
      </c>
      <c r="I43" s="7">
        <f t="shared" si="6"/>
        <v>257281.37999999995</v>
      </c>
      <c r="J43" s="7">
        <f t="shared" si="2"/>
        <v>2666291.0900000003</v>
      </c>
      <c r="L43" s="20"/>
      <c r="N43" s="20"/>
      <c r="P43" s="20"/>
      <c r="R43" s="20"/>
      <c r="T43" s="20"/>
    </row>
    <row r="44" spans="1:20" x14ac:dyDescent="0.25">
      <c r="A44" s="6">
        <v>202212</v>
      </c>
      <c r="B44" s="6">
        <v>36400</v>
      </c>
      <c r="C44" s="7">
        <v>0</v>
      </c>
      <c r="D44" s="7">
        <v>0</v>
      </c>
      <c r="E44" s="7">
        <f t="shared" si="0"/>
        <v>0</v>
      </c>
      <c r="F44" s="7">
        <f t="shared" si="3"/>
        <v>2923572.47</v>
      </c>
      <c r="G44" s="8">
        <f t="shared" si="1"/>
        <v>3.5200000000000002E-2</v>
      </c>
      <c r="H44" s="9">
        <f t="shared" si="4"/>
        <v>8575.81</v>
      </c>
      <c r="I44" s="7">
        <f t="shared" si="6"/>
        <v>265857.18999999994</v>
      </c>
      <c r="J44" s="7">
        <f t="shared" si="2"/>
        <v>2657715.2800000003</v>
      </c>
      <c r="L44" s="20"/>
      <c r="N44" s="20"/>
      <c r="P44" s="20"/>
      <c r="R44" s="20"/>
      <c r="T44" s="20"/>
    </row>
    <row r="45" spans="1:20" x14ac:dyDescent="0.25">
      <c r="A45" s="6">
        <v>202301</v>
      </c>
      <c r="B45" s="6">
        <v>36400</v>
      </c>
      <c r="C45" s="7">
        <v>0</v>
      </c>
      <c r="D45" s="7">
        <v>0</v>
      </c>
      <c r="E45" s="7">
        <f t="shared" si="0"/>
        <v>0</v>
      </c>
      <c r="F45" s="7">
        <f t="shared" si="3"/>
        <v>2923572.47</v>
      </c>
      <c r="G45" s="10">
        <f t="shared" si="1"/>
        <v>3.5200000000000002E-2</v>
      </c>
      <c r="H45" s="11">
        <f t="shared" si="4"/>
        <v>8575.81</v>
      </c>
      <c r="I45" s="7">
        <f t="shared" si="6"/>
        <v>274432.99999999994</v>
      </c>
      <c r="J45" s="7">
        <f t="shared" si="2"/>
        <v>2649139.4700000002</v>
      </c>
      <c r="L45" s="20"/>
      <c r="N45" s="20"/>
      <c r="P45" s="20"/>
      <c r="R45" s="20"/>
      <c r="T45" s="20"/>
    </row>
    <row r="46" spans="1:20" x14ac:dyDescent="0.25">
      <c r="A46" s="6">
        <v>202302</v>
      </c>
      <c r="B46" s="6">
        <v>36400</v>
      </c>
      <c r="C46" s="7">
        <v>0</v>
      </c>
      <c r="D46" s="7">
        <v>0</v>
      </c>
      <c r="E46" s="7">
        <f t="shared" si="0"/>
        <v>0</v>
      </c>
      <c r="F46" s="7">
        <f t="shared" si="3"/>
        <v>2923572.47</v>
      </c>
      <c r="G46" s="10">
        <f t="shared" si="1"/>
        <v>3.5200000000000002E-2</v>
      </c>
      <c r="H46" s="11">
        <f t="shared" si="4"/>
        <v>8575.81</v>
      </c>
      <c r="I46" s="7">
        <f t="shared" si="6"/>
        <v>283008.80999999994</v>
      </c>
      <c r="J46" s="7">
        <f t="shared" si="2"/>
        <v>2640563.66</v>
      </c>
      <c r="L46" s="20"/>
      <c r="N46" s="20"/>
      <c r="P46" s="20"/>
      <c r="R46" s="20"/>
      <c r="T46" s="20"/>
    </row>
    <row r="47" spans="1:20" x14ac:dyDescent="0.25">
      <c r="A47" s="6">
        <v>202303</v>
      </c>
      <c r="B47" s="6">
        <v>36400</v>
      </c>
      <c r="C47" s="7">
        <v>0</v>
      </c>
      <c r="D47" s="7">
        <v>0</v>
      </c>
      <c r="E47" s="7">
        <f t="shared" si="0"/>
        <v>0</v>
      </c>
      <c r="F47" s="7">
        <f t="shared" si="3"/>
        <v>2923572.47</v>
      </c>
      <c r="G47" s="10">
        <f t="shared" si="1"/>
        <v>3.5200000000000002E-2</v>
      </c>
      <c r="H47" s="11">
        <f t="shared" si="4"/>
        <v>8575.81</v>
      </c>
      <c r="I47" s="7">
        <f t="shared" si="6"/>
        <v>291584.61999999994</v>
      </c>
      <c r="J47" s="7">
        <f t="shared" si="2"/>
        <v>2631987.85</v>
      </c>
      <c r="L47" s="20"/>
      <c r="N47" s="20"/>
      <c r="P47" s="20"/>
      <c r="R47" s="20"/>
      <c r="T47" s="20"/>
    </row>
    <row r="48" spans="1:20" x14ac:dyDescent="0.25">
      <c r="A48" s="6">
        <v>202304</v>
      </c>
      <c r="B48" s="6">
        <v>36400</v>
      </c>
      <c r="C48" s="7">
        <v>0</v>
      </c>
      <c r="D48" s="7">
        <v>0</v>
      </c>
      <c r="E48" s="7">
        <f t="shared" si="0"/>
        <v>0</v>
      </c>
      <c r="F48" s="7">
        <f t="shared" si="3"/>
        <v>2923572.47</v>
      </c>
      <c r="G48" s="10">
        <f t="shared" si="1"/>
        <v>3.5200000000000002E-2</v>
      </c>
      <c r="H48" s="11">
        <f t="shared" si="4"/>
        <v>8575.81</v>
      </c>
      <c r="I48" s="7">
        <f t="shared" si="6"/>
        <v>300160.42999999993</v>
      </c>
      <c r="J48" s="7">
        <f t="shared" si="2"/>
        <v>2623412.04</v>
      </c>
      <c r="L48" s="20"/>
      <c r="N48" s="20"/>
      <c r="P48" s="20"/>
      <c r="R48" s="20"/>
      <c r="T48" s="20"/>
    </row>
    <row r="49" spans="1:20" x14ac:dyDescent="0.25">
      <c r="A49" s="6">
        <v>202305</v>
      </c>
      <c r="B49" s="6">
        <v>36400</v>
      </c>
      <c r="C49" s="7">
        <v>0</v>
      </c>
      <c r="D49" s="7">
        <v>0</v>
      </c>
      <c r="E49" s="7">
        <f t="shared" si="0"/>
        <v>0</v>
      </c>
      <c r="F49" s="7">
        <f t="shared" si="3"/>
        <v>2923572.47</v>
      </c>
      <c r="G49" s="10">
        <f t="shared" si="1"/>
        <v>3.5200000000000002E-2</v>
      </c>
      <c r="H49" s="11">
        <f t="shared" si="4"/>
        <v>8575.81</v>
      </c>
      <c r="I49" s="7">
        <f t="shared" si="6"/>
        <v>308736.23999999993</v>
      </c>
      <c r="J49" s="7">
        <f t="shared" si="2"/>
        <v>2614836.2300000004</v>
      </c>
      <c r="L49" s="20"/>
      <c r="N49" s="20"/>
      <c r="P49" s="20"/>
      <c r="R49" s="20"/>
      <c r="T49" s="20"/>
    </row>
    <row r="50" spans="1:20" x14ac:dyDescent="0.25">
      <c r="A50" s="6">
        <v>202306</v>
      </c>
      <c r="B50" s="6">
        <v>36400</v>
      </c>
      <c r="C50" s="7">
        <v>0</v>
      </c>
      <c r="D50" s="7">
        <v>0</v>
      </c>
      <c r="E50" s="7">
        <f t="shared" si="0"/>
        <v>0</v>
      </c>
      <c r="F50" s="7">
        <f t="shared" si="3"/>
        <v>2923572.47</v>
      </c>
      <c r="G50" s="10">
        <f t="shared" si="1"/>
        <v>3.5200000000000002E-2</v>
      </c>
      <c r="H50" s="11">
        <f t="shared" si="4"/>
        <v>8575.81</v>
      </c>
      <c r="I50" s="7">
        <f t="shared" si="6"/>
        <v>317312.04999999993</v>
      </c>
      <c r="J50" s="7">
        <f t="shared" si="2"/>
        <v>2606260.4200000004</v>
      </c>
      <c r="L50" s="20"/>
      <c r="N50" s="20"/>
      <c r="P50" s="20"/>
      <c r="R50" s="20"/>
      <c r="T50" s="20"/>
    </row>
    <row r="51" spans="1:20" x14ac:dyDescent="0.25">
      <c r="A51" s="6">
        <v>202307</v>
      </c>
      <c r="B51" s="6">
        <v>36400</v>
      </c>
      <c r="C51" s="7">
        <v>0</v>
      </c>
      <c r="D51" s="7">
        <v>0</v>
      </c>
      <c r="E51" s="7">
        <f t="shared" si="0"/>
        <v>0</v>
      </c>
      <c r="F51" s="7">
        <f t="shared" si="3"/>
        <v>2923572.47</v>
      </c>
      <c r="G51" s="10">
        <f t="shared" si="1"/>
        <v>3.5200000000000002E-2</v>
      </c>
      <c r="H51" s="11">
        <f t="shared" si="4"/>
        <v>8575.81</v>
      </c>
      <c r="I51" s="7">
        <f t="shared" si="6"/>
        <v>325887.85999999993</v>
      </c>
      <c r="J51" s="7">
        <f t="shared" si="2"/>
        <v>2597684.6100000003</v>
      </c>
      <c r="L51" s="20"/>
      <c r="N51" s="20"/>
      <c r="P51" s="20"/>
      <c r="R51" s="20"/>
      <c r="T51" s="20"/>
    </row>
    <row r="52" spans="1:20" x14ac:dyDescent="0.25">
      <c r="A52" s="6">
        <v>202308</v>
      </c>
      <c r="B52" s="6">
        <v>36400</v>
      </c>
      <c r="C52" s="7">
        <v>0</v>
      </c>
      <c r="D52" s="7">
        <v>0</v>
      </c>
      <c r="E52" s="7">
        <f t="shared" si="0"/>
        <v>0</v>
      </c>
      <c r="F52" s="7">
        <f t="shared" si="3"/>
        <v>2923572.47</v>
      </c>
      <c r="G52" s="10">
        <f t="shared" si="1"/>
        <v>3.5200000000000002E-2</v>
      </c>
      <c r="H52" s="11">
        <f t="shared" si="4"/>
        <v>8575.81</v>
      </c>
      <c r="I52" s="7">
        <f t="shared" si="6"/>
        <v>334463.66999999993</v>
      </c>
      <c r="J52" s="7">
        <f t="shared" si="2"/>
        <v>2589108.8000000003</v>
      </c>
      <c r="L52" s="20"/>
      <c r="N52" s="20"/>
      <c r="P52" s="20"/>
      <c r="R52" s="20"/>
      <c r="T52" s="20"/>
    </row>
    <row r="53" spans="1:20" x14ac:dyDescent="0.25">
      <c r="A53" s="6">
        <v>202309</v>
      </c>
      <c r="B53" s="6">
        <v>36400</v>
      </c>
      <c r="C53" s="7">
        <v>0</v>
      </c>
      <c r="D53" s="7">
        <v>0</v>
      </c>
      <c r="E53" s="7">
        <f t="shared" si="0"/>
        <v>0</v>
      </c>
      <c r="F53" s="7">
        <f t="shared" si="3"/>
        <v>2923572.47</v>
      </c>
      <c r="G53" s="10">
        <f t="shared" si="1"/>
        <v>3.5200000000000002E-2</v>
      </c>
      <c r="H53" s="11">
        <f t="shared" si="4"/>
        <v>8575.81</v>
      </c>
      <c r="I53" s="7">
        <f t="shared" si="6"/>
        <v>343039.47999999992</v>
      </c>
      <c r="J53" s="7">
        <f t="shared" si="2"/>
        <v>2580532.9900000002</v>
      </c>
      <c r="L53" s="20"/>
      <c r="N53" s="20"/>
      <c r="P53" s="20"/>
      <c r="R53" s="20"/>
      <c r="T53" s="20"/>
    </row>
    <row r="54" spans="1:20" x14ac:dyDescent="0.25">
      <c r="A54" s="6">
        <v>202310</v>
      </c>
      <c r="B54" s="6">
        <v>36400</v>
      </c>
      <c r="C54" s="7">
        <v>0</v>
      </c>
      <c r="D54" s="7">
        <v>0</v>
      </c>
      <c r="E54" s="7">
        <f t="shared" si="0"/>
        <v>0</v>
      </c>
      <c r="F54" s="7">
        <f t="shared" si="3"/>
        <v>2923572.47</v>
      </c>
      <c r="G54" s="10">
        <f t="shared" si="1"/>
        <v>3.5200000000000002E-2</v>
      </c>
      <c r="H54" s="11">
        <f t="shared" si="4"/>
        <v>8575.81</v>
      </c>
      <c r="I54" s="7">
        <f t="shared" si="6"/>
        <v>351615.28999999992</v>
      </c>
      <c r="J54" s="7">
        <f t="shared" si="2"/>
        <v>2571957.1800000002</v>
      </c>
      <c r="L54" s="20"/>
      <c r="N54" s="20"/>
      <c r="P54" s="20"/>
      <c r="R54" s="20"/>
      <c r="T54" s="20"/>
    </row>
    <row r="55" spans="1:20" x14ac:dyDescent="0.25">
      <c r="A55" s="6">
        <v>202311</v>
      </c>
      <c r="B55" s="6">
        <v>36400</v>
      </c>
      <c r="C55" s="7">
        <v>0</v>
      </c>
      <c r="D55" s="7">
        <v>0</v>
      </c>
      <c r="E55" s="7">
        <f t="shared" si="0"/>
        <v>0</v>
      </c>
      <c r="F55" s="7">
        <f t="shared" si="3"/>
        <v>2923572.47</v>
      </c>
      <c r="G55" s="10">
        <f t="shared" si="1"/>
        <v>3.5200000000000002E-2</v>
      </c>
      <c r="H55" s="11">
        <f t="shared" si="4"/>
        <v>8575.81</v>
      </c>
      <c r="I55" s="7">
        <f t="shared" si="6"/>
        <v>360191.09999999992</v>
      </c>
      <c r="J55" s="7">
        <f t="shared" si="2"/>
        <v>2563381.37</v>
      </c>
      <c r="L55" s="20"/>
      <c r="N55" s="20"/>
      <c r="P55" s="20"/>
      <c r="R55" s="20"/>
      <c r="T55" s="20"/>
    </row>
    <row r="56" spans="1:20" x14ac:dyDescent="0.25">
      <c r="A56" s="6">
        <v>202312</v>
      </c>
      <c r="B56" s="6">
        <v>36400</v>
      </c>
      <c r="C56" s="7">
        <v>0</v>
      </c>
      <c r="D56" s="7">
        <v>0</v>
      </c>
      <c r="E56" s="7">
        <f t="shared" si="0"/>
        <v>0</v>
      </c>
      <c r="F56" s="7">
        <f t="shared" si="3"/>
        <v>2923572.47</v>
      </c>
      <c r="G56" s="10">
        <f t="shared" si="1"/>
        <v>3.5200000000000002E-2</v>
      </c>
      <c r="H56" s="11">
        <f t="shared" si="4"/>
        <v>8575.81</v>
      </c>
      <c r="I56" s="7">
        <f t="shared" si="6"/>
        <v>368766.90999999992</v>
      </c>
      <c r="J56" s="7">
        <f t="shared" si="2"/>
        <v>2554805.5600000005</v>
      </c>
      <c r="L56" s="20"/>
      <c r="N56" s="20"/>
      <c r="P56" s="20"/>
      <c r="R56" s="20"/>
      <c r="T56" s="20"/>
    </row>
    <row r="57" spans="1:20" x14ac:dyDescent="0.25">
      <c r="A57" s="6">
        <v>202401</v>
      </c>
      <c r="B57" s="6">
        <v>36400</v>
      </c>
      <c r="C57" s="7">
        <v>0</v>
      </c>
      <c r="D57" s="7">
        <v>0</v>
      </c>
      <c r="E57" s="7">
        <f t="shared" si="0"/>
        <v>0</v>
      </c>
      <c r="F57" s="7">
        <f t="shared" si="3"/>
        <v>2923572.47</v>
      </c>
      <c r="G57" s="10">
        <f t="shared" si="1"/>
        <v>3.5200000000000002E-2</v>
      </c>
      <c r="H57" s="11">
        <f t="shared" si="4"/>
        <v>8575.81</v>
      </c>
      <c r="I57" s="7">
        <f t="shared" si="6"/>
        <v>377342.71999999991</v>
      </c>
      <c r="J57" s="7">
        <f t="shared" si="2"/>
        <v>2546229.7500000005</v>
      </c>
      <c r="L57" s="20"/>
      <c r="N57" s="20"/>
      <c r="P57" s="20"/>
      <c r="R57" s="20"/>
      <c r="T57" s="20"/>
    </row>
    <row r="58" spans="1:20" x14ac:dyDescent="0.25">
      <c r="A58" s="6">
        <v>202402</v>
      </c>
      <c r="B58" s="6">
        <v>36400</v>
      </c>
      <c r="C58" s="7">
        <v>0</v>
      </c>
      <c r="D58" s="7">
        <v>0</v>
      </c>
      <c r="E58" s="7">
        <f t="shared" si="0"/>
        <v>0</v>
      </c>
      <c r="F58" s="7">
        <f t="shared" si="3"/>
        <v>2923572.47</v>
      </c>
      <c r="G58" s="10">
        <f t="shared" si="1"/>
        <v>3.5200000000000002E-2</v>
      </c>
      <c r="H58" s="11">
        <f t="shared" si="4"/>
        <v>8575.81</v>
      </c>
      <c r="I58" s="7">
        <f t="shared" si="6"/>
        <v>385918.52999999991</v>
      </c>
      <c r="J58" s="7">
        <f t="shared" si="2"/>
        <v>2537653.9400000004</v>
      </c>
      <c r="L58" s="20"/>
      <c r="N58" s="20"/>
      <c r="P58" s="20"/>
      <c r="R58" s="20"/>
      <c r="T58" s="20"/>
    </row>
    <row r="59" spans="1:20" x14ac:dyDescent="0.25">
      <c r="A59" s="6">
        <v>202403</v>
      </c>
      <c r="B59" s="6">
        <v>36400</v>
      </c>
      <c r="C59" s="7">
        <v>0</v>
      </c>
      <c r="D59" s="7">
        <v>0</v>
      </c>
      <c r="E59" s="7">
        <f t="shared" si="0"/>
        <v>0</v>
      </c>
      <c r="F59" s="7">
        <f t="shared" si="3"/>
        <v>2923572.47</v>
      </c>
      <c r="G59" s="10">
        <f t="shared" si="1"/>
        <v>3.5200000000000002E-2</v>
      </c>
      <c r="H59" s="11">
        <f t="shared" si="4"/>
        <v>8575.81</v>
      </c>
      <c r="I59" s="7">
        <f t="shared" si="6"/>
        <v>394494.33999999991</v>
      </c>
      <c r="J59" s="7">
        <f t="shared" si="2"/>
        <v>2529078.1300000004</v>
      </c>
      <c r="L59" s="20"/>
      <c r="N59" s="20"/>
      <c r="P59" s="20"/>
      <c r="R59" s="20"/>
      <c r="T59" s="20"/>
    </row>
    <row r="60" spans="1:20" x14ac:dyDescent="0.25">
      <c r="A60" s="6">
        <v>202404</v>
      </c>
      <c r="B60" s="6">
        <v>36400</v>
      </c>
      <c r="C60" s="7">
        <v>0</v>
      </c>
      <c r="D60" s="7">
        <v>0</v>
      </c>
      <c r="E60" s="7">
        <f t="shared" si="0"/>
        <v>0</v>
      </c>
      <c r="F60" s="7">
        <f t="shared" si="3"/>
        <v>2923572.47</v>
      </c>
      <c r="G60" s="10">
        <f t="shared" si="1"/>
        <v>3.5200000000000002E-2</v>
      </c>
      <c r="H60" s="11">
        <f t="shared" si="4"/>
        <v>8575.81</v>
      </c>
      <c r="I60" s="7">
        <f t="shared" si="6"/>
        <v>403070.14999999991</v>
      </c>
      <c r="J60" s="7">
        <f t="shared" si="2"/>
        <v>2520502.3200000003</v>
      </c>
      <c r="L60" s="20"/>
      <c r="N60" s="20"/>
      <c r="P60" s="20"/>
      <c r="R60" s="20"/>
      <c r="T60" s="20"/>
    </row>
    <row r="61" spans="1:20" x14ac:dyDescent="0.25">
      <c r="A61" s="6">
        <v>202405</v>
      </c>
      <c r="B61" s="6">
        <v>36400</v>
      </c>
      <c r="C61" s="7">
        <v>0</v>
      </c>
      <c r="D61" s="7">
        <v>0</v>
      </c>
      <c r="E61" s="7">
        <f t="shared" si="0"/>
        <v>0</v>
      </c>
      <c r="F61" s="7">
        <f t="shared" si="3"/>
        <v>2923572.47</v>
      </c>
      <c r="G61" s="10">
        <f t="shared" si="1"/>
        <v>3.5200000000000002E-2</v>
      </c>
      <c r="H61" s="11">
        <f t="shared" si="4"/>
        <v>8575.81</v>
      </c>
      <c r="I61" s="7">
        <f t="shared" si="6"/>
        <v>411645.9599999999</v>
      </c>
      <c r="J61" s="7">
        <f t="shared" si="2"/>
        <v>2511926.5100000002</v>
      </c>
      <c r="L61" s="20"/>
      <c r="N61" s="20"/>
      <c r="P61" s="20"/>
      <c r="R61" s="20"/>
      <c r="T61" s="20"/>
    </row>
    <row r="62" spans="1:20" x14ac:dyDescent="0.25">
      <c r="A62" s="6">
        <v>202406</v>
      </c>
      <c r="B62" s="6">
        <v>36400</v>
      </c>
      <c r="C62" s="7">
        <v>0</v>
      </c>
      <c r="D62" s="7">
        <v>0</v>
      </c>
      <c r="E62" s="7">
        <f t="shared" si="0"/>
        <v>0</v>
      </c>
      <c r="F62" s="7">
        <f t="shared" si="3"/>
        <v>2923572.47</v>
      </c>
      <c r="G62" s="10">
        <f t="shared" si="1"/>
        <v>3.5200000000000002E-2</v>
      </c>
      <c r="H62" s="11">
        <f t="shared" si="4"/>
        <v>8575.81</v>
      </c>
      <c r="I62" s="7">
        <f t="shared" si="6"/>
        <v>420221.7699999999</v>
      </c>
      <c r="J62" s="7">
        <f t="shared" si="2"/>
        <v>2503350.7000000002</v>
      </c>
      <c r="L62" s="20"/>
      <c r="N62" s="20"/>
      <c r="P62" s="20"/>
      <c r="R62" s="20"/>
      <c r="T62" s="20"/>
    </row>
    <row r="63" spans="1:20" x14ac:dyDescent="0.25">
      <c r="A63" s="6">
        <v>202407</v>
      </c>
      <c r="B63" s="6">
        <v>36400</v>
      </c>
      <c r="C63" s="7">
        <v>0</v>
      </c>
      <c r="D63" s="7">
        <v>0</v>
      </c>
      <c r="E63" s="7">
        <f t="shared" si="0"/>
        <v>0</v>
      </c>
      <c r="F63" s="7">
        <f t="shared" si="3"/>
        <v>2923572.47</v>
      </c>
      <c r="G63" s="10">
        <f t="shared" si="1"/>
        <v>3.5200000000000002E-2</v>
      </c>
      <c r="H63" s="11">
        <f t="shared" si="4"/>
        <v>8575.81</v>
      </c>
      <c r="I63" s="7">
        <f t="shared" si="6"/>
        <v>428797.5799999999</v>
      </c>
      <c r="J63" s="7">
        <f t="shared" si="2"/>
        <v>2494774.89</v>
      </c>
      <c r="L63" s="20"/>
      <c r="N63" s="20"/>
      <c r="P63" s="20"/>
      <c r="R63" s="20"/>
      <c r="T63" s="20"/>
    </row>
    <row r="64" spans="1:20" x14ac:dyDescent="0.25">
      <c r="A64" s="6">
        <v>202408</v>
      </c>
      <c r="B64" s="6">
        <v>36400</v>
      </c>
      <c r="C64" s="7">
        <v>0</v>
      </c>
      <c r="D64" s="7">
        <v>0</v>
      </c>
      <c r="E64" s="7">
        <f t="shared" si="0"/>
        <v>0</v>
      </c>
      <c r="F64" s="7">
        <f t="shared" si="3"/>
        <v>2923572.47</v>
      </c>
      <c r="G64" s="10">
        <f t="shared" si="1"/>
        <v>3.5200000000000002E-2</v>
      </c>
      <c r="H64" s="11">
        <f t="shared" si="4"/>
        <v>8575.81</v>
      </c>
      <c r="I64" s="7">
        <f t="shared" si="6"/>
        <v>437373.3899999999</v>
      </c>
      <c r="J64" s="7">
        <f t="shared" si="2"/>
        <v>2486199.08</v>
      </c>
      <c r="L64" s="20"/>
      <c r="N64" s="20"/>
      <c r="P64" s="20"/>
      <c r="R64" s="20"/>
      <c r="T64" s="20"/>
    </row>
    <row r="65" spans="1:20" x14ac:dyDescent="0.25">
      <c r="A65" s="6">
        <v>202409</v>
      </c>
      <c r="B65" s="6">
        <v>36400</v>
      </c>
      <c r="C65" s="7">
        <v>0</v>
      </c>
      <c r="D65" s="7">
        <v>0</v>
      </c>
      <c r="E65" s="7">
        <f t="shared" si="0"/>
        <v>0</v>
      </c>
      <c r="F65" s="7">
        <f t="shared" si="3"/>
        <v>2923572.47</v>
      </c>
      <c r="G65" s="10">
        <f t="shared" si="1"/>
        <v>3.5200000000000002E-2</v>
      </c>
      <c r="H65" s="11">
        <f t="shared" si="4"/>
        <v>8575.81</v>
      </c>
      <c r="I65" s="7">
        <f t="shared" si="6"/>
        <v>445949.1999999999</v>
      </c>
      <c r="J65" s="7">
        <f t="shared" si="2"/>
        <v>2477623.2700000005</v>
      </c>
      <c r="L65" s="20"/>
      <c r="N65" s="20"/>
      <c r="P65" s="20"/>
      <c r="R65" s="20"/>
      <c r="T65" s="20"/>
    </row>
    <row r="66" spans="1:20" x14ac:dyDescent="0.25">
      <c r="A66" s="6">
        <v>202410</v>
      </c>
      <c r="B66" s="6">
        <v>36400</v>
      </c>
      <c r="C66" s="7">
        <v>0</v>
      </c>
      <c r="D66" s="7">
        <v>0</v>
      </c>
      <c r="E66" s="7">
        <f t="shared" si="0"/>
        <v>0</v>
      </c>
      <c r="F66" s="7">
        <f t="shared" si="3"/>
        <v>2923572.47</v>
      </c>
      <c r="G66" s="10">
        <f t="shared" si="1"/>
        <v>3.5200000000000002E-2</v>
      </c>
      <c r="H66" s="11">
        <f t="shared" si="4"/>
        <v>8575.81</v>
      </c>
      <c r="I66" s="7">
        <f t="shared" si="6"/>
        <v>454525.00999999989</v>
      </c>
      <c r="J66" s="7">
        <f t="shared" si="2"/>
        <v>2469047.4600000004</v>
      </c>
      <c r="L66" s="20"/>
      <c r="N66" s="20"/>
      <c r="P66" s="20"/>
      <c r="R66" s="20"/>
      <c r="T66" s="20"/>
    </row>
    <row r="67" spans="1:20" x14ac:dyDescent="0.25">
      <c r="A67" s="6">
        <v>202411</v>
      </c>
      <c r="B67" s="6">
        <v>36400</v>
      </c>
      <c r="C67" s="7">
        <v>0</v>
      </c>
      <c r="D67" s="7">
        <v>0</v>
      </c>
      <c r="E67" s="7">
        <f t="shared" si="0"/>
        <v>0</v>
      </c>
      <c r="F67" s="7">
        <f t="shared" si="3"/>
        <v>2923572.47</v>
      </c>
      <c r="G67" s="10">
        <f t="shared" si="1"/>
        <v>3.5200000000000002E-2</v>
      </c>
      <c r="H67" s="11">
        <f t="shared" si="4"/>
        <v>8575.81</v>
      </c>
      <c r="I67" s="7">
        <f t="shared" si="6"/>
        <v>463100.81999999989</v>
      </c>
      <c r="J67" s="7">
        <f t="shared" si="2"/>
        <v>2460471.6500000004</v>
      </c>
      <c r="L67" s="20"/>
      <c r="N67" s="20"/>
      <c r="P67" s="20"/>
      <c r="R67" s="20"/>
      <c r="T67" s="20"/>
    </row>
    <row r="68" spans="1:20" x14ac:dyDescent="0.25">
      <c r="A68" s="6">
        <v>202412</v>
      </c>
      <c r="B68" s="6">
        <v>36400</v>
      </c>
      <c r="C68" s="7">
        <v>0</v>
      </c>
      <c r="D68" s="7">
        <v>0</v>
      </c>
      <c r="E68" s="7">
        <f t="shared" si="0"/>
        <v>0</v>
      </c>
      <c r="F68" s="7">
        <f t="shared" si="3"/>
        <v>2923572.47</v>
      </c>
      <c r="G68" s="10">
        <f t="shared" si="1"/>
        <v>3.5200000000000002E-2</v>
      </c>
      <c r="H68" s="11">
        <f t="shared" si="4"/>
        <v>8575.81</v>
      </c>
      <c r="I68" s="7">
        <f t="shared" si="6"/>
        <v>471676.62999999989</v>
      </c>
      <c r="J68" s="7">
        <f t="shared" si="2"/>
        <v>2451895.8400000003</v>
      </c>
      <c r="L68" s="20"/>
      <c r="N68" s="20"/>
      <c r="P68" s="20"/>
      <c r="R68" s="20"/>
      <c r="T68" s="20"/>
    </row>
    <row r="69" spans="1:20" x14ac:dyDescent="0.25">
      <c r="A69" s="6">
        <v>202501</v>
      </c>
      <c r="B69" s="6">
        <v>36400</v>
      </c>
      <c r="C69" s="7">
        <v>0</v>
      </c>
      <c r="D69" s="7">
        <v>0</v>
      </c>
      <c r="E69" s="7">
        <f t="shared" ref="E69:E82" si="7">SUM(C69:D69)</f>
        <v>0</v>
      </c>
      <c r="F69" s="7">
        <f t="shared" si="3"/>
        <v>2923572.47</v>
      </c>
      <c r="G69" s="10">
        <f t="shared" ref="G69:G80" si="8">3.52%</f>
        <v>3.5200000000000002E-2</v>
      </c>
      <c r="H69" s="11">
        <f t="shared" si="4"/>
        <v>8575.81</v>
      </c>
      <c r="I69" s="7">
        <f t="shared" si="6"/>
        <v>480252.43999999989</v>
      </c>
      <c r="J69" s="7">
        <f t="shared" ref="J69:J82" si="9">F69-I69</f>
        <v>2443320.0300000003</v>
      </c>
      <c r="L69" s="20"/>
      <c r="N69" s="20"/>
      <c r="P69" s="20"/>
      <c r="R69" s="20"/>
      <c r="T69" s="20"/>
    </row>
    <row r="70" spans="1:20" x14ac:dyDescent="0.25">
      <c r="A70" s="6">
        <v>202502</v>
      </c>
      <c r="B70" s="6">
        <v>36400</v>
      </c>
      <c r="C70" s="7">
        <v>0</v>
      </c>
      <c r="D70" s="7">
        <v>0</v>
      </c>
      <c r="E70" s="7">
        <f t="shared" si="7"/>
        <v>0</v>
      </c>
      <c r="F70" s="7">
        <f t="shared" ref="F70:F82" si="10">F69+E70</f>
        <v>2923572.47</v>
      </c>
      <c r="G70" s="10">
        <f t="shared" si="8"/>
        <v>3.5200000000000002E-2</v>
      </c>
      <c r="H70" s="11">
        <f t="shared" ref="H70:H82" si="11">ROUND(((G70*F69)/12),2)</f>
        <v>8575.81</v>
      </c>
      <c r="I70" s="7">
        <f t="shared" si="6"/>
        <v>488828.24999999988</v>
      </c>
      <c r="J70" s="7">
        <f t="shared" si="9"/>
        <v>2434744.2200000002</v>
      </c>
      <c r="L70" s="20"/>
      <c r="N70" s="20"/>
      <c r="P70" s="20"/>
      <c r="R70" s="20"/>
      <c r="T70" s="20"/>
    </row>
    <row r="71" spans="1:20" x14ac:dyDescent="0.25">
      <c r="A71" s="6">
        <v>202503</v>
      </c>
      <c r="B71" s="6">
        <v>36400</v>
      </c>
      <c r="C71" s="7">
        <v>0</v>
      </c>
      <c r="D71" s="7">
        <v>0</v>
      </c>
      <c r="E71" s="7">
        <f t="shared" si="7"/>
        <v>0</v>
      </c>
      <c r="F71" s="7">
        <f t="shared" si="10"/>
        <v>2923572.47</v>
      </c>
      <c r="G71" s="10">
        <f t="shared" si="8"/>
        <v>3.5200000000000002E-2</v>
      </c>
      <c r="H71" s="11">
        <f t="shared" si="11"/>
        <v>8575.81</v>
      </c>
      <c r="I71" s="7">
        <f t="shared" si="6"/>
        <v>497404.05999999988</v>
      </c>
      <c r="J71" s="7">
        <f t="shared" si="9"/>
        <v>2426168.41</v>
      </c>
      <c r="L71" s="20"/>
      <c r="N71" s="20"/>
      <c r="P71" s="20"/>
      <c r="R71" s="20"/>
      <c r="T71" s="20"/>
    </row>
    <row r="72" spans="1:20" x14ac:dyDescent="0.25">
      <c r="A72" s="6">
        <v>202504</v>
      </c>
      <c r="B72" s="6">
        <v>36400</v>
      </c>
      <c r="C72" s="7">
        <v>0</v>
      </c>
      <c r="D72" s="7">
        <v>0</v>
      </c>
      <c r="E72" s="7">
        <f t="shared" si="7"/>
        <v>0</v>
      </c>
      <c r="F72" s="7">
        <f t="shared" si="10"/>
        <v>2923572.47</v>
      </c>
      <c r="G72" s="10">
        <f t="shared" si="8"/>
        <v>3.5200000000000002E-2</v>
      </c>
      <c r="H72" s="11">
        <f t="shared" si="11"/>
        <v>8575.81</v>
      </c>
      <c r="I72" s="7">
        <f t="shared" si="6"/>
        <v>505979.86999999988</v>
      </c>
      <c r="J72" s="7">
        <f t="shared" si="9"/>
        <v>2417592.6000000006</v>
      </c>
      <c r="L72" s="20"/>
      <c r="N72" s="20"/>
      <c r="P72" s="20"/>
      <c r="R72" s="20"/>
      <c r="T72" s="20"/>
    </row>
    <row r="73" spans="1:20" x14ac:dyDescent="0.25">
      <c r="A73" s="6">
        <v>202505</v>
      </c>
      <c r="B73" s="6">
        <v>36400</v>
      </c>
      <c r="C73" s="7">
        <v>0</v>
      </c>
      <c r="D73" s="7">
        <v>0</v>
      </c>
      <c r="E73" s="7">
        <f t="shared" si="7"/>
        <v>0</v>
      </c>
      <c r="F73" s="7">
        <f t="shared" si="10"/>
        <v>2923572.47</v>
      </c>
      <c r="G73" s="10">
        <f t="shared" si="8"/>
        <v>3.5200000000000002E-2</v>
      </c>
      <c r="H73" s="11">
        <f t="shared" si="11"/>
        <v>8575.81</v>
      </c>
      <c r="I73" s="7">
        <f t="shared" si="6"/>
        <v>514555.67999999988</v>
      </c>
      <c r="J73" s="7">
        <f t="shared" si="9"/>
        <v>2409016.7900000005</v>
      </c>
      <c r="L73" s="20"/>
      <c r="N73" s="20"/>
      <c r="P73" s="20"/>
      <c r="R73" s="20"/>
      <c r="T73" s="20"/>
    </row>
    <row r="74" spans="1:20" x14ac:dyDescent="0.25">
      <c r="A74" s="6">
        <v>202506</v>
      </c>
      <c r="B74" s="6">
        <v>36400</v>
      </c>
      <c r="C74" s="7">
        <v>0</v>
      </c>
      <c r="D74" s="7">
        <v>0</v>
      </c>
      <c r="E74" s="7">
        <f t="shared" si="7"/>
        <v>0</v>
      </c>
      <c r="F74" s="7">
        <f t="shared" si="10"/>
        <v>2923572.47</v>
      </c>
      <c r="G74" s="10">
        <f t="shared" si="8"/>
        <v>3.5200000000000002E-2</v>
      </c>
      <c r="H74" s="11">
        <f t="shared" si="11"/>
        <v>8575.81</v>
      </c>
      <c r="I74" s="7">
        <f t="shared" si="6"/>
        <v>523131.48999999987</v>
      </c>
      <c r="J74" s="7">
        <f t="shared" si="9"/>
        <v>2400440.9800000004</v>
      </c>
      <c r="L74" s="20"/>
      <c r="N74" s="20"/>
      <c r="P74" s="20"/>
      <c r="R74" s="20"/>
      <c r="T74" s="20"/>
    </row>
    <row r="75" spans="1:20" x14ac:dyDescent="0.25">
      <c r="A75" s="6">
        <v>202507</v>
      </c>
      <c r="B75" s="6">
        <v>36400</v>
      </c>
      <c r="C75" s="7">
        <v>0</v>
      </c>
      <c r="D75" s="7">
        <v>0</v>
      </c>
      <c r="E75" s="7">
        <f t="shared" si="7"/>
        <v>0</v>
      </c>
      <c r="F75" s="7">
        <f t="shared" si="10"/>
        <v>2923572.47</v>
      </c>
      <c r="G75" s="10">
        <f t="shared" si="8"/>
        <v>3.5200000000000002E-2</v>
      </c>
      <c r="H75" s="11">
        <f t="shared" si="11"/>
        <v>8575.81</v>
      </c>
      <c r="I75" s="7">
        <f t="shared" si="6"/>
        <v>531707.29999999993</v>
      </c>
      <c r="J75" s="7">
        <f t="shared" si="9"/>
        <v>2391865.1700000004</v>
      </c>
      <c r="L75" s="20"/>
      <c r="N75" s="20"/>
      <c r="P75" s="20"/>
      <c r="R75" s="20"/>
      <c r="T75" s="20"/>
    </row>
    <row r="76" spans="1:20" x14ac:dyDescent="0.25">
      <c r="A76" s="6">
        <v>202508</v>
      </c>
      <c r="B76" s="6">
        <v>36400</v>
      </c>
      <c r="C76" s="7">
        <v>0</v>
      </c>
      <c r="D76" s="7">
        <v>0</v>
      </c>
      <c r="E76" s="7">
        <f t="shared" si="7"/>
        <v>0</v>
      </c>
      <c r="F76" s="7">
        <f t="shared" si="10"/>
        <v>2923572.47</v>
      </c>
      <c r="G76" s="10">
        <f t="shared" si="8"/>
        <v>3.5200000000000002E-2</v>
      </c>
      <c r="H76" s="11">
        <f t="shared" si="11"/>
        <v>8575.81</v>
      </c>
      <c r="I76" s="7">
        <f t="shared" si="6"/>
        <v>540283.11</v>
      </c>
      <c r="J76" s="7">
        <f t="shared" si="9"/>
        <v>2383289.3600000003</v>
      </c>
      <c r="L76" s="20"/>
      <c r="N76" s="20"/>
      <c r="P76" s="20"/>
      <c r="R76" s="20"/>
      <c r="T76" s="20"/>
    </row>
    <row r="77" spans="1:20" x14ac:dyDescent="0.25">
      <c r="A77" s="6">
        <v>202509</v>
      </c>
      <c r="B77" s="6">
        <v>36400</v>
      </c>
      <c r="C77" s="7">
        <v>0</v>
      </c>
      <c r="D77" s="7">
        <v>0</v>
      </c>
      <c r="E77" s="7">
        <f t="shared" si="7"/>
        <v>0</v>
      </c>
      <c r="F77" s="7">
        <f t="shared" si="10"/>
        <v>2923572.47</v>
      </c>
      <c r="G77" s="10">
        <f t="shared" si="8"/>
        <v>3.5200000000000002E-2</v>
      </c>
      <c r="H77" s="11">
        <f t="shared" si="11"/>
        <v>8575.81</v>
      </c>
      <c r="I77" s="7">
        <f t="shared" ref="I77:I82" si="12">H77+I76</f>
        <v>548858.92000000004</v>
      </c>
      <c r="J77" s="7">
        <f t="shared" si="9"/>
        <v>2374713.5500000003</v>
      </c>
      <c r="L77" s="20"/>
      <c r="N77" s="20"/>
      <c r="P77" s="20"/>
      <c r="R77" s="20"/>
      <c r="T77" s="20"/>
    </row>
    <row r="78" spans="1:20" x14ac:dyDescent="0.25">
      <c r="A78" s="6">
        <v>202510</v>
      </c>
      <c r="B78" s="6">
        <v>36400</v>
      </c>
      <c r="C78" s="7">
        <v>0</v>
      </c>
      <c r="D78" s="7">
        <v>0</v>
      </c>
      <c r="E78" s="7">
        <f t="shared" si="7"/>
        <v>0</v>
      </c>
      <c r="F78" s="7">
        <f t="shared" si="10"/>
        <v>2923572.47</v>
      </c>
      <c r="G78" s="10">
        <f t="shared" si="8"/>
        <v>3.5200000000000002E-2</v>
      </c>
      <c r="H78" s="11">
        <f t="shared" si="11"/>
        <v>8575.81</v>
      </c>
      <c r="I78" s="7">
        <f t="shared" si="12"/>
        <v>557434.7300000001</v>
      </c>
      <c r="J78" s="7">
        <f t="shared" si="9"/>
        <v>2366137.7400000002</v>
      </c>
      <c r="L78" s="20"/>
      <c r="N78" s="20"/>
      <c r="P78" s="20"/>
      <c r="R78" s="20"/>
      <c r="T78" s="20"/>
    </row>
    <row r="79" spans="1:20" x14ac:dyDescent="0.25">
      <c r="A79" s="6">
        <v>202511</v>
      </c>
      <c r="B79" s="6">
        <v>36400</v>
      </c>
      <c r="C79" s="7">
        <v>0</v>
      </c>
      <c r="D79" s="7">
        <v>0</v>
      </c>
      <c r="E79" s="7">
        <f t="shared" si="7"/>
        <v>0</v>
      </c>
      <c r="F79" s="7">
        <f t="shared" si="10"/>
        <v>2923572.47</v>
      </c>
      <c r="G79" s="10">
        <f t="shared" si="8"/>
        <v>3.5200000000000002E-2</v>
      </c>
      <c r="H79" s="11">
        <f t="shared" si="11"/>
        <v>8575.81</v>
      </c>
      <c r="I79" s="7">
        <f t="shared" si="12"/>
        <v>566010.54000000015</v>
      </c>
      <c r="J79" s="7">
        <f t="shared" si="9"/>
        <v>2357561.9300000002</v>
      </c>
      <c r="L79" s="20"/>
      <c r="N79" s="20"/>
      <c r="P79" s="20"/>
      <c r="R79" s="20"/>
      <c r="T79" s="20"/>
    </row>
    <row r="80" spans="1:20" x14ac:dyDescent="0.25">
      <c r="A80" s="6">
        <v>202512</v>
      </c>
      <c r="B80" s="6">
        <v>36400</v>
      </c>
      <c r="C80" s="7">
        <v>0</v>
      </c>
      <c r="D80" s="7">
        <v>0</v>
      </c>
      <c r="E80" s="7">
        <f t="shared" si="7"/>
        <v>0</v>
      </c>
      <c r="F80" s="7">
        <f t="shared" si="10"/>
        <v>2923572.47</v>
      </c>
      <c r="G80" s="10">
        <f t="shared" si="8"/>
        <v>3.5200000000000002E-2</v>
      </c>
      <c r="H80" s="11">
        <f t="shared" si="11"/>
        <v>8575.81</v>
      </c>
      <c r="I80" s="7">
        <f t="shared" si="12"/>
        <v>574586.35000000021</v>
      </c>
      <c r="J80" s="7">
        <f t="shared" si="9"/>
        <v>2348986.12</v>
      </c>
      <c r="L80" s="20"/>
      <c r="N80" s="20"/>
      <c r="P80" s="20"/>
      <c r="R80" s="20"/>
      <c r="T80" s="20"/>
    </row>
    <row r="81" spans="1:20" x14ac:dyDescent="0.25">
      <c r="A81" s="6">
        <v>202601</v>
      </c>
      <c r="B81" s="6">
        <v>36400</v>
      </c>
      <c r="C81" s="7">
        <v>0</v>
      </c>
      <c r="D81" s="7">
        <v>0</v>
      </c>
      <c r="E81" s="7">
        <f t="shared" si="7"/>
        <v>0</v>
      </c>
      <c r="F81" s="7">
        <f t="shared" si="10"/>
        <v>2923572.47</v>
      </c>
      <c r="G81" s="10">
        <f>3.52%</f>
        <v>3.5200000000000002E-2</v>
      </c>
      <c r="H81" s="11">
        <f t="shared" si="11"/>
        <v>8575.81</v>
      </c>
      <c r="I81" s="7">
        <f t="shared" si="12"/>
        <v>583162.16000000027</v>
      </c>
      <c r="J81" s="7">
        <f t="shared" si="9"/>
        <v>2340410.31</v>
      </c>
      <c r="L81" s="20"/>
      <c r="N81" s="20"/>
      <c r="P81" s="20"/>
      <c r="R81" s="20"/>
      <c r="T81" s="20"/>
    </row>
    <row r="82" spans="1:20" x14ac:dyDescent="0.25">
      <c r="A82" s="6">
        <v>202602</v>
      </c>
      <c r="B82" s="6">
        <v>36400</v>
      </c>
      <c r="C82" s="7">
        <v>0</v>
      </c>
      <c r="D82" s="7">
        <v>0</v>
      </c>
      <c r="E82" s="7">
        <f t="shared" si="7"/>
        <v>0</v>
      </c>
      <c r="F82" s="7">
        <f t="shared" si="10"/>
        <v>2923572.47</v>
      </c>
      <c r="G82" s="10">
        <f>3.52%</f>
        <v>3.5200000000000002E-2</v>
      </c>
      <c r="H82" s="11">
        <f t="shared" si="11"/>
        <v>8575.81</v>
      </c>
      <c r="I82" s="7">
        <f t="shared" si="12"/>
        <v>591737.97000000032</v>
      </c>
      <c r="J82" s="7">
        <f t="shared" si="9"/>
        <v>2331834.5</v>
      </c>
      <c r="L82" s="20"/>
      <c r="N82" s="20"/>
      <c r="P82" s="20"/>
      <c r="R82" s="20"/>
      <c r="T82" s="20"/>
    </row>
    <row r="83" spans="1:20" x14ac:dyDescent="0.25">
      <c r="A83" s="6"/>
      <c r="B83" s="6"/>
      <c r="C83" s="6"/>
      <c r="D83" s="7"/>
      <c r="E83" s="7"/>
      <c r="F83" s="7"/>
      <c r="G83" s="10"/>
      <c r="H83" s="11"/>
      <c r="I83" s="7"/>
    </row>
    <row r="84" spans="1:20" x14ac:dyDescent="0.25">
      <c r="A84" s="12" t="s">
        <v>21</v>
      </c>
      <c r="B84" s="12"/>
      <c r="C84" s="7">
        <f t="shared" ref="C84:E84" si="13">SUM(C4:C82)</f>
        <v>0</v>
      </c>
      <c r="D84" s="7">
        <f>SUM(D4:D82)</f>
        <v>2923572.47</v>
      </c>
      <c r="E84" s="13">
        <f t="shared" si="13"/>
        <v>2923572.47</v>
      </c>
      <c r="H84" s="13"/>
      <c r="J84" s="13"/>
    </row>
    <row r="87" spans="1:20" x14ac:dyDescent="0.25">
      <c r="A87" s="14" t="s">
        <v>22</v>
      </c>
      <c r="B87" s="14"/>
      <c r="C87" s="14"/>
      <c r="D87" s="14"/>
      <c r="E87" s="14"/>
      <c r="F87" s="14"/>
      <c r="G87" s="14"/>
      <c r="H87" s="14"/>
      <c r="I87" s="14"/>
      <c r="J87" s="14"/>
    </row>
    <row r="88" spans="1:20" x14ac:dyDescent="0.25">
      <c r="A88" s="6">
        <v>201803</v>
      </c>
      <c r="B88" s="6">
        <v>36500</v>
      </c>
      <c r="C88" s="15">
        <v>802438.52</v>
      </c>
      <c r="D88" s="7">
        <v>0</v>
      </c>
      <c r="E88" s="7">
        <f t="shared" ref="E88:E154" si="14">SUM(C88:D88)</f>
        <v>802438.52</v>
      </c>
      <c r="F88" s="7">
        <f>E88</f>
        <v>802438.52</v>
      </c>
      <c r="G88" s="10">
        <f>3.52%</f>
        <v>3.5200000000000002E-2</v>
      </c>
      <c r="H88" s="11">
        <v>0</v>
      </c>
      <c r="I88" s="7">
        <f>H88</f>
        <v>0</v>
      </c>
      <c r="J88" s="7">
        <f t="shared" ref="J88:J154" si="15">F88-I88</f>
        <v>802438.52</v>
      </c>
      <c r="L88" s="20"/>
      <c r="N88" s="20"/>
      <c r="P88" s="20"/>
      <c r="R88" s="20"/>
      <c r="T88" s="20"/>
    </row>
    <row r="89" spans="1:20" x14ac:dyDescent="0.25">
      <c r="A89" s="6">
        <v>201804</v>
      </c>
      <c r="B89" s="6">
        <v>36500</v>
      </c>
      <c r="C89" s="15">
        <v>159643.56</v>
      </c>
      <c r="D89" s="7">
        <v>0</v>
      </c>
      <c r="E89" s="7">
        <f t="shared" si="14"/>
        <v>159643.56</v>
      </c>
      <c r="F89" s="7">
        <f>F88+E89</f>
        <v>962082.08000000007</v>
      </c>
      <c r="G89" s="10">
        <f t="shared" ref="G89:G155" si="16">3.52%</f>
        <v>3.5200000000000002E-2</v>
      </c>
      <c r="H89" s="11">
        <f>ROUND(((G89*F88)/12),2)</f>
        <v>2353.8200000000002</v>
      </c>
      <c r="I89" s="7">
        <f>H89+I88</f>
        <v>2353.8200000000002</v>
      </c>
      <c r="J89" s="7">
        <f t="shared" si="15"/>
        <v>959728.26000000013</v>
      </c>
      <c r="L89" s="20"/>
      <c r="N89" s="20"/>
      <c r="P89" s="20"/>
      <c r="R89" s="20"/>
      <c r="T89" s="20"/>
    </row>
    <row r="90" spans="1:20" x14ac:dyDescent="0.25">
      <c r="A90" s="6">
        <v>201805</v>
      </c>
      <c r="B90" s="6">
        <v>36500</v>
      </c>
      <c r="C90" s="15">
        <v>301546.87</v>
      </c>
      <c r="D90" s="7">
        <v>0</v>
      </c>
      <c r="E90" s="7">
        <f t="shared" si="14"/>
        <v>301546.87</v>
      </c>
      <c r="F90" s="7">
        <f t="shared" ref="F90:F156" si="17">F89+E90</f>
        <v>1263628.9500000002</v>
      </c>
      <c r="G90" s="10">
        <f t="shared" si="16"/>
        <v>3.5200000000000002E-2</v>
      </c>
      <c r="H90" s="11">
        <f t="shared" ref="H90:H156" si="18">ROUND(((G90*F89)/12),2)</f>
        <v>2822.11</v>
      </c>
      <c r="I90" s="7">
        <f>H90+I89</f>
        <v>5175.93</v>
      </c>
      <c r="J90" s="7">
        <f t="shared" si="15"/>
        <v>1258453.0200000003</v>
      </c>
      <c r="L90" s="20"/>
      <c r="N90" s="20"/>
      <c r="P90" s="20"/>
      <c r="R90" s="20"/>
      <c r="T90" s="20"/>
    </row>
    <row r="91" spans="1:20" x14ac:dyDescent="0.25">
      <c r="A91" s="6">
        <v>201806</v>
      </c>
      <c r="B91" s="6">
        <v>36500</v>
      </c>
      <c r="C91" s="15">
        <v>186398.46</v>
      </c>
      <c r="D91" s="7">
        <v>0</v>
      </c>
      <c r="E91" s="7">
        <f t="shared" si="14"/>
        <v>186398.46</v>
      </c>
      <c r="F91" s="7">
        <f t="shared" si="17"/>
        <v>1450027.4100000001</v>
      </c>
      <c r="G91" s="10">
        <f t="shared" si="16"/>
        <v>3.5200000000000002E-2</v>
      </c>
      <c r="H91" s="11">
        <f t="shared" si="18"/>
        <v>3706.64</v>
      </c>
      <c r="I91" s="7">
        <f t="shared" ref="I91:I157" si="19">H91+I90</f>
        <v>8882.57</v>
      </c>
      <c r="J91" s="7">
        <f t="shared" si="15"/>
        <v>1441144.84</v>
      </c>
      <c r="L91" s="20"/>
      <c r="N91" s="20"/>
      <c r="P91" s="20"/>
      <c r="R91" s="20"/>
      <c r="T91" s="20"/>
    </row>
    <row r="92" spans="1:20" x14ac:dyDescent="0.25">
      <c r="A92" s="6">
        <v>201807</v>
      </c>
      <c r="B92" s="6">
        <v>36500</v>
      </c>
      <c r="C92" s="15">
        <v>254307.01</v>
      </c>
      <c r="D92" s="7">
        <v>0</v>
      </c>
      <c r="E92" s="7">
        <f t="shared" si="14"/>
        <v>254307.01</v>
      </c>
      <c r="F92" s="7">
        <f t="shared" si="17"/>
        <v>1704334.4200000002</v>
      </c>
      <c r="G92" s="10">
        <f t="shared" si="16"/>
        <v>3.5200000000000002E-2</v>
      </c>
      <c r="H92" s="11">
        <f t="shared" si="18"/>
        <v>4253.41</v>
      </c>
      <c r="I92" s="7">
        <f t="shared" si="19"/>
        <v>13135.98</v>
      </c>
      <c r="J92" s="7">
        <f t="shared" si="15"/>
        <v>1691198.4400000002</v>
      </c>
      <c r="L92" s="20"/>
      <c r="N92" s="20"/>
      <c r="P92" s="20"/>
      <c r="R92" s="20"/>
      <c r="T92" s="20"/>
    </row>
    <row r="93" spans="1:20" x14ac:dyDescent="0.25">
      <c r="A93" s="6">
        <v>201808</v>
      </c>
      <c r="B93" s="6">
        <v>36500</v>
      </c>
      <c r="C93" s="15">
        <v>70881.39</v>
      </c>
      <c r="D93" s="7">
        <v>0</v>
      </c>
      <c r="E93" s="7">
        <f t="shared" si="14"/>
        <v>70881.39</v>
      </c>
      <c r="F93" s="7">
        <f t="shared" si="17"/>
        <v>1775215.81</v>
      </c>
      <c r="G93" s="10">
        <f t="shared" si="16"/>
        <v>3.5200000000000002E-2</v>
      </c>
      <c r="H93" s="11">
        <f t="shared" si="18"/>
        <v>4999.38</v>
      </c>
      <c r="I93" s="7">
        <f t="shared" si="19"/>
        <v>18135.36</v>
      </c>
      <c r="J93" s="7">
        <f t="shared" si="15"/>
        <v>1757080.45</v>
      </c>
      <c r="L93" s="20"/>
      <c r="N93" s="20"/>
      <c r="P93" s="20"/>
      <c r="R93" s="20"/>
      <c r="T93" s="20"/>
    </row>
    <row r="94" spans="1:20" x14ac:dyDescent="0.25">
      <c r="A94" s="6">
        <v>201809</v>
      </c>
      <c r="B94" s="6">
        <v>36500</v>
      </c>
      <c r="C94" s="15">
        <v>169633.29</v>
      </c>
      <c r="D94" s="7">
        <v>0</v>
      </c>
      <c r="E94" s="7">
        <f t="shared" si="14"/>
        <v>169633.29</v>
      </c>
      <c r="F94" s="7">
        <f t="shared" si="17"/>
        <v>1944849.1</v>
      </c>
      <c r="G94" s="10">
        <f t="shared" si="16"/>
        <v>3.5200000000000002E-2</v>
      </c>
      <c r="H94" s="11">
        <f t="shared" si="18"/>
        <v>5207.3</v>
      </c>
      <c r="I94" s="7">
        <f t="shared" si="19"/>
        <v>23342.66</v>
      </c>
      <c r="J94" s="7">
        <f t="shared" si="15"/>
        <v>1921506.4400000002</v>
      </c>
      <c r="L94" s="20"/>
      <c r="N94" s="20"/>
      <c r="P94" s="20"/>
      <c r="R94" s="20"/>
      <c r="T94" s="20"/>
    </row>
    <row r="95" spans="1:20" x14ac:dyDescent="0.25">
      <c r="A95" s="6">
        <v>201810</v>
      </c>
      <c r="B95" s="6">
        <v>36500</v>
      </c>
      <c r="C95" s="15">
        <v>236019.58</v>
      </c>
      <c r="D95" s="7">
        <v>0</v>
      </c>
      <c r="E95" s="7">
        <f t="shared" si="14"/>
        <v>236019.58</v>
      </c>
      <c r="F95" s="7">
        <f t="shared" si="17"/>
        <v>2180868.6800000002</v>
      </c>
      <c r="G95" s="10">
        <f t="shared" si="16"/>
        <v>3.5200000000000002E-2</v>
      </c>
      <c r="H95" s="11">
        <f t="shared" si="18"/>
        <v>5704.89</v>
      </c>
      <c r="I95" s="7">
        <f t="shared" si="19"/>
        <v>29047.55</v>
      </c>
      <c r="J95" s="7">
        <f t="shared" si="15"/>
        <v>2151821.1300000004</v>
      </c>
      <c r="L95" s="20"/>
      <c r="N95" s="20"/>
      <c r="P95" s="20"/>
      <c r="R95" s="20"/>
      <c r="T95" s="20"/>
    </row>
    <row r="96" spans="1:20" x14ac:dyDescent="0.25">
      <c r="A96" s="6">
        <v>201811</v>
      </c>
      <c r="B96" s="6">
        <v>36500</v>
      </c>
      <c r="C96" s="15">
        <v>185030.5</v>
      </c>
      <c r="D96" s="7">
        <v>0</v>
      </c>
      <c r="E96" s="7">
        <f t="shared" si="14"/>
        <v>185030.5</v>
      </c>
      <c r="F96" s="7">
        <f t="shared" si="17"/>
        <v>2365899.1800000002</v>
      </c>
      <c r="G96" s="10">
        <f t="shared" si="16"/>
        <v>3.5200000000000002E-2</v>
      </c>
      <c r="H96" s="11">
        <f t="shared" si="18"/>
        <v>6397.21</v>
      </c>
      <c r="I96" s="7">
        <f t="shared" si="19"/>
        <v>35444.76</v>
      </c>
      <c r="J96" s="7">
        <f t="shared" si="15"/>
        <v>2330454.4200000004</v>
      </c>
      <c r="L96" s="20"/>
      <c r="N96" s="20"/>
      <c r="P96" s="20"/>
      <c r="R96" s="20"/>
      <c r="T96" s="20"/>
    </row>
    <row r="97" spans="1:20" x14ac:dyDescent="0.25">
      <c r="A97" s="6">
        <v>201812</v>
      </c>
      <c r="B97" s="6">
        <v>36500</v>
      </c>
      <c r="C97" s="15">
        <v>660980.27</v>
      </c>
      <c r="D97" s="7">
        <v>0</v>
      </c>
      <c r="E97" s="7">
        <f t="shared" si="14"/>
        <v>660980.27</v>
      </c>
      <c r="F97" s="7">
        <f t="shared" si="17"/>
        <v>3026879.45</v>
      </c>
      <c r="G97" s="10">
        <f t="shared" si="16"/>
        <v>3.5200000000000002E-2</v>
      </c>
      <c r="H97" s="11">
        <f t="shared" si="18"/>
        <v>6939.97</v>
      </c>
      <c r="I97" s="7">
        <f t="shared" si="19"/>
        <v>42384.73</v>
      </c>
      <c r="J97" s="7">
        <f t="shared" si="15"/>
        <v>2984494.72</v>
      </c>
      <c r="L97" s="20"/>
      <c r="N97" s="20"/>
      <c r="P97" s="20"/>
      <c r="R97" s="20"/>
      <c r="T97" s="20"/>
    </row>
    <row r="98" spans="1:20" x14ac:dyDescent="0.25">
      <c r="A98" s="6">
        <v>201901</v>
      </c>
      <c r="B98" s="6">
        <v>36500</v>
      </c>
      <c r="C98" s="15">
        <v>88905.3</v>
      </c>
      <c r="D98" s="7">
        <v>0</v>
      </c>
      <c r="E98" s="7">
        <f t="shared" si="14"/>
        <v>88905.3</v>
      </c>
      <c r="F98" s="7">
        <f t="shared" si="17"/>
        <v>3115784.75</v>
      </c>
      <c r="G98" s="10">
        <f t="shared" si="16"/>
        <v>3.5200000000000002E-2</v>
      </c>
      <c r="H98" s="11">
        <f t="shared" si="18"/>
        <v>8878.85</v>
      </c>
      <c r="I98" s="7">
        <f t="shared" si="19"/>
        <v>51263.58</v>
      </c>
      <c r="J98" s="7">
        <f t="shared" si="15"/>
        <v>3064521.17</v>
      </c>
      <c r="L98" s="20"/>
      <c r="N98" s="20"/>
      <c r="P98" s="20"/>
      <c r="R98" s="20"/>
      <c r="T98" s="20"/>
    </row>
    <row r="99" spans="1:20" x14ac:dyDescent="0.25">
      <c r="A99" s="6">
        <v>201902</v>
      </c>
      <c r="B99" s="6">
        <v>36500</v>
      </c>
      <c r="C99" s="15">
        <v>80169.91</v>
      </c>
      <c r="D99" s="7">
        <v>0</v>
      </c>
      <c r="E99" s="7">
        <f t="shared" si="14"/>
        <v>80169.91</v>
      </c>
      <c r="F99" s="7">
        <f t="shared" si="17"/>
        <v>3195954.66</v>
      </c>
      <c r="G99" s="10">
        <f t="shared" si="16"/>
        <v>3.5200000000000002E-2</v>
      </c>
      <c r="H99" s="11">
        <f t="shared" si="18"/>
        <v>9139.64</v>
      </c>
      <c r="I99" s="7">
        <f t="shared" si="19"/>
        <v>60403.22</v>
      </c>
      <c r="J99" s="7">
        <f t="shared" si="15"/>
        <v>3135551.44</v>
      </c>
      <c r="L99" s="20"/>
      <c r="N99" s="20"/>
      <c r="P99" s="20"/>
      <c r="R99" s="20"/>
      <c r="T99" s="20"/>
    </row>
    <row r="100" spans="1:20" x14ac:dyDescent="0.25">
      <c r="A100" s="6">
        <v>201903</v>
      </c>
      <c r="B100" s="6">
        <v>36500</v>
      </c>
      <c r="C100" s="15">
        <v>9143.0499999999993</v>
      </c>
      <c r="D100" s="7">
        <v>0</v>
      </c>
      <c r="E100" s="7">
        <f t="shared" si="14"/>
        <v>9143.0499999999993</v>
      </c>
      <c r="F100" s="7">
        <f t="shared" si="17"/>
        <v>3205097.71</v>
      </c>
      <c r="G100" s="10">
        <f t="shared" si="16"/>
        <v>3.5200000000000002E-2</v>
      </c>
      <c r="H100" s="11">
        <f t="shared" si="18"/>
        <v>9374.7999999999993</v>
      </c>
      <c r="I100" s="7">
        <f t="shared" si="19"/>
        <v>69778.02</v>
      </c>
      <c r="J100" s="7">
        <f t="shared" si="15"/>
        <v>3135319.69</v>
      </c>
      <c r="L100" s="20"/>
      <c r="N100" s="20"/>
      <c r="P100" s="20"/>
      <c r="R100" s="20"/>
      <c r="T100" s="20"/>
    </row>
    <row r="101" spans="1:20" x14ac:dyDescent="0.25">
      <c r="A101" s="6">
        <v>201904</v>
      </c>
      <c r="B101" s="6">
        <v>36500</v>
      </c>
      <c r="C101" s="15">
        <v>3046.48</v>
      </c>
      <c r="D101" s="7">
        <v>0</v>
      </c>
      <c r="E101" s="7">
        <f t="shared" si="14"/>
        <v>3046.48</v>
      </c>
      <c r="F101" s="7">
        <f t="shared" si="17"/>
        <v>3208144.19</v>
      </c>
      <c r="G101" s="10">
        <f t="shared" si="16"/>
        <v>3.5200000000000002E-2</v>
      </c>
      <c r="H101" s="11">
        <f t="shared" si="18"/>
        <v>9401.6200000000008</v>
      </c>
      <c r="I101" s="7">
        <f t="shared" si="19"/>
        <v>79179.64</v>
      </c>
      <c r="J101" s="7">
        <f t="shared" si="15"/>
        <v>3128964.55</v>
      </c>
      <c r="L101" s="20"/>
      <c r="N101" s="20"/>
      <c r="P101" s="20"/>
      <c r="R101" s="20"/>
      <c r="T101" s="20"/>
    </row>
    <row r="102" spans="1:20" x14ac:dyDescent="0.25">
      <c r="A102" s="6">
        <v>201905</v>
      </c>
      <c r="B102" s="6">
        <v>36500</v>
      </c>
      <c r="C102" s="15">
        <v>0</v>
      </c>
      <c r="D102" s="7">
        <v>0</v>
      </c>
      <c r="E102" s="7">
        <f t="shared" si="14"/>
        <v>0</v>
      </c>
      <c r="F102" s="7">
        <f t="shared" si="17"/>
        <v>3208144.19</v>
      </c>
      <c r="G102" s="10">
        <f t="shared" si="16"/>
        <v>3.5200000000000002E-2</v>
      </c>
      <c r="H102" s="11">
        <f t="shared" si="18"/>
        <v>9410.56</v>
      </c>
      <c r="I102" s="7">
        <f t="shared" si="19"/>
        <v>88590.2</v>
      </c>
      <c r="J102" s="7">
        <f t="shared" si="15"/>
        <v>3119553.9899999998</v>
      </c>
      <c r="L102" s="20"/>
      <c r="N102" s="20"/>
      <c r="P102" s="20"/>
      <c r="R102" s="20"/>
      <c r="T102" s="20"/>
    </row>
    <row r="103" spans="1:20" x14ac:dyDescent="0.25">
      <c r="A103" s="6">
        <v>201906</v>
      </c>
      <c r="B103" s="6">
        <v>36500</v>
      </c>
      <c r="C103" s="15">
        <v>0</v>
      </c>
      <c r="D103" s="7">
        <v>0</v>
      </c>
      <c r="E103" s="7">
        <f t="shared" si="14"/>
        <v>0</v>
      </c>
      <c r="F103" s="7">
        <f t="shared" si="17"/>
        <v>3208144.19</v>
      </c>
      <c r="G103" s="10">
        <f t="shared" si="16"/>
        <v>3.5200000000000002E-2</v>
      </c>
      <c r="H103" s="11">
        <f t="shared" si="18"/>
        <v>9410.56</v>
      </c>
      <c r="I103" s="7">
        <f t="shared" si="19"/>
        <v>98000.76</v>
      </c>
      <c r="J103" s="7">
        <f t="shared" si="15"/>
        <v>3110143.43</v>
      </c>
      <c r="L103" s="20"/>
      <c r="N103" s="20"/>
      <c r="P103" s="20"/>
      <c r="R103" s="20"/>
      <c r="T103" s="20"/>
    </row>
    <row r="104" spans="1:20" x14ac:dyDescent="0.25">
      <c r="A104" s="6">
        <v>201907</v>
      </c>
      <c r="B104" s="6">
        <v>36500</v>
      </c>
      <c r="C104" s="15">
        <v>0</v>
      </c>
      <c r="D104" s="7">
        <v>0</v>
      </c>
      <c r="E104" s="7">
        <f t="shared" si="14"/>
        <v>0</v>
      </c>
      <c r="F104" s="7">
        <f t="shared" si="17"/>
        <v>3208144.19</v>
      </c>
      <c r="G104" s="10">
        <f t="shared" si="16"/>
        <v>3.5200000000000002E-2</v>
      </c>
      <c r="H104" s="11">
        <f t="shared" si="18"/>
        <v>9410.56</v>
      </c>
      <c r="I104" s="7">
        <f t="shared" si="19"/>
        <v>107411.31999999999</v>
      </c>
      <c r="J104" s="7">
        <f t="shared" si="15"/>
        <v>3100732.87</v>
      </c>
      <c r="L104" s="20"/>
      <c r="N104" s="20"/>
      <c r="P104" s="20"/>
      <c r="R104" s="20"/>
      <c r="T104" s="20"/>
    </row>
    <row r="105" spans="1:20" x14ac:dyDescent="0.25">
      <c r="A105" s="6">
        <v>201908</v>
      </c>
      <c r="B105" s="6">
        <v>36500</v>
      </c>
      <c r="C105" s="7">
        <v>0</v>
      </c>
      <c r="D105" s="7">
        <v>0</v>
      </c>
      <c r="E105" s="7">
        <f t="shared" si="14"/>
        <v>0</v>
      </c>
      <c r="F105" s="7">
        <f t="shared" si="17"/>
        <v>3208144.19</v>
      </c>
      <c r="G105" s="10">
        <f t="shared" si="16"/>
        <v>3.5200000000000002E-2</v>
      </c>
      <c r="H105" s="11">
        <f t="shared" si="18"/>
        <v>9410.56</v>
      </c>
      <c r="I105" s="7">
        <f t="shared" si="19"/>
        <v>116821.87999999999</v>
      </c>
      <c r="J105" s="7">
        <f t="shared" si="15"/>
        <v>3091322.31</v>
      </c>
      <c r="L105" s="20"/>
      <c r="N105" s="20"/>
      <c r="P105" s="20"/>
      <c r="R105" s="20"/>
      <c r="T105" s="20"/>
    </row>
    <row r="106" spans="1:20" x14ac:dyDescent="0.25">
      <c r="A106" s="6">
        <v>201909</v>
      </c>
      <c r="B106" s="6">
        <v>36500</v>
      </c>
      <c r="C106" s="7">
        <v>0</v>
      </c>
      <c r="D106" s="7">
        <v>0</v>
      </c>
      <c r="E106" s="7">
        <f t="shared" si="14"/>
        <v>0</v>
      </c>
      <c r="F106" s="7">
        <f t="shared" si="17"/>
        <v>3208144.19</v>
      </c>
      <c r="G106" s="10">
        <f t="shared" si="16"/>
        <v>3.5200000000000002E-2</v>
      </c>
      <c r="H106" s="11">
        <f t="shared" si="18"/>
        <v>9410.56</v>
      </c>
      <c r="I106" s="7">
        <f t="shared" si="19"/>
        <v>126232.43999999999</v>
      </c>
      <c r="J106" s="7">
        <f t="shared" si="15"/>
        <v>3081911.75</v>
      </c>
      <c r="L106" s="20"/>
      <c r="N106" s="20"/>
      <c r="P106" s="20"/>
      <c r="R106" s="20"/>
      <c r="T106" s="20"/>
    </row>
    <row r="107" spans="1:20" x14ac:dyDescent="0.25">
      <c r="A107" s="6">
        <v>201910</v>
      </c>
      <c r="B107" s="6">
        <v>36500</v>
      </c>
      <c r="C107" s="7">
        <v>0</v>
      </c>
      <c r="D107" s="7">
        <v>0</v>
      </c>
      <c r="E107" s="7">
        <f t="shared" si="14"/>
        <v>0</v>
      </c>
      <c r="F107" s="7">
        <f t="shared" si="17"/>
        <v>3208144.19</v>
      </c>
      <c r="G107" s="10">
        <f t="shared" si="16"/>
        <v>3.5200000000000002E-2</v>
      </c>
      <c r="H107" s="11">
        <f t="shared" si="18"/>
        <v>9410.56</v>
      </c>
      <c r="I107" s="7">
        <f t="shared" si="19"/>
        <v>135643</v>
      </c>
      <c r="J107" s="7">
        <f t="shared" si="15"/>
        <v>3072501.19</v>
      </c>
      <c r="L107" s="20"/>
      <c r="N107" s="20"/>
      <c r="P107" s="20"/>
      <c r="R107" s="20"/>
      <c r="T107" s="20"/>
    </row>
    <row r="108" spans="1:20" x14ac:dyDescent="0.25">
      <c r="A108" s="6">
        <v>201911</v>
      </c>
      <c r="B108" s="6">
        <v>36500</v>
      </c>
      <c r="C108" s="7">
        <v>0</v>
      </c>
      <c r="D108" s="7">
        <v>0</v>
      </c>
      <c r="E108" s="7">
        <f t="shared" si="14"/>
        <v>0</v>
      </c>
      <c r="F108" s="7">
        <f t="shared" si="17"/>
        <v>3208144.19</v>
      </c>
      <c r="G108" s="10">
        <f t="shared" si="16"/>
        <v>3.5200000000000002E-2</v>
      </c>
      <c r="H108" s="11">
        <f t="shared" si="18"/>
        <v>9410.56</v>
      </c>
      <c r="I108" s="7">
        <f t="shared" si="19"/>
        <v>145053.56</v>
      </c>
      <c r="J108" s="7">
        <f t="shared" si="15"/>
        <v>3063090.63</v>
      </c>
      <c r="L108" s="20"/>
      <c r="N108" s="20"/>
      <c r="P108" s="20"/>
      <c r="R108" s="20"/>
      <c r="T108" s="20"/>
    </row>
    <row r="109" spans="1:20" x14ac:dyDescent="0.25">
      <c r="A109" s="6">
        <v>201912</v>
      </c>
      <c r="B109" s="6">
        <v>36500</v>
      </c>
      <c r="C109" s="7">
        <v>0</v>
      </c>
      <c r="D109" s="7">
        <v>0</v>
      </c>
      <c r="E109" s="7">
        <f t="shared" si="14"/>
        <v>0</v>
      </c>
      <c r="F109" s="7">
        <f t="shared" si="17"/>
        <v>3208144.19</v>
      </c>
      <c r="G109" s="10">
        <f t="shared" si="16"/>
        <v>3.5200000000000002E-2</v>
      </c>
      <c r="H109" s="11">
        <f t="shared" si="18"/>
        <v>9410.56</v>
      </c>
      <c r="I109" s="7">
        <f t="shared" si="19"/>
        <v>154464.12</v>
      </c>
      <c r="J109" s="7">
        <f t="shared" si="15"/>
        <v>3053680.07</v>
      </c>
      <c r="L109" s="20"/>
      <c r="N109" s="20"/>
      <c r="P109" s="20"/>
      <c r="R109" s="20"/>
      <c r="T109" s="20"/>
    </row>
    <row r="110" spans="1:20" x14ac:dyDescent="0.25">
      <c r="A110" s="6">
        <v>202001</v>
      </c>
      <c r="B110" s="6">
        <v>36500</v>
      </c>
      <c r="C110" s="7">
        <v>0</v>
      </c>
      <c r="D110" s="7">
        <v>0</v>
      </c>
      <c r="E110" s="7">
        <f t="shared" si="14"/>
        <v>0</v>
      </c>
      <c r="F110" s="7">
        <f t="shared" si="17"/>
        <v>3208144.19</v>
      </c>
      <c r="G110" s="10">
        <f t="shared" si="16"/>
        <v>3.5200000000000002E-2</v>
      </c>
      <c r="H110" s="11">
        <f t="shared" si="18"/>
        <v>9410.56</v>
      </c>
      <c r="I110" s="7">
        <f t="shared" si="19"/>
        <v>163874.68</v>
      </c>
      <c r="J110" s="7">
        <f t="shared" si="15"/>
        <v>3044269.51</v>
      </c>
      <c r="L110" s="20"/>
      <c r="N110" s="20"/>
      <c r="P110" s="20"/>
      <c r="R110" s="20"/>
      <c r="T110" s="20"/>
    </row>
    <row r="111" spans="1:20" x14ac:dyDescent="0.25">
      <c r="A111" s="6">
        <v>202002</v>
      </c>
      <c r="B111" s="6">
        <v>36500</v>
      </c>
      <c r="C111" s="7">
        <v>0</v>
      </c>
      <c r="D111" s="7">
        <v>0</v>
      </c>
      <c r="E111" s="7">
        <f t="shared" si="14"/>
        <v>0</v>
      </c>
      <c r="F111" s="7">
        <f t="shared" si="17"/>
        <v>3208144.19</v>
      </c>
      <c r="G111" s="10">
        <f t="shared" si="16"/>
        <v>3.5200000000000002E-2</v>
      </c>
      <c r="H111" s="11">
        <f t="shared" si="18"/>
        <v>9410.56</v>
      </c>
      <c r="I111" s="7">
        <f t="shared" si="19"/>
        <v>173285.24</v>
      </c>
      <c r="J111" s="7">
        <f t="shared" si="15"/>
        <v>3034858.95</v>
      </c>
      <c r="L111" s="20"/>
      <c r="N111" s="20"/>
      <c r="P111" s="20"/>
      <c r="R111" s="20"/>
      <c r="T111" s="20"/>
    </row>
    <row r="112" spans="1:20" x14ac:dyDescent="0.25">
      <c r="A112" s="6">
        <v>202003</v>
      </c>
      <c r="B112" s="6">
        <v>36500</v>
      </c>
      <c r="C112" s="7">
        <v>0</v>
      </c>
      <c r="D112" s="7">
        <v>0</v>
      </c>
      <c r="E112" s="7">
        <f t="shared" si="14"/>
        <v>0</v>
      </c>
      <c r="F112" s="7">
        <f t="shared" si="17"/>
        <v>3208144.19</v>
      </c>
      <c r="G112" s="10">
        <f t="shared" si="16"/>
        <v>3.5200000000000002E-2</v>
      </c>
      <c r="H112" s="11">
        <f t="shared" si="18"/>
        <v>9410.56</v>
      </c>
      <c r="I112" s="7">
        <f t="shared" si="19"/>
        <v>182695.8</v>
      </c>
      <c r="J112" s="7">
        <f t="shared" si="15"/>
        <v>3025448.39</v>
      </c>
      <c r="L112" s="20"/>
      <c r="N112" s="20"/>
      <c r="P112" s="20"/>
      <c r="R112" s="20"/>
      <c r="T112" s="20"/>
    </row>
    <row r="113" spans="1:20" x14ac:dyDescent="0.25">
      <c r="A113" s="6">
        <v>202004</v>
      </c>
      <c r="B113" s="6">
        <v>36500</v>
      </c>
      <c r="C113" s="7">
        <v>0</v>
      </c>
      <c r="D113" s="7">
        <v>0</v>
      </c>
      <c r="E113" s="7">
        <f t="shared" si="14"/>
        <v>0</v>
      </c>
      <c r="F113" s="7">
        <f t="shared" si="17"/>
        <v>3208144.19</v>
      </c>
      <c r="G113" s="10">
        <f t="shared" si="16"/>
        <v>3.5200000000000002E-2</v>
      </c>
      <c r="H113" s="11">
        <f t="shared" si="18"/>
        <v>9410.56</v>
      </c>
      <c r="I113" s="7">
        <f t="shared" si="19"/>
        <v>192106.36</v>
      </c>
      <c r="J113" s="7">
        <f t="shared" si="15"/>
        <v>3016037.83</v>
      </c>
      <c r="L113" s="20"/>
      <c r="N113" s="20"/>
      <c r="P113" s="20"/>
      <c r="R113" s="20"/>
      <c r="T113" s="20"/>
    </row>
    <row r="114" spans="1:20" x14ac:dyDescent="0.25">
      <c r="A114" s="6">
        <v>202005</v>
      </c>
      <c r="B114" s="6">
        <v>36500</v>
      </c>
      <c r="C114" s="7">
        <v>0</v>
      </c>
      <c r="D114" s="7">
        <v>0</v>
      </c>
      <c r="E114" s="7">
        <f t="shared" si="14"/>
        <v>0</v>
      </c>
      <c r="F114" s="7">
        <f t="shared" si="17"/>
        <v>3208144.19</v>
      </c>
      <c r="G114" s="10">
        <f t="shared" si="16"/>
        <v>3.5200000000000002E-2</v>
      </c>
      <c r="H114" s="11">
        <f t="shared" si="18"/>
        <v>9410.56</v>
      </c>
      <c r="I114" s="7">
        <f t="shared" si="19"/>
        <v>201516.91999999998</v>
      </c>
      <c r="J114" s="7">
        <f t="shared" si="15"/>
        <v>3006627.27</v>
      </c>
      <c r="L114" s="20"/>
      <c r="N114" s="20"/>
      <c r="P114" s="20"/>
      <c r="R114" s="20"/>
      <c r="T114" s="20"/>
    </row>
    <row r="115" spans="1:20" x14ac:dyDescent="0.25">
      <c r="A115" s="6">
        <v>202006</v>
      </c>
      <c r="B115" s="6">
        <v>36500</v>
      </c>
      <c r="C115" s="7">
        <v>0</v>
      </c>
      <c r="D115" s="7">
        <v>0</v>
      </c>
      <c r="E115" s="7">
        <f t="shared" si="14"/>
        <v>0</v>
      </c>
      <c r="F115" s="7">
        <f t="shared" si="17"/>
        <v>3208144.19</v>
      </c>
      <c r="G115" s="10">
        <f t="shared" si="16"/>
        <v>3.5200000000000002E-2</v>
      </c>
      <c r="H115" s="11">
        <f t="shared" si="18"/>
        <v>9410.56</v>
      </c>
      <c r="I115" s="7">
        <f t="shared" si="19"/>
        <v>210927.47999999998</v>
      </c>
      <c r="J115" s="7">
        <f t="shared" si="15"/>
        <v>2997216.71</v>
      </c>
      <c r="L115" s="20"/>
      <c r="N115" s="20"/>
      <c r="P115" s="20"/>
      <c r="R115" s="20"/>
      <c r="T115" s="20"/>
    </row>
    <row r="116" spans="1:20" x14ac:dyDescent="0.25">
      <c r="A116" s="6">
        <v>202007</v>
      </c>
      <c r="B116" s="6">
        <v>36500</v>
      </c>
      <c r="C116" s="7">
        <v>0</v>
      </c>
      <c r="D116" s="7">
        <v>0</v>
      </c>
      <c r="E116" s="7">
        <f t="shared" si="14"/>
        <v>0</v>
      </c>
      <c r="F116" s="7">
        <f t="shared" si="17"/>
        <v>3208144.19</v>
      </c>
      <c r="G116" s="10">
        <f t="shared" si="16"/>
        <v>3.5200000000000002E-2</v>
      </c>
      <c r="H116" s="11">
        <f t="shared" si="18"/>
        <v>9410.56</v>
      </c>
      <c r="I116" s="7">
        <f t="shared" si="19"/>
        <v>220338.03999999998</v>
      </c>
      <c r="J116" s="7">
        <f t="shared" si="15"/>
        <v>2987806.15</v>
      </c>
      <c r="L116" s="20"/>
      <c r="N116" s="20"/>
      <c r="P116" s="20"/>
      <c r="R116" s="20"/>
      <c r="T116" s="20"/>
    </row>
    <row r="117" spans="1:20" x14ac:dyDescent="0.25">
      <c r="A117" s="6">
        <v>202008</v>
      </c>
      <c r="B117" s="6">
        <v>36500</v>
      </c>
      <c r="C117" s="7">
        <v>0</v>
      </c>
      <c r="D117" s="7">
        <v>0</v>
      </c>
      <c r="E117" s="7">
        <f t="shared" si="14"/>
        <v>0</v>
      </c>
      <c r="F117" s="7">
        <f t="shared" si="17"/>
        <v>3208144.19</v>
      </c>
      <c r="G117" s="10">
        <f t="shared" si="16"/>
        <v>3.5200000000000002E-2</v>
      </c>
      <c r="H117" s="11">
        <f t="shared" si="18"/>
        <v>9410.56</v>
      </c>
      <c r="I117" s="7">
        <f t="shared" si="19"/>
        <v>229748.59999999998</v>
      </c>
      <c r="J117" s="7">
        <f t="shared" si="15"/>
        <v>2978395.59</v>
      </c>
      <c r="L117" s="20"/>
      <c r="N117" s="20"/>
      <c r="P117" s="20"/>
      <c r="R117" s="20"/>
      <c r="T117" s="20"/>
    </row>
    <row r="118" spans="1:20" x14ac:dyDescent="0.25">
      <c r="A118" s="6">
        <v>202009</v>
      </c>
      <c r="B118" s="6">
        <v>36500</v>
      </c>
      <c r="C118" s="7">
        <v>0</v>
      </c>
      <c r="D118" s="7">
        <v>0</v>
      </c>
      <c r="E118" s="7">
        <f t="shared" si="14"/>
        <v>0</v>
      </c>
      <c r="F118" s="7">
        <f t="shared" si="17"/>
        <v>3208144.19</v>
      </c>
      <c r="G118" s="10">
        <f t="shared" si="16"/>
        <v>3.5200000000000002E-2</v>
      </c>
      <c r="H118" s="11">
        <f t="shared" si="18"/>
        <v>9410.56</v>
      </c>
      <c r="I118" s="7">
        <f t="shared" si="19"/>
        <v>239159.15999999997</v>
      </c>
      <c r="J118" s="7">
        <f t="shared" si="15"/>
        <v>2968985.03</v>
      </c>
      <c r="L118" s="20"/>
      <c r="N118" s="20"/>
      <c r="P118" s="20"/>
      <c r="R118" s="20"/>
      <c r="T118" s="20"/>
    </row>
    <row r="119" spans="1:20" x14ac:dyDescent="0.25">
      <c r="A119" s="6">
        <v>202010</v>
      </c>
      <c r="B119" s="6">
        <v>36500</v>
      </c>
      <c r="C119" s="7">
        <v>0</v>
      </c>
      <c r="D119" s="7">
        <v>0</v>
      </c>
      <c r="E119" s="7">
        <f t="shared" si="14"/>
        <v>0</v>
      </c>
      <c r="F119" s="7">
        <f t="shared" si="17"/>
        <v>3208144.19</v>
      </c>
      <c r="G119" s="10">
        <f t="shared" si="16"/>
        <v>3.5200000000000002E-2</v>
      </c>
      <c r="H119" s="11">
        <f t="shared" si="18"/>
        <v>9410.56</v>
      </c>
      <c r="I119" s="7">
        <f t="shared" si="19"/>
        <v>248569.71999999997</v>
      </c>
      <c r="J119" s="7">
        <f t="shared" si="15"/>
        <v>2959574.4699999997</v>
      </c>
      <c r="L119" s="20"/>
      <c r="N119" s="20"/>
      <c r="P119" s="20"/>
      <c r="R119" s="20"/>
      <c r="T119" s="20"/>
    </row>
    <row r="120" spans="1:20" x14ac:dyDescent="0.25">
      <c r="A120" s="6">
        <v>202011</v>
      </c>
      <c r="B120" s="6">
        <v>36500</v>
      </c>
      <c r="C120" s="7">
        <v>0</v>
      </c>
      <c r="D120" s="7">
        <v>0</v>
      </c>
      <c r="E120" s="7">
        <f t="shared" si="14"/>
        <v>0</v>
      </c>
      <c r="F120" s="7">
        <f t="shared" si="17"/>
        <v>3208144.19</v>
      </c>
      <c r="G120" s="10">
        <f t="shared" si="16"/>
        <v>3.5200000000000002E-2</v>
      </c>
      <c r="H120" s="11">
        <f t="shared" si="18"/>
        <v>9410.56</v>
      </c>
      <c r="I120" s="7">
        <f t="shared" si="19"/>
        <v>257980.27999999997</v>
      </c>
      <c r="J120" s="7">
        <f t="shared" si="15"/>
        <v>2950163.91</v>
      </c>
      <c r="L120" s="20"/>
      <c r="N120" s="20"/>
      <c r="P120" s="20"/>
      <c r="R120" s="20"/>
      <c r="T120" s="20"/>
    </row>
    <row r="121" spans="1:20" x14ac:dyDescent="0.25">
      <c r="A121" s="6">
        <v>202012</v>
      </c>
      <c r="B121" s="6">
        <v>36500</v>
      </c>
      <c r="C121" s="7">
        <v>0</v>
      </c>
      <c r="D121" s="7">
        <v>0</v>
      </c>
      <c r="E121" s="7">
        <f t="shared" si="14"/>
        <v>0</v>
      </c>
      <c r="F121" s="7">
        <f t="shared" si="17"/>
        <v>3208144.19</v>
      </c>
      <c r="G121" s="10">
        <f t="shared" si="16"/>
        <v>3.5200000000000002E-2</v>
      </c>
      <c r="H121" s="11">
        <f t="shared" si="18"/>
        <v>9410.56</v>
      </c>
      <c r="I121" s="7">
        <f t="shared" si="19"/>
        <v>267390.83999999997</v>
      </c>
      <c r="J121" s="7">
        <f t="shared" si="15"/>
        <v>2940753.35</v>
      </c>
      <c r="L121" s="20"/>
      <c r="N121" s="20"/>
      <c r="P121" s="20"/>
      <c r="R121" s="20"/>
      <c r="T121" s="20"/>
    </row>
    <row r="122" spans="1:20" x14ac:dyDescent="0.25">
      <c r="A122" s="6">
        <v>202101</v>
      </c>
      <c r="B122" s="6">
        <v>36500</v>
      </c>
      <c r="C122" s="7">
        <v>0</v>
      </c>
      <c r="D122" s="11">
        <v>3659014.18</v>
      </c>
      <c r="E122" s="7">
        <f t="shared" si="14"/>
        <v>3659014.18</v>
      </c>
      <c r="F122" s="7">
        <f t="shared" si="17"/>
        <v>6867158.3700000001</v>
      </c>
      <c r="G122" s="10">
        <f t="shared" si="16"/>
        <v>3.5200000000000002E-2</v>
      </c>
      <c r="H122" s="11">
        <f t="shared" si="18"/>
        <v>9410.56</v>
      </c>
      <c r="I122" s="7">
        <f t="shared" si="19"/>
        <v>276801.39999999997</v>
      </c>
      <c r="J122" s="7">
        <f t="shared" si="15"/>
        <v>6590356.9699999997</v>
      </c>
      <c r="L122" s="20"/>
      <c r="N122" s="20"/>
      <c r="P122" s="20"/>
      <c r="R122" s="20"/>
      <c r="T122" s="20"/>
    </row>
    <row r="123" spans="1:20" x14ac:dyDescent="0.25">
      <c r="A123" s="6">
        <v>202102</v>
      </c>
      <c r="B123" s="6">
        <v>36500</v>
      </c>
      <c r="C123" s="7">
        <v>0</v>
      </c>
      <c r="D123" s="11">
        <v>167271.51</v>
      </c>
      <c r="E123" s="7">
        <f t="shared" si="14"/>
        <v>167271.51</v>
      </c>
      <c r="F123" s="7">
        <f t="shared" si="17"/>
        <v>7034429.8799999999</v>
      </c>
      <c r="G123" s="10">
        <f t="shared" si="16"/>
        <v>3.5200000000000002E-2</v>
      </c>
      <c r="H123" s="11">
        <f t="shared" si="18"/>
        <v>20143.66</v>
      </c>
      <c r="I123" s="7">
        <f t="shared" si="19"/>
        <v>296945.05999999994</v>
      </c>
      <c r="J123" s="7">
        <f t="shared" si="15"/>
        <v>6737484.8200000003</v>
      </c>
      <c r="L123" s="20"/>
      <c r="N123" s="20"/>
      <c r="P123" s="20"/>
      <c r="R123" s="20"/>
      <c r="T123" s="20"/>
    </row>
    <row r="124" spans="1:20" x14ac:dyDescent="0.25">
      <c r="A124" s="6">
        <v>202103</v>
      </c>
      <c r="B124" s="6">
        <v>36500</v>
      </c>
      <c r="C124" s="7">
        <v>0</v>
      </c>
      <c r="D124" s="11">
        <v>217725.19</v>
      </c>
      <c r="E124" s="7">
        <f t="shared" si="14"/>
        <v>217725.19</v>
      </c>
      <c r="F124" s="7">
        <f t="shared" si="17"/>
        <v>7252155.0700000003</v>
      </c>
      <c r="G124" s="10">
        <f t="shared" si="16"/>
        <v>3.5200000000000002E-2</v>
      </c>
      <c r="H124" s="11">
        <f t="shared" si="18"/>
        <v>20634.330000000002</v>
      </c>
      <c r="I124" s="7">
        <f t="shared" si="19"/>
        <v>317579.38999999996</v>
      </c>
      <c r="J124" s="7">
        <f t="shared" si="15"/>
        <v>6934575.6800000006</v>
      </c>
      <c r="L124" s="20"/>
      <c r="N124" s="20"/>
      <c r="P124" s="20"/>
      <c r="R124" s="20"/>
      <c r="T124" s="20"/>
    </row>
    <row r="125" spans="1:20" x14ac:dyDescent="0.25">
      <c r="A125" s="6">
        <v>202104</v>
      </c>
      <c r="B125" s="6">
        <v>36500</v>
      </c>
      <c r="C125" s="7">
        <v>0</v>
      </c>
      <c r="D125" s="11">
        <v>136193.22</v>
      </c>
      <c r="E125" s="7">
        <f t="shared" si="14"/>
        <v>136193.22</v>
      </c>
      <c r="F125" s="7">
        <f t="shared" si="17"/>
        <v>7388348.29</v>
      </c>
      <c r="G125" s="10">
        <f t="shared" si="16"/>
        <v>3.5200000000000002E-2</v>
      </c>
      <c r="H125" s="11">
        <f t="shared" si="18"/>
        <v>21272.99</v>
      </c>
      <c r="I125" s="7">
        <f t="shared" si="19"/>
        <v>338852.37999999995</v>
      </c>
      <c r="J125" s="7">
        <f t="shared" si="15"/>
        <v>7049495.9100000001</v>
      </c>
      <c r="L125" s="20"/>
      <c r="N125" s="20"/>
      <c r="P125" s="20"/>
      <c r="R125" s="20"/>
      <c r="T125" s="20"/>
    </row>
    <row r="126" spans="1:20" x14ac:dyDescent="0.25">
      <c r="A126" s="6">
        <v>202105</v>
      </c>
      <c r="B126" s="6">
        <v>36500</v>
      </c>
      <c r="C126" s="7">
        <v>0</v>
      </c>
      <c r="D126" s="11">
        <v>208198.75</v>
      </c>
      <c r="E126" s="7">
        <f t="shared" si="14"/>
        <v>208198.75</v>
      </c>
      <c r="F126" s="7">
        <f t="shared" si="17"/>
        <v>7596547.04</v>
      </c>
      <c r="G126" s="10">
        <f t="shared" si="16"/>
        <v>3.5200000000000002E-2</v>
      </c>
      <c r="H126" s="11">
        <f t="shared" si="18"/>
        <v>21672.49</v>
      </c>
      <c r="I126" s="7">
        <f t="shared" si="19"/>
        <v>360524.86999999994</v>
      </c>
      <c r="J126" s="7">
        <f t="shared" si="15"/>
        <v>7236022.1699999999</v>
      </c>
      <c r="L126" s="20"/>
      <c r="N126" s="20"/>
      <c r="P126" s="20"/>
      <c r="R126" s="20"/>
      <c r="T126" s="20"/>
    </row>
    <row r="127" spans="1:20" x14ac:dyDescent="0.25">
      <c r="A127" s="6">
        <v>202106</v>
      </c>
      <c r="B127" s="6">
        <v>36500</v>
      </c>
      <c r="C127" s="7">
        <v>0</v>
      </c>
      <c r="D127" s="11">
        <v>167565.87</v>
      </c>
      <c r="E127" s="7">
        <f t="shared" si="14"/>
        <v>167565.87</v>
      </c>
      <c r="F127" s="7">
        <f t="shared" si="17"/>
        <v>7764112.9100000001</v>
      </c>
      <c r="G127" s="10">
        <f t="shared" si="16"/>
        <v>3.5200000000000002E-2</v>
      </c>
      <c r="H127" s="11">
        <f t="shared" si="18"/>
        <v>22283.200000000001</v>
      </c>
      <c r="I127" s="7">
        <f t="shared" si="19"/>
        <v>382808.06999999995</v>
      </c>
      <c r="J127" s="7">
        <f t="shared" si="15"/>
        <v>7381304.8399999999</v>
      </c>
      <c r="L127" s="20"/>
      <c r="N127" s="20"/>
      <c r="P127" s="20"/>
      <c r="R127" s="20"/>
      <c r="T127" s="20"/>
    </row>
    <row r="128" spans="1:20" x14ac:dyDescent="0.25">
      <c r="A128" s="6">
        <v>202107</v>
      </c>
      <c r="B128" s="6">
        <v>36500</v>
      </c>
      <c r="C128" s="7">
        <v>0</v>
      </c>
      <c r="D128" s="11">
        <v>215132.13</v>
      </c>
      <c r="E128" s="7">
        <f t="shared" si="14"/>
        <v>215132.13</v>
      </c>
      <c r="F128" s="7">
        <f t="shared" si="17"/>
        <v>7979245.04</v>
      </c>
      <c r="G128" s="10">
        <f t="shared" si="16"/>
        <v>3.5200000000000002E-2</v>
      </c>
      <c r="H128" s="11">
        <f t="shared" si="18"/>
        <v>22774.73</v>
      </c>
      <c r="I128" s="7">
        <f t="shared" si="19"/>
        <v>405582.79999999993</v>
      </c>
      <c r="J128" s="7">
        <f t="shared" si="15"/>
        <v>7573662.2400000002</v>
      </c>
      <c r="L128" s="20"/>
      <c r="N128" s="20"/>
      <c r="P128" s="20"/>
      <c r="R128" s="20"/>
      <c r="T128" s="20"/>
    </row>
    <row r="129" spans="1:20" x14ac:dyDescent="0.25">
      <c r="A129" s="6">
        <v>202108</v>
      </c>
      <c r="B129" s="6">
        <v>36500</v>
      </c>
      <c r="C129" s="7">
        <v>0</v>
      </c>
      <c r="D129" s="11">
        <v>199483.89</v>
      </c>
      <c r="E129" s="7">
        <f t="shared" si="14"/>
        <v>199483.89</v>
      </c>
      <c r="F129" s="7">
        <f t="shared" si="17"/>
        <v>8178728.9299999997</v>
      </c>
      <c r="G129" s="10">
        <f t="shared" si="16"/>
        <v>3.5200000000000002E-2</v>
      </c>
      <c r="H129" s="11">
        <f t="shared" si="18"/>
        <v>23405.79</v>
      </c>
      <c r="I129" s="7">
        <f t="shared" si="19"/>
        <v>428988.58999999991</v>
      </c>
      <c r="J129" s="7">
        <f t="shared" si="15"/>
        <v>7749740.3399999999</v>
      </c>
      <c r="L129" s="20"/>
      <c r="N129" s="20"/>
      <c r="P129" s="20"/>
      <c r="R129" s="20"/>
      <c r="T129" s="20"/>
    </row>
    <row r="130" spans="1:20" x14ac:dyDescent="0.25">
      <c r="A130" s="6">
        <v>202109</v>
      </c>
      <c r="B130" s="6">
        <v>36500</v>
      </c>
      <c r="C130" s="7">
        <v>0</v>
      </c>
      <c r="D130" s="11">
        <v>313146.84999999998</v>
      </c>
      <c r="E130" s="7">
        <f t="shared" si="14"/>
        <v>313146.84999999998</v>
      </c>
      <c r="F130" s="7">
        <f t="shared" si="17"/>
        <v>8491875.7799999993</v>
      </c>
      <c r="G130" s="10">
        <f t="shared" si="16"/>
        <v>3.5200000000000002E-2</v>
      </c>
      <c r="H130" s="11">
        <f t="shared" si="18"/>
        <v>23990.94</v>
      </c>
      <c r="I130" s="7">
        <f t="shared" si="19"/>
        <v>452979.52999999991</v>
      </c>
      <c r="J130" s="7">
        <f t="shared" si="15"/>
        <v>8038896.2499999991</v>
      </c>
      <c r="L130" s="20"/>
      <c r="N130" s="20"/>
      <c r="P130" s="20"/>
      <c r="R130" s="20"/>
      <c r="T130" s="20"/>
    </row>
    <row r="131" spans="1:20" x14ac:dyDescent="0.25">
      <c r="A131" s="6">
        <v>202110</v>
      </c>
      <c r="B131" s="6">
        <v>36500</v>
      </c>
      <c r="C131" s="7">
        <v>0</v>
      </c>
      <c r="D131" s="11">
        <v>148655.5</v>
      </c>
      <c r="E131" s="7">
        <f t="shared" si="14"/>
        <v>148655.5</v>
      </c>
      <c r="F131" s="7">
        <f t="shared" si="17"/>
        <v>8640531.2799999993</v>
      </c>
      <c r="G131" s="10">
        <f t="shared" si="16"/>
        <v>3.5200000000000002E-2</v>
      </c>
      <c r="H131" s="11">
        <f t="shared" si="18"/>
        <v>24909.5</v>
      </c>
      <c r="I131" s="7">
        <f t="shared" si="19"/>
        <v>477889.02999999991</v>
      </c>
      <c r="J131" s="7">
        <f t="shared" si="15"/>
        <v>8162642.2499999991</v>
      </c>
      <c r="L131" s="20"/>
      <c r="N131" s="20"/>
      <c r="P131" s="20"/>
      <c r="R131" s="20"/>
      <c r="T131" s="20"/>
    </row>
    <row r="132" spans="1:20" x14ac:dyDescent="0.25">
      <c r="A132" s="6">
        <v>202111</v>
      </c>
      <c r="B132" s="6">
        <v>36500</v>
      </c>
      <c r="C132" s="7">
        <v>0</v>
      </c>
      <c r="D132" s="11">
        <v>286410.01</v>
      </c>
      <c r="E132" s="7">
        <f t="shared" si="14"/>
        <v>286410.01</v>
      </c>
      <c r="F132" s="7">
        <f t="shared" si="17"/>
        <v>8926941.2899999991</v>
      </c>
      <c r="G132" s="10">
        <f t="shared" si="16"/>
        <v>3.5200000000000002E-2</v>
      </c>
      <c r="H132" s="11">
        <f t="shared" si="18"/>
        <v>25345.56</v>
      </c>
      <c r="I132" s="7">
        <f t="shared" si="19"/>
        <v>503234.58999999991</v>
      </c>
      <c r="J132" s="7">
        <f t="shared" si="15"/>
        <v>8423706.6999999993</v>
      </c>
      <c r="L132" s="20"/>
      <c r="N132" s="20"/>
      <c r="P132" s="20"/>
      <c r="R132" s="20"/>
      <c r="T132" s="20"/>
    </row>
    <row r="133" spans="1:20" x14ac:dyDescent="0.25">
      <c r="A133" s="6">
        <v>202112</v>
      </c>
      <c r="B133" s="6">
        <v>36500</v>
      </c>
      <c r="C133" s="7">
        <v>0</v>
      </c>
      <c r="D133" s="11">
        <v>146342.59</v>
      </c>
      <c r="E133" s="7">
        <f t="shared" si="14"/>
        <v>146342.59</v>
      </c>
      <c r="F133" s="7">
        <f t="shared" si="17"/>
        <v>9073283.879999999</v>
      </c>
      <c r="G133" s="10">
        <f t="shared" si="16"/>
        <v>3.5200000000000002E-2</v>
      </c>
      <c r="H133" s="11">
        <f t="shared" si="18"/>
        <v>26185.69</v>
      </c>
      <c r="I133" s="7">
        <f t="shared" si="19"/>
        <v>529420.27999999991</v>
      </c>
      <c r="J133" s="7">
        <f t="shared" si="15"/>
        <v>8543863.5999999996</v>
      </c>
      <c r="L133" s="20"/>
      <c r="N133" s="20"/>
      <c r="P133" s="20"/>
      <c r="R133" s="20"/>
      <c r="T133" s="20"/>
    </row>
    <row r="134" spans="1:20" x14ac:dyDescent="0.25">
      <c r="A134" s="6">
        <v>202201</v>
      </c>
      <c r="B134" s="6">
        <v>36500</v>
      </c>
      <c r="C134" s="7">
        <v>0</v>
      </c>
      <c r="D134" s="11">
        <v>158691.79999999999</v>
      </c>
      <c r="E134" s="7">
        <f t="shared" si="14"/>
        <v>158691.79999999999</v>
      </c>
      <c r="F134" s="7">
        <f t="shared" si="17"/>
        <v>9231975.6799999997</v>
      </c>
      <c r="G134" s="10">
        <f t="shared" si="16"/>
        <v>3.5200000000000002E-2</v>
      </c>
      <c r="H134" s="11">
        <f t="shared" si="18"/>
        <v>26614.97</v>
      </c>
      <c r="I134" s="7">
        <f t="shared" si="19"/>
        <v>556035.24999999988</v>
      </c>
      <c r="J134" s="7">
        <f t="shared" si="15"/>
        <v>8675940.4299999997</v>
      </c>
      <c r="L134" s="20"/>
      <c r="N134" s="20"/>
      <c r="P134" s="20"/>
      <c r="R134" s="20"/>
      <c r="T134" s="20"/>
    </row>
    <row r="135" spans="1:20" x14ac:dyDescent="0.25">
      <c r="A135" s="6">
        <v>202202</v>
      </c>
      <c r="B135" s="6">
        <v>36500</v>
      </c>
      <c r="C135" s="7">
        <v>0</v>
      </c>
      <c r="D135" s="11">
        <v>172685.86000000002</v>
      </c>
      <c r="E135" s="7">
        <f t="shared" si="14"/>
        <v>172685.86000000002</v>
      </c>
      <c r="F135" s="7">
        <f t="shared" si="17"/>
        <v>9404661.5399999991</v>
      </c>
      <c r="G135" s="10">
        <f t="shared" si="16"/>
        <v>3.5200000000000002E-2</v>
      </c>
      <c r="H135" s="11">
        <f t="shared" si="18"/>
        <v>27080.46</v>
      </c>
      <c r="I135" s="7">
        <f t="shared" si="19"/>
        <v>583115.70999999985</v>
      </c>
      <c r="J135" s="7">
        <f t="shared" si="15"/>
        <v>8821545.8300000001</v>
      </c>
      <c r="L135" s="20"/>
      <c r="N135" s="20"/>
      <c r="P135" s="20"/>
      <c r="R135" s="20"/>
      <c r="T135" s="20"/>
    </row>
    <row r="136" spans="1:20" x14ac:dyDescent="0.25">
      <c r="A136" s="6">
        <v>202203</v>
      </c>
      <c r="B136" s="6">
        <v>36500</v>
      </c>
      <c r="C136" s="7">
        <v>0</v>
      </c>
      <c r="D136" s="11">
        <v>265334.96000000002</v>
      </c>
      <c r="E136" s="7">
        <f t="shared" si="14"/>
        <v>265334.96000000002</v>
      </c>
      <c r="F136" s="7">
        <f t="shared" si="17"/>
        <v>9669996.5</v>
      </c>
      <c r="G136" s="10">
        <f t="shared" si="16"/>
        <v>3.5200000000000002E-2</v>
      </c>
      <c r="H136" s="11">
        <f t="shared" si="18"/>
        <v>27587.01</v>
      </c>
      <c r="I136" s="7">
        <f t="shared" si="19"/>
        <v>610702.71999999986</v>
      </c>
      <c r="J136" s="7">
        <f t="shared" si="15"/>
        <v>9059293.7799999993</v>
      </c>
      <c r="L136" s="20"/>
      <c r="N136" s="20"/>
      <c r="P136" s="20"/>
      <c r="R136" s="20"/>
      <c r="T136" s="20"/>
    </row>
    <row r="137" spans="1:20" x14ac:dyDescent="0.25">
      <c r="A137" s="6">
        <v>202204</v>
      </c>
      <c r="B137" s="6">
        <v>36500</v>
      </c>
      <c r="C137" s="7">
        <v>0</v>
      </c>
      <c r="D137" s="11">
        <v>288026.25</v>
      </c>
      <c r="E137" s="7">
        <f t="shared" si="14"/>
        <v>288026.25</v>
      </c>
      <c r="F137" s="7">
        <f t="shared" si="17"/>
        <v>9958022.75</v>
      </c>
      <c r="G137" s="10">
        <f t="shared" si="16"/>
        <v>3.5200000000000002E-2</v>
      </c>
      <c r="H137" s="11">
        <f t="shared" si="18"/>
        <v>28365.32</v>
      </c>
      <c r="I137" s="7">
        <f t="shared" si="19"/>
        <v>639068.0399999998</v>
      </c>
      <c r="J137" s="7">
        <f t="shared" si="15"/>
        <v>9318954.7100000009</v>
      </c>
      <c r="L137" s="20"/>
      <c r="N137" s="20"/>
      <c r="P137" s="20"/>
      <c r="R137" s="20"/>
      <c r="T137" s="20"/>
    </row>
    <row r="138" spans="1:20" x14ac:dyDescent="0.25">
      <c r="A138" s="6">
        <v>202205</v>
      </c>
      <c r="B138" s="6">
        <v>36500</v>
      </c>
      <c r="C138" s="7">
        <v>0</v>
      </c>
      <c r="D138" s="11">
        <v>279667.71000000002</v>
      </c>
      <c r="E138" s="7">
        <f t="shared" si="14"/>
        <v>279667.71000000002</v>
      </c>
      <c r="F138" s="7">
        <f t="shared" si="17"/>
        <v>10237690.460000001</v>
      </c>
      <c r="G138" s="10">
        <f t="shared" si="16"/>
        <v>3.5200000000000002E-2</v>
      </c>
      <c r="H138" s="11">
        <f t="shared" si="18"/>
        <v>29210.2</v>
      </c>
      <c r="I138" s="7">
        <f t="shared" si="19"/>
        <v>668278.23999999976</v>
      </c>
      <c r="J138" s="7">
        <f t="shared" si="15"/>
        <v>9569412.2200000007</v>
      </c>
      <c r="L138" s="20"/>
      <c r="N138" s="20"/>
      <c r="P138" s="20"/>
      <c r="R138" s="20"/>
      <c r="T138" s="20"/>
    </row>
    <row r="139" spans="1:20" x14ac:dyDescent="0.25">
      <c r="A139" s="6">
        <v>202206</v>
      </c>
      <c r="B139" s="6">
        <v>36500</v>
      </c>
      <c r="C139" s="7">
        <v>0</v>
      </c>
      <c r="D139" s="11">
        <v>386216.68</v>
      </c>
      <c r="E139" s="7">
        <f t="shared" si="14"/>
        <v>386216.68</v>
      </c>
      <c r="F139" s="7">
        <f t="shared" si="17"/>
        <v>10623907.140000001</v>
      </c>
      <c r="G139" s="10">
        <f t="shared" si="16"/>
        <v>3.5200000000000002E-2</v>
      </c>
      <c r="H139" s="11">
        <f t="shared" si="18"/>
        <v>30030.560000000001</v>
      </c>
      <c r="I139" s="7">
        <f t="shared" si="19"/>
        <v>698308.79999999981</v>
      </c>
      <c r="J139" s="7">
        <f t="shared" si="15"/>
        <v>9925598.3399999999</v>
      </c>
      <c r="L139" s="20"/>
      <c r="N139" s="20"/>
      <c r="P139" s="20"/>
      <c r="R139" s="20"/>
      <c r="T139" s="20"/>
    </row>
    <row r="140" spans="1:20" x14ac:dyDescent="0.25">
      <c r="A140" s="6">
        <v>202207</v>
      </c>
      <c r="B140" s="6">
        <v>36500</v>
      </c>
      <c r="C140" s="7">
        <v>0</v>
      </c>
      <c r="D140" s="11">
        <v>199592.11</v>
      </c>
      <c r="E140" s="7">
        <f t="shared" si="14"/>
        <v>199592.11</v>
      </c>
      <c r="F140" s="7">
        <f t="shared" si="17"/>
        <v>10823499.25</v>
      </c>
      <c r="G140" s="10">
        <f t="shared" si="16"/>
        <v>3.5200000000000002E-2</v>
      </c>
      <c r="H140" s="11">
        <f t="shared" si="18"/>
        <v>31163.46</v>
      </c>
      <c r="I140" s="7">
        <f t="shared" si="19"/>
        <v>729472.25999999978</v>
      </c>
      <c r="J140" s="7">
        <f t="shared" si="15"/>
        <v>10094026.99</v>
      </c>
      <c r="L140" s="20"/>
      <c r="N140" s="20"/>
      <c r="P140" s="20"/>
      <c r="R140" s="20"/>
      <c r="T140" s="20"/>
    </row>
    <row r="141" spans="1:20" x14ac:dyDescent="0.25">
      <c r="A141" s="6">
        <v>202208</v>
      </c>
      <c r="B141" s="6">
        <v>36500</v>
      </c>
      <c r="C141" s="7">
        <v>0</v>
      </c>
      <c r="D141" s="11">
        <v>189315.13</v>
      </c>
      <c r="E141" s="7">
        <f t="shared" si="14"/>
        <v>189315.13</v>
      </c>
      <c r="F141" s="7">
        <f t="shared" si="17"/>
        <v>11012814.380000001</v>
      </c>
      <c r="G141" s="10">
        <f t="shared" si="16"/>
        <v>3.5200000000000002E-2</v>
      </c>
      <c r="H141" s="11">
        <f t="shared" si="18"/>
        <v>31748.93</v>
      </c>
      <c r="I141" s="7">
        <f t="shared" si="19"/>
        <v>761221.18999999983</v>
      </c>
      <c r="J141" s="7">
        <f t="shared" si="15"/>
        <v>10251593.190000001</v>
      </c>
      <c r="L141" s="20"/>
      <c r="N141" s="20"/>
      <c r="P141" s="20"/>
      <c r="R141" s="20"/>
      <c r="T141" s="20"/>
    </row>
    <row r="142" spans="1:20" x14ac:dyDescent="0.25">
      <c r="A142" s="6">
        <v>202209</v>
      </c>
      <c r="B142" s="6">
        <v>36500</v>
      </c>
      <c r="C142" s="7">
        <v>0</v>
      </c>
      <c r="D142" s="11">
        <v>201230.11</v>
      </c>
      <c r="E142" s="7">
        <f t="shared" si="14"/>
        <v>201230.11</v>
      </c>
      <c r="F142" s="7">
        <f t="shared" si="17"/>
        <v>11214044.49</v>
      </c>
      <c r="G142" s="10">
        <f t="shared" si="16"/>
        <v>3.5200000000000002E-2</v>
      </c>
      <c r="H142" s="11">
        <f t="shared" si="18"/>
        <v>32304.26</v>
      </c>
      <c r="I142" s="7">
        <f t="shared" si="19"/>
        <v>793525.44999999984</v>
      </c>
      <c r="J142" s="7">
        <f t="shared" si="15"/>
        <v>10420519.040000001</v>
      </c>
      <c r="L142" s="20"/>
      <c r="N142" s="20"/>
      <c r="P142" s="20"/>
      <c r="R142" s="20"/>
      <c r="T142" s="20"/>
    </row>
    <row r="143" spans="1:20" x14ac:dyDescent="0.25">
      <c r="A143" s="6">
        <v>202210</v>
      </c>
      <c r="B143" s="6">
        <v>36500</v>
      </c>
      <c r="C143" s="7">
        <v>0</v>
      </c>
      <c r="D143" s="11">
        <v>234815.04</v>
      </c>
      <c r="E143" s="7">
        <f t="shared" si="14"/>
        <v>234815.04</v>
      </c>
      <c r="F143" s="7">
        <f t="shared" si="17"/>
        <v>11448859.529999999</v>
      </c>
      <c r="G143" s="10">
        <f t="shared" si="16"/>
        <v>3.5200000000000002E-2</v>
      </c>
      <c r="H143" s="11">
        <f t="shared" si="18"/>
        <v>32894.53</v>
      </c>
      <c r="I143" s="7">
        <f t="shared" si="19"/>
        <v>826419.97999999986</v>
      </c>
      <c r="J143" s="7">
        <f t="shared" si="15"/>
        <v>10622439.549999999</v>
      </c>
      <c r="L143" s="20"/>
      <c r="N143" s="20"/>
      <c r="P143" s="20"/>
      <c r="R143" s="20"/>
      <c r="T143" s="20"/>
    </row>
    <row r="144" spans="1:20" x14ac:dyDescent="0.25">
      <c r="A144" s="6">
        <v>202211</v>
      </c>
      <c r="B144" s="6">
        <v>36500</v>
      </c>
      <c r="C144" s="7">
        <v>0</v>
      </c>
      <c r="D144" s="11">
        <v>243316.73</v>
      </c>
      <c r="E144" s="7">
        <f t="shared" si="14"/>
        <v>243316.73</v>
      </c>
      <c r="F144" s="7">
        <f t="shared" si="17"/>
        <v>11692176.26</v>
      </c>
      <c r="G144" s="10">
        <f t="shared" si="16"/>
        <v>3.5200000000000002E-2</v>
      </c>
      <c r="H144" s="11">
        <f t="shared" si="18"/>
        <v>33583.32</v>
      </c>
      <c r="I144" s="7">
        <f t="shared" si="19"/>
        <v>860003.29999999981</v>
      </c>
      <c r="J144" s="7">
        <f t="shared" si="15"/>
        <v>10832172.960000001</v>
      </c>
      <c r="L144" s="20"/>
      <c r="N144" s="20"/>
      <c r="P144" s="20"/>
      <c r="R144" s="20"/>
      <c r="T144" s="20"/>
    </row>
    <row r="145" spans="1:20" x14ac:dyDescent="0.25">
      <c r="A145" s="6">
        <v>202212</v>
      </c>
      <c r="B145" s="6">
        <v>36500</v>
      </c>
      <c r="C145" s="7">
        <v>0</v>
      </c>
      <c r="D145" s="11">
        <v>132709.62</v>
      </c>
      <c r="E145" s="7">
        <f t="shared" si="14"/>
        <v>132709.62</v>
      </c>
      <c r="F145" s="7">
        <f t="shared" si="17"/>
        <v>11824885.879999999</v>
      </c>
      <c r="G145" s="10">
        <f t="shared" si="16"/>
        <v>3.5200000000000002E-2</v>
      </c>
      <c r="H145" s="11">
        <f t="shared" si="18"/>
        <v>34297.050000000003</v>
      </c>
      <c r="I145" s="7">
        <f t="shared" si="19"/>
        <v>894300.34999999986</v>
      </c>
      <c r="J145" s="7">
        <f t="shared" si="15"/>
        <v>10930585.529999999</v>
      </c>
      <c r="L145" s="20"/>
      <c r="N145" s="20"/>
      <c r="P145" s="20"/>
      <c r="R145" s="20"/>
      <c r="T145" s="20"/>
    </row>
    <row r="146" spans="1:20" x14ac:dyDescent="0.25">
      <c r="A146" s="6">
        <v>202301</v>
      </c>
      <c r="B146" s="6">
        <v>36500</v>
      </c>
      <c r="C146" s="7">
        <v>0</v>
      </c>
      <c r="D146" s="11">
        <v>313996.43</v>
      </c>
      <c r="E146" s="7">
        <f t="shared" si="14"/>
        <v>313996.43</v>
      </c>
      <c r="F146" s="7">
        <f t="shared" si="17"/>
        <v>12138882.309999999</v>
      </c>
      <c r="G146" s="10">
        <f t="shared" si="16"/>
        <v>3.5200000000000002E-2</v>
      </c>
      <c r="H146" s="11">
        <f t="shared" si="18"/>
        <v>34686.33</v>
      </c>
      <c r="I146" s="7">
        <f t="shared" si="19"/>
        <v>928986.67999999982</v>
      </c>
      <c r="J146" s="7">
        <f t="shared" si="15"/>
        <v>11209895.629999999</v>
      </c>
      <c r="L146" s="20"/>
      <c r="N146" s="20"/>
      <c r="P146" s="20"/>
      <c r="R146" s="20"/>
      <c r="T146" s="20"/>
    </row>
    <row r="147" spans="1:20" x14ac:dyDescent="0.25">
      <c r="A147" s="6">
        <v>202302</v>
      </c>
      <c r="B147" s="6">
        <v>36500</v>
      </c>
      <c r="C147" s="7">
        <v>0</v>
      </c>
      <c r="D147" s="11">
        <v>226271.46</v>
      </c>
      <c r="E147" s="7">
        <f t="shared" si="14"/>
        <v>226271.46</v>
      </c>
      <c r="F147" s="7">
        <f t="shared" si="17"/>
        <v>12365153.77</v>
      </c>
      <c r="G147" s="10">
        <f t="shared" si="16"/>
        <v>3.5200000000000002E-2</v>
      </c>
      <c r="H147" s="11">
        <f t="shared" si="18"/>
        <v>35607.39</v>
      </c>
      <c r="I147" s="7">
        <f t="shared" si="19"/>
        <v>964594.06999999983</v>
      </c>
      <c r="J147" s="7">
        <f t="shared" si="15"/>
        <v>11400559.699999999</v>
      </c>
      <c r="L147" s="20"/>
      <c r="N147" s="20"/>
      <c r="P147" s="20"/>
      <c r="R147" s="20"/>
      <c r="T147" s="20"/>
    </row>
    <row r="148" spans="1:20" x14ac:dyDescent="0.25">
      <c r="A148" s="6">
        <v>202303</v>
      </c>
      <c r="B148" s="6">
        <v>36500</v>
      </c>
      <c r="C148" s="7">
        <v>0</v>
      </c>
      <c r="D148" s="11">
        <v>343246.03</v>
      </c>
      <c r="E148" s="7">
        <f t="shared" si="14"/>
        <v>343246.03</v>
      </c>
      <c r="F148" s="7">
        <f t="shared" si="17"/>
        <v>12708399.799999999</v>
      </c>
      <c r="G148" s="10">
        <f t="shared" si="16"/>
        <v>3.5200000000000002E-2</v>
      </c>
      <c r="H148" s="11">
        <f t="shared" si="18"/>
        <v>36271.120000000003</v>
      </c>
      <c r="I148" s="7">
        <f t="shared" si="19"/>
        <v>1000865.1899999998</v>
      </c>
      <c r="J148" s="7">
        <f t="shared" si="15"/>
        <v>11707534.609999999</v>
      </c>
      <c r="L148" s="20"/>
      <c r="N148" s="20"/>
      <c r="P148" s="20"/>
      <c r="R148" s="20"/>
      <c r="T148" s="20"/>
    </row>
    <row r="149" spans="1:20" x14ac:dyDescent="0.25">
      <c r="A149" s="6">
        <v>202304</v>
      </c>
      <c r="B149" s="6">
        <v>36500</v>
      </c>
      <c r="C149" s="7">
        <v>0</v>
      </c>
      <c r="D149" s="11">
        <v>453265.93</v>
      </c>
      <c r="E149" s="7">
        <f t="shared" si="14"/>
        <v>453265.93</v>
      </c>
      <c r="F149" s="7">
        <f t="shared" si="17"/>
        <v>13161665.729999999</v>
      </c>
      <c r="G149" s="10">
        <f t="shared" si="16"/>
        <v>3.5200000000000002E-2</v>
      </c>
      <c r="H149" s="11">
        <f t="shared" si="18"/>
        <v>37277.97</v>
      </c>
      <c r="I149" s="7">
        <f t="shared" si="19"/>
        <v>1038143.1599999998</v>
      </c>
      <c r="J149" s="7">
        <f t="shared" si="15"/>
        <v>12123522.569999998</v>
      </c>
      <c r="L149" s="20"/>
      <c r="N149" s="20"/>
      <c r="P149" s="20"/>
      <c r="R149" s="20"/>
      <c r="T149" s="20"/>
    </row>
    <row r="150" spans="1:20" x14ac:dyDescent="0.25">
      <c r="A150" s="6">
        <v>202305</v>
      </c>
      <c r="B150" s="6">
        <v>36500</v>
      </c>
      <c r="C150" s="7">
        <v>0</v>
      </c>
      <c r="D150" s="11">
        <v>300879.88</v>
      </c>
      <c r="E150" s="7">
        <f t="shared" si="14"/>
        <v>300879.88</v>
      </c>
      <c r="F150" s="7">
        <f t="shared" si="17"/>
        <v>13462545.609999999</v>
      </c>
      <c r="G150" s="10">
        <f t="shared" si="16"/>
        <v>3.5200000000000002E-2</v>
      </c>
      <c r="H150" s="11">
        <f t="shared" si="18"/>
        <v>38607.550000000003</v>
      </c>
      <c r="I150" s="7">
        <f t="shared" si="19"/>
        <v>1076750.7099999997</v>
      </c>
      <c r="J150" s="7">
        <f t="shared" si="15"/>
        <v>12385794.9</v>
      </c>
      <c r="L150" s="20"/>
      <c r="N150" s="20"/>
      <c r="P150" s="20"/>
      <c r="R150" s="20"/>
      <c r="T150" s="20"/>
    </row>
    <row r="151" spans="1:20" x14ac:dyDescent="0.25">
      <c r="A151" s="6">
        <v>202306</v>
      </c>
      <c r="B151" s="6">
        <v>36500</v>
      </c>
      <c r="C151" s="7">
        <v>0</v>
      </c>
      <c r="D151" s="11">
        <v>266585.61</v>
      </c>
      <c r="E151" s="7">
        <f t="shared" si="14"/>
        <v>266585.61</v>
      </c>
      <c r="F151" s="7">
        <f t="shared" si="17"/>
        <v>13729131.219999999</v>
      </c>
      <c r="G151" s="10">
        <f t="shared" si="16"/>
        <v>3.5200000000000002E-2</v>
      </c>
      <c r="H151" s="11">
        <f t="shared" si="18"/>
        <v>39490.129999999997</v>
      </c>
      <c r="I151" s="7">
        <f t="shared" si="19"/>
        <v>1116240.8399999996</v>
      </c>
      <c r="J151" s="7">
        <f t="shared" si="15"/>
        <v>12612890.379999999</v>
      </c>
      <c r="L151" s="20"/>
      <c r="N151" s="20"/>
      <c r="P151" s="20"/>
      <c r="R151" s="20"/>
      <c r="T151" s="20"/>
    </row>
    <row r="152" spans="1:20" x14ac:dyDescent="0.25">
      <c r="A152" s="6">
        <v>202307</v>
      </c>
      <c r="B152" s="6">
        <v>36500</v>
      </c>
      <c r="C152" s="7">
        <v>0</v>
      </c>
      <c r="D152" s="11">
        <v>71720.78</v>
      </c>
      <c r="E152" s="7">
        <f t="shared" si="14"/>
        <v>71720.78</v>
      </c>
      <c r="F152" s="7">
        <f t="shared" si="17"/>
        <v>13800851.999999998</v>
      </c>
      <c r="G152" s="10">
        <f t="shared" si="16"/>
        <v>3.5200000000000002E-2</v>
      </c>
      <c r="H152" s="11">
        <f t="shared" si="18"/>
        <v>40272.120000000003</v>
      </c>
      <c r="I152" s="7">
        <f t="shared" si="19"/>
        <v>1156512.9599999997</v>
      </c>
      <c r="J152" s="7">
        <f t="shared" si="15"/>
        <v>12644339.039999999</v>
      </c>
      <c r="L152" s="20"/>
      <c r="N152" s="20"/>
      <c r="P152" s="20"/>
      <c r="R152" s="20"/>
      <c r="T152" s="20"/>
    </row>
    <row r="153" spans="1:20" x14ac:dyDescent="0.25">
      <c r="A153" s="6">
        <v>202308</v>
      </c>
      <c r="B153" s="6">
        <v>36500</v>
      </c>
      <c r="C153" s="7">
        <v>0</v>
      </c>
      <c r="D153" s="11">
        <v>92529.02</v>
      </c>
      <c r="E153" s="7">
        <f t="shared" si="14"/>
        <v>92529.02</v>
      </c>
      <c r="F153" s="7">
        <f t="shared" si="17"/>
        <v>13893381.019999998</v>
      </c>
      <c r="G153" s="10">
        <f t="shared" si="16"/>
        <v>3.5200000000000002E-2</v>
      </c>
      <c r="H153" s="11">
        <f t="shared" si="18"/>
        <v>40482.5</v>
      </c>
      <c r="I153" s="7">
        <f t="shared" si="19"/>
        <v>1196995.4599999997</v>
      </c>
      <c r="J153" s="7">
        <f t="shared" si="15"/>
        <v>12696385.559999999</v>
      </c>
      <c r="L153" s="20"/>
      <c r="N153" s="20"/>
      <c r="P153" s="20"/>
      <c r="R153" s="20"/>
      <c r="T153" s="20"/>
    </row>
    <row r="154" spans="1:20" x14ac:dyDescent="0.25">
      <c r="A154" s="6">
        <v>202309</v>
      </c>
      <c r="B154" s="6">
        <v>36500</v>
      </c>
      <c r="C154" s="7">
        <v>0</v>
      </c>
      <c r="D154" s="11">
        <v>207786.62</v>
      </c>
      <c r="E154" s="7">
        <f t="shared" si="14"/>
        <v>207786.62</v>
      </c>
      <c r="F154" s="7">
        <f t="shared" si="17"/>
        <v>14101167.639999997</v>
      </c>
      <c r="G154" s="10">
        <f t="shared" si="16"/>
        <v>3.5200000000000002E-2</v>
      </c>
      <c r="H154" s="11">
        <f t="shared" si="18"/>
        <v>40753.919999999998</v>
      </c>
      <c r="I154" s="7">
        <f t="shared" si="19"/>
        <v>1237749.3799999997</v>
      </c>
      <c r="J154" s="7">
        <f t="shared" si="15"/>
        <v>12863418.259999998</v>
      </c>
      <c r="L154" s="20"/>
      <c r="N154" s="20"/>
      <c r="P154" s="20"/>
      <c r="R154" s="20"/>
      <c r="T154" s="20"/>
    </row>
    <row r="155" spans="1:20" x14ac:dyDescent="0.25">
      <c r="A155" s="6">
        <v>202310</v>
      </c>
      <c r="B155" s="6">
        <v>36500</v>
      </c>
      <c r="C155" s="7">
        <v>0</v>
      </c>
      <c r="D155" s="11">
        <v>494727.62</v>
      </c>
      <c r="E155" s="7">
        <f t="shared" ref="E155:E183" si="20">SUM(C155:D155)</f>
        <v>494727.62</v>
      </c>
      <c r="F155" s="7">
        <f t="shared" si="17"/>
        <v>14595895.259999996</v>
      </c>
      <c r="G155" s="10">
        <f t="shared" si="16"/>
        <v>3.5200000000000002E-2</v>
      </c>
      <c r="H155" s="11">
        <f t="shared" si="18"/>
        <v>41363.43</v>
      </c>
      <c r="I155" s="7">
        <f t="shared" si="19"/>
        <v>1279112.8099999996</v>
      </c>
      <c r="J155" s="7">
        <f t="shared" ref="J155:J183" si="21">F155-I155</f>
        <v>13316782.449999996</v>
      </c>
      <c r="L155" s="20"/>
      <c r="N155" s="20"/>
      <c r="P155" s="20"/>
      <c r="R155" s="20"/>
      <c r="T155" s="20"/>
    </row>
    <row r="156" spans="1:20" x14ac:dyDescent="0.25">
      <c r="A156" s="6">
        <v>202311</v>
      </c>
      <c r="B156" s="6">
        <v>36500</v>
      </c>
      <c r="C156" s="7">
        <v>0</v>
      </c>
      <c r="D156" s="11">
        <v>56781.38</v>
      </c>
      <c r="E156" s="7">
        <f t="shared" si="20"/>
        <v>56781.38</v>
      </c>
      <c r="F156" s="7">
        <f t="shared" si="17"/>
        <v>14652676.639999997</v>
      </c>
      <c r="G156" s="10">
        <f t="shared" ref="G156:G183" si="22">3.52%</f>
        <v>3.5200000000000002E-2</v>
      </c>
      <c r="H156" s="11">
        <f t="shared" si="18"/>
        <v>42814.63</v>
      </c>
      <c r="I156" s="7">
        <f t="shared" si="19"/>
        <v>1321927.4399999995</v>
      </c>
      <c r="J156" s="7">
        <f t="shared" si="21"/>
        <v>13330749.199999997</v>
      </c>
      <c r="L156" s="20"/>
      <c r="N156" s="20"/>
      <c r="P156" s="20"/>
      <c r="R156" s="20"/>
      <c r="T156" s="20"/>
    </row>
    <row r="157" spans="1:20" x14ac:dyDescent="0.25">
      <c r="A157" s="6">
        <v>202312</v>
      </c>
      <c r="B157" s="6">
        <v>36500</v>
      </c>
      <c r="C157" s="7">
        <v>0</v>
      </c>
      <c r="D157" s="11">
        <v>4220.9799999999996</v>
      </c>
      <c r="E157" s="7">
        <f t="shared" si="20"/>
        <v>4220.9799999999996</v>
      </c>
      <c r="F157" s="7">
        <f t="shared" ref="F157:F183" si="23">F156+E157</f>
        <v>14656897.619999997</v>
      </c>
      <c r="G157" s="10">
        <f t="shared" si="22"/>
        <v>3.5200000000000002E-2</v>
      </c>
      <c r="H157" s="11">
        <f t="shared" ref="H157:H183" si="24">ROUND(((G157*F156)/12),2)</f>
        <v>42981.18</v>
      </c>
      <c r="I157" s="7">
        <f t="shared" si="19"/>
        <v>1364908.6199999994</v>
      </c>
      <c r="J157" s="7">
        <f t="shared" si="21"/>
        <v>13291988.999999998</v>
      </c>
      <c r="L157" s="20"/>
      <c r="N157" s="20"/>
      <c r="P157" s="20"/>
      <c r="R157" s="20"/>
      <c r="T157" s="20"/>
    </row>
    <row r="158" spans="1:20" x14ac:dyDescent="0.25">
      <c r="A158" s="6">
        <v>202401</v>
      </c>
      <c r="B158" s="6">
        <v>36500</v>
      </c>
      <c r="C158" s="7">
        <v>0</v>
      </c>
      <c r="D158" s="11">
        <v>34659.07</v>
      </c>
      <c r="E158" s="7">
        <f t="shared" si="20"/>
        <v>34659.07</v>
      </c>
      <c r="F158" s="7">
        <f t="shared" si="23"/>
        <v>14691556.689999998</v>
      </c>
      <c r="G158" s="10">
        <f t="shared" si="22"/>
        <v>3.5200000000000002E-2</v>
      </c>
      <c r="H158" s="11">
        <f t="shared" si="24"/>
        <v>42993.57</v>
      </c>
      <c r="I158" s="7">
        <f t="shared" ref="I158:I183" si="25">H158+I157</f>
        <v>1407902.1899999995</v>
      </c>
      <c r="J158" s="7">
        <f t="shared" si="21"/>
        <v>13283654.499999998</v>
      </c>
      <c r="L158" s="20"/>
      <c r="N158" s="20"/>
      <c r="P158" s="20"/>
      <c r="R158" s="20"/>
      <c r="T158" s="20"/>
    </row>
    <row r="159" spans="1:20" x14ac:dyDescent="0.25">
      <c r="A159" s="6">
        <v>202402</v>
      </c>
      <c r="B159" s="6">
        <v>36500</v>
      </c>
      <c r="C159" s="7">
        <v>0</v>
      </c>
      <c r="D159" s="11">
        <v>72498.39</v>
      </c>
      <c r="E159" s="7">
        <f t="shared" si="20"/>
        <v>72498.39</v>
      </c>
      <c r="F159" s="7">
        <f t="shared" si="23"/>
        <v>14764055.079999998</v>
      </c>
      <c r="G159" s="10">
        <f t="shared" si="22"/>
        <v>3.5200000000000002E-2</v>
      </c>
      <c r="H159" s="11">
        <f t="shared" si="24"/>
        <v>43095.23</v>
      </c>
      <c r="I159" s="7">
        <f t="shared" si="25"/>
        <v>1450997.4199999995</v>
      </c>
      <c r="J159" s="7">
        <f t="shared" si="21"/>
        <v>13313057.659999998</v>
      </c>
      <c r="L159" s="20"/>
      <c r="N159" s="20"/>
      <c r="P159" s="20"/>
      <c r="R159" s="20"/>
      <c r="T159" s="20"/>
    </row>
    <row r="160" spans="1:20" x14ac:dyDescent="0.25">
      <c r="A160" s="6">
        <v>202403</v>
      </c>
      <c r="B160" s="6">
        <v>36500</v>
      </c>
      <c r="C160" s="7">
        <v>0</v>
      </c>
      <c r="D160" s="11">
        <v>127034.67</v>
      </c>
      <c r="E160" s="7">
        <f t="shared" si="20"/>
        <v>127034.67</v>
      </c>
      <c r="F160" s="7">
        <f t="shared" si="23"/>
        <v>14891089.749999998</v>
      </c>
      <c r="G160" s="10">
        <f t="shared" si="22"/>
        <v>3.5200000000000002E-2</v>
      </c>
      <c r="H160" s="11">
        <f t="shared" si="24"/>
        <v>43307.89</v>
      </c>
      <c r="I160" s="7">
        <f t="shared" si="25"/>
        <v>1494305.3099999994</v>
      </c>
      <c r="J160" s="7">
        <f t="shared" si="21"/>
        <v>13396784.439999999</v>
      </c>
      <c r="L160" s="20"/>
      <c r="N160" s="20"/>
      <c r="P160" s="20"/>
      <c r="R160" s="20"/>
      <c r="T160" s="20"/>
    </row>
    <row r="161" spans="1:20" x14ac:dyDescent="0.25">
      <c r="A161" s="6">
        <v>202404</v>
      </c>
      <c r="B161" s="6">
        <v>36500</v>
      </c>
      <c r="C161" s="7">
        <v>0</v>
      </c>
      <c r="D161" s="11">
        <v>108767.9</v>
      </c>
      <c r="E161" s="7">
        <f t="shared" si="20"/>
        <v>108767.9</v>
      </c>
      <c r="F161" s="7">
        <f t="shared" si="23"/>
        <v>14999857.649999999</v>
      </c>
      <c r="G161" s="10">
        <f t="shared" si="22"/>
        <v>3.5200000000000002E-2</v>
      </c>
      <c r="H161" s="11">
        <f t="shared" si="24"/>
        <v>43680.53</v>
      </c>
      <c r="I161" s="7">
        <f t="shared" si="25"/>
        <v>1537985.8399999994</v>
      </c>
      <c r="J161" s="7">
        <f t="shared" si="21"/>
        <v>13461871.809999999</v>
      </c>
      <c r="L161" s="20"/>
      <c r="N161" s="20"/>
      <c r="P161" s="20"/>
      <c r="R161" s="20"/>
      <c r="T161" s="20"/>
    </row>
    <row r="162" spans="1:20" x14ac:dyDescent="0.25">
      <c r="A162" s="6">
        <v>202405</v>
      </c>
      <c r="B162" s="6">
        <v>36500</v>
      </c>
      <c r="C162" s="7">
        <v>0</v>
      </c>
      <c r="D162" s="11">
        <v>62435.74</v>
      </c>
      <c r="E162" s="7">
        <f t="shared" si="20"/>
        <v>62435.74</v>
      </c>
      <c r="F162" s="7">
        <f t="shared" si="23"/>
        <v>15062293.389999999</v>
      </c>
      <c r="G162" s="10">
        <f t="shared" si="22"/>
        <v>3.5200000000000002E-2</v>
      </c>
      <c r="H162" s="11">
        <f t="shared" si="24"/>
        <v>43999.58</v>
      </c>
      <c r="I162" s="7">
        <f t="shared" si="25"/>
        <v>1581985.4199999995</v>
      </c>
      <c r="J162" s="7">
        <f t="shared" si="21"/>
        <v>13480307.969999999</v>
      </c>
      <c r="L162" s="20"/>
      <c r="N162" s="20"/>
      <c r="P162" s="20"/>
      <c r="R162" s="20"/>
      <c r="T162" s="20"/>
    </row>
    <row r="163" spans="1:20" x14ac:dyDescent="0.25">
      <c r="A163" s="6">
        <v>202406</v>
      </c>
      <c r="B163" s="6">
        <v>36500</v>
      </c>
      <c r="C163" s="7">
        <v>0</v>
      </c>
      <c r="D163" s="11">
        <v>-13493.51</v>
      </c>
      <c r="E163" s="7">
        <f t="shared" si="20"/>
        <v>-13493.51</v>
      </c>
      <c r="F163" s="7">
        <f t="shared" si="23"/>
        <v>15048799.879999999</v>
      </c>
      <c r="G163" s="10">
        <f t="shared" si="22"/>
        <v>3.5200000000000002E-2</v>
      </c>
      <c r="H163" s="11">
        <f t="shared" si="24"/>
        <v>44182.73</v>
      </c>
      <c r="I163" s="7">
        <f t="shared" si="25"/>
        <v>1626168.1499999994</v>
      </c>
      <c r="J163" s="7">
        <f t="shared" si="21"/>
        <v>13422631.73</v>
      </c>
      <c r="L163" s="20"/>
      <c r="N163" s="20"/>
      <c r="P163" s="20"/>
      <c r="R163" s="20"/>
      <c r="T163" s="20"/>
    </row>
    <row r="164" spans="1:20" x14ac:dyDescent="0.25">
      <c r="A164" s="6">
        <v>202407</v>
      </c>
      <c r="B164" s="6">
        <v>36500</v>
      </c>
      <c r="C164" s="7">
        <v>0</v>
      </c>
      <c r="D164" s="11">
        <v>46568.77</v>
      </c>
      <c r="E164" s="7">
        <f t="shared" si="20"/>
        <v>46568.77</v>
      </c>
      <c r="F164" s="7">
        <f t="shared" si="23"/>
        <v>15095368.649999999</v>
      </c>
      <c r="G164" s="10">
        <f t="shared" si="22"/>
        <v>3.5200000000000002E-2</v>
      </c>
      <c r="H164" s="11">
        <f t="shared" si="24"/>
        <v>44143.15</v>
      </c>
      <c r="I164" s="7">
        <f t="shared" si="25"/>
        <v>1670311.2999999993</v>
      </c>
      <c r="J164" s="7">
        <f t="shared" si="21"/>
        <v>13425057.35</v>
      </c>
      <c r="L164" s="20"/>
      <c r="N164" s="20"/>
      <c r="P164" s="20"/>
      <c r="R164" s="20"/>
      <c r="T164" s="20"/>
    </row>
    <row r="165" spans="1:20" x14ac:dyDescent="0.25">
      <c r="A165" s="6">
        <v>202408</v>
      </c>
      <c r="B165" s="6">
        <v>36500</v>
      </c>
      <c r="C165" s="7">
        <v>0</v>
      </c>
      <c r="D165" s="11">
        <v>167052.23000000001</v>
      </c>
      <c r="E165" s="7">
        <f t="shared" si="20"/>
        <v>167052.23000000001</v>
      </c>
      <c r="F165" s="7">
        <f t="shared" si="23"/>
        <v>15262420.879999999</v>
      </c>
      <c r="G165" s="10">
        <f t="shared" si="22"/>
        <v>3.5200000000000002E-2</v>
      </c>
      <c r="H165" s="11">
        <f t="shared" si="24"/>
        <v>44279.75</v>
      </c>
      <c r="I165" s="7">
        <f t="shared" si="25"/>
        <v>1714591.0499999993</v>
      </c>
      <c r="J165" s="7">
        <f t="shared" si="21"/>
        <v>13547829.83</v>
      </c>
      <c r="L165" s="20"/>
      <c r="N165" s="20"/>
      <c r="P165" s="20"/>
      <c r="R165" s="20"/>
      <c r="T165" s="20"/>
    </row>
    <row r="166" spans="1:20" x14ac:dyDescent="0.25">
      <c r="A166" s="6">
        <v>202409</v>
      </c>
      <c r="B166" s="6">
        <v>36500</v>
      </c>
      <c r="C166" s="7">
        <v>0</v>
      </c>
      <c r="D166" s="11">
        <v>395240.08</v>
      </c>
      <c r="E166" s="7">
        <f t="shared" si="20"/>
        <v>395240.08</v>
      </c>
      <c r="F166" s="7">
        <f t="shared" si="23"/>
        <v>15657660.959999999</v>
      </c>
      <c r="G166" s="10">
        <f t="shared" si="22"/>
        <v>3.5200000000000002E-2</v>
      </c>
      <c r="H166" s="11">
        <f t="shared" si="24"/>
        <v>44769.77</v>
      </c>
      <c r="I166" s="7">
        <f t="shared" si="25"/>
        <v>1759360.8199999994</v>
      </c>
      <c r="J166" s="7">
        <f t="shared" si="21"/>
        <v>13898300.140000001</v>
      </c>
      <c r="L166" s="20"/>
      <c r="N166" s="20"/>
      <c r="P166" s="20"/>
      <c r="R166" s="20"/>
      <c r="T166" s="20"/>
    </row>
    <row r="167" spans="1:20" x14ac:dyDescent="0.25">
      <c r="A167" s="6">
        <v>202410</v>
      </c>
      <c r="B167" s="6">
        <v>36500</v>
      </c>
      <c r="C167" s="7">
        <v>0</v>
      </c>
      <c r="D167" s="11">
        <v>96781.89</v>
      </c>
      <c r="E167" s="7">
        <f t="shared" si="20"/>
        <v>96781.89</v>
      </c>
      <c r="F167" s="7">
        <f t="shared" si="23"/>
        <v>15754442.85</v>
      </c>
      <c r="G167" s="10">
        <f t="shared" si="22"/>
        <v>3.5200000000000002E-2</v>
      </c>
      <c r="H167" s="11">
        <f t="shared" si="24"/>
        <v>45929.14</v>
      </c>
      <c r="I167" s="7">
        <f t="shared" si="25"/>
        <v>1805289.9599999993</v>
      </c>
      <c r="J167" s="7">
        <f t="shared" si="21"/>
        <v>13949152.890000001</v>
      </c>
      <c r="L167" s="20"/>
      <c r="N167" s="20"/>
      <c r="P167" s="20"/>
      <c r="R167" s="20"/>
      <c r="T167" s="20"/>
    </row>
    <row r="168" spans="1:20" x14ac:dyDescent="0.25">
      <c r="A168" s="6">
        <v>202411</v>
      </c>
      <c r="B168" s="6">
        <v>36500</v>
      </c>
      <c r="C168" s="7">
        <v>0</v>
      </c>
      <c r="D168" s="11">
        <v>114760.52</v>
      </c>
      <c r="E168" s="7">
        <f t="shared" si="20"/>
        <v>114760.52</v>
      </c>
      <c r="F168" s="7">
        <f t="shared" si="23"/>
        <v>15869203.369999999</v>
      </c>
      <c r="G168" s="10">
        <f t="shared" si="22"/>
        <v>3.5200000000000002E-2</v>
      </c>
      <c r="H168" s="11">
        <f t="shared" si="24"/>
        <v>46213.03</v>
      </c>
      <c r="I168" s="7">
        <f t="shared" si="25"/>
        <v>1851502.9899999993</v>
      </c>
      <c r="J168" s="7">
        <f t="shared" si="21"/>
        <v>14017700.379999999</v>
      </c>
      <c r="L168" s="20"/>
      <c r="N168" s="20"/>
      <c r="P168" s="20"/>
      <c r="R168" s="20"/>
      <c r="T168" s="20"/>
    </row>
    <row r="169" spans="1:20" x14ac:dyDescent="0.25">
      <c r="A169" s="6">
        <v>202412</v>
      </c>
      <c r="B169" s="6">
        <v>36500</v>
      </c>
      <c r="C169" s="7">
        <v>0</v>
      </c>
      <c r="D169" s="11">
        <v>228872.85</v>
      </c>
      <c r="E169" s="7">
        <f t="shared" si="20"/>
        <v>228872.85</v>
      </c>
      <c r="F169" s="7">
        <f t="shared" si="23"/>
        <v>16098076.219999999</v>
      </c>
      <c r="G169" s="10">
        <f t="shared" si="22"/>
        <v>3.5200000000000002E-2</v>
      </c>
      <c r="H169" s="11">
        <f t="shared" si="24"/>
        <v>46549.66</v>
      </c>
      <c r="I169" s="7">
        <f t="shared" si="25"/>
        <v>1898052.6499999992</v>
      </c>
      <c r="J169" s="7">
        <f t="shared" si="21"/>
        <v>14200023.57</v>
      </c>
      <c r="L169" s="20"/>
      <c r="N169" s="20"/>
      <c r="P169" s="20"/>
      <c r="R169" s="20"/>
      <c r="T169" s="20"/>
    </row>
    <row r="170" spans="1:20" x14ac:dyDescent="0.25">
      <c r="A170" s="6">
        <v>202501</v>
      </c>
      <c r="B170" s="6">
        <v>36500</v>
      </c>
      <c r="C170" s="7">
        <v>0</v>
      </c>
      <c r="D170" s="11">
        <v>165573.39000000001</v>
      </c>
      <c r="E170" s="7">
        <f t="shared" si="20"/>
        <v>165573.39000000001</v>
      </c>
      <c r="F170" s="7">
        <f t="shared" si="23"/>
        <v>16263649.609999999</v>
      </c>
      <c r="G170" s="10">
        <f t="shared" si="22"/>
        <v>3.5200000000000002E-2</v>
      </c>
      <c r="H170" s="11">
        <f t="shared" si="24"/>
        <v>47221.02</v>
      </c>
      <c r="I170" s="7">
        <f t="shared" si="25"/>
        <v>1945273.6699999992</v>
      </c>
      <c r="J170" s="7">
        <f t="shared" si="21"/>
        <v>14318375.939999999</v>
      </c>
      <c r="L170" s="20"/>
      <c r="N170" s="20"/>
      <c r="P170" s="20"/>
      <c r="R170" s="20"/>
      <c r="T170" s="20"/>
    </row>
    <row r="171" spans="1:20" x14ac:dyDescent="0.25">
      <c r="A171" s="6">
        <v>202502</v>
      </c>
      <c r="B171" s="6">
        <v>36500</v>
      </c>
      <c r="C171" s="7">
        <v>0</v>
      </c>
      <c r="D171" s="11">
        <v>160476.81</v>
      </c>
      <c r="E171" s="7">
        <f t="shared" si="20"/>
        <v>160476.81</v>
      </c>
      <c r="F171" s="7">
        <f t="shared" si="23"/>
        <v>16424126.42</v>
      </c>
      <c r="G171" s="10">
        <f t="shared" si="22"/>
        <v>3.5200000000000002E-2</v>
      </c>
      <c r="H171" s="11">
        <f t="shared" si="24"/>
        <v>47706.71</v>
      </c>
      <c r="I171" s="7">
        <f t="shared" si="25"/>
        <v>1992980.3799999992</v>
      </c>
      <c r="J171" s="7">
        <f t="shared" si="21"/>
        <v>14431146.040000001</v>
      </c>
      <c r="L171" s="20"/>
      <c r="N171" s="20"/>
      <c r="P171" s="20"/>
      <c r="R171" s="20"/>
      <c r="T171" s="20"/>
    </row>
    <row r="172" spans="1:20" x14ac:dyDescent="0.25">
      <c r="A172" s="6">
        <v>202503</v>
      </c>
      <c r="B172" s="6">
        <v>36500</v>
      </c>
      <c r="C172" s="7">
        <v>0</v>
      </c>
      <c r="D172" s="11">
        <v>127839.59</v>
      </c>
      <c r="E172" s="7">
        <f t="shared" si="20"/>
        <v>127839.59</v>
      </c>
      <c r="F172" s="7">
        <f t="shared" si="23"/>
        <v>16551966.01</v>
      </c>
      <c r="G172" s="10">
        <f t="shared" si="22"/>
        <v>3.5200000000000002E-2</v>
      </c>
      <c r="H172" s="11">
        <f t="shared" si="24"/>
        <v>48177.440000000002</v>
      </c>
      <c r="I172" s="7">
        <f t="shared" si="25"/>
        <v>2041157.8199999991</v>
      </c>
      <c r="J172" s="7">
        <f t="shared" si="21"/>
        <v>14510808.190000001</v>
      </c>
      <c r="L172" s="20"/>
      <c r="N172" s="20"/>
      <c r="P172" s="20"/>
      <c r="R172" s="20"/>
      <c r="T172" s="20"/>
    </row>
    <row r="173" spans="1:20" x14ac:dyDescent="0.25">
      <c r="A173" s="6">
        <v>202504</v>
      </c>
      <c r="B173" s="6">
        <v>36500</v>
      </c>
      <c r="C173" s="7">
        <v>0</v>
      </c>
      <c r="D173" s="11">
        <v>100477.83</v>
      </c>
      <c r="E173" s="7">
        <f t="shared" si="20"/>
        <v>100477.83</v>
      </c>
      <c r="F173" s="7">
        <f t="shared" si="23"/>
        <v>16652443.84</v>
      </c>
      <c r="G173" s="10">
        <f t="shared" si="22"/>
        <v>3.5200000000000002E-2</v>
      </c>
      <c r="H173" s="11">
        <f t="shared" si="24"/>
        <v>48552.43</v>
      </c>
      <c r="I173" s="7">
        <f t="shared" si="25"/>
        <v>2089710.2499999991</v>
      </c>
      <c r="J173" s="7">
        <f t="shared" si="21"/>
        <v>14562733.59</v>
      </c>
      <c r="L173" s="20"/>
      <c r="N173" s="20"/>
      <c r="P173" s="20"/>
      <c r="R173" s="20"/>
      <c r="T173" s="20"/>
    </row>
    <row r="174" spans="1:20" x14ac:dyDescent="0.25">
      <c r="A174" s="6">
        <v>202505</v>
      </c>
      <c r="B174" s="6">
        <v>36500</v>
      </c>
      <c r="C174" s="7">
        <v>0</v>
      </c>
      <c r="D174" s="11">
        <v>72698.75</v>
      </c>
      <c r="E174" s="7">
        <f t="shared" si="20"/>
        <v>72698.75</v>
      </c>
      <c r="F174" s="7">
        <f t="shared" si="23"/>
        <v>16725142.59</v>
      </c>
      <c r="G174" s="10">
        <f t="shared" si="22"/>
        <v>3.5200000000000002E-2</v>
      </c>
      <c r="H174" s="11">
        <f t="shared" si="24"/>
        <v>48847.17</v>
      </c>
      <c r="I174" s="7">
        <f t="shared" si="25"/>
        <v>2138557.419999999</v>
      </c>
      <c r="J174" s="7">
        <f t="shared" si="21"/>
        <v>14586585.170000002</v>
      </c>
      <c r="L174" s="20"/>
      <c r="N174" s="20"/>
      <c r="P174" s="20"/>
      <c r="R174" s="20"/>
      <c r="T174" s="20"/>
    </row>
    <row r="175" spans="1:20" x14ac:dyDescent="0.25">
      <c r="A175" s="6">
        <v>202506</v>
      </c>
      <c r="B175" s="6">
        <v>36500</v>
      </c>
      <c r="C175" s="7">
        <v>0</v>
      </c>
      <c r="D175" s="11">
        <v>56614.03</v>
      </c>
      <c r="E175" s="7">
        <f t="shared" si="20"/>
        <v>56614.03</v>
      </c>
      <c r="F175" s="7">
        <f t="shared" si="23"/>
        <v>16781756.620000001</v>
      </c>
      <c r="G175" s="10">
        <f t="shared" si="22"/>
        <v>3.5200000000000002E-2</v>
      </c>
      <c r="H175" s="11">
        <f t="shared" si="24"/>
        <v>49060.42</v>
      </c>
      <c r="I175" s="7">
        <f t="shared" si="25"/>
        <v>2187617.8399999989</v>
      </c>
      <c r="J175" s="7">
        <f t="shared" si="21"/>
        <v>14594138.780000001</v>
      </c>
      <c r="L175" s="20"/>
      <c r="N175" s="20"/>
      <c r="P175" s="20"/>
      <c r="R175" s="20"/>
      <c r="T175" s="20"/>
    </row>
    <row r="176" spans="1:20" x14ac:dyDescent="0.25">
      <c r="A176" s="6">
        <v>202507</v>
      </c>
      <c r="B176" s="6">
        <v>36500</v>
      </c>
      <c r="C176" s="7">
        <v>0</v>
      </c>
      <c r="D176" s="11">
        <v>107505.73</v>
      </c>
      <c r="E176" s="7">
        <f t="shared" si="20"/>
        <v>107505.73</v>
      </c>
      <c r="F176" s="7">
        <f t="shared" si="23"/>
        <v>16889262.350000001</v>
      </c>
      <c r="G176" s="10">
        <f t="shared" si="22"/>
        <v>3.5200000000000002E-2</v>
      </c>
      <c r="H176" s="11">
        <f t="shared" si="24"/>
        <v>49226.49</v>
      </c>
      <c r="I176" s="7">
        <f t="shared" si="25"/>
        <v>2236844.3299999991</v>
      </c>
      <c r="J176" s="7">
        <f t="shared" si="21"/>
        <v>14652418.020000003</v>
      </c>
      <c r="L176" s="20"/>
      <c r="N176" s="20"/>
      <c r="P176" s="20"/>
      <c r="R176" s="20"/>
      <c r="T176" s="20"/>
    </row>
    <row r="177" spans="1:20" x14ac:dyDescent="0.25">
      <c r="A177" s="6">
        <v>202508</v>
      </c>
      <c r="B177" s="6">
        <v>36500</v>
      </c>
      <c r="C177" s="7">
        <v>0</v>
      </c>
      <c r="D177" s="11">
        <v>234391.31</v>
      </c>
      <c r="E177" s="7">
        <f t="shared" si="20"/>
        <v>234391.31</v>
      </c>
      <c r="F177" s="7">
        <f t="shared" si="23"/>
        <v>17123653.66</v>
      </c>
      <c r="G177" s="10">
        <f t="shared" si="22"/>
        <v>3.5200000000000002E-2</v>
      </c>
      <c r="H177" s="11">
        <f t="shared" si="24"/>
        <v>49541.84</v>
      </c>
      <c r="I177" s="7">
        <f t="shared" si="25"/>
        <v>2286386.169999999</v>
      </c>
      <c r="J177" s="7">
        <f t="shared" si="21"/>
        <v>14837267.490000002</v>
      </c>
      <c r="L177" s="20"/>
      <c r="N177" s="20"/>
      <c r="P177" s="20"/>
      <c r="R177" s="20"/>
      <c r="T177" s="20"/>
    </row>
    <row r="178" spans="1:20" x14ac:dyDescent="0.25">
      <c r="A178" s="6">
        <v>202509</v>
      </c>
      <c r="B178" s="6">
        <v>36500</v>
      </c>
      <c r="C178" s="7">
        <v>0</v>
      </c>
      <c r="D178" s="11">
        <v>234162.37</v>
      </c>
      <c r="E178" s="7">
        <f t="shared" si="20"/>
        <v>234162.37</v>
      </c>
      <c r="F178" s="7">
        <f t="shared" si="23"/>
        <v>17357816.030000001</v>
      </c>
      <c r="G178" s="10">
        <f t="shared" si="22"/>
        <v>3.5200000000000002E-2</v>
      </c>
      <c r="H178" s="11">
        <f t="shared" si="24"/>
        <v>50229.38</v>
      </c>
      <c r="I178" s="7">
        <f t="shared" si="25"/>
        <v>2336615.5499999989</v>
      </c>
      <c r="J178" s="7">
        <f t="shared" si="21"/>
        <v>15021200.480000002</v>
      </c>
      <c r="L178" s="20"/>
      <c r="N178" s="20"/>
      <c r="P178" s="20"/>
      <c r="R178" s="20"/>
      <c r="T178" s="20"/>
    </row>
    <row r="179" spans="1:20" x14ac:dyDescent="0.25">
      <c r="A179" s="6">
        <v>202510</v>
      </c>
      <c r="B179" s="6">
        <v>36500</v>
      </c>
      <c r="C179" s="7">
        <v>0</v>
      </c>
      <c r="D179" s="9">
        <v>187484.32</v>
      </c>
      <c r="E179" s="7">
        <f t="shared" si="20"/>
        <v>187484.32</v>
      </c>
      <c r="F179" s="7">
        <f t="shared" si="23"/>
        <v>17545300.350000001</v>
      </c>
      <c r="G179" s="8">
        <f t="shared" si="22"/>
        <v>3.5200000000000002E-2</v>
      </c>
      <c r="H179" s="9">
        <f t="shared" si="24"/>
        <v>50916.26</v>
      </c>
      <c r="I179" s="7">
        <f t="shared" si="25"/>
        <v>2387531.8099999987</v>
      </c>
      <c r="J179" s="7">
        <f t="shared" si="21"/>
        <v>15157768.540000003</v>
      </c>
      <c r="L179" s="20"/>
      <c r="N179" s="20"/>
      <c r="P179" s="20"/>
      <c r="R179" s="20"/>
      <c r="T179" s="20"/>
    </row>
    <row r="180" spans="1:20" x14ac:dyDescent="0.25">
      <c r="A180" s="6">
        <v>202511</v>
      </c>
      <c r="B180" s="6">
        <v>36500</v>
      </c>
      <c r="C180" s="7">
        <v>0</v>
      </c>
      <c r="D180" s="9">
        <v>338149.5</v>
      </c>
      <c r="E180" s="7">
        <f t="shared" si="20"/>
        <v>338149.5</v>
      </c>
      <c r="F180" s="7">
        <f t="shared" si="23"/>
        <v>17883449.850000001</v>
      </c>
      <c r="G180" s="8">
        <f t="shared" si="22"/>
        <v>3.5200000000000002E-2</v>
      </c>
      <c r="H180" s="9">
        <f t="shared" si="24"/>
        <v>51466.21</v>
      </c>
      <c r="I180" s="7">
        <f t="shared" si="25"/>
        <v>2438998.0199999986</v>
      </c>
      <c r="J180" s="7">
        <f t="shared" si="21"/>
        <v>15444451.830000002</v>
      </c>
      <c r="L180" s="20"/>
      <c r="N180" s="20"/>
      <c r="P180" s="20"/>
      <c r="R180" s="20"/>
      <c r="T180" s="20"/>
    </row>
    <row r="181" spans="1:20" x14ac:dyDescent="0.25">
      <c r="A181" s="6">
        <v>202512</v>
      </c>
      <c r="B181" s="6">
        <v>36500</v>
      </c>
      <c r="C181" s="7">
        <v>0</v>
      </c>
      <c r="D181" s="9">
        <v>171286.37</v>
      </c>
      <c r="E181" s="7">
        <f t="shared" si="20"/>
        <v>171286.37</v>
      </c>
      <c r="F181" s="7">
        <f t="shared" si="23"/>
        <v>18054736.220000003</v>
      </c>
      <c r="G181" s="8">
        <f t="shared" si="22"/>
        <v>3.5200000000000002E-2</v>
      </c>
      <c r="H181" s="9">
        <f t="shared" si="24"/>
        <v>52458.12</v>
      </c>
      <c r="I181" s="7">
        <f t="shared" si="25"/>
        <v>2491456.1399999987</v>
      </c>
      <c r="J181" s="7">
        <f t="shared" si="21"/>
        <v>15563280.080000004</v>
      </c>
      <c r="L181" s="20"/>
      <c r="N181" s="20"/>
      <c r="P181" s="20"/>
      <c r="R181" s="20"/>
      <c r="T181" s="20"/>
    </row>
    <row r="182" spans="1:20" x14ac:dyDescent="0.25">
      <c r="A182" s="6">
        <v>202601</v>
      </c>
      <c r="B182" s="6">
        <v>36500</v>
      </c>
      <c r="C182" s="7">
        <v>0</v>
      </c>
      <c r="D182" s="9">
        <v>70851.899999999994</v>
      </c>
      <c r="E182" s="7">
        <f t="shared" si="20"/>
        <v>70851.899999999994</v>
      </c>
      <c r="F182" s="7">
        <f t="shared" si="23"/>
        <v>18125588.120000001</v>
      </c>
      <c r="G182" s="8">
        <f t="shared" si="22"/>
        <v>3.5200000000000002E-2</v>
      </c>
      <c r="H182" s="9">
        <f t="shared" si="24"/>
        <v>52960.56</v>
      </c>
      <c r="I182" s="7">
        <f t="shared" si="25"/>
        <v>2544416.6999999988</v>
      </c>
      <c r="J182" s="7">
        <f t="shared" si="21"/>
        <v>15581171.420000002</v>
      </c>
      <c r="L182" s="20"/>
      <c r="N182" s="20"/>
      <c r="P182" s="20"/>
      <c r="R182" s="20"/>
      <c r="T182" s="20"/>
    </row>
    <row r="183" spans="1:20" x14ac:dyDescent="0.25">
      <c r="A183" s="6">
        <v>202602</v>
      </c>
      <c r="B183" s="6">
        <v>36500</v>
      </c>
      <c r="C183" s="7">
        <v>0</v>
      </c>
      <c r="D183" s="11">
        <v>61627.76</v>
      </c>
      <c r="E183" s="7">
        <f t="shared" si="20"/>
        <v>61627.76</v>
      </c>
      <c r="F183" s="7">
        <f t="shared" si="23"/>
        <v>18187215.880000003</v>
      </c>
      <c r="G183" s="8">
        <f t="shared" si="22"/>
        <v>3.5200000000000002E-2</v>
      </c>
      <c r="H183" s="9">
        <f t="shared" si="24"/>
        <v>53168.39</v>
      </c>
      <c r="I183" s="7">
        <f t="shared" si="25"/>
        <v>2597585.0899999989</v>
      </c>
      <c r="J183" s="7">
        <f t="shared" si="21"/>
        <v>15589630.790000003</v>
      </c>
      <c r="L183" s="20"/>
      <c r="N183" s="20"/>
      <c r="P183" s="20"/>
      <c r="R183" s="20"/>
      <c r="T183" s="20"/>
    </row>
    <row r="184" spans="1:20" x14ac:dyDescent="0.25">
      <c r="A184" s="6"/>
      <c r="B184" s="6"/>
      <c r="C184" s="6"/>
      <c r="D184" s="9"/>
      <c r="E184" s="9"/>
      <c r="F184" s="7"/>
      <c r="G184" s="8"/>
      <c r="H184" s="9"/>
      <c r="I184" s="7"/>
      <c r="L184" s="20"/>
      <c r="N184" s="20"/>
      <c r="P184" s="20"/>
      <c r="R184" s="20"/>
      <c r="T184" s="20"/>
    </row>
    <row r="185" spans="1:20" x14ac:dyDescent="0.25">
      <c r="A185" s="12" t="s">
        <v>23</v>
      </c>
      <c r="B185" s="12"/>
      <c r="C185" s="7">
        <f t="shared" ref="C185:E185" si="26">SUM(C88:C183)</f>
        <v>3208144.19</v>
      </c>
      <c r="D185" s="7">
        <f t="shared" si="26"/>
        <v>14979071.689999999</v>
      </c>
      <c r="E185" s="13">
        <f t="shared" si="26"/>
        <v>18187215.880000003</v>
      </c>
      <c r="H185" s="13"/>
      <c r="I185" s="13"/>
      <c r="J185" s="13"/>
      <c r="L185" s="20"/>
      <c r="N185" s="20"/>
      <c r="P185" s="20"/>
      <c r="R185" s="20"/>
      <c r="T185" s="20"/>
    </row>
    <row r="186" spans="1:20" x14ac:dyDescent="0.25">
      <c r="D186" s="3"/>
      <c r="E186" s="3"/>
      <c r="F186" s="3"/>
      <c r="G186" s="3"/>
      <c r="H186" s="3"/>
      <c r="L186" s="20"/>
      <c r="N186" s="20"/>
      <c r="P186" s="20"/>
      <c r="R186" s="20"/>
      <c r="T186" s="20"/>
    </row>
    <row r="187" spans="1:20" x14ac:dyDescent="0.25">
      <c r="A187" s="16" t="s">
        <v>24</v>
      </c>
      <c r="C187" s="7">
        <f>C84+C185</f>
        <v>3208144.19</v>
      </c>
      <c r="D187" s="7">
        <f>D84+D185</f>
        <v>17902644.16</v>
      </c>
      <c r="E187" s="13">
        <f>E84+E185</f>
        <v>21110788.350000001</v>
      </c>
      <c r="F187" s="3"/>
      <c r="G187" s="3"/>
      <c r="H187" s="3"/>
      <c r="I187" s="17">
        <f>I183+I82</f>
        <v>3189323.0599999991</v>
      </c>
      <c r="J187" s="17">
        <f>J183+J82</f>
        <v>17921465.290000003</v>
      </c>
      <c r="L187" s="20"/>
      <c r="N187" s="20"/>
      <c r="P187" s="20"/>
      <c r="R187" s="20"/>
      <c r="T187" s="20"/>
    </row>
    <row r="188" spans="1:20" x14ac:dyDescent="0.25">
      <c r="D188" s="3"/>
      <c r="E188" s="3"/>
      <c r="F188" s="3"/>
      <c r="G188" s="3"/>
      <c r="H188" s="3"/>
    </row>
    <row r="189" spans="1:20" x14ac:dyDescent="0.25">
      <c r="A189" s="14" t="s">
        <v>34</v>
      </c>
      <c r="C189" s="7"/>
      <c r="D189" s="5"/>
      <c r="E189" s="5"/>
      <c r="F189" s="3"/>
      <c r="G189" s="3"/>
      <c r="H189" s="3"/>
    </row>
    <row r="190" spans="1:20" x14ac:dyDescent="0.25">
      <c r="A190" s="6">
        <v>201803</v>
      </c>
      <c r="B190" s="6">
        <v>36500</v>
      </c>
      <c r="C190" s="15">
        <f t="shared" ref="C190:C203" si="27">+C88</f>
        <v>802438.52</v>
      </c>
      <c r="D190" s="15">
        <f t="shared" ref="D190:D203" si="28">+D88</f>
        <v>0</v>
      </c>
      <c r="E190" s="7">
        <f t="shared" ref="E190:E209" si="29">SUM(C190:D190)</f>
        <v>802438.52</v>
      </c>
      <c r="F190" s="7">
        <f>E190</f>
        <v>802438.52</v>
      </c>
      <c r="G190" s="10">
        <f>3.52%</f>
        <v>3.5200000000000002E-2</v>
      </c>
      <c r="H190" s="11">
        <v>0</v>
      </c>
      <c r="I190" s="7">
        <f>H190</f>
        <v>0</v>
      </c>
      <c r="J190" s="7">
        <f t="shared" ref="J190:J256" si="30">F190-I190</f>
        <v>802438.52</v>
      </c>
      <c r="L190" s="9">
        <f>'ADIT Calc - TIR'!D61</f>
        <v>-1986.3896390625</v>
      </c>
      <c r="N190" s="7">
        <f>+J190+L190</f>
        <v>800452.13036093756</v>
      </c>
      <c r="P190" s="20"/>
      <c r="R190" s="20"/>
      <c r="T190" s="20"/>
    </row>
    <row r="191" spans="1:20" x14ac:dyDescent="0.25">
      <c r="A191" s="6">
        <v>201804</v>
      </c>
      <c r="B191" s="6">
        <v>36500</v>
      </c>
      <c r="C191" s="15">
        <f t="shared" si="27"/>
        <v>159643.56</v>
      </c>
      <c r="D191" s="15">
        <f t="shared" si="28"/>
        <v>0</v>
      </c>
      <c r="E191" s="7">
        <f t="shared" si="29"/>
        <v>159643.56</v>
      </c>
      <c r="F191" s="7">
        <f>F190+E191</f>
        <v>962082.08000000007</v>
      </c>
      <c r="G191" s="10">
        <f t="shared" ref="G191:G257" si="31">3.52%</f>
        <v>3.5200000000000002E-2</v>
      </c>
      <c r="H191" s="11">
        <f>ROUND(((G191*F190)/12),2)</f>
        <v>2353.8200000000002</v>
      </c>
      <c r="I191" s="7">
        <f>H191+I190</f>
        <v>2353.8200000000002</v>
      </c>
      <c r="J191" s="7">
        <f t="shared" si="30"/>
        <v>959728.26000000013</v>
      </c>
      <c r="L191" s="9">
        <v>-3478.477149805</v>
      </c>
      <c r="N191" s="7">
        <f t="shared" ref="N191:N254" si="32">+J191+L191</f>
        <v>956249.78285019507</v>
      </c>
      <c r="P191" s="20"/>
      <c r="R191" s="20"/>
      <c r="T191" s="20"/>
    </row>
    <row r="192" spans="1:20" x14ac:dyDescent="0.25">
      <c r="A192" s="6">
        <v>201805</v>
      </c>
      <c r="B192" s="6">
        <v>36500</v>
      </c>
      <c r="C192" s="15">
        <f t="shared" si="27"/>
        <v>301546.87</v>
      </c>
      <c r="D192" s="15">
        <f t="shared" si="28"/>
        <v>0</v>
      </c>
      <c r="E192" s="7">
        <f t="shared" si="29"/>
        <v>301546.87</v>
      </c>
      <c r="F192" s="7">
        <f t="shared" ref="F192:F258" si="33">F191+E192</f>
        <v>1263628.9500000002</v>
      </c>
      <c r="G192" s="10">
        <f t="shared" si="31"/>
        <v>3.5200000000000002E-2</v>
      </c>
      <c r="H192" s="11">
        <f t="shared" ref="H192:H258" si="34">ROUND(((G192*F191)/12),2)</f>
        <v>2822.11</v>
      </c>
      <c r="I192" s="7">
        <f>H192+I191</f>
        <v>5175.93</v>
      </c>
      <c r="J192" s="7">
        <f t="shared" si="30"/>
        <v>1258453.0200000003</v>
      </c>
      <c r="L192" s="9">
        <v>-4872.2242275874996</v>
      </c>
      <c r="N192" s="7">
        <f t="shared" si="32"/>
        <v>1253580.7957724128</v>
      </c>
      <c r="P192" s="20"/>
      <c r="R192" s="20"/>
      <c r="T192" s="20"/>
    </row>
    <row r="193" spans="1:20" x14ac:dyDescent="0.25">
      <c r="A193" s="6">
        <v>201806</v>
      </c>
      <c r="B193" s="6">
        <v>36500</v>
      </c>
      <c r="C193" s="15">
        <f t="shared" si="27"/>
        <v>186398.46</v>
      </c>
      <c r="D193" s="15">
        <f t="shared" si="28"/>
        <v>0</v>
      </c>
      <c r="E193" s="7">
        <f t="shared" si="29"/>
        <v>186398.46</v>
      </c>
      <c r="F193" s="7">
        <f t="shared" si="33"/>
        <v>1450027.4100000001</v>
      </c>
      <c r="G193" s="10">
        <f t="shared" si="31"/>
        <v>3.5200000000000002E-2</v>
      </c>
      <c r="H193" s="11">
        <f t="shared" si="34"/>
        <v>3706.64</v>
      </c>
      <c r="I193" s="7">
        <f t="shared" ref="I193:I259" si="35">H193+I192</f>
        <v>8882.57</v>
      </c>
      <c r="J193" s="7">
        <f t="shared" si="30"/>
        <v>1441144.84</v>
      </c>
      <c r="L193" s="9">
        <v>-6080.2184334499998</v>
      </c>
      <c r="N193" s="7">
        <f t="shared" si="32"/>
        <v>1435064.6215665501</v>
      </c>
      <c r="P193" s="20"/>
      <c r="R193" s="20"/>
      <c r="T193" s="20"/>
    </row>
    <row r="194" spans="1:20" x14ac:dyDescent="0.25">
      <c r="A194" s="6">
        <v>201807</v>
      </c>
      <c r="B194" s="6">
        <v>36500</v>
      </c>
      <c r="C194" s="15">
        <f t="shared" si="27"/>
        <v>254307.01</v>
      </c>
      <c r="D194" s="15">
        <f t="shared" si="28"/>
        <v>0</v>
      </c>
      <c r="E194" s="7">
        <f t="shared" si="29"/>
        <v>254307.01</v>
      </c>
      <c r="F194" s="7">
        <f t="shared" si="33"/>
        <v>1704334.4200000002</v>
      </c>
      <c r="G194" s="10">
        <f t="shared" si="31"/>
        <v>3.5200000000000002E-2</v>
      </c>
      <c r="H194" s="11">
        <f t="shared" si="34"/>
        <v>4253.41</v>
      </c>
      <c r="I194" s="7">
        <f t="shared" si="35"/>
        <v>13135.98</v>
      </c>
      <c r="J194" s="7">
        <f t="shared" si="30"/>
        <v>1691198.4400000002</v>
      </c>
      <c r="L194" s="9">
        <v>-7173.3911879525003</v>
      </c>
      <c r="N194" s="7">
        <f t="shared" si="32"/>
        <v>1684025.0488120476</v>
      </c>
      <c r="P194" s="20"/>
      <c r="R194" s="20"/>
      <c r="T194" s="20"/>
    </row>
    <row r="195" spans="1:20" x14ac:dyDescent="0.25">
      <c r="A195" s="6">
        <v>201808</v>
      </c>
      <c r="B195" s="6">
        <v>36500</v>
      </c>
      <c r="C195" s="15">
        <f t="shared" si="27"/>
        <v>70881.39</v>
      </c>
      <c r="D195" s="15">
        <f t="shared" si="28"/>
        <v>0</v>
      </c>
      <c r="E195" s="7">
        <f t="shared" si="29"/>
        <v>70881.39</v>
      </c>
      <c r="F195" s="7">
        <f t="shared" si="33"/>
        <v>1775215.81</v>
      </c>
      <c r="G195" s="10">
        <f t="shared" si="31"/>
        <v>3.5200000000000002E-2</v>
      </c>
      <c r="H195" s="11">
        <f t="shared" si="34"/>
        <v>4999.38</v>
      </c>
      <c r="I195" s="7">
        <f t="shared" si="35"/>
        <v>18135.36</v>
      </c>
      <c r="J195" s="7">
        <f t="shared" si="30"/>
        <v>1757080.45</v>
      </c>
      <c r="L195" s="9">
        <v>-8109.9108242949997</v>
      </c>
      <c r="N195" s="7">
        <f t="shared" si="32"/>
        <v>1748970.5391757051</v>
      </c>
      <c r="P195" s="20"/>
      <c r="R195" s="20"/>
      <c r="T195" s="20"/>
    </row>
    <row r="196" spans="1:20" x14ac:dyDescent="0.25">
      <c r="A196" s="6">
        <v>201809</v>
      </c>
      <c r="B196" s="6">
        <v>36500</v>
      </c>
      <c r="C196" s="15">
        <f t="shared" si="27"/>
        <v>169633.29</v>
      </c>
      <c r="D196" s="15">
        <f t="shared" si="28"/>
        <v>0</v>
      </c>
      <c r="E196" s="7">
        <f t="shared" si="29"/>
        <v>169633.29</v>
      </c>
      <c r="F196" s="7">
        <f t="shared" si="33"/>
        <v>1944849.1</v>
      </c>
      <c r="G196" s="10">
        <f t="shared" si="31"/>
        <v>3.5200000000000002E-2</v>
      </c>
      <c r="H196" s="11">
        <f t="shared" si="34"/>
        <v>5207.3</v>
      </c>
      <c r="I196" s="7">
        <f t="shared" si="35"/>
        <v>23342.66</v>
      </c>
      <c r="J196" s="7">
        <f t="shared" si="30"/>
        <v>1921506.4400000002</v>
      </c>
      <c r="L196" s="9">
        <v>-9002.7675243975009</v>
      </c>
      <c r="N196" s="7">
        <f t="shared" si="32"/>
        <v>1912503.6724756027</v>
      </c>
      <c r="P196" s="20"/>
      <c r="R196" s="20"/>
      <c r="T196" s="20"/>
    </row>
    <row r="197" spans="1:20" x14ac:dyDescent="0.25">
      <c r="A197" s="6">
        <v>201810</v>
      </c>
      <c r="B197" s="6">
        <v>36500</v>
      </c>
      <c r="C197" s="15">
        <f t="shared" si="27"/>
        <v>236019.58</v>
      </c>
      <c r="D197" s="15">
        <f t="shared" si="28"/>
        <v>0</v>
      </c>
      <c r="E197" s="7">
        <f t="shared" si="29"/>
        <v>236019.58</v>
      </c>
      <c r="F197" s="7">
        <f t="shared" si="33"/>
        <v>2180868.6800000002</v>
      </c>
      <c r="G197" s="10">
        <f t="shared" si="31"/>
        <v>3.5200000000000002E-2</v>
      </c>
      <c r="H197" s="11">
        <f t="shared" si="34"/>
        <v>5704.89</v>
      </c>
      <c r="I197" s="7">
        <f t="shared" si="35"/>
        <v>29047.55</v>
      </c>
      <c r="J197" s="7">
        <f t="shared" si="30"/>
        <v>2151821.1300000004</v>
      </c>
      <c r="L197" s="9">
        <v>-9791.1301178599988</v>
      </c>
      <c r="N197" s="7">
        <f t="shared" si="32"/>
        <v>2142029.9998821402</v>
      </c>
      <c r="P197" s="20"/>
      <c r="R197" s="20"/>
      <c r="T197" s="20"/>
    </row>
    <row r="198" spans="1:20" x14ac:dyDescent="0.25">
      <c r="A198" s="6">
        <v>201811</v>
      </c>
      <c r="B198" s="6">
        <v>36500</v>
      </c>
      <c r="C198" s="15">
        <f t="shared" si="27"/>
        <v>185030.5</v>
      </c>
      <c r="D198" s="15">
        <f t="shared" si="28"/>
        <v>0</v>
      </c>
      <c r="E198" s="7">
        <f t="shared" si="29"/>
        <v>185030.5</v>
      </c>
      <c r="F198" s="7">
        <f t="shared" si="33"/>
        <v>2365899.1800000002</v>
      </c>
      <c r="G198" s="10">
        <f t="shared" si="31"/>
        <v>3.5200000000000002E-2</v>
      </c>
      <c r="H198" s="11">
        <f t="shared" si="34"/>
        <v>6397.21</v>
      </c>
      <c r="I198" s="7">
        <f t="shared" si="35"/>
        <v>35444.76</v>
      </c>
      <c r="J198" s="7">
        <f t="shared" si="30"/>
        <v>2330454.4200000004</v>
      </c>
      <c r="L198" s="9">
        <v>-10434.104650042498</v>
      </c>
      <c r="N198" s="7">
        <f t="shared" si="32"/>
        <v>2320020.3153499579</v>
      </c>
      <c r="P198" s="20"/>
      <c r="R198" s="20"/>
      <c r="T198" s="20"/>
    </row>
    <row r="199" spans="1:20" x14ac:dyDescent="0.25">
      <c r="A199" s="6">
        <v>201812</v>
      </c>
      <c r="B199" s="6">
        <v>36500</v>
      </c>
      <c r="C199" s="15">
        <f t="shared" si="27"/>
        <v>660980.27</v>
      </c>
      <c r="D199" s="15">
        <f t="shared" si="28"/>
        <v>0</v>
      </c>
      <c r="E199" s="7">
        <f t="shared" si="29"/>
        <v>660980.27</v>
      </c>
      <c r="F199" s="7">
        <f t="shared" si="33"/>
        <v>3026879.45</v>
      </c>
      <c r="G199" s="10">
        <f t="shared" si="31"/>
        <v>3.5200000000000002E-2</v>
      </c>
      <c r="H199" s="11">
        <f t="shared" si="34"/>
        <v>6939.97</v>
      </c>
      <c r="I199" s="7">
        <f t="shared" si="35"/>
        <v>42384.73</v>
      </c>
      <c r="J199" s="7">
        <f t="shared" si="30"/>
        <v>2984494.72</v>
      </c>
      <c r="L199" s="9">
        <v>-10963.100394224997</v>
      </c>
      <c r="N199" s="7">
        <f t="shared" si="32"/>
        <v>2973531.619605775</v>
      </c>
      <c r="P199" s="20"/>
      <c r="R199" s="20"/>
      <c r="T199" s="20"/>
    </row>
    <row r="200" spans="1:20" x14ac:dyDescent="0.25">
      <c r="A200" s="6">
        <v>201901</v>
      </c>
      <c r="B200" s="6">
        <v>36500</v>
      </c>
      <c r="C200" s="15">
        <f t="shared" si="27"/>
        <v>88905.3</v>
      </c>
      <c r="D200" s="15">
        <f t="shared" si="28"/>
        <v>0</v>
      </c>
      <c r="E200" s="7">
        <f t="shared" si="29"/>
        <v>88905.3</v>
      </c>
      <c r="F200" s="7">
        <f t="shared" si="33"/>
        <v>3115784.75</v>
      </c>
      <c r="G200" s="10">
        <f t="shared" si="31"/>
        <v>3.5200000000000002E-2</v>
      </c>
      <c r="H200" s="11">
        <f t="shared" si="34"/>
        <v>8878.85</v>
      </c>
      <c r="I200" s="7">
        <f t="shared" si="35"/>
        <v>51263.58</v>
      </c>
      <c r="J200" s="7">
        <f t="shared" si="30"/>
        <v>3064521.17</v>
      </c>
      <c r="L200" s="9">
        <v>-13041.430119821247</v>
      </c>
      <c r="N200" s="7">
        <f t="shared" si="32"/>
        <v>3051479.7398801786</v>
      </c>
      <c r="P200" s="20"/>
      <c r="R200" s="20"/>
      <c r="T200" s="20"/>
    </row>
    <row r="201" spans="1:20" x14ac:dyDescent="0.25">
      <c r="A201" s="6">
        <v>201902</v>
      </c>
      <c r="B201" s="6">
        <v>36500</v>
      </c>
      <c r="C201" s="15">
        <f t="shared" si="27"/>
        <v>80169.91</v>
      </c>
      <c r="D201" s="15">
        <f t="shared" si="28"/>
        <v>0</v>
      </c>
      <c r="E201" s="7">
        <f t="shared" si="29"/>
        <v>80169.91</v>
      </c>
      <c r="F201" s="7">
        <f t="shared" si="33"/>
        <v>3195954.66</v>
      </c>
      <c r="G201" s="10">
        <f t="shared" si="31"/>
        <v>3.5200000000000002E-2</v>
      </c>
      <c r="H201" s="11">
        <f t="shared" si="34"/>
        <v>9139.64</v>
      </c>
      <c r="I201" s="7">
        <f t="shared" si="35"/>
        <v>60403.22</v>
      </c>
      <c r="J201" s="7">
        <f t="shared" si="30"/>
        <v>3135551.44</v>
      </c>
      <c r="L201" s="9">
        <v>-15064.994180617501</v>
      </c>
      <c r="N201" s="7">
        <f t="shared" si="32"/>
        <v>3120486.4458193826</v>
      </c>
      <c r="P201" s="20"/>
      <c r="R201" s="20"/>
      <c r="T201" s="20"/>
    </row>
    <row r="202" spans="1:20" x14ac:dyDescent="0.25">
      <c r="A202" s="6">
        <v>201903</v>
      </c>
      <c r="B202" s="6">
        <v>36500</v>
      </c>
      <c r="C202" s="15">
        <f t="shared" si="27"/>
        <v>9143.0499999999993</v>
      </c>
      <c r="D202" s="15">
        <f t="shared" si="28"/>
        <v>0</v>
      </c>
      <c r="E202" s="7">
        <f t="shared" si="29"/>
        <v>9143.0499999999993</v>
      </c>
      <c r="F202" s="7">
        <f t="shared" si="33"/>
        <v>3205097.71</v>
      </c>
      <c r="G202" s="10">
        <f t="shared" si="31"/>
        <v>3.5200000000000002E-2</v>
      </c>
      <c r="H202" s="11">
        <f t="shared" si="34"/>
        <v>9374.7999999999993</v>
      </c>
      <c r="I202" s="7">
        <f t="shared" si="35"/>
        <v>69778.02</v>
      </c>
      <c r="J202" s="7">
        <f t="shared" si="30"/>
        <v>3135319.69</v>
      </c>
      <c r="L202" s="9">
        <v>-17039.173576853747</v>
      </c>
      <c r="N202" s="7">
        <f t="shared" si="32"/>
        <v>3118280.5164231462</v>
      </c>
      <c r="P202" s="20"/>
      <c r="R202" s="20"/>
      <c r="T202" s="20"/>
    </row>
    <row r="203" spans="1:20" x14ac:dyDescent="0.25">
      <c r="A203" s="6">
        <v>201904</v>
      </c>
      <c r="B203" s="6">
        <v>36500</v>
      </c>
      <c r="C203" s="15">
        <f t="shared" si="27"/>
        <v>3046.48</v>
      </c>
      <c r="D203" s="15">
        <f t="shared" si="28"/>
        <v>0</v>
      </c>
      <c r="E203" s="7">
        <f t="shared" si="29"/>
        <v>3046.48</v>
      </c>
      <c r="F203" s="7">
        <f t="shared" si="33"/>
        <v>3208144.19</v>
      </c>
      <c r="G203" s="10">
        <f t="shared" si="31"/>
        <v>3.5200000000000002E-2</v>
      </c>
      <c r="H203" s="11">
        <f t="shared" si="34"/>
        <v>9401.6200000000008</v>
      </c>
      <c r="I203" s="7">
        <f t="shared" si="35"/>
        <v>79179.64</v>
      </c>
      <c r="J203" s="7">
        <f t="shared" si="30"/>
        <v>3128964.55</v>
      </c>
      <c r="L203" s="9">
        <v>-19007.720854289997</v>
      </c>
      <c r="N203" s="7">
        <f t="shared" si="32"/>
        <v>3109956.82914571</v>
      </c>
      <c r="P203" s="20"/>
      <c r="R203" s="20"/>
      <c r="T203" s="20"/>
    </row>
    <row r="204" spans="1:20" x14ac:dyDescent="0.25">
      <c r="A204" s="6">
        <v>201905</v>
      </c>
      <c r="B204" s="6">
        <v>36500</v>
      </c>
      <c r="C204" s="15">
        <v>0</v>
      </c>
      <c r="D204" s="15">
        <v>0</v>
      </c>
      <c r="E204" s="7">
        <f t="shared" si="29"/>
        <v>0</v>
      </c>
      <c r="F204" s="7">
        <f t="shared" si="33"/>
        <v>3208144.19</v>
      </c>
      <c r="G204" s="10">
        <f t="shared" si="31"/>
        <v>3.5200000000000002E-2</v>
      </c>
      <c r="H204" s="11">
        <f t="shared" si="34"/>
        <v>9410.56</v>
      </c>
      <c r="I204" s="7">
        <f t="shared" si="35"/>
        <v>88590.2</v>
      </c>
      <c r="J204" s="7">
        <f t="shared" si="30"/>
        <v>3119553.9899999998</v>
      </c>
      <c r="L204" s="9">
        <v>-20974.391500046248</v>
      </c>
      <c r="N204" s="7">
        <f t="shared" si="32"/>
        <v>3098579.5984999533</v>
      </c>
      <c r="P204" s="20"/>
      <c r="R204" s="20"/>
      <c r="T204" s="20"/>
    </row>
    <row r="205" spans="1:20" x14ac:dyDescent="0.25">
      <c r="A205" s="6">
        <v>201906</v>
      </c>
      <c r="B205" s="6">
        <v>36500</v>
      </c>
      <c r="C205" s="15">
        <v>0</v>
      </c>
      <c r="D205" s="15">
        <v>0</v>
      </c>
      <c r="E205" s="7">
        <f t="shared" si="29"/>
        <v>0</v>
      </c>
      <c r="F205" s="7">
        <f t="shared" si="33"/>
        <v>3208144.19</v>
      </c>
      <c r="G205" s="10">
        <f t="shared" si="31"/>
        <v>3.5200000000000002E-2</v>
      </c>
      <c r="H205" s="11">
        <f t="shared" si="34"/>
        <v>9410.56</v>
      </c>
      <c r="I205" s="7">
        <f t="shared" si="35"/>
        <v>98000.76</v>
      </c>
      <c r="J205" s="7">
        <f t="shared" si="30"/>
        <v>3110143.43</v>
      </c>
      <c r="L205" s="9">
        <v>-22941.062145802494</v>
      </c>
      <c r="N205" s="7">
        <f t="shared" si="32"/>
        <v>3087202.3678541975</v>
      </c>
      <c r="P205" s="20"/>
      <c r="R205" s="20"/>
      <c r="T205" s="20"/>
    </row>
    <row r="206" spans="1:20" x14ac:dyDescent="0.25">
      <c r="A206" s="6">
        <v>201907</v>
      </c>
      <c r="B206" s="6">
        <v>36500</v>
      </c>
      <c r="C206" s="15">
        <v>0</v>
      </c>
      <c r="D206" s="15">
        <v>0</v>
      </c>
      <c r="E206" s="7">
        <f t="shared" si="29"/>
        <v>0</v>
      </c>
      <c r="F206" s="7">
        <f t="shared" si="33"/>
        <v>3208144.19</v>
      </c>
      <c r="G206" s="10">
        <f t="shared" si="31"/>
        <v>3.5200000000000002E-2</v>
      </c>
      <c r="H206" s="11">
        <f t="shared" si="34"/>
        <v>9410.56</v>
      </c>
      <c r="I206" s="7">
        <f t="shared" si="35"/>
        <v>107411.31999999999</v>
      </c>
      <c r="J206" s="7">
        <f t="shared" si="30"/>
        <v>3100732.87</v>
      </c>
      <c r="L206" s="9">
        <v>-24907.732791558745</v>
      </c>
      <c r="N206" s="7">
        <f t="shared" si="32"/>
        <v>3075825.1372084413</v>
      </c>
      <c r="P206" s="20"/>
      <c r="R206" s="20"/>
      <c r="T206" s="20"/>
    </row>
    <row r="207" spans="1:20" x14ac:dyDescent="0.25">
      <c r="A207" s="6">
        <v>201908</v>
      </c>
      <c r="B207" s="6">
        <v>36500</v>
      </c>
      <c r="C207" s="7">
        <v>0</v>
      </c>
      <c r="D207" s="7">
        <f>+D105+D4</f>
        <v>0</v>
      </c>
      <c r="E207" s="7">
        <f t="shared" si="29"/>
        <v>0</v>
      </c>
      <c r="F207" s="7">
        <f>F203+E207</f>
        <v>3208144.19</v>
      </c>
      <c r="G207" s="10">
        <f t="shared" si="31"/>
        <v>3.5200000000000002E-2</v>
      </c>
      <c r="H207" s="11">
        <f>ROUND(((G207*F203)/12),2)</f>
        <v>9410.56</v>
      </c>
      <c r="I207" s="7">
        <f t="shared" si="35"/>
        <v>116821.87999999999</v>
      </c>
      <c r="J207" s="7">
        <f t="shared" si="30"/>
        <v>3091322.31</v>
      </c>
      <c r="L207" s="9">
        <v>-26874.403437314995</v>
      </c>
      <c r="N207" s="7">
        <f t="shared" si="32"/>
        <v>3064447.906562685</v>
      </c>
      <c r="P207" s="20"/>
      <c r="R207" s="20"/>
      <c r="T207" s="20"/>
    </row>
    <row r="208" spans="1:20" x14ac:dyDescent="0.25">
      <c r="A208" s="6">
        <v>201909</v>
      </c>
      <c r="B208" s="6">
        <v>36500</v>
      </c>
      <c r="C208" s="7">
        <v>0</v>
      </c>
      <c r="D208" s="7">
        <f>+D106+D5</f>
        <v>0</v>
      </c>
      <c r="E208" s="7">
        <f t="shared" si="29"/>
        <v>0</v>
      </c>
      <c r="F208" s="7">
        <f t="shared" si="33"/>
        <v>3208144.19</v>
      </c>
      <c r="G208" s="10">
        <f t="shared" si="31"/>
        <v>3.5200000000000002E-2</v>
      </c>
      <c r="H208" s="11">
        <f t="shared" si="34"/>
        <v>9410.56</v>
      </c>
      <c r="I208" s="7">
        <f t="shared" si="35"/>
        <v>126232.43999999999</v>
      </c>
      <c r="J208" s="7">
        <f>F208-I208</f>
        <v>3081911.75</v>
      </c>
      <c r="L208" s="9">
        <v>-28841.074083071242</v>
      </c>
      <c r="N208" s="7">
        <f t="shared" si="32"/>
        <v>3053070.6759169288</v>
      </c>
      <c r="P208" s="20"/>
      <c r="R208" s="20"/>
      <c r="T208" s="20"/>
    </row>
    <row r="209" spans="1:20" x14ac:dyDescent="0.25">
      <c r="A209" s="6">
        <v>201910</v>
      </c>
      <c r="B209" s="6">
        <v>36500</v>
      </c>
      <c r="C209" s="7">
        <f>+C107+C6</f>
        <v>0</v>
      </c>
      <c r="D209" s="7">
        <f>+D107+D6</f>
        <v>0</v>
      </c>
      <c r="E209" s="7">
        <f t="shared" si="29"/>
        <v>0</v>
      </c>
      <c r="F209" s="7">
        <f t="shared" si="33"/>
        <v>3208144.19</v>
      </c>
      <c r="G209" s="10">
        <f t="shared" si="31"/>
        <v>3.5200000000000002E-2</v>
      </c>
      <c r="H209" s="11">
        <f t="shared" si="34"/>
        <v>9410.56</v>
      </c>
      <c r="I209" s="7">
        <f t="shared" si="35"/>
        <v>135643</v>
      </c>
      <c r="J209" s="7">
        <f t="shared" si="30"/>
        <v>3072501.19</v>
      </c>
      <c r="L209" s="9">
        <v>-30807.744728827493</v>
      </c>
      <c r="N209" s="7">
        <f t="shared" si="32"/>
        <v>3041693.4452711726</v>
      </c>
      <c r="P209" s="20"/>
      <c r="R209" s="20"/>
      <c r="T209" s="20"/>
    </row>
    <row r="210" spans="1:20" x14ac:dyDescent="0.25">
      <c r="A210" s="6">
        <v>201911</v>
      </c>
      <c r="B210" s="6">
        <v>36500</v>
      </c>
      <c r="C210" s="7">
        <f t="shared" ref="C210:D210" si="36">+C108+C7</f>
        <v>0</v>
      </c>
      <c r="D210" s="7">
        <f t="shared" si="36"/>
        <v>0</v>
      </c>
      <c r="E210" s="7">
        <f t="shared" ref="E210:E273" si="37">SUM(C210:D210)</f>
        <v>0</v>
      </c>
      <c r="F210" s="7">
        <f t="shared" si="33"/>
        <v>3208144.19</v>
      </c>
      <c r="G210" s="10">
        <f t="shared" si="31"/>
        <v>3.5200000000000002E-2</v>
      </c>
      <c r="H210" s="11">
        <f t="shared" si="34"/>
        <v>9410.56</v>
      </c>
      <c r="I210" s="7">
        <f t="shared" si="35"/>
        <v>145053.56</v>
      </c>
      <c r="J210" s="7">
        <f t="shared" si="30"/>
        <v>3063090.63</v>
      </c>
      <c r="L210" s="9">
        <v>-32774.415374583739</v>
      </c>
      <c r="N210" s="7">
        <f t="shared" si="32"/>
        <v>3030316.2146254163</v>
      </c>
      <c r="P210" s="20"/>
      <c r="R210" s="20"/>
      <c r="T210" s="20"/>
    </row>
    <row r="211" spans="1:20" x14ac:dyDescent="0.25">
      <c r="A211" s="6">
        <v>201912</v>
      </c>
      <c r="B211" s="6">
        <v>36500</v>
      </c>
      <c r="C211" s="7">
        <f t="shared" ref="C211:D211" si="38">+C109+C8</f>
        <v>0</v>
      </c>
      <c r="D211" s="7">
        <f t="shared" si="38"/>
        <v>0</v>
      </c>
      <c r="E211" s="7">
        <f t="shared" si="37"/>
        <v>0</v>
      </c>
      <c r="F211" s="7">
        <f t="shared" si="33"/>
        <v>3208144.19</v>
      </c>
      <c r="G211" s="10">
        <f t="shared" si="31"/>
        <v>3.5200000000000002E-2</v>
      </c>
      <c r="H211" s="11">
        <f t="shared" si="34"/>
        <v>9410.56</v>
      </c>
      <c r="I211" s="7">
        <f t="shared" si="35"/>
        <v>154464.12</v>
      </c>
      <c r="J211" s="7">
        <f t="shared" si="30"/>
        <v>3053680.07</v>
      </c>
      <c r="L211" s="9">
        <v>-34741.086020339993</v>
      </c>
      <c r="N211" s="7">
        <f t="shared" si="32"/>
        <v>3018938.9839796596</v>
      </c>
      <c r="P211" s="20"/>
      <c r="R211" s="20"/>
      <c r="T211" s="20"/>
    </row>
    <row r="212" spans="1:20" x14ac:dyDescent="0.25">
      <c r="A212" s="6">
        <v>202001</v>
      </c>
      <c r="B212" s="6">
        <v>36500</v>
      </c>
      <c r="C212" s="7">
        <f t="shared" ref="C212:D212" si="39">+C110+C9</f>
        <v>0</v>
      </c>
      <c r="D212" s="7">
        <f t="shared" si="39"/>
        <v>0</v>
      </c>
      <c r="E212" s="7">
        <f t="shared" si="37"/>
        <v>0</v>
      </c>
      <c r="F212" s="7">
        <f t="shared" si="33"/>
        <v>3208144.19</v>
      </c>
      <c r="G212" s="10">
        <f t="shared" si="31"/>
        <v>3.5200000000000002E-2</v>
      </c>
      <c r="H212" s="11">
        <f t="shared" si="34"/>
        <v>9410.56</v>
      </c>
      <c r="I212" s="7">
        <f t="shared" si="35"/>
        <v>163874.68</v>
      </c>
      <c r="J212" s="7">
        <f t="shared" si="30"/>
        <v>3044269.51</v>
      </c>
      <c r="L212" s="9">
        <v>-39184.580582299241</v>
      </c>
      <c r="N212" s="7">
        <f t="shared" si="32"/>
        <v>3005084.9294177005</v>
      </c>
      <c r="P212" s="20"/>
      <c r="R212" s="20"/>
      <c r="T212" s="20"/>
    </row>
    <row r="213" spans="1:20" x14ac:dyDescent="0.25">
      <c r="A213" s="6">
        <v>202002</v>
      </c>
      <c r="B213" s="6">
        <v>36500</v>
      </c>
      <c r="C213" s="7">
        <f t="shared" ref="C213:D213" si="40">+C111+C10</f>
        <v>0</v>
      </c>
      <c r="D213" s="7">
        <f t="shared" si="40"/>
        <v>0</v>
      </c>
      <c r="E213" s="7">
        <f t="shared" si="37"/>
        <v>0</v>
      </c>
      <c r="F213" s="7">
        <f t="shared" si="33"/>
        <v>3208144.19</v>
      </c>
      <c r="G213" s="10">
        <f t="shared" si="31"/>
        <v>3.5200000000000002E-2</v>
      </c>
      <c r="H213" s="11">
        <f t="shared" si="34"/>
        <v>9410.56</v>
      </c>
      <c r="I213" s="7">
        <f t="shared" si="35"/>
        <v>173285.24</v>
      </c>
      <c r="J213" s="7">
        <f t="shared" si="30"/>
        <v>3034858.95</v>
      </c>
      <c r="L213" s="9">
        <v>-43628.075144258488</v>
      </c>
      <c r="N213" s="7">
        <f t="shared" si="32"/>
        <v>2991230.8748557419</v>
      </c>
      <c r="P213" s="20"/>
      <c r="R213" s="20"/>
      <c r="T213" s="20"/>
    </row>
    <row r="214" spans="1:20" x14ac:dyDescent="0.25">
      <c r="A214" s="6">
        <v>202003</v>
      </c>
      <c r="B214" s="6">
        <v>36500</v>
      </c>
      <c r="C214" s="7">
        <f t="shared" ref="C214:D214" si="41">+C112+C11</f>
        <v>0</v>
      </c>
      <c r="D214" s="7">
        <f t="shared" si="41"/>
        <v>0</v>
      </c>
      <c r="E214" s="7">
        <f t="shared" si="37"/>
        <v>0</v>
      </c>
      <c r="F214" s="7">
        <f t="shared" si="33"/>
        <v>3208144.19</v>
      </c>
      <c r="G214" s="10">
        <f t="shared" si="31"/>
        <v>3.5200000000000002E-2</v>
      </c>
      <c r="H214" s="11">
        <f t="shared" si="34"/>
        <v>9410.56</v>
      </c>
      <c r="I214" s="7">
        <f t="shared" si="35"/>
        <v>182695.8</v>
      </c>
      <c r="J214" s="7">
        <f t="shared" si="30"/>
        <v>3025448.39</v>
      </c>
      <c r="L214" s="9">
        <v>-48071.569706217735</v>
      </c>
      <c r="N214" s="254">
        <f t="shared" si="32"/>
        <v>2977376.8202937823</v>
      </c>
      <c r="P214" s="20"/>
      <c r="R214" s="20"/>
      <c r="T214" s="255" t="s">
        <v>163</v>
      </c>
    </row>
    <row r="215" spans="1:20" x14ac:dyDescent="0.25">
      <c r="A215" s="6">
        <v>202004</v>
      </c>
      <c r="B215" s="6">
        <v>36500</v>
      </c>
      <c r="C215" s="7">
        <f t="shared" ref="C215:D215" si="42">+C113+C12</f>
        <v>0</v>
      </c>
      <c r="D215" s="7">
        <f t="shared" si="42"/>
        <v>0</v>
      </c>
      <c r="E215" s="7">
        <f t="shared" si="37"/>
        <v>0</v>
      </c>
      <c r="F215" s="7">
        <f t="shared" si="33"/>
        <v>3208144.19</v>
      </c>
      <c r="G215" s="10">
        <f t="shared" si="31"/>
        <v>3.5200000000000002E-2</v>
      </c>
      <c r="H215" s="11">
        <f t="shared" si="34"/>
        <v>9410.56</v>
      </c>
      <c r="I215" s="7">
        <f t="shared" si="35"/>
        <v>192106.36</v>
      </c>
      <c r="J215" s="7">
        <f t="shared" si="30"/>
        <v>3016037.83</v>
      </c>
      <c r="L215" s="9">
        <v>-52515.064268176982</v>
      </c>
      <c r="N215" s="7">
        <f t="shared" si="32"/>
        <v>2963522.7657318232</v>
      </c>
      <c r="P215" s="20"/>
      <c r="R215" s="20"/>
      <c r="T215" s="20"/>
    </row>
    <row r="216" spans="1:20" x14ac:dyDescent="0.25">
      <c r="A216" s="6">
        <v>202005</v>
      </c>
      <c r="B216" s="6">
        <v>36500</v>
      </c>
      <c r="C216" s="7">
        <f t="shared" ref="C216:D216" si="43">+C114+C13</f>
        <v>0</v>
      </c>
      <c r="D216" s="7">
        <f t="shared" si="43"/>
        <v>2923572.47</v>
      </c>
      <c r="E216" s="7">
        <f t="shared" si="37"/>
        <v>2923572.47</v>
      </c>
      <c r="F216" s="7">
        <f t="shared" si="33"/>
        <v>6131716.6600000001</v>
      </c>
      <c r="G216" s="10">
        <f t="shared" si="31"/>
        <v>3.5200000000000002E-2</v>
      </c>
      <c r="H216" s="11">
        <f t="shared" si="34"/>
        <v>9410.56</v>
      </c>
      <c r="I216" s="7">
        <f t="shared" si="35"/>
        <v>201516.91999999998</v>
      </c>
      <c r="J216" s="7">
        <f t="shared" si="30"/>
        <v>5930199.7400000002</v>
      </c>
      <c r="L216" s="9">
        <v>-58877.153263573731</v>
      </c>
      <c r="N216" s="7">
        <f t="shared" si="32"/>
        <v>5871322.5867364267</v>
      </c>
      <c r="P216" s="20"/>
      <c r="R216" s="20"/>
      <c r="T216" s="20"/>
    </row>
    <row r="217" spans="1:20" x14ac:dyDescent="0.25">
      <c r="A217" s="6">
        <v>202006</v>
      </c>
      <c r="B217" s="6">
        <v>36500</v>
      </c>
      <c r="C217" s="7">
        <f t="shared" ref="C217:D217" si="44">+C115+C14</f>
        <v>0</v>
      </c>
      <c r="D217" s="7">
        <f t="shared" si="44"/>
        <v>0</v>
      </c>
      <c r="E217" s="7">
        <f t="shared" si="37"/>
        <v>0</v>
      </c>
      <c r="F217" s="7">
        <f t="shared" si="33"/>
        <v>6131716.6600000001</v>
      </c>
      <c r="G217" s="10">
        <f t="shared" si="31"/>
        <v>3.5200000000000002E-2</v>
      </c>
      <c r="H217" s="11">
        <f t="shared" si="34"/>
        <v>17986.37</v>
      </c>
      <c r="I217" s="7">
        <f t="shared" si="35"/>
        <v>219503.28999999998</v>
      </c>
      <c r="J217" s="7">
        <f t="shared" si="30"/>
        <v>5912213.3700000001</v>
      </c>
      <c r="L217" s="9">
        <v>-63438.321617450492</v>
      </c>
      <c r="N217" s="7">
        <f t="shared" si="32"/>
        <v>5848775.0483825495</v>
      </c>
      <c r="P217" s="20"/>
      <c r="R217" s="20"/>
      <c r="T217" s="20"/>
    </row>
    <row r="218" spans="1:20" x14ac:dyDescent="0.25">
      <c r="A218" s="6">
        <v>202007</v>
      </c>
      <c r="B218" s="6">
        <v>36500</v>
      </c>
      <c r="C218" s="7">
        <f t="shared" ref="C218:D218" si="45">+C116+C15</f>
        <v>0</v>
      </c>
      <c r="D218" s="7">
        <f t="shared" si="45"/>
        <v>0</v>
      </c>
      <c r="E218" s="7">
        <f t="shared" si="37"/>
        <v>0</v>
      </c>
      <c r="F218" s="7">
        <f t="shared" si="33"/>
        <v>6131716.6600000001</v>
      </c>
      <c r="G218" s="10">
        <f t="shared" si="31"/>
        <v>3.5200000000000002E-2</v>
      </c>
      <c r="H218" s="11">
        <f t="shared" si="34"/>
        <v>17986.37</v>
      </c>
      <c r="I218" s="7">
        <f t="shared" si="35"/>
        <v>237489.65999999997</v>
      </c>
      <c r="J218" s="7">
        <f t="shared" si="30"/>
        <v>5894227</v>
      </c>
      <c r="L218" s="9">
        <v>-67999.489971327261</v>
      </c>
      <c r="N218" s="7">
        <f t="shared" si="32"/>
        <v>5826227.5100286724</v>
      </c>
      <c r="P218" s="20"/>
      <c r="R218" s="20"/>
      <c r="T218" s="20"/>
    </row>
    <row r="219" spans="1:20" x14ac:dyDescent="0.25">
      <c r="A219" s="6">
        <v>202008</v>
      </c>
      <c r="B219" s="6">
        <v>36500</v>
      </c>
      <c r="C219" s="7">
        <f t="shared" ref="C219:D219" si="46">+C117+C16</f>
        <v>0</v>
      </c>
      <c r="D219" s="7">
        <f t="shared" si="46"/>
        <v>2411.7600000000002</v>
      </c>
      <c r="E219" s="7">
        <f t="shared" si="37"/>
        <v>2411.7600000000002</v>
      </c>
      <c r="F219" s="7">
        <f t="shared" si="33"/>
        <v>6134128.4199999999</v>
      </c>
      <c r="G219" s="10">
        <f t="shared" si="31"/>
        <v>3.5200000000000002E-2</v>
      </c>
      <c r="H219" s="11">
        <f t="shared" si="34"/>
        <v>17986.37</v>
      </c>
      <c r="I219" s="7">
        <f t="shared" si="35"/>
        <v>255476.02999999997</v>
      </c>
      <c r="J219" s="7">
        <f t="shared" si="30"/>
        <v>5878652.3899999997</v>
      </c>
      <c r="L219" s="9">
        <v>-72560.658325204</v>
      </c>
      <c r="N219" s="7">
        <f t="shared" si="32"/>
        <v>5806091.731674796</v>
      </c>
      <c r="P219" s="20"/>
      <c r="R219" s="20"/>
      <c r="T219" s="20"/>
    </row>
    <row r="220" spans="1:20" x14ac:dyDescent="0.25">
      <c r="A220" s="6">
        <v>202009</v>
      </c>
      <c r="B220" s="6">
        <v>36500</v>
      </c>
      <c r="C220" s="7">
        <f t="shared" ref="C220:D220" si="47">+C118+C17</f>
        <v>0</v>
      </c>
      <c r="D220" s="7">
        <f t="shared" si="47"/>
        <v>-2411.7600000000002</v>
      </c>
      <c r="E220" s="7">
        <f t="shared" si="37"/>
        <v>-2411.7600000000002</v>
      </c>
      <c r="F220" s="7">
        <f t="shared" si="33"/>
        <v>6131716.6600000001</v>
      </c>
      <c r="G220" s="10">
        <f t="shared" si="31"/>
        <v>3.5200000000000002E-2</v>
      </c>
      <c r="H220" s="11">
        <f t="shared" si="34"/>
        <v>17993.439999999999</v>
      </c>
      <c r="I220" s="7">
        <f t="shared" si="35"/>
        <v>273469.46999999997</v>
      </c>
      <c r="J220" s="7">
        <f t="shared" si="30"/>
        <v>5858247.1900000004</v>
      </c>
      <c r="L220" s="9">
        <v>-77120.341034920741</v>
      </c>
      <c r="N220" s="7">
        <f t="shared" si="32"/>
        <v>5781126.8489650795</v>
      </c>
      <c r="P220" s="20"/>
      <c r="R220" s="20"/>
      <c r="T220" s="20"/>
    </row>
    <row r="221" spans="1:20" x14ac:dyDescent="0.25">
      <c r="A221" s="6">
        <v>202010</v>
      </c>
      <c r="B221" s="6">
        <v>36500</v>
      </c>
      <c r="C221" s="7">
        <f t="shared" ref="C221:D221" si="48">+C119+C18</f>
        <v>0</v>
      </c>
      <c r="D221" s="7">
        <f t="shared" si="48"/>
        <v>0</v>
      </c>
      <c r="E221" s="7">
        <f t="shared" si="37"/>
        <v>0</v>
      </c>
      <c r="F221" s="7">
        <f t="shared" si="33"/>
        <v>6131716.6600000001</v>
      </c>
      <c r="G221" s="10">
        <f t="shared" si="31"/>
        <v>3.5200000000000002E-2</v>
      </c>
      <c r="H221" s="11">
        <f t="shared" si="34"/>
        <v>17986.37</v>
      </c>
      <c r="I221" s="7">
        <f t="shared" si="35"/>
        <v>291455.83999999997</v>
      </c>
      <c r="J221" s="7">
        <f t="shared" si="30"/>
        <v>5840260.8200000003</v>
      </c>
      <c r="L221" s="9">
        <v>-81681.50938879748</v>
      </c>
      <c r="N221" s="7">
        <f t="shared" si="32"/>
        <v>5758579.3106112024</v>
      </c>
      <c r="P221" s="20"/>
      <c r="R221" s="20"/>
      <c r="T221" s="20"/>
    </row>
    <row r="222" spans="1:20" x14ac:dyDescent="0.25">
      <c r="A222" s="6">
        <v>202011</v>
      </c>
      <c r="B222" s="6">
        <v>36500</v>
      </c>
      <c r="C222" s="7">
        <f t="shared" ref="C222:D222" si="49">+C120+C19</f>
        <v>0</v>
      </c>
      <c r="D222" s="7">
        <f t="shared" si="49"/>
        <v>0</v>
      </c>
      <c r="E222" s="7">
        <f t="shared" si="37"/>
        <v>0</v>
      </c>
      <c r="F222" s="7">
        <f t="shared" si="33"/>
        <v>6131716.6600000001</v>
      </c>
      <c r="G222" s="10">
        <f t="shared" si="31"/>
        <v>3.5200000000000002E-2</v>
      </c>
      <c r="H222" s="11">
        <f t="shared" si="34"/>
        <v>17986.37</v>
      </c>
      <c r="I222" s="7">
        <f t="shared" si="35"/>
        <v>309442.20999999996</v>
      </c>
      <c r="J222" s="7">
        <f t="shared" si="30"/>
        <v>5822274.4500000002</v>
      </c>
      <c r="L222" s="9">
        <v>-83988.72500779423</v>
      </c>
      <c r="N222" s="7">
        <f t="shared" si="32"/>
        <v>5738285.7249922063</v>
      </c>
      <c r="P222" s="20"/>
      <c r="R222" s="20"/>
      <c r="T222" s="20"/>
    </row>
    <row r="223" spans="1:20" x14ac:dyDescent="0.25">
      <c r="A223" s="6">
        <v>202012</v>
      </c>
      <c r="B223" s="6">
        <v>36500</v>
      </c>
      <c r="C223" s="7">
        <f t="shared" ref="C223:D223" si="50">+C121+C20</f>
        <v>0</v>
      </c>
      <c r="D223" s="7">
        <f t="shared" si="50"/>
        <v>0</v>
      </c>
      <c r="E223" s="7">
        <f t="shared" si="37"/>
        <v>0</v>
      </c>
      <c r="F223" s="7">
        <f t="shared" si="33"/>
        <v>6131716.6600000001</v>
      </c>
      <c r="G223" s="10">
        <f t="shared" si="31"/>
        <v>3.5200000000000002E-2</v>
      </c>
      <c r="H223" s="11">
        <f t="shared" si="34"/>
        <v>17986.37</v>
      </c>
      <c r="I223" s="7">
        <f t="shared" si="35"/>
        <v>327428.57999999996</v>
      </c>
      <c r="J223" s="7">
        <f t="shared" si="30"/>
        <v>5804288.0800000001</v>
      </c>
      <c r="L223" s="9">
        <v>-86192.901376630965</v>
      </c>
      <c r="N223" s="7">
        <f t="shared" si="32"/>
        <v>5718095.178623369</v>
      </c>
      <c r="P223" s="20"/>
      <c r="R223" s="20"/>
      <c r="T223" s="20"/>
    </row>
    <row r="224" spans="1:20" x14ac:dyDescent="0.25">
      <c r="A224" s="6">
        <v>202101</v>
      </c>
      <c r="B224" s="6">
        <v>36500</v>
      </c>
      <c r="C224" s="7">
        <f t="shared" ref="C224:D224" si="51">+C122+C21</f>
        <v>0</v>
      </c>
      <c r="D224" s="7">
        <f t="shared" si="51"/>
        <v>3659014.18</v>
      </c>
      <c r="E224" s="7">
        <f t="shared" si="37"/>
        <v>3659014.18</v>
      </c>
      <c r="F224" s="7">
        <f t="shared" si="33"/>
        <v>9790730.8399999999</v>
      </c>
      <c r="G224" s="10">
        <f t="shared" si="31"/>
        <v>3.5200000000000002E-2</v>
      </c>
      <c r="H224" s="11">
        <f t="shared" si="34"/>
        <v>17986.37</v>
      </c>
      <c r="I224" s="7">
        <f t="shared" si="35"/>
        <v>345414.94999999995</v>
      </c>
      <c r="J224" s="7">
        <f t="shared" si="30"/>
        <v>9445315.8900000006</v>
      </c>
      <c r="L224" s="9">
        <v>-93797.468216602458</v>
      </c>
      <c r="N224" s="7">
        <f t="shared" si="32"/>
        <v>9351518.4217833988</v>
      </c>
      <c r="P224" s="186">
        <v>7.6200000000000004E-2</v>
      </c>
      <c r="R224" s="7">
        <f>+(P224/12)*$N$214*(18/31)</f>
        <v>10977.876469663852</v>
      </c>
      <c r="T224" s="255" t="s">
        <v>161</v>
      </c>
    </row>
    <row r="225" spans="1:20" x14ac:dyDescent="0.25">
      <c r="A225" s="6">
        <v>202102</v>
      </c>
      <c r="B225" s="6">
        <v>36500</v>
      </c>
      <c r="C225" s="7">
        <f t="shared" ref="C225:D225" si="52">+C123+C22</f>
        <v>0</v>
      </c>
      <c r="D225" s="7">
        <f t="shared" si="52"/>
        <v>167271.51</v>
      </c>
      <c r="E225" s="7">
        <f t="shared" si="37"/>
        <v>167271.51</v>
      </c>
      <c r="F225" s="7">
        <f t="shared" si="33"/>
        <v>9958002.3499999996</v>
      </c>
      <c r="G225" s="10">
        <f t="shared" si="31"/>
        <v>3.5200000000000002E-2</v>
      </c>
      <c r="H225" s="11">
        <f t="shared" si="34"/>
        <v>28719.48</v>
      </c>
      <c r="I225" s="7">
        <f t="shared" si="35"/>
        <v>374134.42999999993</v>
      </c>
      <c r="J225" s="7">
        <f t="shared" si="30"/>
        <v>9583867.9199999999</v>
      </c>
      <c r="L225" s="9">
        <v>-101318.14003305395</v>
      </c>
      <c r="N225" s="7">
        <f t="shared" si="32"/>
        <v>9482549.7799669467</v>
      </c>
      <c r="P225" s="8">
        <f>+P224</f>
        <v>7.6200000000000004E-2</v>
      </c>
      <c r="R225" s="7">
        <f t="shared" ref="R225:R258" si="53">+(P225/12)*$N$214</f>
        <v>18906.34280886552</v>
      </c>
      <c r="T225" s="20"/>
    </row>
    <row r="226" spans="1:20" x14ac:dyDescent="0.25">
      <c r="A226" s="6">
        <v>202103</v>
      </c>
      <c r="B226" s="6">
        <v>36500</v>
      </c>
      <c r="C226" s="7">
        <f t="shared" ref="C226:D226" si="54">+C124+C23</f>
        <v>0</v>
      </c>
      <c r="D226" s="7">
        <f t="shared" si="54"/>
        <v>217725.19</v>
      </c>
      <c r="E226" s="7">
        <f t="shared" si="37"/>
        <v>217725.19</v>
      </c>
      <c r="F226" s="7">
        <f t="shared" si="33"/>
        <v>10175727.539999999</v>
      </c>
      <c r="G226" s="10">
        <f t="shared" si="31"/>
        <v>3.5200000000000002E-2</v>
      </c>
      <c r="H226" s="11">
        <f t="shared" si="34"/>
        <v>29210.14</v>
      </c>
      <c r="I226" s="7">
        <f t="shared" si="35"/>
        <v>403344.56999999995</v>
      </c>
      <c r="J226" s="7">
        <f t="shared" si="30"/>
        <v>9772382.9699999988</v>
      </c>
      <c r="L226" s="9">
        <v>-108710.56141950545</v>
      </c>
      <c r="N226" s="7">
        <f t="shared" si="32"/>
        <v>9663672.4085804932</v>
      </c>
      <c r="P226" s="8">
        <f t="shared" ref="P226:P259" si="55">+P225</f>
        <v>7.6200000000000004E-2</v>
      </c>
      <c r="R226" s="7">
        <f t="shared" si="53"/>
        <v>18906.34280886552</v>
      </c>
      <c r="T226" s="20"/>
    </row>
    <row r="227" spans="1:20" x14ac:dyDescent="0.25">
      <c r="A227" s="6">
        <v>202104</v>
      </c>
      <c r="B227" s="6">
        <v>36500</v>
      </c>
      <c r="C227" s="7">
        <f t="shared" ref="C227:D227" si="56">+C125+C24</f>
        <v>0</v>
      </c>
      <c r="D227" s="7">
        <f t="shared" si="56"/>
        <v>136193.22</v>
      </c>
      <c r="E227" s="7">
        <f t="shared" si="37"/>
        <v>136193.22</v>
      </c>
      <c r="F227" s="7">
        <f t="shared" si="33"/>
        <v>10311920.76</v>
      </c>
      <c r="G227" s="10">
        <f t="shared" si="31"/>
        <v>3.5200000000000002E-2</v>
      </c>
      <c r="H227" s="11">
        <f t="shared" si="34"/>
        <v>29848.799999999999</v>
      </c>
      <c r="I227" s="7">
        <f t="shared" si="35"/>
        <v>433193.36999999994</v>
      </c>
      <c r="J227" s="7">
        <f t="shared" si="30"/>
        <v>9878727.3900000006</v>
      </c>
      <c r="L227" s="9">
        <v>-115999.76223003694</v>
      </c>
      <c r="N227" s="7">
        <f t="shared" si="32"/>
        <v>9762727.6277699638</v>
      </c>
      <c r="P227" s="8">
        <f t="shared" si="55"/>
        <v>7.6200000000000004E-2</v>
      </c>
      <c r="R227" s="7">
        <f t="shared" si="53"/>
        <v>18906.34280886552</v>
      </c>
      <c r="T227" s="20"/>
    </row>
    <row r="228" spans="1:20" x14ac:dyDescent="0.25">
      <c r="A228" s="6">
        <v>202105</v>
      </c>
      <c r="B228" s="6">
        <v>36500</v>
      </c>
      <c r="C228" s="7">
        <f t="shared" ref="C228:D228" si="57">+C126+C25</f>
        <v>0</v>
      </c>
      <c r="D228" s="7">
        <f t="shared" si="57"/>
        <v>208198.75</v>
      </c>
      <c r="E228" s="7">
        <f t="shared" si="37"/>
        <v>208198.75</v>
      </c>
      <c r="F228" s="7">
        <f t="shared" si="33"/>
        <v>10520119.51</v>
      </c>
      <c r="G228" s="10">
        <f t="shared" si="31"/>
        <v>3.5200000000000002E-2</v>
      </c>
      <c r="H228" s="11">
        <f t="shared" si="34"/>
        <v>30248.3</v>
      </c>
      <c r="I228" s="7">
        <f t="shared" si="35"/>
        <v>463441.66999999993</v>
      </c>
      <c r="J228" s="7">
        <f t="shared" si="30"/>
        <v>10056677.84</v>
      </c>
      <c r="L228" s="9">
        <v>-123156.44164848844</v>
      </c>
      <c r="N228" s="7">
        <f t="shared" si="32"/>
        <v>9933521.398351511</v>
      </c>
      <c r="P228" s="8">
        <f t="shared" si="55"/>
        <v>7.6200000000000004E-2</v>
      </c>
      <c r="R228" s="7">
        <f t="shared" si="53"/>
        <v>18906.34280886552</v>
      </c>
      <c r="T228" s="20"/>
    </row>
    <row r="229" spans="1:20" x14ac:dyDescent="0.25">
      <c r="A229" s="6">
        <v>202106</v>
      </c>
      <c r="B229" s="6">
        <v>36500</v>
      </c>
      <c r="C229" s="7">
        <f t="shared" ref="C229:D229" si="58">+C127+C26</f>
        <v>0</v>
      </c>
      <c r="D229" s="7">
        <f t="shared" si="58"/>
        <v>167565.87</v>
      </c>
      <c r="E229" s="7">
        <f t="shared" si="37"/>
        <v>167565.87</v>
      </c>
      <c r="F229" s="7">
        <f t="shared" si="33"/>
        <v>10687685.379999999</v>
      </c>
      <c r="G229" s="10">
        <f t="shared" si="31"/>
        <v>3.5200000000000002E-2</v>
      </c>
      <c r="H229" s="11">
        <f t="shared" si="34"/>
        <v>30859.02</v>
      </c>
      <c r="I229" s="7">
        <f t="shared" si="35"/>
        <v>494300.68999999994</v>
      </c>
      <c r="J229" s="7">
        <f t="shared" si="30"/>
        <v>10193384.689999999</v>
      </c>
      <c r="L229" s="9">
        <v>-130190.23899069996</v>
      </c>
      <c r="N229" s="7">
        <f t="shared" si="32"/>
        <v>10063194.4510093</v>
      </c>
      <c r="P229" s="8">
        <f t="shared" si="55"/>
        <v>7.6200000000000004E-2</v>
      </c>
      <c r="R229" s="7">
        <f t="shared" si="53"/>
        <v>18906.34280886552</v>
      </c>
      <c r="T229" s="20"/>
    </row>
    <row r="230" spans="1:20" x14ac:dyDescent="0.25">
      <c r="A230" s="6">
        <v>202107</v>
      </c>
      <c r="B230" s="6">
        <v>36500</v>
      </c>
      <c r="C230" s="7">
        <f t="shared" ref="C230:D230" si="59">+C128+C27</f>
        <v>0</v>
      </c>
      <c r="D230" s="7">
        <f t="shared" si="59"/>
        <v>215132.13</v>
      </c>
      <c r="E230" s="7">
        <f t="shared" si="37"/>
        <v>215132.13</v>
      </c>
      <c r="F230" s="7">
        <f t="shared" si="33"/>
        <v>10902817.51</v>
      </c>
      <c r="G230" s="10">
        <f t="shared" si="31"/>
        <v>3.5200000000000002E-2</v>
      </c>
      <c r="H230" s="11">
        <f t="shared" si="34"/>
        <v>31350.54</v>
      </c>
      <c r="I230" s="7">
        <f t="shared" si="35"/>
        <v>525651.23</v>
      </c>
      <c r="J230" s="7">
        <f t="shared" si="30"/>
        <v>10377166.279999999</v>
      </c>
      <c r="L230" s="9">
        <v>-137031.13787331147</v>
      </c>
      <c r="N230" s="7">
        <f t="shared" si="32"/>
        <v>10240135.142126689</v>
      </c>
      <c r="P230" s="8">
        <f t="shared" si="55"/>
        <v>7.6200000000000004E-2</v>
      </c>
      <c r="R230" s="7">
        <f t="shared" si="53"/>
        <v>18906.34280886552</v>
      </c>
      <c r="T230" s="20"/>
    </row>
    <row r="231" spans="1:20" x14ac:dyDescent="0.25">
      <c r="A231" s="6">
        <v>202108</v>
      </c>
      <c r="B231" s="6">
        <v>36500</v>
      </c>
      <c r="C231" s="7">
        <f t="shared" ref="C231:D231" si="60">+C129+C28</f>
        <v>0</v>
      </c>
      <c r="D231" s="7">
        <f t="shared" si="60"/>
        <v>199483.89</v>
      </c>
      <c r="E231" s="7">
        <f t="shared" si="37"/>
        <v>199483.89</v>
      </c>
      <c r="F231" s="7">
        <f t="shared" si="33"/>
        <v>11102301.4</v>
      </c>
      <c r="G231" s="10">
        <f t="shared" si="31"/>
        <v>3.5200000000000002E-2</v>
      </c>
      <c r="H231" s="11">
        <f t="shared" si="34"/>
        <v>31981.599999999999</v>
      </c>
      <c r="I231" s="7">
        <f t="shared" si="35"/>
        <v>557632.82999999996</v>
      </c>
      <c r="J231" s="7">
        <f t="shared" si="30"/>
        <v>10544668.57</v>
      </c>
      <c r="L231" s="9">
        <v>-143780.46496792301</v>
      </c>
      <c r="N231" s="7">
        <f t="shared" si="32"/>
        <v>10400888.105032077</v>
      </c>
      <c r="P231" s="8">
        <f t="shared" si="55"/>
        <v>7.6200000000000004E-2</v>
      </c>
      <c r="R231" s="7">
        <f t="shared" si="53"/>
        <v>18906.34280886552</v>
      </c>
      <c r="T231" s="20"/>
    </row>
    <row r="232" spans="1:20" x14ac:dyDescent="0.25">
      <c r="A232" s="6">
        <v>202109</v>
      </c>
      <c r="B232" s="6">
        <v>36500</v>
      </c>
      <c r="C232" s="7">
        <f t="shared" ref="C232:D232" si="61">+C130+C29</f>
        <v>0</v>
      </c>
      <c r="D232" s="7">
        <f t="shared" si="61"/>
        <v>313146.84999999998</v>
      </c>
      <c r="E232" s="7">
        <f t="shared" si="37"/>
        <v>313146.84999999998</v>
      </c>
      <c r="F232" s="7">
        <f t="shared" si="33"/>
        <v>11415448.25</v>
      </c>
      <c r="G232" s="10">
        <f t="shared" si="31"/>
        <v>3.5200000000000002E-2</v>
      </c>
      <c r="H232" s="11">
        <f t="shared" si="34"/>
        <v>32566.75</v>
      </c>
      <c r="I232" s="7">
        <f t="shared" si="35"/>
        <v>590199.57999999996</v>
      </c>
      <c r="J232" s="7">
        <f t="shared" si="30"/>
        <v>10825248.67</v>
      </c>
      <c r="L232" s="9">
        <v>-150353.36349637451</v>
      </c>
      <c r="N232" s="7">
        <f t="shared" si="32"/>
        <v>10674895.306503626</v>
      </c>
      <c r="P232" s="8">
        <f t="shared" si="55"/>
        <v>7.6200000000000004E-2</v>
      </c>
      <c r="R232" s="7">
        <f t="shared" si="53"/>
        <v>18906.34280886552</v>
      </c>
      <c r="T232" s="20"/>
    </row>
    <row r="233" spans="1:20" x14ac:dyDescent="0.25">
      <c r="A233" s="6">
        <v>202110</v>
      </c>
      <c r="B233" s="6">
        <v>36500</v>
      </c>
      <c r="C233" s="7">
        <f t="shared" ref="C233:D233" si="62">+C131+C30</f>
        <v>0</v>
      </c>
      <c r="D233" s="7">
        <f t="shared" si="62"/>
        <v>148655.5</v>
      </c>
      <c r="E233" s="7">
        <f t="shared" si="37"/>
        <v>148655.5</v>
      </c>
      <c r="F233" s="7">
        <f t="shared" si="33"/>
        <v>11564103.75</v>
      </c>
      <c r="G233" s="10">
        <f t="shared" si="31"/>
        <v>3.5200000000000002E-2</v>
      </c>
      <c r="H233" s="11">
        <f t="shared" si="34"/>
        <v>33485.31</v>
      </c>
      <c r="I233" s="7">
        <f t="shared" si="35"/>
        <v>623684.8899999999</v>
      </c>
      <c r="J233" s="7">
        <f t="shared" si="30"/>
        <v>10940418.859999999</v>
      </c>
      <c r="L233" s="9">
        <v>-156836.11498938603</v>
      </c>
      <c r="N233" s="7">
        <f t="shared" si="32"/>
        <v>10783582.745010613</v>
      </c>
      <c r="P233" s="8">
        <f t="shared" si="55"/>
        <v>7.6200000000000004E-2</v>
      </c>
      <c r="R233" s="7">
        <f t="shared" si="53"/>
        <v>18906.34280886552</v>
      </c>
      <c r="T233" s="20"/>
    </row>
    <row r="234" spans="1:20" x14ac:dyDescent="0.25">
      <c r="A234" s="6">
        <v>202111</v>
      </c>
      <c r="B234" s="6">
        <v>36500</v>
      </c>
      <c r="C234" s="7">
        <f t="shared" ref="C234:D234" si="63">+C132+C31</f>
        <v>0</v>
      </c>
      <c r="D234" s="7">
        <f t="shared" si="63"/>
        <v>286410.01</v>
      </c>
      <c r="E234" s="7">
        <f t="shared" si="37"/>
        <v>286410.01</v>
      </c>
      <c r="F234" s="7">
        <f t="shared" si="33"/>
        <v>11850513.76</v>
      </c>
      <c r="G234" s="10">
        <f t="shared" si="31"/>
        <v>3.5200000000000002E-2</v>
      </c>
      <c r="H234" s="11">
        <f t="shared" si="34"/>
        <v>33921.370000000003</v>
      </c>
      <c r="I234" s="7">
        <f t="shared" si="35"/>
        <v>657606.25999999989</v>
      </c>
      <c r="J234" s="7">
        <f t="shared" si="30"/>
        <v>11192907.5</v>
      </c>
      <c r="L234" s="9">
        <v>-163221.11233359756</v>
      </c>
      <c r="N234" s="7">
        <f t="shared" si="32"/>
        <v>11029686.387666402</v>
      </c>
      <c r="P234" s="8">
        <f t="shared" si="55"/>
        <v>7.6200000000000004E-2</v>
      </c>
      <c r="R234" s="7">
        <f t="shared" si="53"/>
        <v>18906.34280886552</v>
      </c>
      <c r="T234" s="20"/>
    </row>
    <row r="235" spans="1:20" x14ac:dyDescent="0.25">
      <c r="A235" s="6">
        <v>202112</v>
      </c>
      <c r="B235" s="6">
        <v>36500</v>
      </c>
      <c r="C235" s="7">
        <f t="shared" ref="C235:D235" si="64">+C133+C32</f>
        <v>0</v>
      </c>
      <c r="D235" s="7">
        <f t="shared" si="64"/>
        <v>146342.59</v>
      </c>
      <c r="E235" s="7">
        <f t="shared" si="37"/>
        <v>146342.59</v>
      </c>
      <c r="F235" s="7">
        <f t="shared" si="33"/>
        <v>11996856.35</v>
      </c>
      <c r="G235" s="10">
        <f t="shared" si="31"/>
        <v>3.5200000000000002E-2</v>
      </c>
      <c r="H235" s="11">
        <f t="shared" si="34"/>
        <v>34761.51</v>
      </c>
      <c r="I235" s="7">
        <f t="shared" si="35"/>
        <v>692367.7699999999</v>
      </c>
      <c r="J235" s="7">
        <f t="shared" si="30"/>
        <v>11304488.58</v>
      </c>
      <c r="L235" s="9">
        <v>-169499.73518804906</v>
      </c>
      <c r="N235" s="7">
        <f t="shared" si="32"/>
        <v>11134988.844811952</v>
      </c>
      <c r="P235" s="8">
        <f t="shared" si="55"/>
        <v>7.6200000000000004E-2</v>
      </c>
      <c r="R235" s="7">
        <f t="shared" si="53"/>
        <v>18906.34280886552</v>
      </c>
      <c r="T235" s="20"/>
    </row>
    <row r="236" spans="1:20" x14ac:dyDescent="0.25">
      <c r="A236" s="6">
        <v>202201</v>
      </c>
      <c r="B236" s="6">
        <v>36500</v>
      </c>
      <c r="C236" s="7">
        <f t="shared" ref="C236:D236" si="65">+C134+C33</f>
        <v>0</v>
      </c>
      <c r="D236" s="7">
        <f t="shared" si="65"/>
        <v>158691.79999999999</v>
      </c>
      <c r="E236" s="7">
        <f t="shared" si="37"/>
        <v>158691.79999999999</v>
      </c>
      <c r="F236" s="7">
        <f t="shared" si="33"/>
        <v>12155548.15</v>
      </c>
      <c r="G236" s="10">
        <f t="shared" si="31"/>
        <v>3.5200000000000002E-2</v>
      </c>
      <c r="H236" s="11">
        <f t="shared" si="34"/>
        <v>35190.78</v>
      </c>
      <c r="I236" s="7">
        <f t="shared" si="35"/>
        <v>727558.54999999993</v>
      </c>
      <c r="J236" s="7">
        <f t="shared" si="30"/>
        <v>11427989.6</v>
      </c>
      <c r="L236" s="9">
        <v>-178154.15640204531</v>
      </c>
      <c r="N236" s="7">
        <f t="shared" si="32"/>
        <v>11249835.443597954</v>
      </c>
      <c r="P236" s="8">
        <f t="shared" si="55"/>
        <v>7.6200000000000004E-2</v>
      </c>
      <c r="R236" s="7">
        <f t="shared" si="53"/>
        <v>18906.34280886552</v>
      </c>
      <c r="T236" s="20"/>
    </row>
    <row r="237" spans="1:20" x14ac:dyDescent="0.25">
      <c r="A237" s="6">
        <v>202202</v>
      </c>
      <c r="B237" s="6">
        <v>36500</v>
      </c>
      <c r="C237" s="7">
        <f t="shared" ref="C237:D237" si="66">+C135+C34</f>
        <v>0</v>
      </c>
      <c r="D237" s="7">
        <f t="shared" si="66"/>
        <v>172685.86000000002</v>
      </c>
      <c r="E237" s="7">
        <f t="shared" si="37"/>
        <v>172685.86000000002</v>
      </c>
      <c r="F237" s="7">
        <f t="shared" si="33"/>
        <v>12328234.01</v>
      </c>
      <c r="G237" s="10">
        <f t="shared" si="31"/>
        <v>3.5200000000000002E-2</v>
      </c>
      <c r="H237" s="11">
        <f t="shared" si="34"/>
        <v>35656.269999999997</v>
      </c>
      <c r="I237" s="7">
        <f t="shared" si="35"/>
        <v>763214.82</v>
      </c>
      <c r="J237" s="7">
        <f t="shared" si="30"/>
        <v>11565019.189999999</v>
      </c>
      <c r="L237" s="9">
        <v>-186631.15344604154</v>
      </c>
      <c r="N237" s="7">
        <f t="shared" si="32"/>
        <v>11378388.036553958</v>
      </c>
      <c r="P237" s="8">
        <f t="shared" si="55"/>
        <v>7.6200000000000004E-2</v>
      </c>
      <c r="R237" s="7">
        <f t="shared" si="53"/>
        <v>18906.34280886552</v>
      </c>
      <c r="T237" s="20"/>
    </row>
    <row r="238" spans="1:20" x14ac:dyDescent="0.25">
      <c r="A238" s="6">
        <v>202203</v>
      </c>
      <c r="B238" s="6">
        <v>36500</v>
      </c>
      <c r="C238" s="7">
        <f t="shared" ref="C238:D238" si="67">+C136+C35</f>
        <v>0</v>
      </c>
      <c r="D238" s="7">
        <f t="shared" si="67"/>
        <v>265334.96000000002</v>
      </c>
      <c r="E238" s="7">
        <f t="shared" si="37"/>
        <v>265334.96000000002</v>
      </c>
      <c r="F238" s="7">
        <f t="shared" si="33"/>
        <v>12593568.970000001</v>
      </c>
      <c r="G238" s="10">
        <f t="shared" si="31"/>
        <v>3.5200000000000002E-2</v>
      </c>
      <c r="H238" s="11">
        <f t="shared" si="34"/>
        <v>36162.82</v>
      </c>
      <c r="I238" s="7">
        <f t="shared" si="35"/>
        <v>799377.6399999999</v>
      </c>
      <c r="J238" s="7">
        <f t="shared" si="30"/>
        <v>11794191.33</v>
      </c>
      <c r="L238" s="9">
        <v>-194935.87518067777</v>
      </c>
      <c r="N238" s="7">
        <f t="shared" si="32"/>
        <v>11599255.454819322</v>
      </c>
      <c r="P238" s="8">
        <f t="shared" si="55"/>
        <v>7.6200000000000004E-2</v>
      </c>
      <c r="R238" s="7">
        <f t="shared" si="53"/>
        <v>18906.34280886552</v>
      </c>
      <c r="T238" s="20"/>
    </row>
    <row r="239" spans="1:20" x14ac:dyDescent="0.25">
      <c r="A239" s="6">
        <v>202204</v>
      </c>
      <c r="B239" s="6">
        <v>36500</v>
      </c>
      <c r="C239" s="7">
        <f t="shared" ref="C239:D239" si="68">+C137+C36</f>
        <v>0</v>
      </c>
      <c r="D239" s="7">
        <f t="shared" si="68"/>
        <v>288026.25</v>
      </c>
      <c r="E239" s="7">
        <f t="shared" si="37"/>
        <v>288026.25</v>
      </c>
      <c r="F239" s="7">
        <f t="shared" si="33"/>
        <v>12881595.220000001</v>
      </c>
      <c r="G239" s="10">
        <f t="shared" si="31"/>
        <v>3.5200000000000002E-2</v>
      </c>
      <c r="H239" s="11">
        <f t="shared" si="34"/>
        <v>36941.14</v>
      </c>
      <c r="I239" s="7">
        <f t="shared" si="35"/>
        <v>836318.77999999991</v>
      </c>
      <c r="J239" s="7">
        <f t="shared" si="30"/>
        <v>12045276.440000001</v>
      </c>
      <c r="L239" s="9">
        <v>-203002.68744043401</v>
      </c>
      <c r="N239" s="7">
        <f t="shared" si="32"/>
        <v>11842273.752559567</v>
      </c>
      <c r="P239" s="8">
        <f t="shared" si="55"/>
        <v>7.6200000000000004E-2</v>
      </c>
      <c r="R239" s="7">
        <f t="shared" si="53"/>
        <v>18906.34280886552</v>
      </c>
      <c r="T239" s="20"/>
    </row>
    <row r="240" spans="1:20" x14ac:dyDescent="0.25">
      <c r="A240" s="6">
        <v>202205</v>
      </c>
      <c r="B240" s="6">
        <v>36500</v>
      </c>
      <c r="C240" s="7">
        <f t="shared" ref="C240:D240" si="69">+C138+C37</f>
        <v>0</v>
      </c>
      <c r="D240" s="7">
        <f t="shared" si="69"/>
        <v>279667.71000000002</v>
      </c>
      <c r="E240" s="7">
        <f t="shared" si="37"/>
        <v>279667.71000000002</v>
      </c>
      <c r="F240" s="7">
        <f t="shared" si="33"/>
        <v>13161262.930000002</v>
      </c>
      <c r="G240" s="10">
        <f t="shared" si="31"/>
        <v>3.5200000000000002E-2</v>
      </c>
      <c r="H240" s="11">
        <f t="shared" si="34"/>
        <v>37786.01</v>
      </c>
      <c r="I240" s="7">
        <f t="shared" si="35"/>
        <v>874104.78999999992</v>
      </c>
      <c r="J240" s="7">
        <f t="shared" si="30"/>
        <v>12287158.140000002</v>
      </c>
      <c r="L240" s="9">
        <v>-210946.55096043026</v>
      </c>
      <c r="N240" s="7">
        <f t="shared" si="32"/>
        <v>12076211.589039572</v>
      </c>
      <c r="P240" s="8">
        <f t="shared" si="55"/>
        <v>7.6200000000000004E-2</v>
      </c>
      <c r="R240" s="7">
        <f t="shared" si="53"/>
        <v>18906.34280886552</v>
      </c>
      <c r="T240" s="20"/>
    </row>
    <row r="241" spans="1:20" x14ac:dyDescent="0.25">
      <c r="A241" s="6">
        <v>202206</v>
      </c>
      <c r="B241" s="6">
        <v>36500</v>
      </c>
      <c r="C241" s="7">
        <f t="shared" ref="C241:D241" si="70">+C139+C38</f>
        <v>0</v>
      </c>
      <c r="D241" s="7">
        <f t="shared" si="70"/>
        <v>386216.68</v>
      </c>
      <c r="E241" s="7">
        <f t="shared" si="37"/>
        <v>386216.68</v>
      </c>
      <c r="F241" s="7">
        <f t="shared" si="33"/>
        <v>13547479.610000001</v>
      </c>
      <c r="G241" s="10">
        <f t="shared" si="31"/>
        <v>3.5200000000000002E-2</v>
      </c>
      <c r="H241" s="11">
        <f t="shared" si="34"/>
        <v>38606.370000000003</v>
      </c>
      <c r="I241" s="7">
        <f t="shared" si="35"/>
        <v>912711.15999999992</v>
      </c>
      <c r="J241" s="7">
        <f t="shared" si="30"/>
        <v>12634768.450000001</v>
      </c>
      <c r="L241" s="9">
        <v>-218773.79636034649</v>
      </c>
      <c r="N241" s="7">
        <f t="shared" si="32"/>
        <v>12415994.653639656</v>
      </c>
      <c r="P241" s="8">
        <f t="shared" si="55"/>
        <v>7.6200000000000004E-2</v>
      </c>
      <c r="R241" s="7">
        <f t="shared" si="53"/>
        <v>18906.34280886552</v>
      </c>
      <c r="T241" s="20"/>
    </row>
    <row r="242" spans="1:20" x14ac:dyDescent="0.25">
      <c r="A242" s="6">
        <v>202207</v>
      </c>
      <c r="B242" s="6">
        <v>36500</v>
      </c>
      <c r="C242" s="7">
        <f t="shared" ref="C242:D242" si="71">+C140+C39</f>
        <v>0</v>
      </c>
      <c r="D242" s="7">
        <f t="shared" si="71"/>
        <v>199592.11</v>
      </c>
      <c r="E242" s="7">
        <f t="shared" si="37"/>
        <v>199592.11</v>
      </c>
      <c r="F242" s="7">
        <f t="shared" si="33"/>
        <v>13747071.720000001</v>
      </c>
      <c r="G242" s="10">
        <f t="shared" si="31"/>
        <v>3.5200000000000002E-2</v>
      </c>
      <c r="H242" s="11">
        <f t="shared" si="34"/>
        <v>39739.269999999997</v>
      </c>
      <c r="I242" s="7">
        <f t="shared" si="35"/>
        <v>952450.42999999993</v>
      </c>
      <c r="J242" s="7">
        <f t="shared" si="30"/>
        <v>12794621.290000001</v>
      </c>
      <c r="L242" s="9">
        <v>-226477.08401250275</v>
      </c>
      <c r="N242" s="7">
        <f t="shared" si="32"/>
        <v>12568144.205987498</v>
      </c>
      <c r="P242" s="8">
        <f t="shared" si="55"/>
        <v>7.6200000000000004E-2</v>
      </c>
      <c r="R242" s="7">
        <f t="shared" si="53"/>
        <v>18906.34280886552</v>
      </c>
      <c r="T242" s="20"/>
    </row>
    <row r="243" spans="1:20" x14ac:dyDescent="0.25">
      <c r="A243" s="6">
        <v>202208</v>
      </c>
      <c r="B243" s="6">
        <v>36500</v>
      </c>
      <c r="C243" s="7">
        <f t="shared" ref="C243:D243" si="72">+C141+C40</f>
        <v>0</v>
      </c>
      <c r="D243" s="7">
        <f t="shared" si="72"/>
        <v>189315.13</v>
      </c>
      <c r="E243" s="7">
        <f t="shared" si="37"/>
        <v>189315.13</v>
      </c>
      <c r="F243" s="7">
        <f t="shared" si="33"/>
        <v>13936386.850000001</v>
      </c>
      <c r="G243" s="10">
        <f t="shared" si="31"/>
        <v>3.5200000000000002E-2</v>
      </c>
      <c r="H243" s="11">
        <f t="shared" si="34"/>
        <v>40324.74</v>
      </c>
      <c r="I243" s="7">
        <f t="shared" si="35"/>
        <v>992775.16999999993</v>
      </c>
      <c r="J243" s="7">
        <f t="shared" si="30"/>
        <v>12943611.680000002</v>
      </c>
      <c r="L243" s="9">
        <v>-234035.72560001904</v>
      </c>
      <c r="N243" s="7">
        <f t="shared" si="32"/>
        <v>12709575.954399982</v>
      </c>
      <c r="P243" s="8">
        <f t="shared" si="55"/>
        <v>7.6200000000000004E-2</v>
      </c>
      <c r="R243" s="7">
        <f t="shared" si="53"/>
        <v>18906.34280886552</v>
      </c>
      <c r="T243" s="20"/>
    </row>
    <row r="244" spans="1:20" x14ac:dyDescent="0.25">
      <c r="A244" s="6">
        <v>202209</v>
      </c>
      <c r="B244" s="6">
        <v>36500</v>
      </c>
      <c r="C244" s="7">
        <f t="shared" ref="C244:D244" si="73">+C142+C41</f>
        <v>0</v>
      </c>
      <c r="D244" s="7">
        <f t="shared" si="73"/>
        <v>201230.11</v>
      </c>
      <c r="E244" s="7">
        <f t="shared" si="37"/>
        <v>201230.11</v>
      </c>
      <c r="F244" s="7">
        <f t="shared" si="33"/>
        <v>14137616.960000001</v>
      </c>
      <c r="G244" s="10">
        <f t="shared" si="31"/>
        <v>3.5200000000000002E-2</v>
      </c>
      <c r="H244" s="11">
        <f t="shared" si="34"/>
        <v>40880.07</v>
      </c>
      <c r="I244" s="7">
        <f t="shared" si="35"/>
        <v>1033655.2399999999</v>
      </c>
      <c r="J244" s="7">
        <f t="shared" si="30"/>
        <v>13103961.720000001</v>
      </c>
      <c r="L244" s="9">
        <v>-241444.48408185533</v>
      </c>
      <c r="N244" s="7">
        <f t="shared" si="32"/>
        <v>12862517.235918146</v>
      </c>
      <c r="P244" s="8">
        <f t="shared" si="55"/>
        <v>7.6200000000000004E-2</v>
      </c>
      <c r="R244" s="7">
        <f t="shared" si="53"/>
        <v>18906.34280886552</v>
      </c>
      <c r="T244" s="20"/>
    </row>
    <row r="245" spans="1:20" x14ac:dyDescent="0.25">
      <c r="A245" s="6">
        <v>202210</v>
      </c>
      <c r="B245" s="6">
        <v>36500</v>
      </c>
      <c r="C245" s="7">
        <f t="shared" ref="C245:D245" si="74">+C143+C42</f>
        <v>0</v>
      </c>
      <c r="D245" s="7">
        <f t="shared" si="74"/>
        <v>234815.04</v>
      </c>
      <c r="E245" s="7">
        <f t="shared" si="37"/>
        <v>234815.04</v>
      </c>
      <c r="F245" s="7">
        <f t="shared" si="33"/>
        <v>14372432</v>
      </c>
      <c r="G245" s="10">
        <f t="shared" si="31"/>
        <v>3.5200000000000002E-2</v>
      </c>
      <c r="H245" s="11">
        <f t="shared" si="34"/>
        <v>41470.339999999997</v>
      </c>
      <c r="I245" s="7">
        <f t="shared" si="35"/>
        <v>1075125.5799999998</v>
      </c>
      <c r="J245" s="7">
        <f t="shared" si="30"/>
        <v>13297306.42</v>
      </c>
      <c r="L245" s="9">
        <v>-248771.4934377716</v>
      </c>
      <c r="N245" s="7">
        <f t="shared" si="32"/>
        <v>13048534.926562229</v>
      </c>
      <c r="P245" s="8">
        <f t="shared" si="55"/>
        <v>7.6200000000000004E-2</v>
      </c>
      <c r="R245" s="7">
        <f t="shared" si="53"/>
        <v>18906.34280886552</v>
      </c>
      <c r="T245" s="20"/>
    </row>
    <row r="246" spans="1:20" x14ac:dyDescent="0.25">
      <c r="A246" s="6">
        <v>202211</v>
      </c>
      <c r="B246" s="6">
        <v>36500</v>
      </c>
      <c r="C246" s="7">
        <f t="shared" ref="C246:D246" si="75">+C144+C43</f>
        <v>0</v>
      </c>
      <c r="D246" s="7">
        <f t="shared" si="75"/>
        <v>243316.73</v>
      </c>
      <c r="E246" s="7">
        <f t="shared" si="37"/>
        <v>243316.73</v>
      </c>
      <c r="F246" s="7">
        <f t="shared" si="33"/>
        <v>14615748.73</v>
      </c>
      <c r="G246" s="10">
        <f t="shared" si="31"/>
        <v>3.5200000000000002E-2</v>
      </c>
      <c r="H246" s="11">
        <f t="shared" si="34"/>
        <v>42159.13</v>
      </c>
      <c r="I246" s="7">
        <f t="shared" si="35"/>
        <v>1117284.7099999997</v>
      </c>
      <c r="J246" s="7">
        <f t="shared" si="30"/>
        <v>13498464.020000001</v>
      </c>
      <c r="L246" s="9">
        <v>-255905.08099280787</v>
      </c>
      <c r="N246" s="7">
        <f t="shared" si="32"/>
        <v>13242558.939007193</v>
      </c>
      <c r="P246" s="8">
        <f t="shared" si="55"/>
        <v>7.6200000000000004E-2</v>
      </c>
      <c r="R246" s="7">
        <f t="shared" si="53"/>
        <v>18906.34280886552</v>
      </c>
      <c r="T246" s="20"/>
    </row>
    <row r="247" spans="1:20" x14ac:dyDescent="0.25">
      <c r="A247" s="6">
        <v>202212</v>
      </c>
      <c r="B247" s="6">
        <v>36500</v>
      </c>
      <c r="C247" s="7">
        <f t="shared" ref="C247:D247" si="76">+C145+C44</f>
        <v>0</v>
      </c>
      <c r="D247" s="7">
        <f t="shared" si="76"/>
        <v>132709.62</v>
      </c>
      <c r="E247" s="7">
        <f t="shared" si="37"/>
        <v>132709.62</v>
      </c>
      <c r="F247" s="7">
        <f t="shared" si="33"/>
        <v>14748458.35</v>
      </c>
      <c r="G247" s="10">
        <f t="shared" si="31"/>
        <v>3.5200000000000002E-2</v>
      </c>
      <c r="H247" s="11">
        <f t="shared" si="34"/>
        <v>42872.86</v>
      </c>
      <c r="I247" s="7">
        <f t="shared" si="35"/>
        <v>1160157.5699999998</v>
      </c>
      <c r="J247" s="7">
        <f t="shared" si="30"/>
        <v>13588300.779999999</v>
      </c>
      <c r="L247" s="9">
        <v>-262899.2853284842</v>
      </c>
      <c r="N247" s="7">
        <f t="shared" si="32"/>
        <v>13325401.494671514</v>
      </c>
      <c r="P247" s="8">
        <f t="shared" si="55"/>
        <v>7.6200000000000004E-2</v>
      </c>
      <c r="R247" s="7">
        <f t="shared" si="53"/>
        <v>18906.34280886552</v>
      </c>
      <c r="T247" s="20"/>
    </row>
    <row r="248" spans="1:20" x14ac:dyDescent="0.25">
      <c r="A248" s="6">
        <v>202301</v>
      </c>
      <c r="B248" s="6">
        <v>36500</v>
      </c>
      <c r="C248" s="7">
        <f t="shared" ref="C248:D248" si="77">+C146+C45</f>
        <v>0</v>
      </c>
      <c r="D248" s="7">
        <f t="shared" si="77"/>
        <v>313996.43</v>
      </c>
      <c r="E248" s="7">
        <f t="shared" si="37"/>
        <v>313996.43</v>
      </c>
      <c r="F248" s="7">
        <f t="shared" si="33"/>
        <v>15062454.779999999</v>
      </c>
      <c r="G248" s="10">
        <f t="shared" si="31"/>
        <v>3.5200000000000002E-2</v>
      </c>
      <c r="H248" s="11">
        <f t="shared" si="34"/>
        <v>43262.14</v>
      </c>
      <c r="I248" s="7">
        <f t="shared" si="35"/>
        <v>1203419.7099999997</v>
      </c>
      <c r="J248" s="7">
        <f t="shared" si="30"/>
        <v>13859035.07</v>
      </c>
      <c r="L248" s="9">
        <v>-271878.55130226188</v>
      </c>
      <c r="N248" s="7">
        <f t="shared" si="32"/>
        <v>13587156.518697739</v>
      </c>
      <c r="P248" s="8">
        <f t="shared" si="55"/>
        <v>7.6200000000000004E-2</v>
      </c>
      <c r="R248" s="7">
        <f t="shared" si="53"/>
        <v>18906.34280886552</v>
      </c>
      <c r="T248" s="20"/>
    </row>
    <row r="249" spans="1:20" x14ac:dyDescent="0.25">
      <c r="A249" s="6">
        <v>202302</v>
      </c>
      <c r="B249" s="6">
        <v>36500</v>
      </c>
      <c r="C249" s="7">
        <f t="shared" ref="C249:D249" si="78">+C147+C46</f>
        <v>0</v>
      </c>
      <c r="D249" s="7">
        <f t="shared" si="78"/>
        <v>226271.46</v>
      </c>
      <c r="E249" s="7">
        <f t="shared" si="37"/>
        <v>226271.46</v>
      </c>
      <c r="F249" s="7">
        <f t="shared" si="33"/>
        <v>15288726.24</v>
      </c>
      <c r="G249" s="10">
        <f t="shared" si="31"/>
        <v>3.5200000000000002E-2</v>
      </c>
      <c r="H249" s="11">
        <f t="shared" si="34"/>
        <v>44183.199999999997</v>
      </c>
      <c r="I249" s="7">
        <f t="shared" si="35"/>
        <v>1247602.9099999997</v>
      </c>
      <c r="J249" s="7">
        <f t="shared" si="30"/>
        <v>14041123.33</v>
      </c>
      <c r="L249" s="9">
        <v>-280578.60546315962</v>
      </c>
      <c r="N249" s="7">
        <f t="shared" si="32"/>
        <v>13760544.72453684</v>
      </c>
      <c r="P249" s="8">
        <f t="shared" si="55"/>
        <v>7.6200000000000004E-2</v>
      </c>
      <c r="R249" s="7">
        <f t="shared" si="53"/>
        <v>18906.34280886552</v>
      </c>
      <c r="T249" s="20"/>
    </row>
    <row r="250" spans="1:20" x14ac:dyDescent="0.25">
      <c r="A250" s="6">
        <v>202303</v>
      </c>
      <c r="B250" s="6">
        <v>36500</v>
      </c>
      <c r="C250" s="7">
        <f t="shared" ref="C250:D250" si="79">+C148+C47</f>
        <v>0</v>
      </c>
      <c r="D250" s="7">
        <f t="shared" si="79"/>
        <v>343246.03</v>
      </c>
      <c r="E250" s="7">
        <f t="shared" si="37"/>
        <v>343246.03</v>
      </c>
      <c r="F250" s="7">
        <f t="shared" si="33"/>
        <v>15631972.27</v>
      </c>
      <c r="G250" s="10">
        <f t="shared" si="31"/>
        <v>3.5200000000000002E-2</v>
      </c>
      <c r="H250" s="11">
        <f t="shared" si="34"/>
        <v>44846.93</v>
      </c>
      <c r="I250" s="7">
        <f t="shared" si="35"/>
        <v>1292449.8399999996</v>
      </c>
      <c r="J250" s="7">
        <f t="shared" si="30"/>
        <v>14339522.43</v>
      </c>
      <c r="L250" s="9">
        <v>-289093.31761797733</v>
      </c>
      <c r="N250" s="254">
        <f t="shared" si="32"/>
        <v>14050429.112382023</v>
      </c>
      <c r="P250" s="8">
        <f t="shared" si="55"/>
        <v>7.6200000000000004E-2</v>
      </c>
      <c r="R250" s="7">
        <f t="shared" si="53"/>
        <v>18906.34280886552</v>
      </c>
      <c r="T250" s="255" t="s">
        <v>162</v>
      </c>
    </row>
    <row r="251" spans="1:20" x14ac:dyDescent="0.25">
      <c r="A251" s="6">
        <v>202304</v>
      </c>
      <c r="B251" s="6">
        <v>36500</v>
      </c>
      <c r="C251" s="7">
        <f t="shared" ref="C251:D251" si="80">+C149+C48</f>
        <v>0</v>
      </c>
      <c r="D251" s="7">
        <f t="shared" si="80"/>
        <v>453265.93</v>
      </c>
      <c r="E251" s="7">
        <f t="shared" si="37"/>
        <v>453265.93</v>
      </c>
      <c r="F251" s="7">
        <f t="shared" si="33"/>
        <v>16085238.199999999</v>
      </c>
      <c r="G251" s="10">
        <f t="shared" si="31"/>
        <v>3.5200000000000002E-2</v>
      </c>
      <c r="H251" s="11">
        <f t="shared" si="34"/>
        <v>45853.79</v>
      </c>
      <c r="I251" s="7">
        <f t="shared" si="35"/>
        <v>1338303.6299999997</v>
      </c>
      <c r="J251" s="7">
        <f t="shared" si="30"/>
        <v>14746934.57</v>
      </c>
      <c r="L251" s="9">
        <v>-297443.81303703506</v>
      </c>
      <c r="N251" s="7">
        <f t="shared" si="32"/>
        <v>14449490.756962966</v>
      </c>
      <c r="P251" s="8">
        <f t="shared" si="55"/>
        <v>7.6200000000000004E-2</v>
      </c>
      <c r="R251" s="7">
        <f t="shared" si="53"/>
        <v>18906.34280886552</v>
      </c>
      <c r="T251" s="20"/>
    </row>
    <row r="252" spans="1:20" x14ac:dyDescent="0.25">
      <c r="A252" s="6">
        <v>202305</v>
      </c>
      <c r="B252" s="6">
        <v>36500</v>
      </c>
      <c r="C252" s="7">
        <f t="shared" ref="C252:D252" si="81">+C150+C49</f>
        <v>0</v>
      </c>
      <c r="D252" s="7">
        <f t="shared" si="81"/>
        <v>300879.88</v>
      </c>
      <c r="E252" s="7">
        <f t="shared" si="37"/>
        <v>300879.88</v>
      </c>
      <c r="F252" s="7">
        <f t="shared" si="33"/>
        <v>16386118.08</v>
      </c>
      <c r="G252" s="10">
        <f t="shared" si="31"/>
        <v>3.5200000000000002E-2</v>
      </c>
      <c r="H252" s="11">
        <f t="shared" si="34"/>
        <v>47183.37</v>
      </c>
      <c r="I252" s="7">
        <f t="shared" si="35"/>
        <v>1385486.9999999998</v>
      </c>
      <c r="J252" s="7">
        <f t="shared" si="30"/>
        <v>15000631.08</v>
      </c>
      <c r="L252" s="9">
        <v>-305750.12845561275</v>
      </c>
      <c r="N252" s="7">
        <f t="shared" si="32"/>
        <v>14694880.951544387</v>
      </c>
      <c r="P252" s="8">
        <f t="shared" si="55"/>
        <v>7.6200000000000004E-2</v>
      </c>
      <c r="R252" s="7">
        <f t="shared" si="53"/>
        <v>18906.34280886552</v>
      </c>
      <c r="T252" s="20"/>
    </row>
    <row r="253" spans="1:20" x14ac:dyDescent="0.25">
      <c r="A253" s="6">
        <v>202306</v>
      </c>
      <c r="B253" s="6">
        <v>36500</v>
      </c>
      <c r="C253" s="7">
        <f t="shared" ref="C253:D253" si="82">+C151+C50</f>
        <v>0</v>
      </c>
      <c r="D253" s="7">
        <f t="shared" si="82"/>
        <v>266585.61</v>
      </c>
      <c r="E253" s="7">
        <f t="shared" si="37"/>
        <v>266585.61</v>
      </c>
      <c r="F253" s="7">
        <f t="shared" si="33"/>
        <v>16652703.689999999</v>
      </c>
      <c r="G253" s="10">
        <f t="shared" si="31"/>
        <v>3.5200000000000002E-2</v>
      </c>
      <c r="H253" s="11">
        <f t="shared" si="34"/>
        <v>48065.95</v>
      </c>
      <c r="I253" s="7">
        <f t="shared" si="35"/>
        <v>1433552.9499999997</v>
      </c>
      <c r="J253" s="7">
        <f t="shared" si="30"/>
        <v>15219150.74</v>
      </c>
      <c r="L253" s="9">
        <v>-313999.44599787041</v>
      </c>
      <c r="N253" s="7">
        <f t="shared" si="32"/>
        <v>14905151.294002131</v>
      </c>
      <c r="P253" s="8">
        <f t="shared" si="55"/>
        <v>7.6200000000000004E-2</v>
      </c>
      <c r="R253" s="7">
        <f t="shared" si="53"/>
        <v>18906.34280886552</v>
      </c>
      <c r="T253" s="20"/>
    </row>
    <row r="254" spans="1:20" x14ac:dyDescent="0.25">
      <c r="A254" s="6">
        <v>202307</v>
      </c>
      <c r="B254" s="6">
        <v>36500</v>
      </c>
      <c r="C254" s="7">
        <f t="shared" ref="C254:D254" si="83">+C152+C51</f>
        <v>0</v>
      </c>
      <c r="D254" s="7">
        <f t="shared" si="83"/>
        <v>71720.78</v>
      </c>
      <c r="E254" s="7">
        <f t="shared" si="37"/>
        <v>71720.78</v>
      </c>
      <c r="F254" s="7">
        <f t="shared" si="33"/>
        <v>16724424.469999999</v>
      </c>
      <c r="G254" s="10">
        <f t="shared" si="31"/>
        <v>3.5200000000000002E-2</v>
      </c>
      <c r="H254" s="11">
        <f t="shared" si="34"/>
        <v>48847.93</v>
      </c>
      <c r="I254" s="7">
        <f t="shared" si="35"/>
        <v>1482400.8799999997</v>
      </c>
      <c r="J254" s="7">
        <f t="shared" si="30"/>
        <v>15242023.59</v>
      </c>
      <c r="L254" s="9">
        <v>-322120.76698220812</v>
      </c>
      <c r="N254" s="7">
        <f t="shared" si="32"/>
        <v>14919902.823017791</v>
      </c>
      <c r="P254" s="8">
        <f t="shared" si="55"/>
        <v>7.6200000000000004E-2</v>
      </c>
      <c r="R254" s="7">
        <f t="shared" si="53"/>
        <v>18906.34280886552</v>
      </c>
      <c r="T254" s="20"/>
    </row>
    <row r="255" spans="1:20" x14ac:dyDescent="0.25">
      <c r="A255" s="6">
        <v>202308</v>
      </c>
      <c r="B255" s="6">
        <v>36500</v>
      </c>
      <c r="C255" s="7">
        <f t="shared" ref="C255:D255" si="84">+C153+C52</f>
        <v>0</v>
      </c>
      <c r="D255" s="7">
        <f t="shared" si="84"/>
        <v>92529.02</v>
      </c>
      <c r="E255" s="7">
        <f t="shared" si="37"/>
        <v>92529.02</v>
      </c>
      <c r="F255" s="7">
        <f t="shared" si="33"/>
        <v>16816953.489999998</v>
      </c>
      <c r="G255" s="10">
        <f t="shared" si="31"/>
        <v>3.5200000000000002E-2</v>
      </c>
      <c r="H255" s="11">
        <f t="shared" si="34"/>
        <v>49058.31</v>
      </c>
      <c r="I255" s="7">
        <f t="shared" si="35"/>
        <v>1531459.1899999997</v>
      </c>
      <c r="J255" s="7">
        <f t="shared" si="30"/>
        <v>15285494.299999999</v>
      </c>
      <c r="L255" s="9">
        <v>-329937.33575262583</v>
      </c>
      <c r="N255" s="7">
        <f t="shared" ref="N255:N285" si="85">+J255+L255</f>
        <v>14955556.964247374</v>
      </c>
      <c r="P255" s="8">
        <f t="shared" si="55"/>
        <v>7.6200000000000004E-2</v>
      </c>
      <c r="R255" s="7">
        <f t="shared" si="53"/>
        <v>18906.34280886552</v>
      </c>
      <c r="T255" s="20"/>
    </row>
    <row r="256" spans="1:20" x14ac:dyDescent="0.25">
      <c r="A256" s="6">
        <v>202309</v>
      </c>
      <c r="B256" s="6">
        <v>36500</v>
      </c>
      <c r="C256" s="7">
        <f t="shared" ref="C256:D256" si="86">+C154+C53</f>
        <v>0</v>
      </c>
      <c r="D256" s="7">
        <f t="shared" si="86"/>
        <v>207786.62</v>
      </c>
      <c r="E256" s="7">
        <f t="shared" si="37"/>
        <v>207786.62</v>
      </c>
      <c r="F256" s="7">
        <f t="shared" si="33"/>
        <v>17024740.109999999</v>
      </c>
      <c r="G256" s="10">
        <f t="shared" si="31"/>
        <v>3.5200000000000002E-2</v>
      </c>
      <c r="H256" s="11">
        <f t="shared" si="34"/>
        <v>49329.73</v>
      </c>
      <c r="I256" s="7">
        <f t="shared" si="35"/>
        <v>1580788.9199999997</v>
      </c>
      <c r="J256" s="7">
        <f t="shared" si="30"/>
        <v>15443951.189999999</v>
      </c>
      <c r="L256" s="9">
        <v>-337718.92719296354</v>
      </c>
      <c r="N256" s="7">
        <f t="shared" si="85"/>
        <v>15106232.262807036</v>
      </c>
      <c r="P256" s="8">
        <f t="shared" si="55"/>
        <v>7.6200000000000004E-2</v>
      </c>
      <c r="R256" s="7">
        <f t="shared" si="53"/>
        <v>18906.34280886552</v>
      </c>
      <c r="T256" s="20"/>
    </row>
    <row r="257" spans="1:20" x14ac:dyDescent="0.25">
      <c r="A257" s="6">
        <v>202310</v>
      </c>
      <c r="B257" s="6">
        <v>36500</v>
      </c>
      <c r="C257" s="7">
        <f t="shared" ref="C257:D257" si="87">+C155+C54</f>
        <v>0</v>
      </c>
      <c r="D257" s="7">
        <f t="shared" si="87"/>
        <v>494727.62</v>
      </c>
      <c r="E257" s="7">
        <f t="shared" si="37"/>
        <v>494727.62</v>
      </c>
      <c r="F257" s="7">
        <f t="shared" si="33"/>
        <v>17519467.73</v>
      </c>
      <c r="G257" s="10">
        <f t="shared" si="31"/>
        <v>3.5200000000000002E-2</v>
      </c>
      <c r="H257" s="11">
        <f t="shared" si="34"/>
        <v>49939.24</v>
      </c>
      <c r="I257" s="7">
        <f t="shared" si="35"/>
        <v>1630728.1599999997</v>
      </c>
      <c r="J257" s="7">
        <f t="shared" ref="J257:J285" si="88">F257-I257</f>
        <v>15888739.57</v>
      </c>
      <c r="L257" s="9">
        <v>-345497.91850962123</v>
      </c>
      <c r="N257" s="7">
        <f t="shared" si="85"/>
        <v>15543241.651490379</v>
      </c>
      <c r="P257" s="8">
        <f t="shared" si="55"/>
        <v>7.6200000000000004E-2</v>
      </c>
      <c r="R257" s="7">
        <f t="shared" si="53"/>
        <v>18906.34280886552</v>
      </c>
      <c r="T257" s="20"/>
    </row>
    <row r="258" spans="1:20" x14ac:dyDescent="0.25">
      <c r="A258" s="6">
        <v>202311</v>
      </c>
      <c r="B258" s="6">
        <v>36500</v>
      </c>
      <c r="C258" s="7">
        <f t="shared" ref="C258:D258" si="89">+C156+C55</f>
        <v>0</v>
      </c>
      <c r="D258" s="7">
        <f t="shared" si="89"/>
        <v>56781.38</v>
      </c>
      <c r="E258" s="7">
        <f t="shared" si="37"/>
        <v>56781.38</v>
      </c>
      <c r="F258" s="7">
        <f t="shared" si="33"/>
        <v>17576249.109999999</v>
      </c>
      <c r="G258" s="10">
        <f t="shared" ref="G258:G285" si="90">3.52%</f>
        <v>3.5200000000000002E-2</v>
      </c>
      <c r="H258" s="11">
        <f t="shared" si="34"/>
        <v>51390.44</v>
      </c>
      <c r="I258" s="7">
        <f t="shared" si="35"/>
        <v>1682118.5999999996</v>
      </c>
      <c r="J258" s="7">
        <f t="shared" si="88"/>
        <v>15894130.51</v>
      </c>
      <c r="L258" s="9">
        <v>-353255.55983915896</v>
      </c>
      <c r="N258" s="7">
        <f t="shared" si="85"/>
        <v>15540874.950160841</v>
      </c>
      <c r="P258" s="8">
        <f t="shared" si="55"/>
        <v>7.6200000000000004E-2</v>
      </c>
      <c r="R258" s="7">
        <f t="shared" si="53"/>
        <v>18906.34280886552</v>
      </c>
      <c r="T258" s="20"/>
    </row>
    <row r="259" spans="1:20" x14ac:dyDescent="0.25">
      <c r="A259" s="6">
        <v>202312</v>
      </c>
      <c r="B259" s="6">
        <v>36500</v>
      </c>
      <c r="C259" s="7">
        <f t="shared" ref="C259:D259" si="91">+C157+C56</f>
        <v>0</v>
      </c>
      <c r="D259" s="7">
        <f t="shared" si="91"/>
        <v>4220.9799999999996</v>
      </c>
      <c r="E259" s="7">
        <f t="shared" si="37"/>
        <v>4220.9799999999996</v>
      </c>
      <c r="F259" s="7">
        <f t="shared" ref="F259:F285" si="92">F258+E259</f>
        <v>17580470.09</v>
      </c>
      <c r="G259" s="10">
        <f t="shared" si="90"/>
        <v>3.5200000000000002E-2</v>
      </c>
      <c r="H259" s="11">
        <f t="shared" ref="H259:H285" si="93">ROUND(((G259*F258)/12),2)</f>
        <v>51557</v>
      </c>
      <c r="I259" s="7">
        <f t="shared" si="35"/>
        <v>1733675.5999999996</v>
      </c>
      <c r="J259" s="7">
        <f t="shared" si="88"/>
        <v>15846794.49</v>
      </c>
      <c r="L259" s="9">
        <v>-360968.54216045665</v>
      </c>
      <c r="N259" s="7">
        <f t="shared" si="85"/>
        <v>15485825.947839543</v>
      </c>
      <c r="P259" s="8">
        <f t="shared" si="55"/>
        <v>7.6200000000000004E-2</v>
      </c>
      <c r="R259" s="7">
        <f>+(P259/12)*$N$214</f>
        <v>18906.34280886552</v>
      </c>
      <c r="T259" s="20"/>
    </row>
    <row r="260" spans="1:20" x14ac:dyDescent="0.25">
      <c r="A260" s="6">
        <v>202401</v>
      </c>
      <c r="B260" s="6">
        <v>36500</v>
      </c>
      <c r="C260" s="7">
        <f t="shared" ref="C260:D260" si="94">+C158+C57</f>
        <v>0</v>
      </c>
      <c r="D260" s="7">
        <f t="shared" si="94"/>
        <v>34659.07</v>
      </c>
      <c r="E260" s="7">
        <f t="shared" si="37"/>
        <v>34659.07</v>
      </c>
      <c r="F260" s="7">
        <f t="shared" si="92"/>
        <v>17615129.16</v>
      </c>
      <c r="G260" s="10">
        <f t="shared" si="90"/>
        <v>3.5200000000000002E-2</v>
      </c>
      <c r="H260" s="11">
        <f t="shared" si="93"/>
        <v>51569.38</v>
      </c>
      <c r="I260" s="7">
        <f t="shared" ref="I260:I285" si="95">H260+I259</f>
        <v>1785244.9799999995</v>
      </c>
      <c r="J260" s="7">
        <f t="shared" si="88"/>
        <v>15829884.18</v>
      </c>
      <c r="L260" s="9">
        <v>-369728.88704709086</v>
      </c>
      <c r="N260" s="7">
        <f t="shared" si="85"/>
        <v>15460155.292952908</v>
      </c>
      <c r="P260" s="186">
        <v>8.2100000000000006E-2</v>
      </c>
      <c r="R260" s="7">
        <f>(+(P260/12)*$N$250*(16/31))+(+(P259/12)*$N$214*(15/31))</f>
        <v>58762.86394521725</v>
      </c>
      <c r="T260" s="255" t="s">
        <v>164</v>
      </c>
    </row>
    <row r="261" spans="1:20" x14ac:dyDescent="0.25">
      <c r="A261" s="6">
        <v>202402</v>
      </c>
      <c r="B261" s="6">
        <v>36500</v>
      </c>
      <c r="C261" s="7">
        <f t="shared" ref="C261:D261" si="96">+C159+C58</f>
        <v>0</v>
      </c>
      <c r="D261" s="7">
        <f t="shared" si="96"/>
        <v>72498.39</v>
      </c>
      <c r="E261" s="7">
        <f t="shared" si="37"/>
        <v>72498.39</v>
      </c>
      <c r="F261" s="7">
        <f t="shared" si="92"/>
        <v>17687627.550000001</v>
      </c>
      <c r="G261" s="10">
        <f t="shared" si="90"/>
        <v>3.5200000000000002E-2</v>
      </c>
      <c r="H261" s="11">
        <f t="shared" si="93"/>
        <v>51671.05</v>
      </c>
      <c r="I261" s="7">
        <f t="shared" si="95"/>
        <v>1836916.0299999996</v>
      </c>
      <c r="J261" s="7">
        <f t="shared" si="88"/>
        <v>15850711.520000001</v>
      </c>
      <c r="L261" s="9">
        <v>-378422.23090732505</v>
      </c>
      <c r="N261" s="7">
        <f t="shared" si="85"/>
        <v>15472289.289092677</v>
      </c>
      <c r="P261" s="8">
        <f>+P260</f>
        <v>8.2100000000000006E-2</v>
      </c>
      <c r="R261" s="7">
        <f>+(P261/12)*$N$250</f>
        <v>96128.352510547003</v>
      </c>
      <c r="T261" s="20"/>
    </row>
    <row r="262" spans="1:20" x14ac:dyDescent="0.25">
      <c r="A262" s="6">
        <v>202403</v>
      </c>
      <c r="B262" s="6">
        <v>36500</v>
      </c>
      <c r="C262" s="7">
        <f t="shared" ref="C262:D262" si="97">+C160+C59</f>
        <v>0</v>
      </c>
      <c r="D262" s="7">
        <f t="shared" si="97"/>
        <v>127034.67</v>
      </c>
      <c r="E262" s="7">
        <f t="shared" si="37"/>
        <v>127034.67</v>
      </c>
      <c r="F262" s="7">
        <f t="shared" si="92"/>
        <v>17814662.220000003</v>
      </c>
      <c r="G262" s="10">
        <f t="shared" si="90"/>
        <v>3.5200000000000002E-2</v>
      </c>
      <c r="H262" s="11">
        <f t="shared" si="93"/>
        <v>51883.71</v>
      </c>
      <c r="I262" s="7">
        <f t="shared" si="95"/>
        <v>1888799.7399999995</v>
      </c>
      <c r="J262" s="7">
        <f t="shared" si="88"/>
        <v>15925862.480000002</v>
      </c>
      <c r="L262" s="9">
        <v>-387077.11435171927</v>
      </c>
      <c r="N262" s="7">
        <f t="shared" si="85"/>
        <v>15538785.365648283</v>
      </c>
      <c r="P262" s="8">
        <f t="shared" ref="P262:P285" si="98">+P261</f>
        <v>8.2100000000000006E-2</v>
      </c>
      <c r="R262" s="7">
        <f t="shared" ref="R262:R285" si="99">+(P262/12)*$N$250</f>
        <v>96128.352510547003</v>
      </c>
      <c r="T262" s="20"/>
    </row>
    <row r="263" spans="1:20" x14ac:dyDescent="0.25">
      <c r="A263" s="6">
        <v>202404</v>
      </c>
      <c r="B263" s="6">
        <v>36500</v>
      </c>
      <c r="C263" s="7">
        <f t="shared" ref="C263:D263" si="100">+C161+C60</f>
        <v>0</v>
      </c>
      <c r="D263" s="7">
        <f t="shared" si="100"/>
        <v>108767.9</v>
      </c>
      <c r="E263" s="7">
        <f t="shared" si="37"/>
        <v>108767.9</v>
      </c>
      <c r="F263" s="7">
        <f t="shared" si="92"/>
        <v>17923430.120000001</v>
      </c>
      <c r="G263" s="10">
        <f t="shared" si="90"/>
        <v>3.5200000000000002E-2</v>
      </c>
      <c r="H263" s="11">
        <f t="shared" si="93"/>
        <v>52256.34</v>
      </c>
      <c r="I263" s="7">
        <f t="shared" si="95"/>
        <v>1941056.0799999996</v>
      </c>
      <c r="J263" s="7">
        <f t="shared" si="88"/>
        <v>15982374.040000001</v>
      </c>
      <c r="L263" s="9">
        <v>-395740.30979827349</v>
      </c>
      <c r="N263" s="7">
        <f t="shared" si="85"/>
        <v>15586633.730201727</v>
      </c>
      <c r="P263" s="8">
        <f t="shared" si="98"/>
        <v>8.2100000000000006E-2</v>
      </c>
      <c r="R263" s="7">
        <f t="shared" si="99"/>
        <v>96128.352510547003</v>
      </c>
      <c r="T263" s="20"/>
    </row>
    <row r="264" spans="1:20" x14ac:dyDescent="0.25">
      <c r="A264" s="6">
        <v>202405</v>
      </c>
      <c r="B264" s="6">
        <v>36500</v>
      </c>
      <c r="C264" s="7">
        <f t="shared" ref="C264:D264" si="101">+C162+C61</f>
        <v>0</v>
      </c>
      <c r="D264" s="7">
        <f t="shared" si="101"/>
        <v>62435.74</v>
      </c>
      <c r="E264" s="7">
        <f t="shared" si="37"/>
        <v>62435.74</v>
      </c>
      <c r="F264" s="7">
        <f t="shared" si="92"/>
        <v>17985865.859999999</v>
      </c>
      <c r="G264" s="10">
        <f t="shared" si="90"/>
        <v>3.5200000000000002E-2</v>
      </c>
      <c r="H264" s="11">
        <f t="shared" si="93"/>
        <v>52575.4</v>
      </c>
      <c r="I264" s="7">
        <f t="shared" si="95"/>
        <v>1993631.4799999995</v>
      </c>
      <c r="J264" s="7">
        <f t="shared" si="88"/>
        <v>15992234.379999999</v>
      </c>
      <c r="L264" s="9">
        <v>-404374.81888250774</v>
      </c>
      <c r="N264" s="7">
        <f t="shared" si="85"/>
        <v>15587859.561117491</v>
      </c>
      <c r="P264" s="8">
        <f t="shared" si="98"/>
        <v>8.2100000000000006E-2</v>
      </c>
      <c r="R264" s="7">
        <f t="shared" si="99"/>
        <v>96128.352510547003</v>
      </c>
      <c r="T264" s="20"/>
    </row>
    <row r="265" spans="1:20" x14ac:dyDescent="0.25">
      <c r="A265" s="6">
        <v>202406</v>
      </c>
      <c r="B265" s="6">
        <v>36500</v>
      </c>
      <c r="C265" s="7">
        <f t="shared" ref="C265:D265" si="102">+C163+C62</f>
        <v>0</v>
      </c>
      <c r="D265" s="7">
        <f t="shared" si="102"/>
        <v>-13493.51</v>
      </c>
      <c r="E265" s="7">
        <f t="shared" si="37"/>
        <v>-13493.51</v>
      </c>
      <c r="F265" s="7">
        <f t="shared" si="92"/>
        <v>17972372.349999998</v>
      </c>
      <c r="G265" s="10">
        <f t="shared" si="90"/>
        <v>3.5200000000000002E-2</v>
      </c>
      <c r="H265" s="11">
        <f t="shared" si="93"/>
        <v>52758.54</v>
      </c>
      <c r="I265" s="7">
        <f t="shared" si="95"/>
        <v>2046390.0199999996</v>
      </c>
      <c r="J265" s="7">
        <f t="shared" si="88"/>
        <v>15925982.329999998</v>
      </c>
      <c r="L265" s="9">
        <v>-412906.42379306199</v>
      </c>
      <c r="N265" s="7">
        <f t="shared" si="85"/>
        <v>15513075.906206936</v>
      </c>
      <c r="P265" s="8">
        <f t="shared" si="98"/>
        <v>8.2100000000000006E-2</v>
      </c>
      <c r="R265" s="7">
        <f t="shared" si="99"/>
        <v>96128.352510547003</v>
      </c>
      <c r="T265" s="20"/>
    </row>
    <row r="266" spans="1:20" x14ac:dyDescent="0.25">
      <c r="A266" s="6">
        <v>202407</v>
      </c>
      <c r="B266" s="6">
        <v>36500</v>
      </c>
      <c r="C266" s="7">
        <f t="shared" ref="C266:D266" si="103">+C164+C63</f>
        <v>0</v>
      </c>
      <c r="D266" s="7">
        <f t="shared" si="103"/>
        <v>46568.77</v>
      </c>
      <c r="E266" s="7">
        <f t="shared" si="37"/>
        <v>46568.77</v>
      </c>
      <c r="F266" s="7">
        <f t="shared" si="92"/>
        <v>18018941.119999997</v>
      </c>
      <c r="G266" s="10">
        <f t="shared" si="90"/>
        <v>3.5200000000000002E-2</v>
      </c>
      <c r="H266" s="11">
        <f t="shared" si="93"/>
        <v>52718.96</v>
      </c>
      <c r="I266" s="7">
        <f t="shared" si="95"/>
        <v>2099108.9799999995</v>
      </c>
      <c r="J266" s="7">
        <f t="shared" si="88"/>
        <v>15919832.139999997</v>
      </c>
      <c r="L266" s="9">
        <v>-421194.56081433623</v>
      </c>
      <c r="N266" s="7">
        <f t="shared" si="85"/>
        <v>15498637.579185661</v>
      </c>
      <c r="P266" s="8">
        <f t="shared" si="98"/>
        <v>8.2100000000000006E-2</v>
      </c>
      <c r="R266" s="7">
        <f t="shared" si="99"/>
        <v>96128.352510547003</v>
      </c>
      <c r="T266" s="20"/>
    </row>
    <row r="267" spans="1:20" x14ac:dyDescent="0.25">
      <c r="A267" s="6">
        <v>202408</v>
      </c>
      <c r="B267" s="6">
        <v>36500</v>
      </c>
      <c r="C267" s="7">
        <f t="shared" ref="C267:D267" si="104">+C165+C64</f>
        <v>0</v>
      </c>
      <c r="D267" s="7">
        <f t="shared" si="104"/>
        <v>167052.23000000001</v>
      </c>
      <c r="E267" s="7">
        <f t="shared" si="37"/>
        <v>167052.23000000001</v>
      </c>
      <c r="F267" s="7">
        <f t="shared" si="92"/>
        <v>18185993.349999998</v>
      </c>
      <c r="G267" s="10">
        <f t="shared" si="90"/>
        <v>3.5200000000000002E-2</v>
      </c>
      <c r="H267" s="11">
        <f t="shared" si="93"/>
        <v>52855.56</v>
      </c>
      <c r="I267" s="7">
        <f t="shared" si="95"/>
        <v>2151964.5399999996</v>
      </c>
      <c r="J267" s="7">
        <f t="shared" si="88"/>
        <v>16034028.809999999</v>
      </c>
      <c r="L267" s="9">
        <v>-429423.08019137057</v>
      </c>
      <c r="N267" s="7">
        <f t="shared" si="85"/>
        <v>15604605.729808629</v>
      </c>
      <c r="P267" s="8">
        <f t="shared" si="98"/>
        <v>8.2100000000000006E-2</v>
      </c>
      <c r="R267" s="7">
        <f t="shared" si="99"/>
        <v>96128.352510547003</v>
      </c>
      <c r="T267" s="20"/>
    </row>
    <row r="268" spans="1:20" x14ac:dyDescent="0.25">
      <c r="A268" s="6">
        <v>202409</v>
      </c>
      <c r="B268" s="6">
        <v>36500</v>
      </c>
      <c r="C268" s="7">
        <f t="shared" ref="C268:D268" si="105">+C166+C65</f>
        <v>0</v>
      </c>
      <c r="D268" s="7">
        <f t="shared" si="105"/>
        <v>395240.08</v>
      </c>
      <c r="E268" s="7">
        <f t="shared" si="37"/>
        <v>395240.08</v>
      </c>
      <c r="F268" s="7">
        <f t="shared" si="92"/>
        <v>18581233.429999996</v>
      </c>
      <c r="G268" s="10">
        <f t="shared" si="90"/>
        <v>3.5200000000000002E-2</v>
      </c>
      <c r="H268" s="11">
        <f t="shared" si="93"/>
        <v>53345.58</v>
      </c>
      <c r="I268" s="7">
        <f t="shared" si="95"/>
        <v>2205310.1199999996</v>
      </c>
      <c r="J268" s="7">
        <f t="shared" si="88"/>
        <v>16375923.309999997</v>
      </c>
      <c r="L268" s="9">
        <v>-437580.9070880849</v>
      </c>
      <c r="N268" s="7">
        <f t="shared" si="85"/>
        <v>15938342.402911913</v>
      </c>
      <c r="P268" s="8">
        <f t="shared" si="98"/>
        <v>8.2100000000000006E-2</v>
      </c>
      <c r="R268" s="7">
        <f t="shared" si="99"/>
        <v>96128.352510547003</v>
      </c>
      <c r="T268" s="20"/>
    </row>
    <row r="269" spans="1:20" x14ac:dyDescent="0.25">
      <c r="A269" s="6">
        <v>202410</v>
      </c>
      <c r="B269" s="6">
        <v>36500</v>
      </c>
      <c r="C269" s="7">
        <f t="shared" ref="C269:D269" si="106">+C167+C66</f>
        <v>0</v>
      </c>
      <c r="D269" s="7">
        <f t="shared" si="106"/>
        <v>96781.89</v>
      </c>
      <c r="E269" s="7">
        <f t="shared" si="37"/>
        <v>96781.89</v>
      </c>
      <c r="F269" s="7">
        <f t="shared" si="92"/>
        <v>18678015.319999997</v>
      </c>
      <c r="G269" s="10">
        <f t="shared" si="90"/>
        <v>3.5200000000000002E-2</v>
      </c>
      <c r="H269" s="11">
        <f t="shared" si="93"/>
        <v>54504.95</v>
      </c>
      <c r="I269" s="7">
        <f t="shared" si="95"/>
        <v>2259815.0699999998</v>
      </c>
      <c r="J269" s="7">
        <f t="shared" si="88"/>
        <v>16418200.249999996</v>
      </c>
      <c r="L269" s="9">
        <v>-445597.74830919929</v>
      </c>
      <c r="N269" s="7">
        <f t="shared" si="85"/>
        <v>15972602.501690798</v>
      </c>
      <c r="P269" s="8">
        <f t="shared" si="98"/>
        <v>8.2100000000000006E-2</v>
      </c>
      <c r="R269" s="7">
        <f t="shared" si="99"/>
        <v>96128.352510547003</v>
      </c>
      <c r="T269" s="20"/>
    </row>
    <row r="270" spans="1:20" x14ac:dyDescent="0.25">
      <c r="A270" s="6">
        <v>202411</v>
      </c>
      <c r="B270" s="6">
        <v>36500</v>
      </c>
      <c r="C270" s="7">
        <f t="shared" ref="C270:D270" si="107">+C168+C67</f>
        <v>0</v>
      </c>
      <c r="D270" s="7">
        <f t="shared" si="107"/>
        <v>114760.52</v>
      </c>
      <c r="E270" s="7">
        <f t="shared" si="37"/>
        <v>114760.52</v>
      </c>
      <c r="F270" s="7">
        <f t="shared" si="92"/>
        <v>18792775.839999996</v>
      </c>
      <c r="G270" s="10">
        <f t="shared" si="90"/>
        <v>3.5200000000000002E-2</v>
      </c>
      <c r="H270" s="11">
        <f t="shared" si="93"/>
        <v>54788.84</v>
      </c>
      <c r="I270" s="7">
        <f t="shared" si="95"/>
        <v>2314603.9099999997</v>
      </c>
      <c r="J270" s="7">
        <f t="shared" si="88"/>
        <v>16478171.929999996</v>
      </c>
      <c r="L270" s="9">
        <v>-453512.59632207366</v>
      </c>
      <c r="N270" s="7">
        <f t="shared" si="85"/>
        <v>16024659.333677921</v>
      </c>
      <c r="P270" s="8">
        <f t="shared" si="98"/>
        <v>8.2100000000000006E-2</v>
      </c>
      <c r="R270" s="7">
        <f t="shared" si="99"/>
        <v>96128.352510547003</v>
      </c>
      <c r="T270" s="20"/>
    </row>
    <row r="271" spans="1:20" x14ac:dyDescent="0.25">
      <c r="A271" s="6">
        <v>202412</v>
      </c>
      <c r="B271" s="6">
        <v>36500</v>
      </c>
      <c r="C271" s="7">
        <f t="shared" ref="C271:D271" si="108">+C169+C68</f>
        <v>0</v>
      </c>
      <c r="D271" s="7">
        <f t="shared" si="108"/>
        <v>228872.85</v>
      </c>
      <c r="E271" s="7">
        <f t="shared" si="37"/>
        <v>228872.85</v>
      </c>
      <c r="F271" s="7">
        <f t="shared" si="92"/>
        <v>19021648.689999998</v>
      </c>
      <c r="G271" s="10">
        <f t="shared" si="90"/>
        <v>3.5200000000000002E-2</v>
      </c>
      <c r="H271" s="11">
        <f t="shared" si="93"/>
        <v>55125.48</v>
      </c>
      <c r="I271" s="7">
        <f t="shared" si="95"/>
        <v>2369729.3899999997</v>
      </c>
      <c r="J271" s="7">
        <f t="shared" si="88"/>
        <v>16651919.299999997</v>
      </c>
      <c r="L271" s="9">
        <v>-461328.59061998798</v>
      </c>
      <c r="N271" s="7">
        <f t="shared" si="85"/>
        <v>16190590.709380008</v>
      </c>
      <c r="P271" s="8">
        <f t="shared" si="98"/>
        <v>8.2100000000000006E-2</v>
      </c>
      <c r="R271" s="7">
        <f t="shared" si="99"/>
        <v>96128.352510547003</v>
      </c>
      <c r="T271" s="20"/>
    </row>
    <row r="272" spans="1:20" x14ac:dyDescent="0.25">
      <c r="A272" s="6">
        <v>202501</v>
      </c>
      <c r="B272" s="6">
        <v>36500</v>
      </c>
      <c r="C272" s="7">
        <f t="shared" ref="C272:D272" si="109">+C170+C69</f>
        <v>0</v>
      </c>
      <c r="D272" s="7">
        <f t="shared" si="109"/>
        <v>165573.39000000001</v>
      </c>
      <c r="E272" s="7">
        <f t="shared" si="37"/>
        <v>165573.39000000001</v>
      </c>
      <c r="F272" s="7">
        <f t="shared" si="92"/>
        <v>19187222.079999998</v>
      </c>
      <c r="G272" s="10">
        <f t="shared" si="90"/>
        <v>3.5200000000000002E-2</v>
      </c>
      <c r="H272" s="11">
        <f t="shared" si="93"/>
        <v>55796.84</v>
      </c>
      <c r="I272" s="7">
        <f t="shared" si="95"/>
        <v>2425526.2299999995</v>
      </c>
      <c r="J272" s="7">
        <f t="shared" si="88"/>
        <v>16761695.849999998</v>
      </c>
      <c r="L272" s="9">
        <v>-469749.69076906686</v>
      </c>
      <c r="N272" s="7">
        <f t="shared" si="85"/>
        <v>16291946.159230931</v>
      </c>
      <c r="P272" s="8">
        <f t="shared" si="98"/>
        <v>8.2100000000000006E-2</v>
      </c>
      <c r="R272" s="7">
        <f t="shared" si="99"/>
        <v>96128.352510547003</v>
      </c>
      <c r="T272" s="20"/>
    </row>
    <row r="273" spans="1:20" x14ac:dyDescent="0.25">
      <c r="A273" s="6">
        <v>202502</v>
      </c>
      <c r="B273" s="6">
        <v>36500</v>
      </c>
      <c r="C273" s="7">
        <f t="shared" ref="C273:D273" si="110">+C171+C70</f>
        <v>0</v>
      </c>
      <c r="D273" s="7">
        <f t="shared" si="110"/>
        <v>160476.81</v>
      </c>
      <c r="E273" s="7">
        <f t="shared" si="37"/>
        <v>160476.81</v>
      </c>
      <c r="F273" s="7">
        <f t="shared" si="92"/>
        <v>19347698.889999997</v>
      </c>
      <c r="G273" s="10">
        <f t="shared" si="90"/>
        <v>3.5200000000000002E-2</v>
      </c>
      <c r="H273" s="11">
        <f t="shared" si="93"/>
        <v>56282.52</v>
      </c>
      <c r="I273" s="7">
        <f t="shared" si="95"/>
        <v>2481808.7499999995</v>
      </c>
      <c r="J273" s="7">
        <f t="shared" si="88"/>
        <v>16865890.139999997</v>
      </c>
      <c r="L273" s="9">
        <v>-478108.89657486568</v>
      </c>
      <c r="N273" s="7">
        <f t="shared" si="85"/>
        <v>16387781.243425131</v>
      </c>
      <c r="P273" s="8">
        <f t="shared" si="98"/>
        <v>8.2100000000000006E-2</v>
      </c>
      <c r="R273" s="7">
        <f t="shared" si="99"/>
        <v>96128.352510547003</v>
      </c>
      <c r="T273" s="20"/>
    </row>
    <row r="274" spans="1:20" x14ac:dyDescent="0.25">
      <c r="A274" s="6">
        <v>202503</v>
      </c>
      <c r="B274" s="6">
        <v>36500</v>
      </c>
      <c r="C274" s="7">
        <f t="shared" ref="C274:D274" si="111">+C172+C71</f>
        <v>0</v>
      </c>
      <c r="D274" s="7">
        <f t="shared" si="111"/>
        <v>127839.59</v>
      </c>
      <c r="E274" s="7">
        <f t="shared" ref="E274:E285" si="112">SUM(C274:D274)</f>
        <v>127839.59</v>
      </c>
      <c r="F274" s="7">
        <f t="shared" si="92"/>
        <v>19475538.479999997</v>
      </c>
      <c r="G274" s="10">
        <f t="shared" si="90"/>
        <v>3.5200000000000002E-2</v>
      </c>
      <c r="H274" s="11">
        <f t="shared" si="93"/>
        <v>56753.25</v>
      </c>
      <c r="I274" s="7">
        <f t="shared" si="95"/>
        <v>2538561.9999999995</v>
      </c>
      <c r="J274" s="7">
        <f t="shared" si="88"/>
        <v>16936976.479999997</v>
      </c>
      <c r="L274" s="9">
        <v>-486423.31995066453</v>
      </c>
      <c r="N274" s="7">
        <f t="shared" si="85"/>
        <v>16450553.160049332</v>
      </c>
      <c r="P274" s="8">
        <f t="shared" si="98"/>
        <v>8.2100000000000006E-2</v>
      </c>
      <c r="R274" s="7">
        <f t="shared" si="99"/>
        <v>96128.352510547003</v>
      </c>
      <c r="T274" s="20"/>
    </row>
    <row r="275" spans="1:20" x14ac:dyDescent="0.25">
      <c r="A275" s="6">
        <v>202504</v>
      </c>
      <c r="B275" s="6">
        <v>36500</v>
      </c>
      <c r="C275" s="7">
        <f t="shared" ref="C275:D275" si="113">+C173+C72</f>
        <v>0</v>
      </c>
      <c r="D275" s="7">
        <f t="shared" si="113"/>
        <v>100477.83</v>
      </c>
      <c r="E275" s="7">
        <f t="shared" si="112"/>
        <v>100477.83</v>
      </c>
      <c r="F275" s="7">
        <f t="shared" si="92"/>
        <v>19576016.309999995</v>
      </c>
      <c r="G275" s="10">
        <f t="shared" si="90"/>
        <v>3.5200000000000002E-2</v>
      </c>
      <c r="H275" s="11">
        <f t="shared" si="93"/>
        <v>57128.25</v>
      </c>
      <c r="I275" s="7">
        <f t="shared" si="95"/>
        <v>2595690.2499999995</v>
      </c>
      <c r="J275" s="7">
        <f t="shared" si="88"/>
        <v>16980326.059999995</v>
      </c>
      <c r="L275" s="9">
        <v>-494702.86908398336</v>
      </c>
      <c r="N275" s="7">
        <f t="shared" si="85"/>
        <v>16485623.190916011</v>
      </c>
      <c r="P275" s="8">
        <f t="shared" si="98"/>
        <v>8.2100000000000006E-2</v>
      </c>
      <c r="R275" s="7">
        <f t="shared" si="99"/>
        <v>96128.352510547003</v>
      </c>
      <c r="T275" s="20"/>
    </row>
    <row r="276" spans="1:20" x14ac:dyDescent="0.25">
      <c r="A276" s="6">
        <v>202505</v>
      </c>
      <c r="B276" s="6">
        <v>36500</v>
      </c>
      <c r="C276" s="7">
        <f t="shared" ref="C276:D276" si="114">+C174+C73</f>
        <v>0</v>
      </c>
      <c r="D276" s="7">
        <f t="shared" si="114"/>
        <v>72698.75</v>
      </c>
      <c r="E276" s="7">
        <f t="shared" si="112"/>
        <v>72698.75</v>
      </c>
      <c r="F276" s="7">
        <f t="shared" si="92"/>
        <v>19648715.059999995</v>
      </c>
      <c r="G276" s="10">
        <f t="shared" si="90"/>
        <v>3.5200000000000002E-2</v>
      </c>
      <c r="H276" s="11">
        <f t="shared" si="93"/>
        <v>57422.98</v>
      </c>
      <c r="I276" s="7">
        <f t="shared" si="95"/>
        <v>2653113.2299999995</v>
      </c>
      <c r="J276" s="7">
        <f t="shared" si="88"/>
        <v>16995601.829999994</v>
      </c>
      <c r="L276" s="9">
        <v>-502916.19468762225</v>
      </c>
      <c r="N276" s="7">
        <f t="shared" si="85"/>
        <v>16492685.635312373</v>
      </c>
      <c r="P276" s="8">
        <f t="shared" si="98"/>
        <v>8.2100000000000006E-2</v>
      </c>
      <c r="R276" s="7">
        <f t="shared" si="99"/>
        <v>96128.352510547003</v>
      </c>
      <c r="T276" s="20"/>
    </row>
    <row r="277" spans="1:20" x14ac:dyDescent="0.25">
      <c r="A277" s="6">
        <v>202506</v>
      </c>
      <c r="B277" s="6">
        <v>36500</v>
      </c>
      <c r="C277" s="7">
        <f t="shared" ref="C277:D277" si="115">+C175+C74</f>
        <v>0</v>
      </c>
      <c r="D277" s="7">
        <f t="shared" si="115"/>
        <v>56614.03</v>
      </c>
      <c r="E277" s="7">
        <f t="shared" si="112"/>
        <v>56614.03</v>
      </c>
      <c r="F277" s="7">
        <f t="shared" si="92"/>
        <v>19705329.089999996</v>
      </c>
      <c r="G277" s="10">
        <f t="shared" si="90"/>
        <v>3.5200000000000002E-2</v>
      </c>
      <c r="H277" s="11">
        <f t="shared" si="93"/>
        <v>57636.23</v>
      </c>
      <c r="I277" s="7">
        <f t="shared" si="95"/>
        <v>2710749.4599999995</v>
      </c>
      <c r="J277" s="7">
        <f t="shared" si="88"/>
        <v>16994579.629999995</v>
      </c>
      <c r="L277" s="9">
        <v>-510985.13524430111</v>
      </c>
      <c r="N277" s="7">
        <f t="shared" si="85"/>
        <v>16483594.494755695</v>
      </c>
      <c r="P277" s="8">
        <f t="shared" si="98"/>
        <v>8.2100000000000006E-2</v>
      </c>
      <c r="R277" s="7">
        <f t="shared" si="99"/>
        <v>96128.352510547003</v>
      </c>
      <c r="T277" s="20"/>
    </row>
    <row r="278" spans="1:20" x14ac:dyDescent="0.25">
      <c r="A278" s="6">
        <v>202507</v>
      </c>
      <c r="B278" s="6">
        <v>36500</v>
      </c>
      <c r="C278" s="7">
        <f t="shared" ref="C278:D278" si="116">+C176+C75</f>
        <v>0</v>
      </c>
      <c r="D278" s="7">
        <f t="shared" si="116"/>
        <v>107505.73</v>
      </c>
      <c r="E278" s="7">
        <f t="shared" si="112"/>
        <v>107505.73</v>
      </c>
      <c r="F278" s="7">
        <f t="shared" si="92"/>
        <v>19812834.819999997</v>
      </c>
      <c r="G278" s="10">
        <f t="shared" si="90"/>
        <v>3.5200000000000002E-2</v>
      </c>
      <c r="H278" s="11">
        <f t="shared" si="93"/>
        <v>57802.3</v>
      </c>
      <c r="I278" s="7">
        <f t="shared" si="95"/>
        <v>2768551.7599999993</v>
      </c>
      <c r="J278" s="7">
        <f t="shared" si="88"/>
        <v>17044283.059999999</v>
      </c>
      <c r="L278" s="9">
        <v>-518909.83178105991</v>
      </c>
      <c r="N278" s="7">
        <f t="shared" si="85"/>
        <v>16525373.228218939</v>
      </c>
      <c r="P278" s="8">
        <f t="shared" si="98"/>
        <v>8.2100000000000006E-2</v>
      </c>
      <c r="R278" s="7">
        <f t="shared" si="99"/>
        <v>96128.352510547003</v>
      </c>
      <c r="T278" s="20"/>
    </row>
    <row r="279" spans="1:20" x14ac:dyDescent="0.25">
      <c r="A279" s="6">
        <v>202508</v>
      </c>
      <c r="B279" s="6">
        <v>36500</v>
      </c>
      <c r="C279" s="7">
        <f t="shared" ref="C279:D279" si="117">+C177+C76</f>
        <v>0</v>
      </c>
      <c r="D279" s="7">
        <f t="shared" si="117"/>
        <v>234391.31</v>
      </c>
      <c r="E279" s="7">
        <f t="shared" si="112"/>
        <v>234391.31</v>
      </c>
      <c r="F279" s="7">
        <f t="shared" si="92"/>
        <v>20047226.129999995</v>
      </c>
      <c r="G279" s="10">
        <f t="shared" si="90"/>
        <v>3.5200000000000002E-2</v>
      </c>
      <c r="H279" s="11">
        <f t="shared" si="93"/>
        <v>58117.65</v>
      </c>
      <c r="I279" s="7">
        <f t="shared" si="95"/>
        <v>2826669.4099999992</v>
      </c>
      <c r="J279" s="7">
        <f t="shared" si="88"/>
        <v>17220556.719999995</v>
      </c>
      <c r="L279" s="9">
        <v>-526719.03797669883</v>
      </c>
      <c r="N279" s="7">
        <f t="shared" si="85"/>
        <v>16693837.682023296</v>
      </c>
      <c r="P279" s="8">
        <f t="shared" si="98"/>
        <v>8.2100000000000006E-2</v>
      </c>
      <c r="R279" s="7">
        <f t="shared" si="99"/>
        <v>96128.352510547003</v>
      </c>
      <c r="T279" s="20"/>
    </row>
    <row r="280" spans="1:20" x14ac:dyDescent="0.25">
      <c r="A280" s="6">
        <v>202509</v>
      </c>
      <c r="B280" s="6">
        <v>36500</v>
      </c>
      <c r="C280" s="7">
        <f t="shared" ref="C280:D280" si="118">+C178+C77</f>
        <v>0</v>
      </c>
      <c r="D280" s="7">
        <f t="shared" si="118"/>
        <v>234162.37</v>
      </c>
      <c r="E280" s="7">
        <f t="shared" si="112"/>
        <v>234162.37</v>
      </c>
      <c r="F280" s="7">
        <f t="shared" si="92"/>
        <v>20281388.499999996</v>
      </c>
      <c r="G280" s="10">
        <f t="shared" si="90"/>
        <v>3.5200000000000002E-2</v>
      </c>
      <c r="H280" s="11">
        <f t="shared" si="93"/>
        <v>58805.2</v>
      </c>
      <c r="I280" s="7">
        <f t="shared" si="95"/>
        <v>2885474.6099999994</v>
      </c>
      <c r="J280" s="7">
        <f t="shared" si="88"/>
        <v>17395913.889999997</v>
      </c>
      <c r="L280" s="9">
        <v>-534319.94408033765</v>
      </c>
      <c r="N280" s="7">
        <f t="shared" si="85"/>
        <v>16861593.945919659</v>
      </c>
      <c r="P280" s="8">
        <f t="shared" si="98"/>
        <v>8.2100000000000006E-2</v>
      </c>
      <c r="R280" s="7">
        <f t="shared" si="99"/>
        <v>96128.352510547003</v>
      </c>
      <c r="T280" s="20"/>
    </row>
    <row r="281" spans="1:20" x14ac:dyDescent="0.25">
      <c r="A281" s="6">
        <v>202510</v>
      </c>
      <c r="B281" s="6">
        <v>36500</v>
      </c>
      <c r="C281" s="7">
        <f t="shared" ref="C281:D281" si="119">+C179+C78</f>
        <v>0</v>
      </c>
      <c r="D281" s="7">
        <f t="shared" si="119"/>
        <v>187484.32</v>
      </c>
      <c r="E281" s="7">
        <f t="shared" si="112"/>
        <v>187484.32</v>
      </c>
      <c r="F281" s="7">
        <f t="shared" si="92"/>
        <v>20468872.819999997</v>
      </c>
      <c r="G281" s="8">
        <f t="shared" si="90"/>
        <v>3.5200000000000002E-2</v>
      </c>
      <c r="H281" s="9">
        <f t="shared" si="93"/>
        <v>59492.07</v>
      </c>
      <c r="I281" s="7">
        <f t="shared" si="95"/>
        <v>2944966.6799999992</v>
      </c>
      <c r="J281" s="7">
        <f t="shared" si="88"/>
        <v>17523906.139999997</v>
      </c>
      <c r="L281" s="9">
        <v>-541815.33778005652</v>
      </c>
      <c r="N281" s="7">
        <f t="shared" si="85"/>
        <v>16982090.802219942</v>
      </c>
      <c r="P281" s="8">
        <f t="shared" si="98"/>
        <v>8.2100000000000006E-2</v>
      </c>
      <c r="R281" s="7">
        <f t="shared" si="99"/>
        <v>96128.352510547003</v>
      </c>
      <c r="T281" s="20"/>
    </row>
    <row r="282" spans="1:20" x14ac:dyDescent="0.25">
      <c r="A282" s="6">
        <v>202511</v>
      </c>
      <c r="B282" s="6">
        <v>36500</v>
      </c>
      <c r="C282" s="7">
        <f t="shared" ref="C282:D282" si="120">+C180+C79</f>
        <v>0</v>
      </c>
      <c r="D282" s="7">
        <f t="shared" si="120"/>
        <v>338149.5</v>
      </c>
      <c r="E282" s="7">
        <f t="shared" si="112"/>
        <v>338149.5</v>
      </c>
      <c r="F282" s="7">
        <f t="shared" si="92"/>
        <v>20807022.319999997</v>
      </c>
      <c r="G282" s="8">
        <f t="shared" si="90"/>
        <v>3.5200000000000002E-2</v>
      </c>
      <c r="H282" s="9">
        <f t="shared" si="93"/>
        <v>60042.03</v>
      </c>
      <c r="I282" s="7">
        <f t="shared" si="95"/>
        <v>3005008.709999999</v>
      </c>
      <c r="J282" s="7">
        <f t="shared" si="88"/>
        <v>17802013.609999999</v>
      </c>
      <c r="L282" s="9">
        <v>-549267.08670937538</v>
      </c>
      <c r="N282" s="7">
        <f t="shared" si="85"/>
        <v>17252746.523290623</v>
      </c>
      <c r="P282" s="8">
        <f t="shared" si="98"/>
        <v>8.2100000000000006E-2</v>
      </c>
      <c r="R282" s="7">
        <f t="shared" si="99"/>
        <v>96128.352510547003</v>
      </c>
      <c r="T282" s="20"/>
    </row>
    <row r="283" spans="1:20" x14ac:dyDescent="0.25">
      <c r="A283" s="6">
        <v>202512</v>
      </c>
      <c r="B283" s="6">
        <v>36500</v>
      </c>
      <c r="C283" s="7">
        <f t="shared" ref="C283:D283" si="121">+C181+C80</f>
        <v>0</v>
      </c>
      <c r="D283" s="7">
        <f t="shared" si="121"/>
        <v>171286.37</v>
      </c>
      <c r="E283" s="7">
        <f t="shared" si="112"/>
        <v>171286.37</v>
      </c>
      <c r="F283" s="7">
        <f t="shared" si="92"/>
        <v>20978308.689999998</v>
      </c>
      <c r="G283" s="8">
        <f t="shared" si="90"/>
        <v>3.5200000000000002E-2</v>
      </c>
      <c r="H283" s="9">
        <f t="shared" si="93"/>
        <v>61033.93</v>
      </c>
      <c r="I283" s="7">
        <f t="shared" si="95"/>
        <v>3066042.6399999992</v>
      </c>
      <c r="J283" s="7">
        <f t="shared" si="88"/>
        <v>17912266.049999997</v>
      </c>
      <c r="L283" s="9">
        <v>-556680.87293853413</v>
      </c>
      <c r="N283" s="7">
        <f t="shared" si="85"/>
        <v>17355585.177061465</v>
      </c>
      <c r="P283" s="8">
        <f t="shared" si="98"/>
        <v>8.2100000000000006E-2</v>
      </c>
      <c r="R283" s="7">
        <f t="shared" si="99"/>
        <v>96128.352510547003</v>
      </c>
      <c r="T283" s="20"/>
    </row>
    <row r="284" spans="1:20" x14ac:dyDescent="0.25">
      <c r="A284" s="6">
        <v>202601</v>
      </c>
      <c r="B284" s="6">
        <v>36500</v>
      </c>
      <c r="C284" s="7">
        <f t="shared" ref="C284:D284" si="122">+C182+C81</f>
        <v>0</v>
      </c>
      <c r="D284" s="7">
        <f t="shared" si="122"/>
        <v>70851.899999999994</v>
      </c>
      <c r="E284" s="7">
        <f t="shared" si="112"/>
        <v>70851.899999999994</v>
      </c>
      <c r="F284" s="7">
        <f t="shared" si="92"/>
        <v>21049160.589999996</v>
      </c>
      <c r="G284" s="8">
        <f t="shared" si="90"/>
        <v>3.5200000000000002E-2</v>
      </c>
      <c r="H284" s="9">
        <f t="shared" si="93"/>
        <v>61536.37</v>
      </c>
      <c r="I284" s="7">
        <f t="shared" si="95"/>
        <v>3127579.0099999993</v>
      </c>
      <c r="J284" s="7">
        <f t="shared" si="88"/>
        <v>17921581.579999998</v>
      </c>
      <c r="L284" s="9">
        <v>-563783.57923350693</v>
      </c>
      <c r="N284" s="7">
        <f t="shared" si="85"/>
        <v>17357798.00076649</v>
      </c>
      <c r="P284" s="8">
        <f t="shared" si="98"/>
        <v>8.2100000000000006E-2</v>
      </c>
      <c r="R284" s="7">
        <f t="shared" si="99"/>
        <v>96128.352510547003</v>
      </c>
      <c r="T284" s="20"/>
    </row>
    <row r="285" spans="1:20" x14ac:dyDescent="0.25">
      <c r="A285" s="6">
        <v>202602</v>
      </c>
      <c r="B285" s="6">
        <v>36500</v>
      </c>
      <c r="C285" s="7">
        <f t="shared" ref="C285:D285" si="123">+C183+C82</f>
        <v>0</v>
      </c>
      <c r="D285" s="7">
        <f t="shared" si="123"/>
        <v>61627.76</v>
      </c>
      <c r="E285" s="7">
        <f t="shared" si="112"/>
        <v>61627.76</v>
      </c>
      <c r="F285" s="7">
        <f t="shared" si="92"/>
        <v>21110788.349999998</v>
      </c>
      <c r="G285" s="8">
        <f t="shared" si="90"/>
        <v>3.5200000000000002E-2</v>
      </c>
      <c r="H285" s="9">
        <f t="shared" si="93"/>
        <v>61744.2</v>
      </c>
      <c r="I285" s="7">
        <f t="shared" si="95"/>
        <v>3189323.2099999995</v>
      </c>
      <c r="J285" s="7">
        <f t="shared" si="88"/>
        <v>17921465.139999997</v>
      </c>
      <c r="L285" s="9">
        <v>-570886.28552847961</v>
      </c>
      <c r="N285" s="7">
        <f t="shared" si="85"/>
        <v>17350578.854471516</v>
      </c>
      <c r="P285" s="8">
        <f t="shared" si="98"/>
        <v>8.2100000000000006E-2</v>
      </c>
      <c r="R285" s="7">
        <f t="shared" si="99"/>
        <v>96128.352510547003</v>
      </c>
      <c r="T285" s="20"/>
    </row>
    <row r="286" spans="1:20" x14ac:dyDescent="0.25">
      <c r="A286" s="6"/>
      <c r="B286" s="6"/>
      <c r="C286" s="6"/>
      <c r="D286" s="9"/>
      <c r="E286" s="9"/>
      <c r="F286" s="7"/>
      <c r="G286" s="8"/>
      <c r="H286" s="9"/>
      <c r="I286" s="7"/>
    </row>
    <row r="287" spans="1:20" s="16" customFormat="1" x14ac:dyDescent="0.25">
      <c r="A287" s="16" t="s">
        <v>35</v>
      </c>
      <c r="C287" s="13">
        <f>SUM(C190:C286)</f>
        <v>3208144.19</v>
      </c>
      <c r="D287" s="13">
        <f t="shared" ref="D287:E287" si="124">SUM(D190:D286)</f>
        <v>17902644.160000004</v>
      </c>
      <c r="E287" s="13">
        <f t="shared" si="124"/>
        <v>21110788.349999998</v>
      </c>
      <c r="F287" s="3"/>
      <c r="G287" s="3"/>
      <c r="H287" s="3"/>
      <c r="I287" s="17">
        <f>I285+I184</f>
        <v>3189323.2099999995</v>
      </c>
      <c r="J287" s="17">
        <f>J285+J184</f>
        <v>17921465.139999997</v>
      </c>
      <c r="R287" s="189">
        <f>SUM(R190:R286)</f>
        <v>3134671.5514888475</v>
      </c>
      <c r="T287" s="188" t="s">
        <v>167</v>
      </c>
    </row>
    <row r="289" spans="1:10" x14ac:dyDescent="0.25">
      <c r="A289" t="s">
        <v>36</v>
      </c>
      <c r="C289" s="7">
        <f>+C287-C187</f>
        <v>0</v>
      </c>
      <c r="D289" s="7">
        <f t="shared" ref="D289" si="125">+D287-D187</f>
        <v>0</v>
      </c>
      <c r="E289" s="7">
        <f>+E287-E187</f>
        <v>0</v>
      </c>
      <c r="I289" s="170">
        <f>+I287-I187</f>
        <v>0.15000000037252903</v>
      </c>
      <c r="J289" s="170">
        <f>+J287-J187</f>
        <v>-0.15000000596046448</v>
      </c>
    </row>
  </sheetData>
  <mergeCells count="1">
    <mergeCell ref="C1:J1"/>
  </mergeCells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5088-4494-4E61-A9F6-B3938B9B8BFA}">
  <dimension ref="B6:S43"/>
  <sheetViews>
    <sheetView topLeftCell="A4" workbookViewId="0">
      <selection activeCell="V10" sqref="V10"/>
    </sheetView>
  </sheetViews>
  <sheetFormatPr defaultRowHeight="15" x14ac:dyDescent="0.25"/>
  <cols>
    <col min="3" max="3" width="1.140625" customWidth="1"/>
    <col min="5" max="5" width="1.140625" customWidth="1"/>
    <col min="6" max="6" width="14.140625" bestFit="1" customWidth="1"/>
    <col min="7" max="7" width="1.140625" customWidth="1"/>
    <col min="9" max="9" width="1.140625" customWidth="1"/>
    <col min="12" max="12" width="1.140625" customWidth="1"/>
    <col min="14" max="14" width="1" customWidth="1"/>
    <col min="15" max="15" width="9.5703125" bestFit="1" customWidth="1"/>
    <col min="16" max="16" width="0.85546875" customWidth="1"/>
    <col min="18" max="18" width="0.85546875" customWidth="1"/>
    <col min="19" max="19" width="9.5703125" bestFit="1" customWidth="1"/>
  </cols>
  <sheetData>
    <row r="6" spans="2:19" x14ac:dyDescent="0.25">
      <c r="B6" s="190"/>
      <c r="C6" s="191"/>
      <c r="D6" s="191"/>
      <c r="E6" s="191"/>
      <c r="F6" s="191"/>
      <c r="G6" s="191"/>
      <c r="H6" s="191" t="s">
        <v>169</v>
      </c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</row>
    <row r="7" spans="2:19" x14ac:dyDescent="0.25">
      <c r="B7" s="190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</row>
    <row r="8" spans="2:19" x14ac:dyDescent="0.25">
      <c r="B8" s="190"/>
      <c r="C8" s="191"/>
      <c r="D8" s="191"/>
      <c r="E8" s="191"/>
      <c r="F8" s="191"/>
      <c r="G8" s="191"/>
      <c r="H8" s="191"/>
      <c r="I8" s="191"/>
      <c r="J8" s="190"/>
      <c r="K8" s="191"/>
      <c r="L8" s="191"/>
      <c r="M8" s="191"/>
      <c r="N8" s="191"/>
      <c r="O8" s="191"/>
      <c r="P8" s="191"/>
      <c r="Q8" s="191"/>
      <c r="R8" s="191"/>
      <c r="S8" s="191"/>
    </row>
    <row r="9" spans="2:19" ht="15.75" thickBot="1" x14ac:dyDescent="0.3">
      <c r="B9" s="190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</row>
    <row r="10" spans="2:19" ht="39.75" thickBot="1" x14ac:dyDescent="0.3">
      <c r="B10" s="192" t="s">
        <v>170</v>
      </c>
      <c r="C10" s="193"/>
      <c r="D10" s="194" t="s">
        <v>171</v>
      </c>
      <c r="E10" s="195"/>
      <c r="F10" s="196" t="s">
        <v>172</v>
      </c>
      <c r="G10" s="195"/>
      <c r="H10" s="196" t="s">
        <v>173</v>
      </c>
      <c r="I10" s="195"/>
      <c r="J10" s="196" t="s">
        <v>174</v>
      </c>
      <c r="K10" s="197"/>
      <c r="L10" s="195"/>
      <c r="M10" s="196" t="s">
        <v>175</v>
      </c>
      <c r="N10" s="198"/>
      <c r="O10" s="199" t="s">
        <v>176</v>
      </c>
      <c r="P10" s="200"/>
      <c r="Q10" s="201"/>
      <c r="R10" s="198"/>
      <c r="S10" s="202" t="s">
        <v>177</v>
      </c>
    </row>
    <row r="11" spans="2:19" ht="15.75" thickBot="1" x14ac:dyDescent="0.3">
      <c r="B11" s="203"/>
      <c r="C11" s="204"/>
      <c r="D11" s="205"/>
      <c r="E11" s="204"/>
      <c r="F11" s="206"/>
      <c r="G11" s="204"/>
      <c r="H11" s="205"/>
      <c r="I11" s="204"/>
      <c r="J11" s="205"/>
      <c r="K11" s="207"/>
      <c r="L11" s="204"/>
      <c r="M11" s="205"/>
      <c r="N11" s="208"/>
      <c r="O11" s="209"/>
      <c r="P11" s="210"/>
      <c r="Q11" s="211"/>
      <c r="R11" s="208"/>
      <c r="S11" s="212"/>
    </row>
    <row r="12" spans="2:19" x14ac:dyDescent="0.25">
      <c r="B12" s="213"/>
      <c r="C12" s="214"/>
      <c r="D12" s="215"/>
      <c r="E12" s="214"/>
      <c r="F12" s="215"/>
      <c r="G12" s="214"/>
      <c r="H12" s="215"/>
      <c r="I12" s="214"/>
      <c r="J12" s="215"/>
      <c r="K12" s="216"/>
      <c r="L12" s="214"/>
      <c r="M12" s="215"/>
      <c r="N12" s="214"/>
      <c r="O12" s="215"/>
      <c r="P12" s="214"/>
      <c r="Q12" s="215"/>
      <c r="R12" s="214"/>
      <c r="S12" s="217"/>
    </row>
    <row r="13" spans="2:19" x14ac:dyDescent="0.25">
      <c r="B13" s="218">
        <v>1</v>
      </c>
      <c r="C13" s="208"/>
      <c r="D13" s="211" t="s">
        <v>178</v>
      </c>
      <c r="E13" s="208"/>
      <c r="F13" s="219">
        <v>990515425</v>
      </c>
      <c r="G13" s="211"/>
      <c r="H13" s="220">
        <f>F13/F18</f>
        <v>0.53867848895824511</v>
      </c>
      <c r="I13" s="211"/>
      <c r="J13" s="221">
        <v>5.4899999999999997E-2</v>
      </c>
      <c r="K13" s="222"/>
      <c r="L13" s="208"/>
      <c r="M13" s="220">
        <f>ROUND(H13*J13,4)</f>
        <v>2.9600000000000001E-2</v>
      </c>
      <c r="N13" s="208"/>
      <c r="O13" s="223">
        <f>O42</f>
        <v>1.004437</v>
      </c>
      <c r="P13" s="208"/>
      <c r="Q13" s="224"/>
      <c r="R13" s="208"/>
      <c r="S13" s="225">
        <f>ROUND(M13*O13,6)</f>
        <v>2.9731E-2</v>
      </c>
    </row>
    <row r="14" spans="2:19" x14ac:dyDescent="0.25">
      <c r="B14" s="218">
        <f>+B13+1</f>
        <v>2</v>
      </c>
      <c r="C14" s="208"/>
      <c r="D14" s="211" t="s">
        <v>179</v>
      </c>
      <c r="E14" s="208"/>
      <c r="F14" s="219">
        <v>0</v>
      </c>
      <c r="G14" s="208"/>
      <c r="H14" s="220">
        <f>F14/F18</f>
        <v>0</v>
      </c>
      <c r="I14" s="208"/>
      <c r="J14" s="221"/>
      <c r="K14" s="222"/>
      <c r="L14" s="208"/>
      <c r="M14" s="220"/>
      <c r="N14" s="208"/>
      <c r="O14" s="223"/>
      <c r="P14" s="208"/>
      <c r="Q14" s="211"/>
      <c r="R14" s="208"/>
      <c r="S14" s="225"/>
    </row>
    <row r="15" spans="2:19" x14ac:dyDescent="0.25">
      <c r="B15" s="218">
        <f>+B14+1</f>
        <v>3</v>
      </c>
      <c r="C15" s="208"/>
      <c r="D15" s="226"/>
      <c r="E15" s="208"/>
      <c r="F15" s="219"/>
      <c r="G15" s="208"/>
      <c r="H15" s="220"/>
      <c r="I15" s="208"/>
      <c r="J15" s="221"/>
      <c r="K15" s="222"/>
      <c r="L15" s="208"/>
      <c r="M15" s="220"/>
      <c r="N15" s="208"/>
      <c r="O15" s="223"/>
      <c r="P15" s="208"/>
      <c r="Q15" s="211"/>
      <c r="R15" s="208"/>
      <c r="S15" s="225"/>
    </row>
    <row r="16" spans="2:19" x14ac:dyDescent="0.25">
      <c r="B16" s="218">
        <f>+B15+1</f>
        <v>4</v>
      </c>
      <c r="C16" s="208"/>
      <c r="D16" s="211" t="s">
        <v>180</v>
      </c>
      <c r="E16" s="208"/>
      <c r="F16" s="219">
        <v>848272359</v>
      </c>
      <c r="G16" s="208"/>
      <c r="H16" s="220">
        <f>F16/F18</f>
        <v>0.46132151104175489</v>
      </c>
      <c r="I16" s="208"/>
      <c r="J16" s="227">
        <v>9.7500000000000003E-2</v>
      </c>
      <c r="K16" s="228" t="s">
        <v>181</v>
      </c>
      <c r="L16" s="208"/>
      <c r="M16" s="220">
        <f>ROUND(H16*J16,4)</f>
        <v>4.4999999999999998E-2</v>
      </c>
      <c r="N16" s="208"/>
      <c r="O16" s="229">
        <f>S42</f>
        <v>1.3384929999999999</v>
      </c>
      <c r="P16" s="208"/>
      <c r="Q16" s="230"/>
      <c r="R16" s="208"/>
      <c r="S16" s="225">
        <f>ROUND(M16*O16,6)</f>
        <v>6.0232000000000001E-2</v>
      </c>
    </row>
    <row r="17" spans="2:19" x14ac:dyDescent="0.25">
      <c r="B17" s="218"/>
      <c r="C17" s="208"/>
      <c r="D17" s="211"/>
      <c r="E17" s="208"/>
      <c r="F17" s="219"/>
      <c r="G17" s="208"/>
      <c r="H17" s="231"/>
      <c r="I17" s="208"/>
      <c r="J17" s="232"/>
      <c r="K17" s="222"/>
      <c r="L17" s="208"/>
      <c r="M17" s="231"/>
      <c r="N17" s="208"/>
      <c r="O17" s="209"/>
      <c r="P17" s="208"/>
      <c r="Q17" s="211"/>
      <c r="R17" s="208"/>
      <c r="S17" s="225"/>
    </row>
    <row r="18" spans="2:19" x14ac:dyDescent="0.25">
      <c r="B18" s="218">
        <f>+B16+1</f>
        <v>5</v>
      </c>
      <c r="C18" s="208"/>
      <c r="D18" s="211" t="s">
        <v>182</v>
      </c>
      <c r="E18" s="208"/>
      <c r="F18" s="233">
        <f>SUM(F13:F16)</f>
        <v>1838787784</v>
      </c>
      <c r="G18" s="208"/>
      <c r="H18" s="234">
        <f>SUM(H13:H16)</f>
        <v>1</v>
      </c>
      <c r="I18" s="208"/>
      <c r="J18" s="232"/>
      <c r="K18" s="222"/>
      <c r="L18" s="208"/>
      <c r="M18" s="235">
        <f>ROUND(SUM(M13:M17),4)</f>
        <v>7.46E-2</v>
      </c>
      <c r="N18" s="208"/>
      <c r="O18" s="211"/>
      <c r="P18" s="208"/>
      <c r="Q18" s="211"/>
      <c r="R18" s="208"/>
      <c r="S18" s="235">
        <f>ROUND(SUM(S13:S17),4)</f>
        <v>0.09</v>
      </c>
    </row>
    <row r="19" spans="2:19" x14ac:dyDescent="0.25">
      <c r="B19" s="218"/>
      <c r="C19" s="208"/>
      <c r="D19" s="211"/>
      <c r="E19" s="208"/>
      <c r="F19" s="211"/>
      <c r="G19" s="208"/>
      <c r="H19" s="211"/>
      <c r="I19" s="208"/>
      <c r="J19" s="211"/>
      <c r="K19" s="222"/>
      <c r="L19" s="208"/>
      <c r="M19" s="211"/>
      <c r="N19" s="208"/>
      <c r="O19" s="211"/>
      <c r="P19" s="208"/>
      <c r="Q19" s="211"/>
      <c r="R19" s="208"/>
      <c r="S19" s="236"/>
    </row>
    <row r="20" spans="2:19" ht="15.75" thickBot="1" x14ac:dyDescent="0.3">
      <c r="B20" s="237"/>
      <c r="C20" s="238"/>
      <c r="D20" s="239"/>
      <c r="E20" s="238"/>
      <c r="F20" s="239"/>
      <c r="G20" s="238"/>
      <c r="H20" s="239"/>
      <c r="I20" s="238"/>
      <c r="J20" s="239"/>
      <c r="K20" s="240"/>
      <c r="L20" s="238"/>
      <c r="M20" s="239"/>
      <c r="N20" s="238"/>
      <c r="O20" s="239"/>
      <c r="P20" s="238"/>
      <c r="Q20" s="239"/>
      <c r="R20" s="238"/>
      <c r="S20" s="241"/>
    </row>
    <row r="21" spans="2:19" x14ac:dyDescent="0.25">
      <c r="B21" s="242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0"/>
      <c r="Q21" s="191"/>
      <c r="R21" s="191"/>
      <c r="S21" s="243"/>
    </row>
    <row r="22" spans="2:19" x14ac:dyDescent="0.25">
      <c r="B22" s="242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0"/>
      <c r="Q22" s="191"/>
      <c r="R22" s="191"/>
      <c r="S22" s="243"/>
    </row>
    <row r="23" spans="2:19" x14ac:dyDescent="0.25">
      <c r="B23" s="190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0"/>
      <c r="Q23" s="191"/>
      <c r="R23" s="191"/>
      <c r="S23" s="191"/>
    </row>
    <row r="24" spans="2:19" x14ac:dyDescent="0.25">
      <c r="B24" s="190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0"/>
      <c r="Q24" s="191"/>
      <c r="R24" s="191"/>
      <c r="S24" s="191"/>
    </row>
    <row r="25" spans="2:19" x14ac:dyDescent="0.25">
      <c r="B25" s="190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244" t="s">
        <v>183</v>
      </c>
      <c r="P25" s="244"/>
      <c r="Q25" s="191"/>
      <c r="R25" s="191"/>
      <c r="S25" s="244" t="s">
        <v>184</v>
      </c>
    </row>
    <row r="26" spans="2:19" x14ac:dyDescent="0.25">
      <c r="B26" s="230">
        <v>6</v>
      </c>
      <c r="C26" s="211"/>
      <c r="D26" s="224" t="s">
        <v>185</v>
      </c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45">
        <v>100</v>
      </c>
      <c r="P26" s="211"/>
      <c r="Q26" s="211"/>
      <c r="R26" s="211"/>
      <c r="S26" s="245">
        <f>O26</f>
        <v>100</v>
      </c>
    </row>
    <row r="27" spans="2:19" x14ac:dyDescent="0.25">
      <c r="B27" s="230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46"/>
    </row>
    <row r="28" spans="2:19" x14ac:dyDescent="0.25">
      <c r="B28" s="230">
        <v>7</v>
      </c>
      <c r="C28" s="211"/>
      <c r="D28" s="224" t="s">
        <v>186</v>
      </c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47">
        <v>0.28220000000000001</v>
      </c>
      <c r="P28" s="211"/>
      <c r="Q28" s="211"/>
      <c r="R28" s="211"/>
      <c r="S28" s="248">
        <f>O28</f>
        <v>0.28220000000000001</v>
      </c>
    </row>
    <row r="29" spans="2:19" x14ac:dyDescent="0.25">
      <c r="B29" s="230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48"/>
    </row>
    <row r="30" spans="2:19" x14ac:dyDescent="0.25">
      <c r="B30" s="230">
        <v>8</v>
      </c>
      <c r="C30" s="211"/>
      <c r="D30" s="224" t="s">
        <v>187</v>
      </c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>
        <v>0.1595</v>
      </c>
      <c r="P30" s="211"/>
      <c r="Q30" s="211"/>
      <c r="R30" s="211"/>
      <c r="S30" s="249">
        <f>O30</f>
        <v>0.1595</v>
      </c>
    </row>
    <row r="31" spans="2:19" x14ac:dyDescent="0.25">
      <c r="B31" s="230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24" t="s">
        <v>188</v>
      </c>
      <c r="P31" s="211"/>
      <c r="Q31" s="211"/>
      <c r="R31" s="211"/>
      <c r="S31" s="248"/>
    </row>
    <row r="32" spans="2:19" x14ac:dyDescent="0.25">
      <c r="B32" s="230">
        <v>9</v>
      </c>
      <c r="C32" s="211"/>
      <c r="D32" s="224" t="s">
        <v>189</v>
      </c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47">
        <f>O26-O28-O30</f>
        <v>99.558300000000003</v>
      </c>
      <c r="P32" s="211"/>
      <c r="Q32" s="211"/>
      <c r="R32" s="211"/>
      <c r="S32" s="248">
        <f>S26-S28-S30</f>
        <v>99.558300000000003</v>
      </c>
    </row>
    <row r="33" spans="2:19" x14ac:dyDescent="0.25">
      <c r="B33" s="230"/>
      <c r="C33" s="211"/>
      <c r="D33" s="224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48"/>
    </row>
    <row r="34" spans="2:19" x14ac:dyDescent="0.25">
      <c r="B34" s="230">
        <v>10</v>
      </c>
      <c r="C34" s="211"/>
      <c r="D34" s="250" t="s">
        <v>190</v>
      </c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190"/>
      <c r="P34" s="211"/>
      <c r="Q34" s="211"/>
      <c r="R34" s="211"/>
      <c r="S34" s="248">
        <f>S32*0.050097</f>
        <v>4.9875721551000005</v>
      </c>
    </row>
    <row r="35" spans="2:19" x14ac:dyDescent="0.25">
      <c r="B35" s="230"/>
      <c r="C35" s="211"/>
      <c r="D35" s="224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09"/>
      <c r="P35" s="211"/>
      <c r="Q35" s="211"/>
      <c r="R35" s="211"/>
      <c r="S35" s="248"/>
    </row>
    <row r="36" spans="2:19" x14ac:dyDescent="0.25">
      <c r="B36" s="230">
        <v>11</v>
      </c>
      <c r="C36" s="211"/>
      <c r="D36" s="250" t="s">
        <v>191</v>
      </c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09"/>
      <c r="P36" s="211"/>
      <c r="Q36" s="211"/>
      <c r="R36" s="211"/>
      <c r="S36" s="248">
        <f>S32-S34</f>
        <v>94.570727844900006</v>
      </c>
    </row>
    <row r="37" spans="2:19" x14ac:dyDescent="0.25">
      <c r="B37" s="230"/>
      <c r="C37" s="211"/>
      <c r="D37" s="250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51"/>
    </row>
    <row r="38" spans="2:19" x14ac:dyDescent="0.25">
      <c r="B38" s="230">
        <v>12</v>
      </c>
      <c r="C38" s="211"/>
      <c r="D38" s="250" t="s">
        <v>192</v>
      </c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51">
        <f>S36*0.21</f>
        <v>19.859852847429</v>
      </c>
    </row>
    <row r="39" spans="2:19" x14ac:dyDescent="0.25">
      <c r="B39" s="230"/>
      <c r="C39" s="211"/>
      <c r="D39" s="250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48"/>
    </row>
    <row r="40" spans="2:19" x14ac:dyDescent="0.25">
      <c r="B40" s="230">
        <v>13</v>
      </c>
      <c r="C40" s="211"/>
      <c r="D40" s="250" t="s">
        <v>193</v>
      </c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48">
        <f>S36-S38</f>
        <v>74.710874997471009</v>
      </c>
    </row>
    <row r="41" spans="2:19" x14ac:dyDescent="0.25">
      <c r="B41" s="230"/>
      <c r="C41" s="211"/>
      <c r="D41" s="250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</row>
    <row r="42" spans="2:19" x14ac:dyDescent="0.25">
      <c r="B42" s="230">
        <v>14</v>
      </c>
      <c r="C42" s="211"/>
      <c r="D42" s="250" t="s">
        <v>194</v>
      </c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52">
        <f>ROUND(100/O32,6)</f>
        <v>1.004437</v>
      </c>
      <c r="P42" s="211"/>
      <c r="Q42" s="211"/>
      <c r="R42" s="211"/>
      <c r="S42" s="211">
        <f>ROUND(100/S40,6)</f>
        <v>1.3384929999999999</v>
      </c>
    </row>
    <row r="43" spans="2:19" x14ac:dyDescent="0.25">
      <c r="B43" s="230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FBE72-6BB3-4900-AFCB-287095D7C627}">
  <dimension ref="A1:U19"/>
  <sheetViews>
    <sheetView workbookViewId="0">
      <selection activeCell="B10" sqref="B10"/>
    </sheetView>
  </sheetViews>
  <sheetFormatPr defaultRowHeight="15" x14ac:dyDescent="0.25"/>
  <cols>
    <col min="1" max="1" width="16.5703125" customWidth="1"/>
    <col min="2" max="2" width="29.7109375" customWidth="1"/>
    <col min="3" max="3" width="13.42578125" customWidth="1"/>
    <col min="4" max="18" width="14" bestFit="1" customWidth="1"/>
    <col min="19" max="19" width="14" hidden="1" customWidth="1"/>
    <col min="20" max="21" width="15" hidden="1" customWidth="1"/>
    <col min="22" max="48" width="15" bestFit="1" customWidth="1"/>
    <col min="49" max="50" width="16" bestFit="1" customWidth="1"/>
  </cols>
  <sheetData>
    <row r="1" spans="1:21" ht="18" x14ac:dyDescent="0.25">
      <c r="A1" s="22" t="s">
        <v>37</v>
      </c>
      <c r="S1" t="s">
        <v>38</v>
      </c>
      <c r="T1" t="s">
        <v>1</v>
      </c>
      <c r="U1" t="s">
        <v>1</v>
      </c>
    </row>
    <row r="2" spans="1:21" ht="18" x14ac:dyDescent="0.25">
      <c r="A2" s="22" t="s">
        <v>39</v>
      </c>
    </row>
    <row r="4" spans="1:21" x14ac:dyDescent="0.25">
      <c r="A4" s="259" t="s">
        <v>40</v>
      </c>
      <c r="B4" s="259"/>
    </row>
    <row r="5" spans="1:21" ht="15.75" thickBot="1" x14ac:dyDescent="0.3">
      <c r="A5" s="23" t="s">
        <v>41</v>
      </c>
      <c r="B5" s="23" t="s">
        <v>42</v>
      </c>
      <c r="S5" s="24">
        <v>2025</v>
      </c>
      <c r="T5" s="25" t="s">
        <v>43</v>
      </c>
      <c r="U5" t="s">
        <v>44</v>
      </c>
    </row>
    <row r="6" spans="1:21" ht="15.75" thickBot="1" x14ac:dyDescent="0.3">
      <c r="A6" s="26">
        <v>2026</v>
      </c>
      <c r="B6" s="27" t="s">
        <v>45</v>
      </c>
      <c r="C6" t="s">
        <v>46</v>
      </c>
      <c r="E6" s="24"/>
      <c r="S6" s="25">
        <v>2026</v>
      </c>
      <c r="T6" s="25" t="s">
        <v>45</v>
      </c>
      <c r="U6" s="28" t="s">
        <v>47</v>
      </c>
    </row>
    <row r="7" spans="1:21" x14ac:dyDescent="0.25">
      <c r="S7" s="28">
        <v>2027</v>
      </c>
      <c r="T7" s="25" t="s">
        <v>48</v>
      </c>
      <c r="U7" s="28" t="s">
        <v>49</v>
      </c>
    </row>
    <row r="8" spans="1:21" x14ac:dyDescent="0.25">
      <c r="S8" s="24">
        <v>2028</v>
      </c>
      <c r="T8" s="25" t="s">
        <v>50</v>
      </c>
      <c r="U8" t="s">
        <v>51</v>
      </c>
    </row>
    <row r="9" spans="1:21" x14ac:dyDescent="0.25">
      <c r="A9" s="23" t="s">
        <v>52</v>
      </c>
      <c r="B9" s="23" t="s">
        <v>53</v>
      </c>
      <c r="S9" s="25">
        <v>2029</v>
      </c>
      <c r="T9" s="25" t="s">
        <v>54</v>
      </c>
      <c r="U9" s="28" t="s">
        <v>55</v>
      </c>
    </row>
    <row r="10" spans="1:21" x14ac:dyDescent="0.25">
      <c r="A10" s="29">
        <f>DATE(A6,B6,1)</f>
        <v>46054</v>
      </c>
      <c r="B10" s="30">
        <f>HLOOKUP(CONCATENATE($A$6,$B$6),'ADIT Calc - TOR'!$7:$61,55,0)</f>
        <v>-1319019.4308005881</v>
      </c>
      <c r="S10" s="28">
        <v>2030</v>
      </c>
      <c r="T10" s="25" t="s">
        <v>56</v>
      </c>
      <c r="U10" s="28" t="s">
        <v>57</v>
      </c>
    </row>
    <row r="11" spans="1:21" x14ac:dyDescent="0.25">
      <c r="S11" s="24">
        <v>2031</v>
      </c>
      <c r="T11" s="25" t="s">
        <v>58</v>
      </c>
      <c r="U11" t="s">
        <v>59</v>
      </c>
    </row>
    <row r="12" spans="1:21" x14ac:dyDescent="0.25">
      <c r="S12" s="25">
        <v>2032</v>
      </c>
      <c r="T12" s="25" t="s">
        <v>60</v>
      </c>
      <c r="U12" s="28" t="s">
        <v>61</v>
      </c>
    </row>
    <row r="13" spans="1:21" x14ac:dyDescent="0.25">
      <c r="A13" s="259" t="s">
        <v>62</v>
      </c>
      <c r="B13" s="259"/>
      <c r="S13" s="28">
        <v>2033</v>
      </c>
      <c r="T13" s="25" t="s">
        <v>63</v>
      </c>
      <c r="U13" s="28" t="s">
        <v>64</v>
      </c>
    </row>
    <row r="14" spans="1:21" ht="15.75" thickBot="1" x14ac:dyDescent="0.3">
      <c r="A14" s="23" t="s">
        <v>41</v>
      </c>
      <c r="B14" s="23" t="s">
        <v>42</v>
      </c>
      <c r="S14" s="24">
        <v>2034</v>
      </c>
      <c r="T14" s="25" t="s">
        <v>65</v>
      </c>
      <c r="U14" t="s">
        <v>66</v>
      </c>
    </row>
    <row r="15" spans="1:21" ht="15.75" thickBot="1" x14ac:dyDescent="0.3">
      <c r="A15" s="26">
        <v>2026</v>
      </c>
      <c r="B15" s="27" t="s">
        <v>45</v>
      </c>
      <c r="C15" t="s">
        <v>46</v>
      </c>
      <c r="S15" s="25">
        <v>2035</v>
      </c>
      <c r="T15" s="25" t="s">
        <v>67</v>
      </c>
      <c r="U15" s="28" t="s">
        <v>68</v>
      </c>
    </row>
    <row r="16" spans="1:21" x14ac:dyDescent="0.25">
      <c r="S16" s="28">
        <v>2036</v>
      </c>
      <c r="T16" s="25" t="s">
        <v>69</v>
      </c>
      <c r="U16" s="28" t="s">
        <v>70</v>
      </c>
    </row>
    <row r="18" spans="1:2" x14ac:dyDescent="0.25">
      <c r="A18" s="23" t="s">
        <v>52</v>
      </c>
      <c r="B18" s="23" t="s">
        <v>53</v>
      </c>
    </row>
    <row r="19" spans="1:2" x14ac:dyDescent="0.25">
      <c r="A19" s="29">
        <f>DATE(A15,B15,1)</f>
        <v>46054</v>
      </c>
      <c r="B19" s="30">
        <f>HLOOKUP(CONCATENATE($A$6,$B$6),'ADIT Calc - TIR'!$7:$61,55,0)</f>
        <v>-570886.28552847961</v>
      </c>
    </row>
  </sheetData>
  <mergeCells count="2">
    <mergeCell ref="A4:B4"/>
    <mergeCell ref="A13:B13"/>
  </mergeCells>
  <dataValidations count="2">
    <dataValidation type="list" allowBlank="1" showInputMessage="1" showErrorMessage="1" sqref="A6 A15" xr:uid="{3BEFAB03-B330-4285-8C1D-72E1101C3D50}">
      <formula1>$S$5:$S$16</formula1>
    </dataValidation>
    <dataValidation type="list" allowBlank="1" showInputMessage="1" showErrorMessage="1" sqref="B6 B15" xr:uid="{21A0FB96-ECDD-4993-B10E-9C66AB8FF5AF}">
      <formula1>$T$5:$T$16</formula1>
    </dataValidation>
  </dataValidations>
  <pageMargins left="0.7" right="0.7" top="0.75" bottom="0.75" header="0.3" footer="0.3"/>
  <pageSetup paperSize="0" orientation="portrait" horizontalDpi="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6B679-3C0A-434A-81B6-FC6984AA5E00}">
  <dimension ref="A1:CK111"/>
  <sheetViews>
    <sheetView zoomScale="80" zoomScaleNormal="80" workbookViewId="0">
      <pane xSplit="11" ySplit="8" topLeftCell="L11" activePane="bottomRight" state="frozen"/>
      <selection pane="topRight" activeCell="B10" sqref="B10"/>
      <selection pane="bottomLeft" activeCell="B10" sqref="B10"/>
      <selection pane="bottomRight" activeCell="D61" sqref="D61"/>
    </sheetView>
  </sheetViews>
  <sheetFormatPr defaultRowHeight="12.75" outlineLevelRow="2" outlineLevelCol="1" x14ac:dyDescent="0.2"/>
  <cols>
    <col min="1" max="1" width="9.140625" style="31"/>
    <col min="2" max="2" width="54" style="31" customWidth="1"/>
    <col min="3" max="9" width="17.28515625" style="31" customWidth="1"/>
    <col min="10" max="11" width="13.7109375" style="31" customWidth="1"/>
    <col min="12" max="12" width="12.7109375" style="31" customWidth="1" outlineLevel="1"/>
    <col min="13" max="13" width="13.85546875" style="31" customWidth="1" outlineLevel="1"/>
    <col min="14" max="14" width="13.28515625" style="31" customWidth="1" outlineLevel="1"/>
    <col min="15" max="15" width="12.85546875" style="31" customWidth="1" outlineLevel="1"/>
    <col min="16" max="16" width="13" style="31" customWidth="1" outlineLevel="1"/>
    <col min="17" max="17" width="14" style="31" bestFit="1" customWidth="1"/>
    <col min="18" max="26" width="14" style="31" customWidth="1" outlineLevel="1"/>
    <col min="27" max="27" width="12.28515625" style="31" customWidth="1" outlineLevel="1"/>
    <col min="28" max="28" width="14" style="31" customWidth="1" outlineLevel="1"/>
    <col min="29" max="29" width="12.28515625" style="31" customWidth="1"/>
    <col min="30" max="40" width="12.28515625" style="31" customWidth="1" outlineLevel="1"/>
    <col min="41" max="41" width="12.28515625" style="31" customWidth="1"/>
    <col min="42" max="42" width="12.28515625" style="31" customWidth="1" outlineLevel="1" collapsed="1"/>
    <col min="43" max="52" width="12.28515625" style="31" customWidth="1" outlineLevel="1"/>
    <col min="53" max="53" width="12.28515625" style="31" customWidth="1"/>
    <col min="54" max="55" width="12.28515625" style="31" customWidth="1" outlineLevel="1"/>
    <col min="56" max="56" width="14" style="31" customWidth="1" outlineLevel="1"/>
    <col min="57" max="64" width="14.5703125" style="31" customWidth="1" outlineLevel="1"/>
    <col min="65" max="82" width="14.5703125" style="31" customWidth="1"/>
    <col min="83" max="84" width="12.85546875" style="31" bestFit="1" customWidth="1"/>
    <col min="85" max="85" width="15.140625" style="31" customWidth="1"/>
    <col min="86" max="86" width="10.28515625" style="31" bestFit="1" customWidth="1"/>
    <col min="87" max="256" width="9.140625" style="31"/>
    <col min="257" max="257" width="54.140625" style="31" customWidth="1"/>
    <col min="258" max="258" width="13.28515625" style="31" customWidth="1"/>
    <col min="259" max="259" width="12.85546875" style="31" bestFit="1" customWidth="1"/>
    <col min="260" max="263" width="13" style="31" bestFit="1" customWidth="1"/>
    <col min="264" max="284" width="14" style="31" bestFit="1" customWidth="1"/>
    <col min="285" max="302" width="14" style="31" customWidth="1"/>
    <col min="303" max="512" width="9.140625" style="31"/>
    <col min="513" max="513" width="54.140625" style="31" customWidth="1"/>
    <col min="514" max="514" width="13.28515625" style="31" customWidth="1"/>
    <col min="515" max="515" width="12.85546875" style="31" bestFit="1" customWidth="1"/>
    <col min="516" max="519" width="13" style="31" bestFit="1" customWidth="1"/>
    <col min="520" max="540" width="14" style="31" bestFit="1" customWidth="1"/>
    <col min="541" max="558" width="14" style="31" customWidth="1"/>
    <col min="559" max="768" width="9.140625" style="31"/>
    <col min="769" max="769" width="54.140625" style="31" customWidth="1"/>
    <col min="770" max="770" width="13.28515625" style="31" customWidth="1"/>
    <col min="771" max="771" width="12.85546875" style="31" bestFit="1" customWidth="1"/>
    <col min="772" max="775" width="13" style="31" bestFit="1" customWidth="1"/>
    <col min="776" max="796" width="14" style="31" bestFit="1" customWidth="1"/>
    <col min="797" max="814" width="14" style="31" customWidth="1"/>
    <col min="815" max="1024" width="9.140625" style="31"/>
    <col min="1025" max="1025" width="54.140625" style="31" customWidth="1"/>
    <col min="1026" max="1026" width="13.28515625" style="31" customWidth="1"/>
    <col min="1027" max="1027" width="12.85546875" style="31" bestFit="1" customWidth="1"/>
    <col min="1028" max="1031" width="13" style="31" bestFit="1" customWidth="1"/>
    <col min="1032" max="1052" width="14" style="31" bestFit="1" customWidth="1"/>
    <col min="1053" max="1070" width="14" style="31" customWidth="1"/>
    <col min="1071" max="1280" width="9.140625" style="31"/>
    <col min="1281" max="1281" width="54.140625" style="31" customWidth="1"/>
    <col min="1282" max="1282" width="13.28515625" style="31" customWidth="1"/>
    <col min="1283" max="1283" width="12.85546875" style="31" bestFit="1" customWidth="1"/>
    <col min="1284" max="1287" width="13" style="31" bestFit="1" customWidth="1"/>
    <col min="1288" max="1308" width="14" style="31" bestFit="1" customWidth="1"/>
    <col min="1309" max="1326" width="14" style="31" customWidth="1"/>
    <col min="1327" max="1536" width="9.140625" style="31"/>
    <col min="1537" max="1537" width="54.140625" style="31" customWidth="1"/>
    <col min="1538" max="1538" width="13.28515625" style="31" customWidth="1"/>
    <col min="1539" max="1539" width="12.85546875" style="31" bestFit="1" customWidth="1"/>
    <col min="1540" max="1543" width="13" style="31" bestFit="1" customWidth="1"/>
    <col min="1544" max="1564" width="14" style="31" bestFit="1" customWidth="1"/>
    <col min="1565" max="1582" width="14" style="31" customWidth="1"/>
    <col min="1583" max="1792" width="9.140625" style="31"/>
    <col min="1793" max="1793" width="54.140625" style="31" customWidth="1"/>
    <col min="1794" max="1794" width="13.28515625" style="31" customWidth="1"/>
    <col min="1795" max="1795" width="12.85546875" style="31" bestFit="1" customWidth="1"/>
    <col min="1796" max="1799" width="13" style="31" bestFit="1" customWidth="1"/>
    <col min="1800" max="1820" width="14" style="31" bestFit="1" customWidth="1"/>
    <col min="1821" max="1838" width="14" style="31" customWidth="1"/>
    <col min="1839" max="2048" width="9.140625" style="31"/>
    <col min="2049" max="2049" width="54.140625" style="31" customWidth="1"/>
    <col min="2050" max="2050" width="13.28515625" style="31" customWidth="1"/>
    <col min="2051" max="2051" width="12.85546875" style="31" bestFit="1" customWidth="1"/>
    <col min="2052" max="2055" width="13" style="31" bestFit="1" customWidth="1"/>
    <col min="2056" max="2076" width="14" style="31" bestFit="1" customWidth="1"/>
    <col min="2077" max="2094" width="14" style="31" customWidth="1"/>
    <col min="2095" max="2304" width="9.140625" style="31"/>
    <col min="2305" max="2305" width="54.140625" style="31" customWidth="1"/>
    <col min="2306" max="2306" width="13.28515625" style="31" customWidth="1"/>
    <col min="2307" max="2307" width="12.85546875" style="31" bestFit="1" customWidth="1"/>
    <col min="2308" max="2311" width="13" style="31" bestFit="1" customWidth="1"/>
    <col min="2312" max="2332" width="14" style="31" bestFit="1" customWidth="1"/>
    <col min="2333" max="2350" width="14" style="31" customWidth="1"/>
    <col min="2351" max="2560" width="9.140625" style="31"/>
    <col min="2561" max="2561" width="54.140625" style="31" customWidth="1"/>
    <col min="2562" max="2562" width="13.28515625" style="31" customWidth="1"/>
    <col min="2563" max="2563" width="12.85546875" style="31" bestFit="1" customWidth="1"/>
    <col min="2564" max="2567" width="13" style="31" bestFit="1" customWidth="1"/>
    <col min="2568" max="2588" width="14" style="31" bestFit="1" customWidth="1"/>
    <col min="2589" max="2606" width="14" style="31" customWidth="1"/>
    <col min="2607" max="2816" width="9.140625" style="31"/>
    <col min="2817" max="2817" width="54.140625" style="31" customWidth="1"/>
    <col min="2818" max="2818" width="13.28515625" style="31" customWidth="1"/>
    <col min="2819" max="2819" width="12.85546875" style="31" bestFit="1" customWidth="1"/>
    <col min="2820" max="2823" width="13" style="31" bestFit="1" customWidth="1"/>
    <col min="2824" max="2844" width="14" style="31" bestFit="1" customWidth="1"/>
    <col min="2845" max="2862" width="14" style="31" customWidth="1"/>
    <col min="2863" max="3072" width="9.140625" style="31"/>
    <col min="3073" max="3073" width="54.140625" style="31" customWidth="1"/>
    <col min="3074" max="3074" width="13.28515625" style="31" customWidth="1"/>
    <col min="3075" max="3075" width="12.85546875" style="31" bestFit="1" customWidth="1"/>
    <col min="3076" max="3079" width="13" style="31" bestFit="1" customWidth="1"/>
    <col min="3080" max="3100" width="14" style="31" bestFit="1" customWidth="1"/>
    <col min="3101" max="3118" width="14" style="31" customWidth="1"/>
    <col min="3119" max="3328" width="9.140625" style="31"/>
    <col min="3329" max="3329" width="54.140625" style="31" customWidth="1"/>
    <col min="3330" max="3330" width="13.28515625" style="31" customWidth="1"/>
    <col min="3331" max="3331" width="12.85546875" style="31" bestFit="1" customWidth="1"/>
    <col min="3332" max="3335" width="13" style="31" bestFit="1" customWidth="1"/>
    <col min="3336" max="3356" width="14" style="31" bestFit="1" customWidth="1"/>
    <col min="3357" max="3374" width="14" style="31" customWidth="1"/>
    <col min="3375" max="3584" width="9.140625" style="31"/>
    <col min="3585" max="3585" width="54.140625" style="31" customWidth="1"/>
    <col min="3586" max="3586" width="13.28515625" style="31" customWidth="1"/>
    <col min="3587" max="3587" width="12.85546875" style="31" bestFit="1" customWidth="1"/>
    <col min="3588" max="3591" width="13" style="31" bestFit="1" customWidth="1"/>
    <col min="3592" max="3612" width="14" style="31" bestFit="1" customWidth="1"/>
    <col min="3613" max="3630" width="14" style="31" customWidth="1"/>
    <col min="3631" max="3840" width="9.140625" style="31"/>
    <col min="3841" max="3841" width="54.140625" style="31" customWidth="1"/>
    <col min="3842" max="3842" width="13.28515625" style="31" customWidth="1"/>
    <col min="3843" max="3843" width="12.85546875" style="31" bestFit="1" customWidth="1"/>
    <col min="3844" max="3847" width="13" style="31" bestFit="1" customWidth="1"/>
    <col min="3848" max="3868" width="14" style="31" bestFit="1" customWidth="1"/>
    <col min="3869" max="3886" width="14" style="31" customWidth="1"/>
    <col min="3887" max="4096" width="9.140625" style="31"/>
    <col min="4097" max="4097" width="54.140625" style="31" customWidth="1"/>
    <col min="4098" max="4098" width="13.28515625" style="31" customWidth="1"/>
    <col min="4099" max="4099" width="12.85546875" style="31" bestFit="1" customWidth="1"/>
    <col min="4100" max="4103" width="13" style="31" bestFit="1" customWidth="1"/>
    <col min="4104" max="4124" width="14" style="31" bestFit="1" customWidth="1"/>
    <col min="4125" max="4142" width="14" style="31" customWidth="1"/>
    <col min="4143" max="4352" width="9.140625" style="31"/>
    <col min="4353" max="4353" width="54.140625" style="31" customWidth="1"/>
    <col min="4354" max="4354" width="13.28515625" style="31" customWidth="1"/>
    <col min="4355" max="4355" width="12.85546875" style="31" bestFit="1" customWidth="1"/>
    <col min="4356" max="4359" width="13" style="31" bestFit="1" customWidth="1"/>
    <col min="4360" max="4380" width="14" style="31" bestFit="1" customWidth="1"/>
    <col min="4381" max="4398" width="14" style="31" customWidth="1"/>
    <col min="4399" max="4608" width="9.140625" style="31"/>
    <col min="4609" max="4609" width="54.140625" style="31" customWidth="1"/>
    <col min="4610" max="4610" width="13.28515625" style="31" customWidth="1"/>
    <col min="4611" max="4611" width="12.85546875" style="31" bestFit="1" customWidth="1"/>
    <col min="4612" max="4615" width="13" style="31" bestFit="1" customWidth="1"/>
    <col min="4616" max="4636" width="14" style="31" bestFit="1" customWidth="1"/>
    <col min="4637" max="4654" width="14" style="31" customWidth="1"/>
    <col min="4655" max="4864" width="9.140625" style="31"/>
    <col min="4865" max="4865" width="54.140625" style="31" customWidth="1"/>
    <col min="4866" max="4866" width="13.28515625" style="31" customWidth="1"/>
    <col min="4867" max="4867" width="12.85546875" style="31" bestFit="1" customWidth="1"/>
    <col min="4868" max="4871" width="13" style="31" bestFit="1" customWidth="1"/>
    <col min="4872" max="4892" width="14" style="31" bestFit="1" customWidth="1"/>
    <col min="4893" max="4910" width="14" style="31" customWidth="1"/>
    <col min="4911" max="5120" width="9.140625" style="31"/>
    <col min="5121" max="5121" width="54.140625" style="31" customWidth="1"/>
    <col min="5122" max="5122" width="13.28515625" style="31" customWidth="1"/>
    <col min="5123" max="5123" width="12.85546875" style="31" bestFit="1" customWidth="1"/>
    <col min="5124" max="5127" width="13" style="31" bestFit="1" customWidth="1"/>
    <col min="5128" max="5148" width="14" style="31" bestFit="1" customWidth="1"/>
    <col min="5149" max="5166" width="14" style="31" customWidth="1"/>
    <col min="5167" max="5376" width="9.140625" style="31"/>
    <col min="5377" max="5377" width="54.140625" style="31" customWidth="1"/>
    <col min="5378" max="5378" width="13.28515625" style="31" customWidth="1"/>
    <col min="5379" max="5379" width="12.85546875" style="31" bestFit="1" customWidth="1"/>
    <col min="5380" max="5383" width="13" style="31" bestFit="1" customWidth="1"/>
    <col min="5384" max="5404" width="14" style="31" bestFit="1" customWidth="1"/>
    <col min="5405" max="5422" width="14" style="31" customWidth="1"/>
    <col min="5423" max="5632" width="9.140625" style="31"/>
    <col min="5633" max="5633" width="54.140625" style="31" customWidth="1"/>
    <col min="5634" max="5634" width="13.28515625" style="31" customWidth="1"/>
    <col min="5635" max="5635" width="12.85546875" style="31" bestFit="1" customWidth="1"/>
    <col min="5636" max="5639" width="13" style="31" bestFit="1" customWidth="1"/>
    <col min="5640" max="5660" width="14" style="31" bestFit="1" customWidth="1"/>
    <col min="5661" max="5678" width="14" style="31" customWidth="1"/>
    <col min="5679" max="5888" width="9.140625" style="31"/>
    <col min="5889" max="5889" width="54.140625" style="31" customWidth="1"/>
    <col min="5890" max="5890" width="13.28515625" style="31" customWidth="1"/>
    <col min="5891" max="5891" width="12.85546875" style="31" bestFit="1" customWidth="1"/>
    <col min="5892" max="5895" width="13" style="31" bestFit="1" customWidth="1"/>
    <col min="5896" max="5916" width="14" style="31" bestFit="1" customWidth="1"/>
    <col min="5917" max="5934" width="14" style="31" customWidth="1"/>
    <col min="5935" max="6144" width="9.140625" style="31"/>
    <col min="6145" max="6145" width="54.140625" style="31" customWidth="1"/>
    <col min="6146" max="6146" width="13.28515625" style="31" customWidth="1"/>
    <col min="6147" max="6147" width="12.85546875" style="31" bestFit="1" customWidth="1"/>
    <col min="6148" max="6151" width="13" style="31" bestFit="1" customWidth="1"/>
    <col min="6152" max="6172" width="14" style="31" bestFit="1" customWidth="1"/>
    <col min="6173" max="6190" width="14" style="31" customWidth="1"/>
    <col min="6191" max="6400" width="9.140625" style="31"/>
    <col min="6401" max="6401" width="54.140625" style="31" customWidth="1"/>
    <col min="6402" max="6402" width="13.28515625" style="31" customWidth="1"/>
    <col min="6403" max="6403" width="12.85546875" style="31" bestFit="1" customWidth="1"/>
    <col min="6404" max="6407" width="13" style="31" bestFit="1" customWidth="1"/>
    <col min="6408" max="6428" width="14" style="31" bestFit="1" customWidth="1"/>
    <col min="6429" max="6446" width="14" style="31" customWidth="1"/>
    <col min="6447" max="6656" width="9.140625" style="31"/>
    <col min="6657" max="6657" width="54.140625" style="31" customWidth="1"/>
    <col min="6658" max="6658" width="13.28515625" style="31" customWidth="1"/>
    <col min="6659" max="6659" width="12.85546875" style="31" bestFit="1" customWidth="1"/>
    <col min="6660" max="6663" width="13" style="31" bestFit="1" customWidth="1"/>
    <col min="6664" max="6684" width="14" style="31" bestFit="1" customWidth="1"/>
    <col min="6685" max="6702" width="14" style="31" customWidth="1"/>
    <col min="6703" max="6912" width="9.140625" style="31"/>
    <col min="6913" max="6913" width="54.140625" style="31" customWidth="1"/>
    <col min="6914" max="6914" width="13.28515625" style="31" customWidth="1"/>
    <col min="6915" max="6915" width="12.85546875" style="31" bestFit="1" customWidth="1"/>
    <col min="6916" max="6919" width="13" style="31" bestFit="1" customWidth="1"/>
    <col min="6920" max="6940" width="14" style="31" bestFit="1" customWidth="1"/>
    <col min="6941" max="6958" width="14" style="31" customWidth="1"/>
    <col min="6959" max="7168" width="9.140625" style="31"/>
    <col min="7169" max="7169" width="54.140625" style="31" customWidth="1"/>
    <col min="7170" max="7170" width="13.28515625" style="31" customWidth="1"/>
    <col min="7171" max="7171" width="12.85546875" style="31" bestFit="1" customWidth="1"/>
    <col min="7172" max="7175" width="13" style="31" bestFit="1" customWidth="1"/>
    <col min="7176" max="7196" width="14" style="31" bestFit="1" customWidth="1"/>
    <col min="7197" max="7214" width="14" style="31" customWidth="1"/>
    <col min="7215" max="7424" width="9.140625" style="31"/>
    <col min="7425" max="7425" width="54.140625" style="31" customWidth="1"/>
    <col min="7426" max="7426" width="13.28515625" style="31" customWidth="1"/>
    <col min="7427" max="7427" width="12.85546875" style="31" bestFit="1" customWidth="1"/>
    <col min="7428" max="7431" width="13" style="31" bestFit="1" customWidth="1"/>
    <col min="7432" max="7452" width="14" style="31" bestFit="1" customWidth="1"/>
    <col min="7453" max="7470" width="14" style="31" customWidth="1"/>
    <col min="7471" max="7680" width="9.140625" style="31"/>
    <col min="7681" max="7681" width="54.140625" style="31" customWidth="1"/>
    <col min="7682" max="7682" width="13.28515625" style="31" customWidth="1"/>
    <col min="7683" max="7683" width="12.85546875" style="31" bestFit="1" customWidth="1"/>
    <col min="7684" max="7687" width="13" style="31" bestFit="1" customWidth="1"/>
    <col min="7688" max="7708" width="14" style="31" bestFit="1" customWidth="1"/>
    <col min="7709" max="7726" width="14" style="31" customWidth="1"/>
    <col min="7727" max="7936" width="9.140625" style="31"/>
    <col min="7937" max="7937" width="54.140625" style="31" customWidth="1"/>
    <col min="7938" max="7938" width="13.28515625" style="31" customWidth="1"/>
    <col min="7939" max="7939" width="12.85546875" style="31" bestFit="1" customWidth="1"/>
    <col min="7940" max="7943" width="13" style="31" bestFit="1" customWidth="1"/>
    <col min="7944" max="7964" width="14" style="31" bestFit="1" customWidth="1"/>
    <col min="7965" max="7982" width="14" style="31" customWidth="1"/>
    <col min="7983" max="8192" width="9.140625" style="31"/>
    <col min="8193" max="8193" width="54.140625" style="31" customWidth="1"/>
    <col min="8194" max="8194" width="13.28515625" style="31" customWidth="1"/>
    <col min="8195" max="8195" width="12.85546875" style="31" bestFit="1" customWidth="1"/>
    <col min="8196" max="8199" width="13" style="31" bestFit="1" customWidth="1"/>
    <col min="8200" max="8220" width="14" style="31" bestFit="1" customWidth="1"/>
    <col min="8221" max="8238" width="14" style="31" customWidth="1"/>
    <col min="8239" max="8448" width="9.140625" style="31"/>
    <col min="8449" max="8449" width="54.140625" style="31" customWidth="1"/>
    <col min="8450" max="8450" width="13.28515625" style="31" customWidth="1"/>
    <col min="8451" max="8451" width="12.85546875" style="31" bestFit="1" customWidth="1"/>
    <col min="8452" max="8455" width="13" style="31" bestFit="1" customWidth="1"/>
    <col min="8456" max="8476" width="14" style="31" bestFit="1" customWidth="1"/>
    <col min="8477" max="8494" width="14" style="31" customWidth="1"/>
    <col min="8495" max="8704" width="9.140625" style="31"/>
    <col min="8705" max="8705" width="54.140625" style="31" customWidth="1"/>
    <col min="8706" max="8706" width="13.28515625" style="31" customWidth="1"/>
    <col min="8707" max="8707" width="12.85546875" style="31" bestFit="1" customWidth="1"/>
    <col min="8708" max="8711" width="13" style="31" bestFit="1" customWidth="1"/>
    <col min="8712" max="8732" width="14" style="31" bestFit="1" customWidth="1"/>
    <col min="8733" max="8750" width="14" style="31" customWidth="1"/>
    <col min="8751" max="8960" width="9.140625" style="31"/>
    <col min="8961" max="8961" width="54.140625" style="31" customWidth="1"/>
    <col min="8962" max="8962" width="13.28515625" style="31" customWidth="1"/>
    <col min="8963" max="8963" width="12.85546875" style="31" bestFit="1" customWidth="1"/>
    <col min="8964" max="8967" width="13" style="31" bestFit="1" customWidth="1"/>
    <col min="8968" max="8988" width="14" style="31" bestFit="1" customWidth="1"/>
    <col min="8989" max="9006" width="14" style="31" customWidth="1"/>
    <col min="9007" max="9216" width="9.140625" style="31"/>
    <col min="9217" max="9217" width="54.140625" style="31" customWidth="1"/>
    <col min="9218" max="9218" width="13.28515625" style="31" customWidth="1"/>
    <col min="9219" max="9219" width="12.85546875" style="31" bestFit="1" customWidth="1"/>
    <col min="9220" max="9223" width="13" style="31" bestFit="1" customWidth="1"/>
    <col min="9224" max="9244" width="14" style="31" bestFit="1" customWidth="1"/>
    <col min="9245" max="9262" width="14" style="31" customWidth="1"/>
    <col min="9263" max="9472" width="9.140625" style="31"/>
    <col min="9473" max="9473" width="54.140625" style="31" customWidth="1"/>
    <col min="9474" max="9474" width="13.28515625" style="31" customWidth="1"/>
    <col min="9475" max="9475" width="12.85546875" style="31" bestFit="1" customWidth="1"/>
    <col min="9476" max="9479" width="13" style="31" bestFit="1" customWidth="1"/>
    <col min="9480" max="9500" width="14" style="31" bestFit="1" customWidth="1"/>
    <col min="9501" max="9518" width="14" style="31" customWidth="1"/>
    <col min="9519" max="9728" width="9.140625" style="31"/>
    <col min="9729" max="9729" width="54.140625" style="31" customWidth="1"/>
    <col min="9730" max="9730" width="13.28515625" style="31" customWidth="1"/>
    <col min="9731" max="9731" width="12.85546875" style="31" bestFit="1" customWidth="1"/>
    <col min="9732" max="9735" width="13" style="31" bestFit="1" customWidth="1"/>
    <col min="9736" max="9756" width="14" style="31" bestFit="1" customWidth="1"/>
    <col min="9757" max="9774" width="14" style="31" customWidth="1"/>
    <col min="9775" max="9984" width="9.140625" style="31"/>
    <col min="9985" max="9985" width="54.140625" style="31" customWidth="1"/>
    <col min="9986" max="9986" width="13.28515625" style="31" customWidth="1"/>
    <col min="9987" max="9987" width="12.85546875" style="31" bestFit="1" customWidth="1"/>
    <col min="9988" max="9991" width="13" style="31" bestFit="1" customWidth="1"/>
    <col min="9992" max="10012" width="14" style="31" bestFit="1" customWidth="1"/>
    <col min="10013" max="10030" width="14" style="31" customWidth="1"/>
    <col min="10031" max="10240" width="9.140625" style="31"/>
    <col min="10241" max="10241" width="54.140625" style="31" customWidth="1"/>
    <col min="10242" max="10242" width="13.28515625" style="31" customWidth="1"/>
    <col min="10243" max="10243" width="12.85546875" style="31" bestFit="1" customWidth="1"/>
    <col min="10244" max="10247" width="13" style="31" bestFit="1" customWidth="1"/>
    <col min="10248" max="10268" width="14" style="31" bestFit="1" customWidth="1"/>
    <col min="10269" max="10286" width="14" style="31" customWidth="1"/>
    <col min="10287" max="10496" width="9.140625" style="31"/>
    <col min="10497" max="10497" width="54.140625" style="31" customWidth="1"/>
    <col min="10498" max="10498" width="13.28515625" style="31" customWidth="1"/>
    <col min="10499" max="10499" width="12.85546875" style="31" bestFit="1" customWidth="1"/>
    <col min="10500" max="10503" width="13" style="31" bestFit="1" customWidth="1"/>
    <col min="10504" max="10524" width="14" style="31" bestFit="1" customWidth="1"/>
    <col min="10525" max="10542" width="14" style="31" customWidth="1"/>
    <col min="10543" max="10752" width="9.140625" style="31"/>
    <col min="10753" max="10753" width="54.140625" style="31" customWidth="1"/>
    <col min="10754" max="10754" width="13.28515625" style="31" customWidth="1"/>
    <col min="10755" max="10755" width="12.85546875" style="31" bestFit="1" customWidth="1"/>
    <col min="10756" max="10759" width="13" style="31" bestFit="1" customWidth="1"/>
    <col min="10760" max="10780" width="14" style="31" bestFit="1" customWidth="1"/>
    <col min="10781" max="10798" width="14" style="31" customWidth="1"/>
    <col min="10799" max="11008" width="9.140625" style="31"/>
    <col min="11009" max="11009" width="54.140625" style="31" customWidth="1"/>
    <col min="11010" max="11010" width="13.28515625" style="31" customWidth="1"/>
    <col min="11011" max="11011" width="12.85546875" style="31" bestFit="1" customWidth="1"/>
    <col min="11012" max="11015" width="13" style="31" bestFit="1" customWidth="1"/>
    <col min="11016" max="11036" width="14" style="31" bestFit="1" customWidth="1"/>
    <col min="11037" max="11054" width="14" style="31" customWidth="1"/>
    <col min="11055" max="11264" width="9.140625" style="31"/>
    <col min="11265" max="11265" width="54.140625" style="31" customWidth="1"/>
    <col min="11266" max="11266" width="13.28515625" style="31" customWidth="1"/>
    <col min="11267" max="11267" width="12.85546875" style="31" bestFit="1" customWidth="1"/>
    <col min="11268" max="11271" width="13" style="31" bestFit="1" customWidth="1"/>
    <col min="11272" max="11292" width="14" style="31" bestFit="1" customWidth="1"/>
    <col min="11293" max="11310" width="14" style="31" customWidth="1"/>
    <col min="11311" max="11520" width="9.140625" style="31"/>
    <col min="11521" max="11521" width="54.140625" style="31" customWidth="1"/>
    <col min="11522" max="11522" width="13.28515625" style="31" customWidth="1"/>
    <col min="11523" max="11523" width="12.85546875" style="31" bestFit="1" customWidth="1"/>
    <col min="11524" max="11527" width="13" style="31" bestFit="1" customWidth="1"/>
    <col min="11528" max="11548" width="14" style="31" bestFit="1" customWidth="1"/>
    <col min="11549" max="11566" width="14" style="31" customWidth="1"/>
    <col min="11567" max="11776" width="9.140625" style="31"/>
    <col min="11777" max="11777" width="54.140625" style="31" customWidth="1"/>
    <col min="11778" max="11778" width="13.28515625" style="31" customWidth="1"/>
    <col min="11779" max="11779" width="12.85546875" style="31" bestFit="1" customWidth="1"/>
    <col min="11780" max="11783" width="13" style="31" bestFit="1" customWidth="1"/>
    <col min="11784" max="11804" width="14" style="31" bestFit="1" customWidth="1"/>
    <col min="11805" max="11822" width="14" style="31" customWidth="1"/>
    <col min="11823" max="12032" width="9.140625" style="31"/>
    <col min="12033" max="12033" width="54.140625" style="31" customWidth="1"/>
    <col min="12034" max="12034" width="13.28515625" style="31" customWidth="1"/>
    <col min="12035" max="12035" width="12.85546875" style="31" bestFit="1" customWidth="1"/>
    <col min="12036" max="12039" width="13" style="31" bestFit="1" customWidth="1"/>
    <col min="12040" max="12060" width="14" style="31" bestFit="1" customWidth="1"/>
    <col min="12061" max="12078" width="14" style="31" customWidth="1"/>
    <col min="12079" max="12288" width="9.140625" style="31"/>
    <col min="12289" max="12289" width="54.140625" style="31" customWidth="1"/>
    <col min="12290" max="12290" width="13.28515625" style="31" customWidth="1"/>
    <col min="12291" max="12291" width="12.85546875" style="31" bestFit="1" customWidth="1"/>
    <col min="12292" max="12295" width="13" style="31" bestFit="1" customWidth="1"/>
    <col min="12296" max="12316" width="14" style="31" bestFit="1" customWidth="1"/>
    <col min="12317" max="12334" width="14" style="31" customWidth="1"/>
    <col min="12335" max="12544" width="9.140625" style="31"/>
    <col min="12545" max="12545" width="54.140625" style="31" customWidth="1"/>
    <col min="12546" max="12546" width="13.28515625" style="31" customWidth="1"/>
    <col min="12547" max="12547" width="12.85546875" style="31" bestFit="1" customWidth="1"/>
    <col min="12548" max="12551" width="13" style="31" bestFit="1" customWidth="1"/>
    <col min="12552" max="12572" width="14" style="31" bestFit="1" customWidth="1"/>
    <col min="12573" max="12590" width="14" style="31" customWidth="1"/>
    <col min="12591" max="12800" width="9.140625" style="31"/>
    <col min="12801" max="12801" width="54.140625" style="31" customWidth="1"/>
    <col min="12802" max="12802" width="13.28515625" style="31" customWidth="1"/>
    <col min="12803" max="12803" width="12.85546875" style="31" bestFit="1" customWidth="1"/>
    <col min="12804" max="12807" width="13" style="31" bestFit="1" customWidth="1"/>
    <col min="12808" max="12828" width="14" style="31" bestFit="1" customWidth="1"/>
    <col min="12829" max="12846" width="14" style="31" customWidth="1"/>
    <col min="12847" max="13056" width="9.140625" style="31"/>
    <col min="13057" max="13057" width="54.140625" style="31" customWidth="1"/>
    <col min="13058" max="13058" width="13.28515625" style="31" customWidth="1"/>
    <col min="13059" max="13059" width="12.85546875" style="31" bestFit="1" customWidth="1"/>
    <col min="13060" max="13063" width="13" style="31" bestFit="1" customWidth="1"/>
    <col min="13064" max="13084" width="14" style="31" bestFit="1" customWidth="1"/>
    <col min="13085" max="13102" width="14" style="31" customWidth="1"/>
    <col min="13103" max="13312" width="9.140625" style="31"/>
    <col min="13313" max="13313" width="54.140625" style="31" customWidth="1"/>
    <col min="13314" max="13314" width="13.28515625" style="31" customWidth="1"/>
    <col min="13315" max="13315" width="12.85546875" style="31" bestFit="1" customWidth="1"/>
    <col min="13316" max="13319" width="13" style="31" bestFit="1" customWidth="1"/>
    <col min="13320" max="13340" width="14" style="31" bestFit="1" customWidth="1"/>
    <col min="13341" max="13358" width="14" style="31" customWidth="1"/>
    <col min="13359" max="13568" width="9.140625" style="31"/>
    <col min="13569" max="13569" width="54.140625" style="31" customWidth="1"/>
    <col min="13570" max="13570" width="13.28515625" style="31" customWidth="1"/>
    <col min="13571" max="13571" width="12.85546875" style="31" bestFit="1" customWidth="1"/>
    <col min="13572" max="13575" width="13" style="31" bestFit="1" customWidth="1"/>
    <col min="13576" max="13596" width="14" style="31" bestFit="1" customWidth="1"/>
    <col min="13597" max="13614" width="14" style="31" customWidth="1"/>
    <col min="13615" max="13824" width="9.140625" style="31"/>
    <col min="13825" max="13825" width="54.140625" style="31" customWidth="1"/>
    <col min="13826" max="13826" width="13.28515625" style="31" customWidth="1"/>
    <col min="13827" max="13827" width="12.85546875" style="31" bestFit="1" customWidth="1"/>
    <col min="13828" max="13831" width="13" style="31" bestFit="1" customWidth="1"/>
    <col min="13832" max="13852" width="14" style="31" bestFit="1" customWidth="1"/>
    <col min="13853" max="13870" width="14" style="31" customWidth="1"/>
    <col min="13871" max="14080" width="9.140625" style="31"/>
    <col min="14081" max="14081" width="54.140625" style="31" customWidth="1"/>
    <col min="14082" max="14082" width="13.28515625" style="31" customWidth="1"/>
    <col min="14083" max="14083" width="12.85546875" style="31" bestFit="1" customWidth="1"/>
    <col min="14084" max="14087" width="13" style="31" bestFit="1" customWidth="1"/>
    <col min="14088" max="14108" width="14" style="31" bestFit="1" customWidth="1"/>
    <col min="14109" max="14126" width="14" style="31" customWidth="1"/>
    <col min="14127" max="14336" width="9.140625" style="31"/>
    <col min="14337" max="14337" width="54.140625" style="31" customWidth="1"/>
    <col min="14338" max="14338" width="13.28515625" style="31" customWidth="1"/>
    <col min="14339" max="14339" width="12.85546875" style="31" bestFit="1" customWidth="1"/>
    <col min="14340" max="14343" width="13" style="31" bestFit="1" customWidth="1"/>
    <col min="14344" max="14364" width="14" style="31" bestFit="1" customWidth="1"/>
    <col min="14365" max="14382" width="14" style="31" customWidth="1"/>
    <col min="14383" max="14592" width="9.140625" style="31"/>
    <col min="14593" max="14593" width="54.140625" style="31" customWidth="1"/>
    <col min="14594" max="14594" width="13.28515625" style="31" customWidth="1"/>
    <col min="14595" max="14595" width="12.85546875" style="31" bestFit="1" customWidth="1"/>
    <col min="14596" max="14599" width="13" style="31" bestFit="1" customWidth="1"/>
    <col min="14600" max="14620" width="14" style="31" bestFit="1" customWidth="1"/>
    <col min="14621" max="14638" width="14" style="31" customWidth="1"/>
    <col min="14639" max="14848" width="9.140625" style="31"/>
    <col min="14849" max="14849" width="54.140625" style="31" customWidth="1"/>
    <col min="14850" max="14850" width="13.28515625" style="31" customWidth="1"/>
    <col min="14851" max="14851" width="12.85546875" style="31" bestFit="1" customWidth="1"/>
    <col min="14852" max="14855" width="13" style="31" bestFit="1" customWidth="1"/>
    <col min="14856" max="14876" width="14" style="31" bestFit="1" customWidth="1"/>
    <col min="14877" max="14894" width="14" style="31" customWidth="1"/>
    <col min="14895" max="15104" width="9.140625" style="31"/>
    <col min="15105" max="15105" width="54.140625" style="31" customWidth="1"/>
    <col min="15106" max="15106" width="13.28515625" style="31" customWidth="1"/>
    <col min="15107" max="15107" width="12.85546875" style="31" bestFit="1" customWidth="1"/>
    <col min="15108" max="15111" width="13" style="31" bestFit="1" customWidth="1"/>
    <col min="15112" max="15132" width="14" style="31" bestFit="1" customWidth="1"/>
    <col min="15133" max="15150" width="14" style="31" customWidth="1"/>
    <col min="15151" max="15360" width="9.140625" style="31"/>
    <col min="15361" max="15361" width="54.140625" style="31" customWidth="1"/>
    <col min="15362" max="15362" width="13.28515625" style="31" customWidth="1"/>
    <col min="15363" max="15363" width="12.85546875" style="31" bestFit="1" customWidth="1"/>
    <col min="15364" max="15367" width="13" style="31" bestFit="1" customWidth="1"/>
    <col min="15368" max="15388" width="14" style="31" bestFit="1" customWidth="1"/>
    <col min="15389" max="15406" width="14" style="31" customWidth="1"/>
    <col min="15407" max="15616" width="9.140625" style="31"/>
    <col min="15617" max="15617" width="54.140625" style="31" customWidth="1"/>
    <col min="15618" max="15618" width="13.28515625" style="31" customWidth="1"/>
    <col min="15619" max="15619" width="12.85546875" style="31" bestFit="1" customWidth="1"/>
    <col min="15620" max="15623" width="13" style="31" bestFit="1" customWidth="1"/>
    <col min="15624" max="15644" width="14" style="31" bestFit="1" customWidth="1"/>
    <col min="15645" max="15662" width="14" style="31" customWidth="1"/>
    <col min="15663" max="15872" width="9.140625" style="31"/>
    <col min="15873" max="15873" width="54.140625" style="31" customWidth="1"/>
    <col min="15874" max="15874" width="13.28515625" style="31" customWidth="1"/>
    <col min="15875" max="15875" width="12.85546875" style="31" bestFit="1" customWidth="1"/>
    <col min="15876" max="15879" width="13" style="31" bestFit="1" customWidth="1"/>
    <col min="15880" max="15900" width="14" style="31" bestFit="1" customWidth="1"/>
    <col min="15901" max="15918" width="14" style="31" customWidth="1"/>
    <col min="15919" max="16128" width="9.140625" style="31"/>
    <col min="16129" max="16129" width="54.140625" style="31" customWidth="1"/>
    <col min="16130" max="16130" width="13.28515625" style="31" customWidth="1"/>
    <col min="16131" max="16131" width="12.85546875" style="31" bestFit="1" customWidth="1"/>
    <col min="16132" max="16135" width="13" style="31" bestFit="1" customWidth="1"/>
    <col min="16136" max="16156" width="14" style="31" bestFit="1" customWidth="1"/>
    <col min="16157" max="16174" width="14" style="31" customWidth="1"/>
    <col min="16175" max="16384" width="9.140625" style="31"/>
  </cols>
  <sheetData>
    <row r="1" spans="1:89" ht="18" x14ac:dyDescent="0.25">
      <c r="B1" s="22" t="s">
        <v>71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89" ht="18" x14ac:dyDescent="0.25">
      <c r="B2" s="22" t="s">
        <v>72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32"/>
      <c r="T2" s="22"/>
      <c r="U2" s="22"/>
      <c r="V2" s="22"/>
      <c r="W2" s="22"/>
      <c r="X2" s="22"/>
      <c r="Y2" s="22"/>
      <c r="Z2" s="22"/>
    </row>
    <row r="3" spans="1:89" ht="18" x14ac:dyDescent="0.25">
      <c r="B3" s="22" t="s">
        <v>39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33"/>
      <c r="O3" s="33"/>
      <c r="P3" s="33"/>
      <c r="Q3" s="33"/>
      <c r="R3" s="33"/>
      <c r="S3" s="34"/>
      <c r="T3" s="33"/>
      <c r="U3" s="33"/>
      <c r="V3" s="33"/>
      <c r="W3" s="33"/>
      <c r="X3" s="33"/>
      <c r="Y3" s="33"/>
      <c r="Z3" s="33"/>
    </row>
    <row r="4" spans="1:89" ht="6.75" customHeight="1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89" ht="15" customHeight="1" x14ac:dyDescent="0.25">
      <c r="B5" s="22"/>
      <c r="C5" s="22" t="s">
        <v>38</v>
      </c>
      <c r="D5" s="22">
        <v>2019</v>
      </c>
      <c r="E5" s="22">
        <v>2019</v>
      </c>
      <c r="F5" s="22">
        <v>2019</v>
      </c>
      <c r="G5" s="22">
        <v>2019</v>
      </c>
      <c r="H5" s="22">
        <v>2019</v>
      </c>
      <c r="I5" s="22">
        <v>2020</v>
      </c>
      <c r="J5" s="22">
        <v>2020</v>
      </c>
      <c r="K5" s="22">
        <f t="shared" ref="K5:BV5" si="0">YEAR(K8)</f>
        <v>2020</v>
      </c>
      <c r="L5" s="22">
        <f t="shared" si="0"/>
        <v>2020</v>
      </c>
      <c r="M5" s="22">
        <f t="shared" si="0"/>
        <v>2020</v>
      </c>
      <c r="N5" s="22">
        <f t="shared" si="0"/>
        <v>2020</v>
      </c>
      <c r="O5" s="22">
        <f t="shared" si="0"/>
        <v>2020</v>
      </c>
      <c r="P5" s="22">
        <f t="shared" si="0"/>
        <v>2020</v>
      </c>
      <c r="Q5" s="22">
        <f t="shared" si="0"/>
        <v>2020</v>
      </c>
      <c r="R5" s="22">
        <f t="shared" si="0"/>
        <v>2020</v>
      </c>
      <c r="S5" s="22">
        <f t="shared" si="0"/>
        <v>2020</v>
      </c>
      <c r="T5" s="22">
        <f t="shared" si="0"/>
        <v>2020</v>
      </c>
      <c r="U5" s="22">
        <v>2021</v>
      </c>
      <c r="V5" s="22">
        <f t="shared" si="0"/>
        <v>2021</v>
      </c>
      <c r="W5" s="22">
        <f t="shared" si="0"/>
        <v>2021</v>
      </c>
      <c r="X5" s="22">
        <f t="shared" si="0"/>
        <v>2021</v>
      </c>
      <c r="Y5" s="22">
        <f t="shared" si="0"/>
        <v>2021</v>
      </c>
      <c r="Z5" s="22">
        <f t="shared" si="0"/>
        <v>2021</v>
      </c>
      <c r="AA5" s="22">
        <f t="shared" si="0"/>
        <v>2021</v>
      </c>
      <c r="AB5" s="22">
        <f t="shared" si="0"/>
        <v>2021</v>
      </c>
      <c r="AC5" s="22">
        <f t="shared" si="0"/>
        <v>2021</v>
      </c>
      <c r="AD5" s="22">
        <f t="shared" si="0"/>
        <v>2021</v>
      </c>
      <c r="AE5" s="22">
        <f t="shared" si="0"/>
        <v>2021</v>
      </c>
      <c r="AF5" s="22">
        <f t="shared" si="0"/>
        <v>2021</v>
      </c>
      <c r="AG5" s="22">
        <f t="shared" si="0"/>
        <v>2022</v>
      </c>
      <c r="AH5" s="22">
        <f t="shared" si="0"/>
        <v>2022</v>
      </c>
      <c r="AI5" s="22">
        <f t="shared" si="0"/>
        <v>2022</v>
      </c>
      <c r="AJ5" s="22">
        <f t="shared" si="0"/>
        <v>2022</v>
      </c>
      <c r="AK5" s="22">
        <f t="shared" si="0"/>
        <v>2022</v>
      </c>
      <c r="AL5" s="22">
        <f t="shared" si="0"/>
        <v>2022</v>
      </c>
      <c r="AM5" s="22">
        <f t="shared" si="0"/>
        <v>2022</v>
      </c>
      <c r="AN5" s="22">
        <f t="shared" si="0"/>
        <v>2022</v>
      </c>
      <c r="AO5" s="22">
        <f t="shared" si="0"/>
        <v>2022</v>
      </c>
      <c r="AP5" s="22">
        <f t="shared" si="0"/>
        <v>2022</v>
      </c>
      <c r="AQ5" s="22">
        <f t="shared" si="0"/>
        <v>2022</v>
      </c>
      <c r="AR5" s="22">
        <f t="shared" si="0"/>
        <v>2022</v>
      </c>
      <c r="AS5" s="22">
        <f t="shared" si="0"/>
        <v>2023</v>
      </c>
      <c r="AT5" s="22">
        <f t="shared" si="0"/>
        <v>2023</v>
      </c>
      <c r="AU5" s="22">
        <f t="shared" si="0"/>
        <v>2023</v>
      </c>
      <c r="AV5" s="22">
        <f t="shared" si="0"/>
        <v>2023</v>
      </c>
      <c r="AW5" s="22">
        <f t="shared" si="0"/>
        <v>2023</v>
      </c>
      <c r="AX5" s="22">
        <f t="shared" si="0"/>
        <v>2023</v>
      </c>
      <c r="AY5" s="22">
        <f t="shared" si="0"/>
        <v>2023</v>
      </c>
      <c r="AZ5" s="22">
        <f t="shared" si="0"/>
        <v>2023</v>
      </c>
      <c r="BA5" s="22">
        <f t="shared" si="0"/>
        <v>2023</v>
      </c>
      <c r="BB5" s="22">
        <f t="shared" si="0"/>
        <v>2023</v>
      </c>
      <c r="BC5" s="22">
        <f t="shared" si="0"/>
        <v>2023</v>
      </c>
      <c r="BD5" s="22">
        <f t="shared" si="0"/>
        <v>2023</v>
      </c>
      <c r="BE5" s="22">
        <f t="shared" si="0"/>
        <v>2024</v>
      </c>
      <c r="BF5" s="22">
        <f t="shared" si="0"/>
        <v>2024</v>
      </c>
      <c r="BG5" s="22">
        <f t="shared" si="0"/>
        <v>2024</v>
      </c>
      <c r="BH5" s="22">
        <f t="shared" si="0"/>
        <v>2024</v>
      </c>
      <c r="BI5" s="22">
        <f t="shared" si="0"/>
        <v>2024</v>
      </c>
      <c r="BJ5" s="22">
        <f t="shared" si="0"/>
        <v>2024</v>
      </c>
      <c r="BK5" s="22">
        <f t="shared" si="0"/>
        <v>2024</v>
      </c>
      <c r="BL5" s="22">
        <f t="shared" si="0"/>
        <v>2024</v>
      </c>
      <c r="BM5" s="22">
        <f t="shared" si="0"/>
        <v>2024</v>
      </c>
      <c r="BN5" s="22">
        <f t="shared" si="0"/>
        <v>2024</v>
      </c>
      <c r="BO5" s="22">
        <f t="shared" si="0"/>
        <v>2024</v>
      </c>
      <c r="BP5" s="22">
        <f t="shared" si="0"/>
        <v>2024</v>
      </c>
      <c r="BQ5" s="22">
        <f t="shared" si="0"/>
        <v>2025</v>
      </c>
      <c r="BR5" s="22">
        <f t="shared" si="0"/>
        <v>2025</v>
      </c>
      <c r="BS5" s="22">
        <f t="shared" si="0"/>
        <v>2025</v>
      </c>
      <c r="BT5" s="22">
        <f t="shared" si="0"/>
        <v>2025</v>
      </c>
      <c r="BU5" s="22">
        <f t="shared" si="0"/>
        <v>2025</v>
      </c>
      <c r="BV5" s="22">
        <f t="shared" si="0"/>
        <v>2025</v>
      </c>
      <c r="BW5" s="22">
        <f t="shared" ref="BW5:CD5" si="1">YEAR(BW8)</f>
        <v>2025</v>
      </c>
      <c r="BX5" s="22">
        <f t="shared" si="1"/>
        <v>2025</v>
      </c>
      <c r="BY5" s="22">
        <f t="shared" si="1"/>
        <v>2025</v>
      </c>
      <c r="BZ5" s="22">
        <f t="shared" si="1"/>
        <v>2025</v>
      </c>
      <c r="CA5" s="22">
        <f t="shared" si="1"/>
        <v>2025</v>
      </c>
      <c r="CB5" s="22">
        <f t="shared" si="1"/>
        <v>2025</v>
      </c>
      <c r="CC5" s="22">
        <f t="shared" si="1"/>
        <v>2026</v>
      </c>
      <c r="CD5" s="22">
        <f t="shared" si="1"/>
        <v>2026</v>
      </c>
    </row>
    <row r="6" spans="1:89" ht="15.75" x14ac:dyDescent="0.25">
      <c r="B6" s="35"/>
      <c r="C6" s="35" t="s">
        <v>73</v>
      </c>
      <c r="D6" s="35">
        <f t="shared" ref="D6:I6" si="2">ROUNDUP(MONTH(D8)/3,0)</f>
        <v>3</v>
      </c>
      <c r="E6" s="35">
        <f t="shared" si="2"/>
        <v>3</v>
      </c>
      <c r="F6" s="35">
        <f t="shared" si="2"/>
        <v>4</v>
      </c>
      <c r="G6" s="35">
        <f t="shared" si="2"/>
        <v>4</v>
      </c>
      <c r="H6" s="35">
        <f t="shared" si="2"/>
        <v>4</v>
      </c>
      <c r="I6" s="35">
        <f t="shared" si="2"/>
        <v>1</v>
      </c>
      <c r="J6" s="35">
        <f>ROUNDUP(MONTH(J8)/3,0)</f>
        <v>1</v>
      </c>
      <c r="K6" s="35">
        <f t="shared" ref="K6:BV6" si="3">ROUNDUP(MONTH(K8)/3,0)</f>
        <v>1</v>
      </c>
      <c r="L6" s="35">
        <f t="shared" si="3"/>
        <v>2</v>
      </c>
      <c r="M6" s="35">
        <f t="shared" si="3"/>
        <v>2</v>
      </c>
      <c r="N6" s="35">
        <f t="shared" si="3"/>
        <v>2</v>
      </c>
      <c r="O6" s="35">
        <f t="shared" si="3"/>
        <v>3</v>
      </c>
      <c r="P6" s="35">
        <f t="shared" si="3"/>
        <v>2</v>
      </c>
      <c r="Q6" s="35">
        <f t="shared" si="3"/>
        <v>3</v>
      </c>
      <c r="R6" s="35">
        <f t="shared" si="3"/>
        <v>4</v>
      </c>
      <c r="S6" s="35">
        <f t="shared" si="3"/>
        <v>4</v>
      </c>
      <c r="T6" s="35">
        <f t="shared" si="3"/>
        <v>4</v>
      </c>
      <c r="U6" s="35">
        <f t="shared" si="3"/>
        <v>1</v>
      </c>
      <c r="V6" s="35">
        <f t="shared" si="3"/>
        <v>1</v>
      </c>
      <c r="W6" s="35">
        <f t="shared" si="3"/>
        <v>1</v>
      </c>
      <c r="X6" s="35">
        <f t="shared" si="3"/>
        <v>2</v>
      </c>
      <c r="Y6" s="35">
        <f t="shared" si="3"/>
        <v>2</v>
      </c>
      <c r="Z6" s="35">
        <f t="shared" si="3"/>
        <v>2</v>
      </c>
      <c r="AA6" s="35">
        <f t="shared" si="3"/>
        <v>3</v>
      </c>
      <c r="AB6" s="35">
        <f t="shared" si="3"/>
        <v>3</v>
      </c>
      <c r="AC6" s="35">
        <f t="shared" si="3"/>
        <v>3</v>
      </c>
      <c r="AD6" s="35">
        <f t="shared" si="3"/>
        <v>4</v>
      </c>
      <c r="AE6" s="35">
        <f t="shared" si="3"/>
        <v>4</v>
      </c>
      <c r="AF6" s="35">
        <f t="shared" si="3"/>
        <v>4</v>
      </c>
      <c r="AG6" s="35">
        <f t="shared" si="3"/>
        <v>1</v>
      </c>
      <c r="AH6" s="35">
        <f t="shared" si="3"/>
        <v>1</v>
      </c>
      <c r="AI6" s="35">
        <f t="shared" si="3"/>
        <v>1</v>
      </c>
      <c r="AJ6" s="35">
        <f t="shared" si="3"/>
        <v>2</v>
      </c>
      <c r="AK6" s="35">
        <f t="shared" si="3"/>
        <v>2</v>
      </c>
      <c r="AL6" s="35">
        <f t="shared" si="3"/>
        <v>2</v>
      </c>
      <c r="AM6" s="35">
        <f t="shared" si="3"/>
        <v>3</v>
      </c>
      <c r="AN6" s="35">
        <f t="shared" si="3"/>
        <v>3</v>
      </c>
      <c r="AO6" s="35">
        <f t="shared" si="3"/>
        <v>3</v>
      </c>
      <c r="AP6" s="35">
        <f t="shared" si="3"/>
        <v>4</v>
      </c>
      <c r="AQ6" s="35">
        <f t="shared" si="3"/>
        <v>4</v>
      </c>
      <c r="AR6" s="35">
        <f t="shared" si="3"/>
        <v>4</v>
      </c>
      <c r="AS6" s="35">
        <f t="shared" si="3"/>
        <v>1</v>
      </c>
      <c r="AT6" s="35">
        <f t="shared" si="3"/>
        <v>1</v>
      </c>
      <c r="AU6" s="35">
        <f t="shared" si="3"/>
        <v>1</v>
      </c>
      <c r="AV6" s="35">
        <f t="shared" si="3"/>
        <v>2</v>
      </c>
      <c r="AW6" s="35">
        <f t="shared" si="3"/>
        <v>2</v>
      </c>
      <c r="AX6" s="35">
        <f t="shared" si="3"/>
        <v>2</v>
      </c>
      <c r="AY6" s="35">
        <f t="shared" si="3"/>
        <v>3</v>
      </c>
      <c r="AZ6" s="35">
        <f t="shared" si="3"/>
        <v>3</v>
      </c>
      <c r="BA6" s="35">
        <f t="shared" si="3"/>
        <v>3</v>
      </c>
      <c r="BB6" s="35">
        <f t="shared" si="3"/>
        <v>4</v>
      </c>
      <c r="BC6" s="35">
        <f t="shared" si="3"/>
        <v>4</v>
      </c>
      <c r="BD6" s="35">
        <f t="shared" si="3"/>
        <v>4</v>
      </c>
      <c r="BE6" s="35">
        <f t="shared" si="3"/>
        <v>1</v>
      </c>
      <c r="BF6" s="35">
        <f t="shared" si="3"/>
        <v>1</v>
      </c>
      <c r="BG6" s="35">
        <f t="shared" si="3"/>
        <v>1</v>
      </c>
      <c r="BH6" s="35">
        <f t="shared" si="3"/>
        <v>2</v>
      </c>
      <c r="BI6" s="35">
        <f t="shared" si="3"/>
        <v>2</v>
      </c>
      <c r="BJ6" s="35">
        <f t="shared" si="3"/>
        <v>2</v>
      </c>
      <c r="BK6" s="35">
        <f t="shared" si="3"/>
        <v>3</v>
      </c>
      <c r="BL6" s="35">
        <f t="shared" si="3"/>
        <v>3</v>
      </c>
      <c r="BM6" s="35">
        <f t="shared" si="3"/>
        <v>3</v>
      </c>
      <c r="BN6" s="35">
        <f t="shared" si="3"/>
        <v>4</v>
      </c>
      <c r="BO6" s="35">
        <f t="shared" si="3"/>
        <v>4</v>
      </c>
      <c r="BP6" s="35">
        <f t="shared" si="3"/>
        <v>4</v>
      </c>
      <c r="BQ6" s="35">
        <f t="shared" si="3"/>
        <v>1</v>
      </c>
      <c r="BR6" s="35">
        <f t="shared" si="3"/>
        <v>1</v>
      </c>
      <c r="BS6" s="35">
        <f t="shared" si="3"/>
        <v>1</v>
      </c>
      <c r="BT6" s="35">
        <f t="shared" si="3"/>
        <v>2</v>
      </c>
      <c r="BU6" s="35">
        <f t="shared" si="3"/>
        <v>2</v>
      </c>
      <c r="BV6" s="35">
        <f t="shared" si="3"/>
        <v>2</v>
      </c>
      <c r="BW6" s="35">
        <f t="shared" ref="BW6:CD6" si="4">ROUNDUP(MONTH(BW8)/3,0)</f>
        <v>3</v>
      </c>
      <c r="BX6" s="35">
        <f t="shared" si="4"/>
        <v>3</v>
      </c>
      <c r="BY6" s="35">
        <f t="shared" si="4"/>
        <v>3</v>
      </c>
      <c r="BZ6" s="35">
        <f t="shared" si="4"/>
        <v>4</v>
      </c>
      <c r="CA6" s="35">
        <f t="shared" si="4"/>
        <v>4</v>
      </c>
      <c r="CB6" s="35">
        <f t="shared" si="4"/>
        <v>4</v>
      </c>
      <c r="CC6" s="35">
        <f t="shared" si="4"/>
        <v>1</v>
      </c>
      <c r="CD6" s="35">
        <f t="shared" si="4"/>
        <v>1</v>
      </c>
    </row>
    <row r="7" spans="1:89" s="36" customFormat="1" ht="21.75" customHeight="1" x14ac:dyDescent="0.2">
      <c r="C7" s="36" t="s">
        <v>74</v>
      </c>
      <c r="D7" s="36" t="str">
        <f t="shared" ref="D7:I7" si="5">CONCATENATE(YEAR(D8),TEXT(D8,"mm"))</f>
        <v>201908</v>
      </c>
      <c r="E7" s="36" t="str">
        <f t="shared" si="5"/>
        <v>201909</v>
      </c>
      <c r="F7" s="36" t="str">
        <f t="shared" si="5"/>
        <v>201910</v>
      </c>
      <c r="G7" s="36" t="str">
        <f t="shared" si="5"/>
        <v>201911</v>
      </c>
      <c r="H7" s="36" t="str">
        <f t="shared" si="5"/>
        <v>201912</v>
      </c>
      <c r="I7" s="36" t="str">
        <f t="shared" si="5"/>
        <v>202001</v>
      </c>
      <c r="J7" s="36" t="str">
        <f>CONCATENATE(YEAR(J8),TEXT(J8,"mm"))</f>
        <v>202002</v>
      </c>
      <c r="K7" s="36" t="str">
        <f>CONCATENATE(YEAR(K8),TEXT(K8,"mm"))</f>
        <v>202003</v>
      </c>
      <c r="L7" s="36" t="str">
        <f t="shared" ref="L7:BW7" si="6">CONCATENATE(YEAR(L8),TEXT(L8,"mm"))</f>
        <v>202004</v>
      </c>
      <c r="M7" s="36" t="str">
        <f t="shared" si="6"/>
        <v>202005</v>
      </c>
      <c r="N7" s="36" t="str">
        <f t="shared" si="6"/>
        <v>202006</v>
      </c>
      <c r="O7" s="36" t="str">
        <f t="shared" si="6"/>
        <v>202007</v>
      </c>
      <c r="P7" s="36" t="str">
        <f t="shared" si="6"/>
        <v>202004</v>
      </c>
      <c r="Q7" s="36" t="str">
        <f t="shared" si="6"/>
        <v>202009</v>
      </c>
      <c r="R7" s="36" t="str">
        <f t="shared" si="6"/>
        <v>202010</v>
      </c>
      <c r="S7" s="36" t="str">
        <f t="shared" si="6"/>
        <v>202011</v>
      </c>
      <c r="T7" s="36" t="str">
        <f t="shared" si="6"/>
        <v>202012</v>
      </c>
      <c r="U7" s="36" t="str">
        <f t="shared" si="6"/>
        <v>202101</v>
      </c>
      <c r="V7" s="36" t="str">
        <f t="shared" si="6"/>
        <v>202102</v>
      </c>
      <c r="W7" s="36" t="str">
        <f t="shared" si="6"/>
        <v>202103</v>
      </c>
      <c r="X7" s="36" t="str">
        <f t="shared" si="6"/>
        <v>202104</v>
      </c>
      <c r="Y7" s="36" t="str">
        <f t="shared" si="6"/>
        <v>202105</v>
      </c>
      <c r="Z7" s="36" t="str">
        <f t="shared" si="6"/>
        <v>202106</v>
      </c>
      <c r="AA7" s="36" t="str">
        <f t="shared" si="6"/>
        <v>202107</v>
      </c>
      <c r="AB7" s="36" t="str">
        <f t="shared" si="6"/>
        <v>202108</v>
      </c>
      <c r="AC7" s="36" t="str">
        <f t="shared" si="6"/>
        <v>202109</v>
      </c>
      <c r="AD7" s="36" t="str">
        <f t="shared" si="6"/>
        <v>202110</v>
      </c>
      <c r="AE7" s="36" t="str">
        <f t="shared" si="6"/>
        <v>202111</v>
      </c>
      <c r="AF7" s="36" t="str">
        <f t="shared" si="6"/>
        <v>202112</v>
      </c>
      <c r="AG7" s="36" t="str">
        <f t="shared" si="6"/>
        <v>202201</v>
      </c>
      <c r="AH7" s="36" t="str">
        <f t="shared" si="6"/>
        <v>202202</v>
      </c>
      <c r="AI7" s="36" t="str">
        <f t="shared" si="6"/>
        <v>202203</v>
      </c>
      <c r="AJ7" s="36" t="str">
        <f t="shared" si="6"/>
        <v>202204</v>
      </c>
      <c r="AK7" s="36" t="str">
        <f t="shared" si="6"/>
        <v>202205</v>
      </c>
      <c r="AL7" s="36" t="str">
        <f t="shared" si="6"/>
        <v>202206</v>
      </c>
      <c r="AM7" s="36" t="str">
        <f t="shared" si="6"/>
        <v>202207</v>
      </c>
      <c r="AN7" s="36" t="str">
        <f t="shared" si="6"/>
        <v>202208</v>
      </c>
      <c r="AO7" s="36" t="str">
        <f t="shared" si="6"/>
        <v>202209</v>
      </c>
      <c r="AP7" s="36" t="str">
        <f t="shared" si="6"/>
        <v>202210</v>
      </c>
      <c r="AQ7" s="36" t="str">
        <f t="shared" si="6"/>
        <v>202211</v>
      </c>
      <c r="AR7" s="36" t="str">
        <f t="shared" si="6"/>
        <v>202212</v>
      </c>
      <c r="AS7" s="36" t="str">
        <f t="shared" si="6"/>
        <v>202301</v>
      </c>
      <c r="AT7" s="36" t="str">
        <f t="shared" si="6"/>
        <v>202302</v>
      </c>
      <c r="AU7" s="36" t="str">
        <f t="shared" si="6"/>
        <v>202303</v>
      </c>
      <c r="AV7" s="36" t="str">
        <f t="shared" si="6"/>
        <v>202304</v>
      </c>
      <c r="AW7" s="36" t="str">
        <f t="shared" si="6"/>
        <v>202305</v>
      </c>
      <c r="AX7" s="36" t="str">
        <f t="shared" si="6"/>
        <v>202306</v>
      </c>
      <c r="AY7" s="36" t="str">
        <f t="shared" si="6"/>
        <v>202307</v>
      </c>
      <c r="AZ7" s="36" t="str">
        <f t="shared" si="6"/>
        <v>202308</v>
      </c>
      <c r="BA7" s="36" t="str">
        <f t="shared" si="6"/>
        <v>202309</v>
      </c>
      <c r="BB7" s="36" t="str">
        <f t="shared" si="6"/>
        <v>202310</v>
      </c>
      <c r="BC7" s="36" t="str">
        <f t="shared" si="6"/>
        <v>202311</v>
      </c>
      <c r="BD7" s="36" t="str">
        <f t="shared" si="6"/>
        <v>202312</v>
      </c>
      <c r="BE7" s="36" t="str">
        <f t="shared" si="6"/>
        <v>202401</v>
      </c>
      <c r="BF7" s="36" t="str">
        <f t="shared" si="6"/>
        <v>202402</v>
      </c>
      <c r="BG7" s="36" t="str">
        <f t="shared" si="6"/>
        <v>202403</v>
      </c>
      <c r="BH7" s="36" t="str">
        <f t="shared" si="6"/>
        <v>202404</v>
      </c>
      <c r="BI7" s="36" t="str">
        <f t="shared" si="6"/>
        <v>202405</v>
      </c>
      <c r="BJ7" s="36" t="str">
        <f t="shared" si="6"/>
        <v>202406</v>
      </c>
      <c r="BK7" s="36" t="str">
        <f t="shared" si="6"/>
        <v>202407</v>
      </c>
      <c r="BL7" s="36" t="str">
        <f t="shared" si="6"/>
        <v>202408</v>
      </c>
      <c r="BM7" s="36" t="str">
        <f t="shared" si="6"/>
        <v>202409</v>
      </c>
      <c r="BN7" s="36" t="str">
        <f t="shared" si="6"/>
        <v>202410</v>
      </c>
      <c r="BO7" s="36" t="str">
        <f t="shared" si="6"/>
        <v>202411</v>
      </c>
      <c r="BP7" s="36" t="str">
        <f t="shared" si="6"/>
        <v>202412</v>
      </c>
      <c r="BQ7" s="36" t="str">
        <f t="shared" si="6"/>
        <v>202501</v>
      </c>
      <c r="BR7" s="36" t="str">
        <f t="shared" si="6"/>
        <v>202502</v>
      </c>
      <c r="BS7" s="36" t="str">
        <f t="shared" si="6"/>
        <v>202503</v>
      </c>
      <c r="BT7" s="36" t="str">
        <f t="shared" si="6"/>
        <v>202504</v>
      </c>
      <c r="BU7" s="36" t="str">
        <f t="shared" si="6"/>
        <v>202505</v>
      </c>
      <c r="BV7" s="36" t="str">
        <f t="shared" si="6"/>
        <v>202506</v>
      </c>
      <c r="BW7" s="36" t="str">
        <f t="shared" si="6"/>
        <v>202507</v>
      </c>
      <c r="BX7" s="36" t="str">
        <f t="shared" ref="BX7:CD7" si="7">CONCATENATE(YEAR(BX8),TEXT(BX8,"mm"))</f>
        <v>202508</v>
      </c>
      <c r="BY7" s="36" t="str">
        <f t="shared" si="7"/>
        <v>202509</v>
      </c>
      <c r="BZ7" s="36" t="str">
        <f t="shared" si="7"/>
        <v>202510</v>
      </c>
      <c r="CA7" s="36" t="str">
        <f t="shared" si="7"/>
        <v>202511</v>
      </c>
      <c r="CB7" s="36" t="str">
        <f t="shared" si="7"/>
        <v>202512</v>
      </c>
      <c r="CC7" s="36" t="str">
        <f t="shared" si="7"/>
        <v>202601</v>
      </c>
      <c r="CD7" s="36" t="str">
        <f t="shared" si="7"/>
        <v>202602</v>
      </c>
    </row>
    <row r="8" spans="1:89" ht="16.5" thickBot="1" x14ac:dyDescent="0.25">
      <c r="A8" s="31" t="s">
        <v>75</v>
      </c>
      <c r="B8" s="37" t="s">
        <v>76</v>
      </c>
      <c r="C8" s="38" t="s">
        <v>77</v>
      </c>
      <c r="D8" s="39">
        <v>43678</v>
      </c>
      <c r="E8" s="39">
        <v>43709</v>
      </c>
      <c r="F8" s="39">
        <v>43739</v>
      </c>
      <c r="G8" s="39">
        <v>43770</v>
      </c>
      <c r="H8" s="39">
        <v>43800</v>
      </c>
      <c r="I8" s="39">
        <v>43831</v>
      </c>
      <c r="J8" s="39">
        <v>43862</v>
      </c>
      <c r="K8" s="39">
        <v>43892</v>
      </c>
      <c r="L8" s="39">
        <v>43924</v>
      </c>
      <c r="M8" s="39">
        <v>43955</v>
      </c>
      <c r="N8" s="39">
        <v>43983</v>
      </c>
      <c r="O8" s="39">
        <v>44014</v>
      </c>
      <c r="P8" s="39">
        <v>43924</v>
      </c>
      <c r="Q8" s="39">
        <v>44078</v>
      </c>
      <c r="R8" s="39">
        <v>44105</v>
      </c>
      <c r="S8" s="39">
        <v>44137</v>
      </c>
      <c r="T8" s="39">
        <v>44166</v>
      </c>
      <c r="U8" s="39">
        <v>44197</v>
      </c>
      <c r="V8" s="39">
        <v>44228</v>
      </c>
      <c r="W8" s="39">
        <v>44256</v>
      </c>
      <c r="X8" s="39">
        <v>44287</v>
      </c>
      <c r="Y8" s="39">
        <v>44317</v>
      </c>
      <c r="Z8" s="39">
        <v>44348</v>
      </c>
      <c r="AA8" s="39">
        <v>44378</v>
      </c>
      <c r="AB8" s="39">
        <v>44409</v>
      </c>
      <c r="AC8" s="39">
        <v>44440</v>
      </c>
      <c r="AD8" s="39">
        <v>44470</v>
      </c>
      <c r="AE8" s="39">
        <v>44501</v>
      </c>
      <c r="AF8" s="39">
        <v>44531</v>
      </c>
      <c r="AG8" s="39">
        <v>44562</v>
      </c>
      <c r="AH8" s="39">
        <v>44593</v>
      </c>
      <c r="AI8" s="39">
        <v>44621</v>
      </c>
      <c r="AJ8" s="39">
        <v>44652</v>
      </c>
      <c r="AK8" s="39">
        <v>44682</v>
      </c>
      <c r="AL8" s="39">
        <v>44713</v>
      </c>
      <c r="AM8" s="39">
        <v>44743</v>
      </c>
      <c r="AN8" s="39">
        <v>44774</v>
      </c>
      <c r="AO8" s="39">
        <v>44805</v>
      </c>
      <c r="AP8" s="39">
        <v>44835</v>
      </c>
      <c r="AQ8" s="39">
        <v>44866</v>
      </c>
      <c r="AR8" s="39">
        <v>44896</v>
      </c>
      <c r="AS8" s="39">
        <v>44927</v>
      </c>
      <c r="AT8" s="39">
        <v>44958</v>
      </c>
      <c r="AU8" s="39">
        <v>44986</v>
      </c>
      <c r="AV8" s="39">
        <v>45017</v>
      </c>
      <c r="AW8" s="39">
        <v>45047</v>
      </c>
      <c r="AX8" s="39">
        <v>45078</v>
      </c>
      <c r="AY8" s="39">
        <v>45108</v>
      </c>
      <c r="AZ8" s="39">
        <v>45139</v>
      </c>
      <c r="BA8" s="39">
        <v>45170</v>
      </c>
      <c r="BB8" s="39">
        <v>45200</v>
      </c>
      <c r="BC8" s="39">
        <v>45231</v>
      </c>
      <c r="BD8" s="39">
        <v>45261</v>
      </c>
      <c r="BE8" s="39">
        <v>45292</v>
      </c>
      <c r="BF8" s="39">
        <v>45323</v>
      </c>
      <c r="BG8" s="39">
        <v>45352</v>
      </c>
      <c r="BH8" s="39">
        <v>45383</v>
      </c>
      <c r="BI8" s="39">
        <v>45413</v>
      </c>
      <c r="BJ8" s="39">
        <v>45444</v>
      </c>
      <c r="BK8" s="39">
        <v>45474</v>
      </c>
      <c r="BL8" s="39">
        <v>45505</v>
      </c>
      <c r="BM8" s="39">
        <v>45536</v>
      </c>
      <c r="BN8" s="39">
        <v>45566</v>
      </c>
      <c r="BO8" s="39">
        <v>45597</v>
      </c>
      <c r="BP8" s="39">
        <v>45627</v>
      </c>
      <c r="BQ8" s="39">
        <v>45658</v>
      </c>
      <c r="BR8" s="39">
        <v>45689</v>
      </c>
      <c r="BS8" s="39">
        <v>45717</v>
      </c>
      <c r="BT8" s="39">
        <v>45748</v>
      </c>
      <c r="BU8" s="39">
        <v>45778</v>
      </c>
      <c r="BV8" s="39">
        <v>45809</v>
      </c>
      <c r="BW8" s="39">
        <v>45839</v>
      </c>
      <c r="BX8" s="39">
        <v>45870</v>
      </c>
      <c r="BY8" s="39">
        <v>45901</v>
      </c>
      <c r="BZ8" s="39">
        <v>45931</v>
      </c>
      <c r="CA8" s="39">
        <v>45962</v>
      </c>
      <c r="CB8" s="39">
        <v>45992</v>
      </c>
      <c r="CC8" s="39">
        <v>46023</v>
      </c>
      <c r="CD8" s="39">
        <v>46054</v>
      </c>
      <c r="CE8" s="40" t="s">
        <v>24</v>
      </c>
    </row>
    <row r="9" spans="1:89" ht="16.5" customHeight="1" outlineLevel="1" thickBot="1" x14ac:dyDescent="0.25">
      <c r="A9" s="41" t="s">
        <v>78</v>
      </c>
      <c r="B9" s="42" t="s">
        <v>79</v>
      </c>
      <c r="C9" s="43" t="s">
        <v>80</v>
      </c>
      <c r="D9" s="44"/>
      <c r="E9" s="44"/>
      <c r="F9" s="44"/>
      <c r="G9" s="44"/>
      <c r="H9" s="44"/>
      <c r="I9" s="44"/>
      <c r="J9" s="45">
        <f>'Cumulative Through Feb 2026'!J10</f>
        <v>12117369.290000001</v>
      </c>
      <c r="K9" s="45">
        <f>'Cumulative Through Feb 2026'!J$11</f>
        <v>6822.86</v>
      </c>
      <c r="L9" s="45">
        <f>'Cumulative Through Feb 2026'!J12</f>
        <v>-33688.76</v>
      </c>
      <c r="M9" s="46">
        <v>10461.24</v>
      </c>
      <c r="N9" s="46">
        <v>15542.7</v>
      </c>
      <c r="O9" s="46">
        <v>13714.82</v>
      </c>
      <c r="P9" s="46">
        <v>11791.51</v>
      </c>
      <c r="Q9" s="46">
        <v>1008.6</v>
      </c>
      <c r="R9" s="46">
        <v>-2017.2</v>
      </c>
      <c r="S9" s="46">
        <v>0</v>
      </c>
      <c r="T9" s="46">
        <v>0</v>
      </c>
      <c r="U9" s="46">
        <v>0</v>
      </c>
      <c r="V9" s="46">
        <v>7554373.8700000001</v>
      </c>
      <c r="W9" s="46">
        <v>72668.34</v>
      </c>
      <c r="X9" s="46">
        <v>18919.54</v>
      </c>
      <c r="Y9" s="46">
        <v>-4042.42</v>
      </c>
      <c r="Z9" s="46">
        <v>-88066.2</v>
      </c>
      <c r="AA9" s="46">
        <v>0</v>
      </c>
      <c r="AB9" s="46">
        <v>0</v>
      </c>
      <c r="AC9" s="46">
        <v>0</v>
      </c>
      <c r="AD9" s="46">
        <v>0</v>
      </c>
      <c r="AE9" s="46">
        <v>0</v>
      </c>
      <c r="AF9" s="46">
        <v>0</v>
      </c>
      <c r="AG9" s="46">
        <v>0</v>
      </c>
      <c r="AH9" s="46">
        <v>6836837.1900000004</v>
      </c>
      <c r="AI9" s="46">
        <v>5164.07</v>
      </c>
      <c r="AJ9" s="46">
        <v>4112.7</v>
      </c>
      <c r="AK9" s="46">
        <v>4243.2700000000004</v>
      </c>
      <c r="AL9" s="46">
        <v>5048.6400000000003</v>
      </c>
      <c r="AM9" s="46">
        <v>5596.25</v>
      </c>
      <c r="AN9" s="46">
        <v>2941.37</v>
      </c>
      <c r="AO9" s="46">
        <v>3672.33</v>
      </c>
      <c r="AP9" s="46">
        <v>4748.74</v>
      </c>
      <c r="AQ9" s="46">
        <v>3773.09</v>
      </c>
      <c r="AR9" s="46">
        <v>5462.88</v>
      </c>
      <c r="AS9" s="46">
        <v>7167119.0100000007</v>
      </c>
      <c r="AT9" s="46">
        <v>696432.22000000009</v>
      </c>
      <c r="AU9" s="46">
        <v>-714290.11</v>
      </c>
      <c r="AV9" s="46">
        <v>95752.18</v>
      </c>
      <c r="AW9" s="46">
        <v>-646254.22</v>
      </c>
      <c r="AX9" s="46">
        <v>978.53</v>
      </c>
      <c r="AY9" s="46">
        <v>531.39</v>
      </c>
      <c r="AZ9" s="46">
        <v>358.56</v>
      </c>
      <c r="BA9" s="46">
        <v>-31608.48</v>
      </c>
      <c r="BB9" s="46">
        <v>403.3</v>
      </c>
      <c r="BC9" s="46">
        <v>667.18</v>
      </c>
      <c r="BD9" s="46">
        <v>914.52</v>
      </c>
      <c r="BE9" s="46">
        <v>6726433.75</v>
      </c>
      <c r="BF9" s="46">
        <v>803720.79</v>
      </c>
      <c r="BG9" s="46">
        <v>115592.57999999999</v>
      </c>
      <c r="BH9" s="46">
        <v>-45284.659999999996</v>
      </c>
      <c r="BI9" s="46">
        <v>283716.08</v>
      </c>
      <c r="BJ9" s="46">
        <v>303066.31</v>
      </c>
      <c r="BK9" s="46">
        <v>259816.72999999998</v>
      </c>
      <c r="BL9" s="46">
        <v>492635.29</v>
      </c>
      <c r="BM9" s="46">
        <v>440854.42</v>
      </c>
      <c r="BN9" s="46">
        <v>676259.48</v>
      </c>
      <c r="BO9" s="46">
        <v>799656.28</v>
      </c>
      <c r="BP9" s="46">
        <v>474778.21</v>
      </c>
      <c r="BQ9" s="46">
        <v>124547.85</v>
      </c>
      <c r="BR9" s="46">
        <v>-114184.17</v>
      </c>
      <c r="BS9" s="46">
        <v>73584.539999999994</v>
      </c>
      <c r="BT9" s="46">
        <v>-51007.18</v>
      </c>
      <c r="BU9" s="46">
        <v>14494.4</v>
      </c>
      <c r="BV9" s="46">
        <v>-3813.4900000000007</v>
      </c>
      <c r="BW9" s="46">
        <v>9461.26</v>
      </c>
      <c r="BX9" s="46">
        <v>6288.54</v>
      </c>
      <c r="BY9" s="46">
        <v>-4598.5200000000004</v>
      </c>
      <c r="BZ9" s="46">
        <v>3000.6</v>
      </c>
      <c r="CA9" s="46">
        <v>5334.8</v>
      </c>
      <c r="CB9" s="46">
        <v>18159211.710000001</v>
      </c>
      <c r="CC9" s="46">
        <v>217289.3</v>
      </c>
      <c r="CD9" s="46">
        <v>15383.74</v>
      </c>
      <c r="CE9" s="47">
        <f>SUM(D9:CD9)</f>
        <v>62933701.439999983</v>
      </c>
      <c r="CF9" s="48"/>
      <c r="CG9" s="48"/>
      <c r="CH9" s="48"/>
      <c r="CI9" s="48"/>
      <c r="CJ9" s="48"/>
      <c r="CK9" s="48"/>
    </row>
    <row r="10" spans="1:89" ht="16.5" customHeight="1" outlineLevel="1" x14ac:dyDescent="0.2">
      <c r="A10" s="41" t="s">
        <v>81</v>
      </c>
      <c r="B10" s="31" t="s">
        <v>82</v>
      </c>
      <c r="C10" s="44" t="s">
        <v>80</v>
      </c>
      <c r="D10" s="45">
        <f>'Cumulative Through Feb 2026'!J102</f>
        <v>5995105.7300000004</v>
      </c>
      <c r="E10" s="44"/>
      <c r="F10" s="44"/>
      <c r="G10" s="44"/>
      <c r="H10" s="44"/>
      <c r="I10" s="44"/>
      <c r="J10" s="45"/>
      <c r="K10" s="45"/>
      <c r="L10" s="45"/>
      <c r="M10" s="45"/>
      <c r="N10" s="49"/>
      <c r="O10" s="49"/>
      <c r="P10" s="49"/>
      <c r="Q10" s="49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BA10" s="48"/>
      <c r="CE10" s="47">
        <f>SUM(D10:CD10)</f>
        <v>5995105.7300000004</v>
      </c>
      <c r="CF10" s="48"/>
      <c r="CG10" s="48"/>
      <c r="CH10" s="48"/>
      <c r="CI10" s="48"/>
      <c r="CJ10" s="48"/>
      <c r="CK10" s="48"/>
    </row>
    <row r="11" spans="1:89" ht="16.5" customHeight="1" outlineLevel="1" x14ac:dyDescent="0.2">
      <c r="A11" s="51"/>
      <c r="C11" s="44"/>
      <c r="D11" s="44"/>
      <c r="E11" s="44"/>
      <c r="F11" s="44"/>
      <c r="G11" s="44"/>
      <c r="H11" s="44"/>
      <c r="I11" s="44"/>
      <c r="J11" s="45"/>
      <c r="K11" s="45"/>
      <c r="L11" s="45"/>
      <c r="M11" s="45"/>
      <c r="N11" s="49"/>
      <c r="O11" s="49"/>
      <c r="P11" s="49"/>
      <c r="Q11" s="49"/>
      <c r="R11" s="49"/>
      <c r="S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BA11" s="48"/>
      <c r="CE11" s="52"/>
      <c r="CF11" s="48"/>
      <c r="CG11" s="48"/>
      <c r="CH11" s="48"/>
      <c r="CI11" s="48"/>
      <c r="CJ11" s="48"/>
      <c r="CK11" s="48"/>
    </row>
    <row r="12" spans="1:89" ht="16.5" customHeight="1" outlineLevel="1" x14ac:dyDescent="0.2">
      <c r="A12" s="51"/>
      <c r="C12" s="44"/>
      <c r="D12" s="44"/>
      <c r="E12" s="44"/>
      <c r="F12" s="44"/>
      <c r="G12" s="44"/>
      <c r="H12" s="44"/>
      <c r="I12" s="44"/>
      <c r="J12" s="45"/>
      <c r="K12" s="45"/>
      <c r="L12" s="45"/>
      <c r="M12" s="45"/>
      <c r="N12" s="49"/>
      <c r="O12" s="49"/>
      <c r="P12" s="49"/>
      <c r="Q12" s="49"/>
      <c r="R12" s="49"/>
      <c r="S12" s="49"/>
      <c r="T12" s="49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BA12" s="48"/>
      <c r="CE12" s="52"/>
      <c r="CG12" s="48"/>
      <c r="CH12" s="48"/>
      <c r="CI12" s="48"/>
      <c r="CJ12" s="48"/>
      <c r="CK12" s="48"/>
    </row>
    <row r="13" spans="1:89" ht="16.5" customHeight="1" outlineLevel="1" x14ac:dyDescent="0.2">
      <c r="A13" s="51"/>
      <c r="C13" s="44"/>
      <c r="D13" s="44"/>
      <c r="E13" s="44"/>
      <c r="F13" s="44"/>
      <c r="G13" s="44"/>
      <c r="H13" s="44"/>
      <c r="I13" s="44"/>
      <c r="J13" s="45"/>
      <c r="K13" s="45"/>
      <c r="L13" s="45"/>
      <c r="M13" s="45"/>
      <c r="N13" s="49"/>
      <c r="O13" s="49"/>
      <c r="P13" s="49"/>
      <c r="Q13" s="49"/>
      <c r="R13" s="49"/>
      <c r="S13" s="49"/>
      <c r="T13" s="49"/>
      <c r="U13" s="49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BA13" s="48"/>
      <c r="CE13" s="52"/>
      <c r="CG13" s="48"/>
      <c r="CH13" s="48"/>
      <c r="CI13" s="48"/>
      <c r="CJ13" s="48"/>
      <c r="CK13" s="48"/>
    </row>
    <row r="14" spans="1:89" ht="16.5" hidden="1" customHeight="1" outlineLevel="2" x14ac:dyDescent="0.2">
      <c r="A14" s="51"/>
      <c r="C14" s="44"/>
      <c r="D14" s="44"/>
      <c r="E14" s="44"/>
      <c r="F14" s="44"/>
      <c r="G14" s="44"/>
      <c r="H14" s="44"/>
      <c r="I14" s="44"/>
      <c r="J14" s="45"/>
      <c r="K14" s="45"/>
      <c r="L14" s="45"/>
      <c r="M14" s="45"/>
      <c r="N14" s="49"/>
      <c r="O14" s="49"/>
      <c r="P14" s="49"/>
      <c r="Q14" s="49"/>
      <c r="R14" s="49"/>
      <c r="S14" s="49"/>
      <c r="T14" s="49"/>
      <c r="U14" s="49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BA14" s="48"/>
      <c r="CE14" s="52"/>
      <c r="CG14" s="48"/>
      <c r="CH14" s="48"/>
      <c r="CI14" s="48"/>
      <c r="CJ14" s="48"/>
      <c r="CK14" s="48"/>
    </row>
    <row r="15" spans="1:89" ht="16.5" hidden="1" customHeight="1" outlineLevel="2" x14ac:dyDescent="0.2">
      <c r="A15" s="51"/>
      <c r="C15" s="44"/>
      <c r="D15" s="44"/>
      <c r="E15" s="44"/>
      <c r="F15" s="44"/>
      <c r="G15" s="44"/>
      <c r="H15" s="44"/>
      <c r="I15" s="44"/>
      <c r="J15" s="45"/>
      <c r="K15" s="45"/>
      <c r="L15" s="45"/>
      <c r="M15" s="45"/>
      <c r="N15" s="49"/>
      <c r="O15" s="49"/>
      <c r="P15" s="49"/>
      <c r="Q15" s="49"/>
      <c r="R15" s="49"/>
      <c r="S15" s="49"/>
      <c r="T15" s="49"/>
      <c r="U15" s="49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BA15" s="48"/>
      <c r="CE15" s="52"/>
      <c r="CG15" s="48"/>
      <c r="CH15" s="48"/>
      <c r="CI15" s="48"/>
      <c r="CJ15" s="48"/>
      <c r="CK15" s="48"/>
    </row>
    <row r="16" spans="1:89" ht="16.5" hidden="1" customHeight="1" outlineLevel="2" x14ac:dyDescent="0.2">
      <c r="A16" s="51"/>
      <c r="C16" s="44"/>
      <c r="D16" s="44"/>
      <c r="E16" s="44"/>
      <c r="F16" s="44"/>
      <c r="G16" s="44"/>
      <c r="H16" s="44"/>
      <c r="I16" s="44"/>
      <c r="J16" s="45"/>
      <c r="K16" s="45"/>
      <c r="L16" s="45"/>
      <c r="M16" s="45"/>
      <c r="N16" s="49"/>
      <c r="O16" s="49"/>
      <c r="P16" s="49"/>
      <c r="Q16" s="49"/>
      <c r="R16" s="49"/>
      <c r="S16" s="49"/>
      <c r="T16" s="49"/>
      <c r="U16" s="49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BA16" s="48"/>
      <c r="CE16" s="52"/>
      <c r="CG16" s="48"/>
      <c r="CH16" s="48"/>
      <c r="CI16" s="48"/>
      <c r="CJ16" s="48"/>
      <c r="CK16" s="48"/>
    </row>
    <row r="17" spans="1:89" ht="16.5" hidden="1" customHeight="1" outlineLevel="2" x14ac:dyDescent="0.2">
      <c r="A17" s="51"/>
      <c r="C17" s="44"/>
      <c r="D17" s="44"/>
      <c r="E17" s="44"/>
      <c r="F17" s="44"/>
      <c r="G17" s="44"/>
      <c r="H17" s="44"/>
      <c r="I17" s="44"/>
      <c r="J17" s="45"/>
      <c r="K17" s="45"/>
      <c r="L17" s="45"/>
      <c r="M17" s="45"/>
      <c r="N17" s="49"/>
      <c r="O17" s="49"/>
      <c r="P17" s="49"/>
      <c r="Q17" s="49"/>
      <c r="R17" s="49"/>
      <c r="S17" s="49"/>
      <c r="T17" s="49"/>
      <c r="U17" s="49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BA17" s="48"/>
      <c r="CE17" s="52"/>
      <c r="CG17" s="48"/>
      <c r="CH17" s="48"/>
      <c r="CI17" s="48"/>
      <c r="CJ17" s="48"/>
      <c r="CK17" s="48"/>
    </row>
    <row r="18" spans="1:89" ht="16.5" hidden="1" customHeight="1" outlineLevel="2" x14ac:dyDescent="0.2">
      <c r="A18" s="51"/>
      <c r="C18" s="44"/>
      <c r="D18" s="44"/>
      <c r="E18" s="44"/>
      <c r="F18" s="44"/>
      <c r="G18" s="44"/>
      <c r="H18" s="44"/>
      <c r="I18" s="44"/>
      <c r="J18" s="45"/>
      <c r="K18" s="45"/>
      <c r="L18" s="45"/>
      <c r="M18" s="45"/>
      <c r="N18" s="49"/>
      <c r="O18" s="49"/>
      <c r="P18" s="49"/>
      <c r="Q18" s="49"/>
      <c r="R18" s="49"/>
      <c r="S18" s="49"/>
      <c r="T18" s="49"/>
      <c r="U18" s="49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BA18" s="48"/>
      <c r="CE18" s="52"/>
      <c r="CG18" s="48"/>
      <c r="CH18" s="48"/>
      <c r="CI18" s="48"/>
      <c r="CJ18" s="48"/>
      <c r="CK18" s="48"/>
    </row>
    <row r="19" spans="1:89" ht="16.5" hidden="1" customHeight="1" outlineLevel="2" x14ac:dyDescent="0.2">
      <c r="A19" s="51"/>
      <c r="C19" s="44"/>
      <c r="D19" s="44"/>
      <c r="E19" s="44"/>
      <c r="F19" s="44"/>
      <c r="G19" s="44"/>
      <c r="H19" s="44"/>
      <c r="I19" s="44"/>
      <c r="J19" s="45"/>
      <c r="K19" s="45"/>
      <c r="L19" s="45"/>
      <c r="M19" s="45"/>
      <c r="N19" s="49"/>
      <c r="O19" s="49"/>
      <c r="P19" s="49"/>
      <c r="Q19" s="49"/>
      <c r="R19" s="49"/>
      <c r="S19" s="49"/>
      <c r="T19" s="49"/>
      <c r="U19" s="49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BA19" s="48"/>
      <c r="CE19" s="52"/>
      <c r="CG19" s="48"/>
      <c r="CH19" s="48"/>
      <c r="CI19" s="48"/>
      <c r="CJ19" s="48"/>
      <c r="CK19" s="48"/>
    </row>
    <row r="20" spans="1:89" ht="16.5" hidden="1" customHeight="1" outlineLevel="2" x14ac:dyDescent="0.2">
      <c r="A20" s="51"/>
      <c r="C20" s="44"/>
      <c r="D20" s="44"/>
      <c r="E20" s="44"/>
      <c r="F20" s="44"/>
      <c r="G20" s="44"/>
      <c r="H20" s="44"/>
      <c r="I20" s="44"/>
      <c r="J20" s="45"/>
      <c r="K20" s="45"/>
      <c r="L20" s="45"/>
      <c r="M20" s="45"/>
      <c r="N20" s="49"/>
      <c r="O20" s="49"/>
      <c r="P20" s="49"/>
      <c r="Q20" s="49"/>
      <c r="R20" s="49"/>
      <c r="S20" s="49"/>
      <c r="T20" s="49"/>
      <c r="U20" s="49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BA20" s="48"/>
      <c r="CE20" s="52"/>
      <c r="CG20" s="48"/>
      <c r="CH20" s="48"/>
      <c r="CI20" s="48"/>
      <c r="CJ20" s="48"/>
      <c r="CK20" s="48"/>
    </row>
    <row r="21" spans="1:89" ht="16.5" hidden="1" customHeight="1" outlineLevel="2" x14ac:dyDescent="0.2">
      <c r="A21" s="51"/>
      <c r="C21" s="44"/>
      <c r="D21" s="44"/>
      <c r="E21" s="44"/>
      <c r="F21" s="44"/>
      <c r="G21" s="44"/>
      <c r="H21" s="44"/>
      <c r="I21" s="44"/>
      <c r="J21" s="45"/>
      <c r="K21" s="45"/>
      <c r="L21" s="45"/>
      <c r="M21" s="45"/>
      <c r="N21" s="49"/>
      <c r="O21" s="49"/>
      <c r="P21" s="49"/>
      <c r="Q21" s="49"/>
      <c r="R21" s="49"/>
      <c r="S21" s="49"/>
      <c r="T21" s="49"/>
      <c r="U21" s="49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CE21" s="52"/>
      <c r="CG21" s="48"/>
      <c r="CH21" s="48"/>
      <c r="CI21" s="48"/>
      <c r="CJ21" s="48"/>
      <c r="CK21" s="48"/>
    </row>
    <row r="22" spans="1:89" ht="15" hidden="1" outlineLevel="2" x14ac:dyDescent="0.25">
      <c r="A22" s="51"/>
      <c r="C22" s="44"/>
      <c r="D22" s="44"/>
      <c r="E22" s="44"/>
      <c r="F22" s="44"/>
      <c r="G22" s="44"/>
      <c r="H22" s="44"/>
      <c r="I22" s="44"/>
      <c r="J22" s="45"/>
      <c r="K22" s="45"/>
      <c r="L22" s="45"/>
      <c r="M22" s="45"/>
      <c r="N22" s="19"/>
      <c r="O22" s="49"/>
      <c r="P22" s="49"/>
      <c r="Q22" s="49"/>
      <c r="R22" s="49"/>
      <c r="S22" s="49"/>
      <c r="T22" s="49"/>
      <c r="U22" s="49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CE22" s="52"/>
      <c r="CG22" s="48"/>
      <c r="CH22" s="48"/>
      <c r="CI22" s="48"/>
      <c r="CJ22" s="48"/>
      <c r="CK22" s="48"/>
    </row>
    <row r="23" spans="1:89" ht="16.5" hidden="1" customHeight="1" outlineLevel="2" x14ac:dyDescent="0.2">
      <c r="A23" s="51"/>
      <c r="C23" s="44"/>
      <c r="D23" s="44"/>
      <c r="E23" s="44"/>
      <c r="F23" s="44"/>
      <c r="G23" s="44"/>
      <c r="H23" s="44"/>
      <c r="I23" s="44"/>
      <c r="J23" s="45"/>
      <c r="K23" s="45"/>
      <c r="L23" s="45"/>
      <c r="M23" s="45"/>
      <c r="N23" s="49"/>
      <c r="O23" s="49"/>
      <c r="P23" s="49"/>
      <c r="Q23" s="49"/>
      <c r="R23" s="49"/>
      <c r="S23" s="49"/>
      <c r="T23" s="49"/>
      <c r="U23" s="49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CE23" s="52"/>
      <c r="CG23" s="48"/>
      <c r="CH23" s="48"/>
      <c r="CI23" s="48"/>
      <c r="CJ23" s="48"/>
      <c r="CK23" s="48"/>
    </row>
    <row r="24" spans="1:89" ht="16.5" hidden="1" customHeight="1" outlineLevel="2" x14ac:dyDescent="0.2">
      <c r="A24" s="51"/>
      <c r="C24" s="44"/>
      <c r="D24" s="44"/>
      <c r="E24" s="44"/>
      <c r="F24" s="44"/>
      <c r="G24" s="44"/>
      <c r="H24" s="44"/>
      <c r="I24" s="44"/>
      <c r="J24" s="45"/>
      <c r="K24" s="45"/>
      <c r="L24" s="45"/>
      <c r="M24" s="45"/>
      <c r="N24" s="49"/>
      <c r="O24" s="49"/>
      <c r="P24" s="49"/>
      <c r="Q24" s="49"/>
      <c r="R24" s="49"/>
      <c r="S24" s="49"/>
      <c r="T24" s="49"/>
      <c r="U24" s="49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CE24" s="52"/>
      <c r="CG24" s="48"/>
      <c r="CH24" s="48"/>
      <c r="CI24" s="48"/>
      <c r="CJ24" s="48"/>
      <c r="CK24" s="48"/>
    </row>
    <row r="25" spans="1:89" ht="16.5" hidden="1" customHeight="1" outlineLevel="2" x14ac:dyDescent="0.2">
      <c r="A25" s="51"/>
      <c r="C25" s="44"/>
      <c r="D25" s="44"/>
      <c r="E25" s="44"/>
      <c r="F25" s="44"/>
      <c r="G25" s="44"/>
      <c r="H25" s="44"/>
      <c r="I25" s="44"/>
      <c r="J25" s="45"/>
      <c r="K25" s="45"/>
      <c r="L25" s="45"/>
      <c r="M25" s="45"/>
      <c r="N25" s="49"/>
      <c r="O25" s="49"/>
      <c r="P25" s="49"/>
      <c r="Q25" s="49"/>
      <c r="R25" s="49"/>
      <c r="S25" s="49"/>
      <c r="T25" s="49"/>
      <c r="U25" s="49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CE25" s="52"/>
      <c r="CG25" s="48"/>
      <c r="CH25" s="48"/>
      <c r="CI25" s="48"/>
      <c r="CJ25" s="48"/>
      <c r="CK25" s="48"/>
    </row>
    <row r="26" spans="1:89" ht="16.5" hidden="1" customHeight="1" outlineLevel="2" x14ac:dyDescent="0.2">
      <c r="A26" s="51"/>
      <c r="C26" s="44"/>
      <c r="D26" s="44"/>
      <c r="E26" s="44"/>
      <c r="F26" s="44"/>
      <c r="G26" s="44"/>
      <c r="H26" s="44"/>
      <c r="I26" s="44"/>
      <c r="J26" s="45"/>
      <c r="K26" s="45"/>
      <c r="L26" s="45"/>
      <c r="M26" s="45"/>
      <c r="N26" s="49"/>
      <c r="O26" s="49"/>
      <c r="P26" s="49"/>
      <c r="Q26" s="49"/>
      <c r="R26" s="49"/>
      <c r="S26" s="49"/>
      <c r="T26" s="49"/>
      <c r="U26" s="49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CE26" s="52"/>
      <c r="CG26" s="48"/>
      <c r="CH26" s="48"/>
      <c r="CI26" s="48"/>
      <c r="CJ26" s="48"/>
      <c r="CK26" s="48"/>
    </row>
    <row r="27" spans="1:89" ht="16.5" hidden="1" customHeight="1" outlineLevel="2" x14ac:dyDescent="0.2">
      <c r="A27" s="51"/>
      <c r="C27" s="44"/>
      <c r="D27" s="44"/>
      <c r="E27" s="44"/>
      <c r="F27" s="44"/>
      <c r="G27" s="44"/>
      <c r="H27" s="44"/>
      <c r="I27" s="44"/>
      <c r="J27" s="45"/>
      <c r="K27" s="45"/>
      <c r="L27" s="45"/>
      <c r="M27" s="45"/>
      <c r="N27" s="49"/>
      <c r="O27" s="49"/>
      <c r="P27" s="49"/>
      <c r="Q27" s="49"/>
      <c r="R27" s="49"/>
      <c r="S27" s="49"/>
      <c r="T27" s="49"/>
      <c r="U27" s="49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CE27" s="52"/>
      <c r="CG27" s="48"/>
      <c r="CH27" s="48"/>
      <c r="CI27" s="48"/>
      <c r="CJ27" s="48"/>
      <c r="CK27" s="48"/>
    </row>
    <row r="28" spans="1:89" ht="16.5" hidden="1" customHeight="1" outlineLevel="2" x14ac:dyDescent="0.2">
      <c r="A28" s="51"/>
      <c r="C28" s="44"/>
      <c r="D28" s="44"/>
      <c r="E28" s="44"/>
      <c r="F28" s="44"/>
      <c r="G28" s="44"/>
      <c r="H28" s="44"/>
      <c r="I28" s="44"/>
      <c r="J28" s="45"/>
      <c r="K28" s="45"/>
      <c r="L28" s="45"/>
      <c r="M28" s="45"/>
      <c r="N28" s="49"/>
      <c r="O28" s="49"/>
      <c r="P28" s="49"/>
      <c r="Q28" s="49"/>
      <c r="R28" s="49"/>
      <c r="S28" s="49"/>
      <c r="T28" s="49"/>
      <c r="U28" s="49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CE28" s="52"/>
      <c r="CG28" s="48"/>
      <c r="CH28" s="48"/>
      <c r="CI28" s="48"/>
      <c r="CJ28" s="48"/>
      <c r="CK28" s="48"/>
    </row>
    <row r="29" spans="1:89" outlineLevel="1" collapsed="1" x14ac:dyDescent="0.2">
      <c r="A29" s="51"/>
      <c r="B29" s="38"/>
      <c r="C29" s="38"/>
      <c r="D29" s="38"/>
      <c r="E29" s="38"/>
      <c r="F29" s="38"/>
      <c r="G29" s="38"/>
      <c r="H29" s="38"/>
      <c r="I29" s="38"/>
      <c r="J29" s="53"/>
      <c r="K29" s="53"/>
      <c r="L29" s="53"/>
      <c r="M29" s="53"/>
      <c r="N29" s="54"/>
      <c r="O29" s="54"/>
      <c r="P29" s="54"/>
      <c r="Q29" s="54"/>
      <c r="R29" s="54"/>
      <c r="S29" s="54"/>
      <c r="T29" s="54"/>
      <c r="U29" s="54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CE29" s="52"/>
      <c r="CG29" s="48"/>
      <c r="CH29" s="48"/>
      <c r="CI29" s="48"/>
      <c r="CJ29" s="48"/>
      <c r="CK29" s="48"/>
    </row>
    <row r="30" spans="1:89" ht="13.5" thickBot="1" x14ac:dyDescent="0.25">
      <c r="A30" s="56"/>
      <c r="B30" s="57" t="s">
        <v>83</v>
      </c>
      <c r="C30" s="58"/>
      <c r="D30" s="59">
        <f t="shared" ref="D30:I30" si="8">SUM(D9:D29)</f>
        <v>5995105.7300000004</v>
      </c>
      <c r="E30" s="59">
        <f t="shared" si="8"/>
        <v>0</v>
      </c>
      <c r="F30" s="59">
        <f t="shared" si="8"/>
        <v>0</v>
      </c>
      <c r="G30" s="59">
        <f t="shared" si="8"/>
        <v>0</v>
      </c>
      <c r="H30" s="59">
        <f t="shared" si="8"/>
        <v>0</v>
      </c>
      <c r="I30" s="59">
        <f t="shared" si="8"/>
        <v>0</v>
      </c>
      <c r="J30" s="59">
        <f>SUM(J9:J29)</f>
        <v>12117369.290000001</v>
      </c>
      <c r="K30" s="59">
        <f t="shared" ref="K30:BV30" si="9">SUM(K9:K23)</f>
        <v>6822.86</v>
      </c>
      <c r="L30" s="59">
        <f t="shared" si="9"/>
        <v>-33688.76</v>
      </c>
      <c r="M30" s="59">
        <f t="shared" si="9"/>
        <v>10461.24</v>
      </c>
      <c r="N30" s="59">
        <f t="shared" si="9"/>
        <v>15542.7</v>
      </c>
      <c r="O30" s="59">
        <f t="shared" si="9"/>
        <v>13714.82</v>
      </c>
      <c r="P30" s="59">
        <f t="shared" si="9"/>
        <v>11791.51</v>
      </c>
      <c r="Q30" s="59">
        <f t="shared" si="9"/>
        <v>1008.6</v>
      </c>
      <c r="R30" s="59">
        <f t="shared" si="9"/>
        <v>-2017.2</v>
      </c>
      <c r="S30" s="59">
        <f t="shared" si="9"/>
        <v>0</v>
      </c>
      <c r="T30" s="59">
        <f t="shared" si="9"/>
        <v>0</v>
      </c>
      <c r="U30" s="59">
        <f t="shared" si="9"/>
        <v>0</v>
      </c>
      <c r="V30" s="59">
        <f t="shared" si="9"/>
        <v>7554373.8700000001</v>
      </c>
      <c r="W30" s="59">
        <f t="shared" si="9"/>
        <v>72668.34</v>
      </c>
      <c r="X30" s="59">
        <f t="shared" si="9"/>
        <v>18919.54</v>
      </c>
      <c r="Y30" s="59">
        <f t="shared" si="9"/>
        <v>-4042.42</v>
      </c>
      <c r="Z30" s="59">
        <f t="shared" si="9"/>
        <v>-88066.2</v>
      </c>
      <c r="AA30" s="59">
        <f t="shared" si="9"/>
        <v>0</v>
      </c>
      <c r="AB30" s="59">
        <f t="shared" si="9"/>
        <v>0</v>
      </c>
      <c r="AC30" s="59">
        <f t="shared" si="9"/>
        <v>0</v>
      </c>
      <c r="AD30" s="59">
        <f t="shared" si="9"/>
        <v>0</v>
      </c>
      <c r="AE30" s="59">
        <f t="shared" si="9"/>
        <v>0</v>
      </c>
      <c r="AF30" s="59">
        <f t="shared" si="9"/>
        <v>0</v>
      </c>
      <c r="AG30" s="59">
        <f t="shared" si="9"/>
        <v>0</v>
      </c>
      <c r="AH30" s="59">
        <f t="shared" si="9"/>
        <v>6836837.1900000004</v>
      </c>
      <c r="AI30" s="59">
        <f t="shared" si="9"/>
        <v>5164.07</v>
      </c>
      <c r="AJ30" s="59">
        <f t="shared" si="9"/>
        <v>4112.7</v>
      </c>
      <c r="AK30" s="59">
        <f t="shared" si="9"/>
        <v>4243.2700000000004</v>
      </c>
      <c r="AL30" s="59">
        <f t="shared" si="9"/>
        <v>5048.6400000000003</v>
      </c>
      <c r="AM30" s="59">
        <f t="shared" si="9"/>
        <v>5596.25</v>
      </c>
      <c r="AN30" s="59">
        <f t="shared" si="9"/>
        <v>2941.37</v>
      </c>
      <c r="AO30" s="59">
        <f t="shared" si="9"/>
        <v>3672.33</v>
      </c>
      <c r="AP30" s="59">
        <f t="shared" si="9"/>
        <v>4748.74</v>
      </c>
      <c r="AQ30" s="59">
        <f t="shared" si="9"/>
        <v>3773.09</v>
      </c>
      <c r="AR30" s="59">
        <f t="shared" si="9"/>
        <v>5462.88</v>
      </c>
      <c r="AS30" s="59">
        <f t="shared" si="9"/>
        <v>7167119.0100000007</v>
      </c>
      <c r="AT30" s="59">
        <f t="shared" si="9"/>
        <v>696432.22000000009</v>
      </c>
      <c r="AU30" s="59">
        <f t="shared" si="9"/>
        <v>-714290.11</v>
      </c>
      <c r="AV30" s="59">
        <f t="shared" si="9"/>
        <v>95752.18</v>
      </c>
      <c r="AW30" s="59">
        <f t="shared" si="9"/>
        <v>-646254.22</v>
      </c>
      <c r="AX30" s="59">
        <f t="shared" si="9"/>
        <v>978.53</v>
      </c>
      <c r="AY30" s="59">
        <f t="shared" si="9"/>
        <v>531.39</v>
      </c>
      <c r="AZ30" s="59">
        <f t="shared" si="9"/>
        <v>358.56</v>
      </c>
      <c r="BA30" s="59">
        <f t="shared" si="9"/>
        <v>-31608.48</v>
      </c>
      <c r="BB30" s="59">
        <f t="shared" si="9"/>
        <v>403.3</v>
      </c>
      <c r="BC30" s="59">
        <f t="shared" si="9"/>
        <v>667.18</v>
      </c>
      <c r="BD30" s="59">
        <f t="shared" si="9"/>
        <v>914.52</v>
      </c>
      <c r="BE30" s="59">
        <f t="shared" si="9"/>
        <v>6726433.75</v>
      </c>
      <c r="BF30" s="59">
        <f t="shared" si="9"/>
        <v>803720.79</v>
      </c>
      <c r="BG30" s="59">
        <f t="shared" si="9"/>
        <v>115592.57999999999</v>
      </c>
      <c r="BH30" s="59">
        <f t="shared" si="9"/>
        <v>-45284.659999999996</v>
      </c>
      <c r="BI30" s="59">
        <f t="shared" si="9"/>
        <v>283716.08</v>
      </c>
      <c r="BJ30" s="59">
        <f t="shared" si="9"/>
        <v>303066.31</v>
      </c>
      <c r="BK30" s="59">
        <f t="shared" si="9"/>
        <v>259816.72999999998</v>
      </c>
      <c r="BL30" s="59">
        <f t="shared" si="9"/>
        <v>492635.29</v>
      </c>
      <c r="BM30" s="59">
        <f t="shared" si="9"/>
        <v>440854.42</v>
      </c>
      <c r="BN30" s="59">
        <f t="shared" si="9"/>
        <v>676259.48</v>
      </c>
      <c r="BO30" s="59">
        <f t="shared" si="9"/>
        <v>799656.28</v>
      </c>
      <c r="BP30" s="59">
        <f t="shared" si="9"/>
        <v>474778.21</v>
      </c>
      <c r="BQ30" s="59">
        <f t="shared" si="9"/>
        <v>124547.85</v>
      </c>
      <c r="BR30" s="59">
        <f t="shared" si="9"/>
        <v>-114184.17</v>
      </c>
      <c r="BS30" s="59">
        <f t="shared" si="9"/>
        <v>73584.539999999994</v>
      </c>
      <c r="BT30" s="59">
        <f t="shared" si="9"/>
        <v>-51007.18</v>
      </c>
      <c r="BU30" s="59">
        <f t="shared" si="9"/>
        <v>14494.4</v>
      </c>
      <c r="BV30" s="59">
        <f t="shared" si="9"/>
        <v>-3813.4900000000007</v>
      </c>
      <c r="BW30" s="59">
        <f t="shared" ref="BW30:CD30" si="10">SUM(BW9:BW23)</f>
        <v>9461.26</v>
      </c>
      <c r="BX30" s="59">
        <f t="shared" si="10"/>
        <v>6288.54</v>
      </c>
      <c r="BY30" s="59">
        <f t="shared" si="10"/>
        <v>-4598.5200000000004</v>
      </c>
      <c r="BZ30" s="59">
        <f t="shared" si="10"/>
        <v>3000.6</v>
      </c>
      <c r="CA30" s="59">
        <f t="shared" si="10"/>
        <v>5334.8</v>
      </c>
      <c r="CB30" s="59">
        <f t="shared" si="10"/>
        <v>18159211.710000001</v>
      </c>
      <c r="CC30" s="59">
        <f t="shared" si="10"/>
        <v>217289.3</v>
      </c>
      <c r="CD30" s="59">
        <f t="shared" si="10"/>
        <v>15383.74</v>
      </c>
      <c r="CE30" s="52">
        <f>SUM(D30:CD30)</f>
        <v>68928807.169999987</v>
      </c>
      <c r="CG30" s="48"/>
      <c r="CH30" s="48"/>
      <c r="CI30" s="48"/>
      <c r="CJ30" s="48"/>
      <c r="CK30" s="48"/>
    </row>
    <row r="31" spans="1:89" x14ac:dyDescent="0.2">
      <c r="A31" s="60"/>
      <c r="B31" s="61" t="s">
        <v>84</v>
      </c>
      <c r="C31" s="61"/>
      <c r="D31" s="62">
        <f>D30</f>
        <v>5995105.7300000004</v>
      </c>
      <c r="E31" s="62">
        <f>E30+D31</f>
        <v>5995105.7300000004</v>
      </c>
      <c r="F31" s="62">
        <f t="shared" ref="F31:I31" si="11">F30+E31</f>
        <v>5995105.7300000004</v>
      </c>
      <c r="G31" s="62">
        <f t="shared" si="11"/>
        <v>5995105.7300000004</v>
      </c>
      <c r="H31" s="62">
        <f t="shared" si="11"/>
        <v>5995105.7300000004</v>
      </c>
      <c r="I31" s="62">
        <f t="shared" si="11"/>
        <v>5995105.7300000004</v>
      </c>
      <c r="J31" s="62">
        <f>+I31+J30</f>
        <v>18112475.020000003</v>
      </c>
      <c r="K31" s="62">
        <f>+J31+K30</f>
        <v>18119297.880000003</v>
      </c>
      <c r="L31" s="62">
        <f>+K31+L30</f>
        <v>18085609.120000001</v>
      </c>
      <c r="M31" s="62">
        <f t="shared" ref="M31:BX31" si="12">+L31+M30</f>
        <v>18096070.359999999</v>
      </c>
      <c r="N31" s="62">
        <f t="shared" si="12"/>
        <v>18111613.059999999</v>
      </c>
      <c r="O31" s="62">
        <f t="shared" si="12"/>
        <v>18125327.879999999</v>
      </c>
      <c r="P31" s="62">
        <f t="shared" si="12"/>
        <v>18137119.390000001</v>
      </c>
      <c r="Q31" s="62">
        <f t="shared" si="12"/>
        <v>18138127.990000002</v>
      </c>
      <c r="R31" s="62">
        <f t="shared" si="12"/>
        <v>18136110.790000003</v>
      </c>
      <c r="S31" s="62">
        <f t="shared" si="12"/>
        <v>18136110.790000003</v>
      </c>
      <c r="T31" s="62">
        <f t="shared" si="12"/>
        <v>18136110.790000003</v>
      </c>
      <c r="U31" s="62">
        <f t="shared" si="12"/>
        <v>18136110.790000003</v>
      </c>
      <c r="V31" s="62">
        <f t="shared" si="12"/>
        <v>25690484.660000004</v>
      </c>
      <c r="W31" s="62">
        <f t="shared" si="12"/>
        <v>25763153.000000004</v>
      </c>
      <c r="X31" s="62">
        <f t="shared" si="12"/>
        <v>25782072.540000003</v>
      </c>
      <c r="Y31" s="62">
        <f t="shared" si="12"/>
        <v>25778030.120000001</v>
      </c>
      <c r="Z31" s="62">
        <f t="shared" si="12"/>
        <v>25689963.920000002</v>
      </c>
      <c r="AA31" s="62">
        <f t="shared" si="12"/>
        <v>25689963.920000002</v>
      </c>
      <c r="AB31" s="62">
        <f t="shared" si="12"/>
        <v>25689963.920000002</v>
      </c>
      <c r="AC31" s="62">
        <f t="shared" si="12"/>
        <v>25689963.920000002</v>
      </c>
      <c r="AD31" s="62">
        <f t="shared" si="12"/>
        <v>25689963.920000002</v>
      </c>
      <c r="AE31" s="62">
        <f t="shared" si="12"/>
        <v>25689963.920000002</v>
      </c>
      <c r="AF31" s="62">
        <f t="shared" si="12"/>
        <v>25689963.920000002</v>
      </c>
      <c r="AG31" s="62">
        <f t="shared" si="12"/>
        <v>25689963.920000002</v>
      </c>
      <c r="AH31" s="62">
        <f t="shared" si="12"/>
        <v>32526801.110000003</v>
      </c>
      <c r="AI31" s="62">
        <f t="shared" si="12"/>
        <v>32531965.180000003</v>
      </c>
      <c r="AJ31" s="62">
        <f t="shared" si="12"/>
        <v>32536077.880000003</v>
      </c>
      <c r="AK31" s="62">
        <f t="shared" si="12"/>
        <v>32540321.150000002</v>
      </c>
      <c r="AL31" s="62">
        <f t="shared" si="12"/>
        <v>32545369.790000003</v>
      </c>
      <c r="AM31" s="62">
        <f t="shared" si="12"/>
        <v>32550966.040000003</v>
      </c>
      <c r="AN31" s="62">
        <f t="shared" si="12"/>
        <v>32553907.410000004</v>
      </c>
      <c r="AO31" s="62">
        <f t="shared" si="12"/>
        <v>32557579.740000002</v>
      </c>
      <c r="AP31" s="62">
        <f t="shared" si="12"/>
        <v>32562328.48</v>
      </c>
      <c r="AQ31" s="62">
        <f t="shared" si="12"/>
        <v>32566101.57</v>
      </c>
      <c r="AR31" s="62">
        <f t="shared" si="12"/>
        <v>32571564.449999999</v>
      </c>
      <c r="AS31" s="62">
        <f t="shared" si="12"/>
        <v>39738683.460000001</v>
      </c>
      <c r="AT31" s="62">
        <f t="shared" si="12"/>
        <v>40435115.68</v>
      </c>
      <c r="AU31" s="62">
        <f t="shared" si="12"/>
        <v>39720825.57</v>
      </c>
      <c r="AV31" s="62">
        <f t="shared" si="12"/>
        <v>39816577.75</v>
      </c>
      <c r="AW31" s="62">
        <f t="shared" si="12"/>
        <v>39170323.530000001</v>
      </c>
      <c r="AX31" s="62">
        <f t="shared" si="12"/>
        <v>39171302.060000002</v>
      </c>
      <c r="AY31" s="62">
        <f t="shared" si="12"/>
        <v>39171833.450000003</v>
      </c>
      <c r="AZ31" s="62">
        <f t="shared" si="12"/>
        <v>39172192.010000005</v>
      </c>
      <c r="BA31" s="62">
        <f t="shared" si="12"/>
        <v>39140583.530000009</v>
      </c>
      <c r="BB31" s="62">
        <f t="shared" si="12"/>
        <v>39140986.830000006</v>
      </c>
      <c r="BC31" s="62">
        <f t="shared" si="12"/>
        <v>39141654.010000005</v>
      </c>
      <c r="BD31" s="62">
        <f t="shared" si="12"/>
        <v>39142568.530000009</v>
      </c>
      <c r="BE31" s="62">
        <f t="shared" si="12"/>
        <v>45869002.280000009</v>
      </c>
      <c r="BF31" s="62">
        <f t="shared" si="12"/>
        <v>46672723.070000008</v>
      </c>
      <c r="BG31" s="62">
        <f t="shared" si="12"/>
        <v>46788315.650000006</v>
      </c>
      <c r="BH31" s="62">
        <f t="shared" si="12"/>
        <v>46743030.99000001</v>
      </c>
      <c r="BI31" s="62">
        <f t="shared" si="12"/>
        <v>47026747.070000008</v>
      </c>
      <c r="BJ31" s="62">
        <f t="shared" si="12"/>
        <v>47329813.38000001</v>
      </c>
      <c r="BK31" s="62">
        <f t="shared" si="12"/>
        <v>47589630.110000007</v>
      </c>
      <c r="BL31" s="62">
        <f t="shared" si="12"/>
        <v>48082265.400000006</v>
      </c>
      <c r="BM31" s="62">
        <f t="shared" si="12"/>
        <v>48523119.820000008</v>
      </c>
      <c r="BN31" s="62">
        <f t="shared" si="12"/>
        <v>49199379.300000004</v>
      </c>
      <c r="BO31" s="62">
        <f t="shared" si="12"/>
        <v>49999035.580000006</v>
      </c>
      <c r="BP31" s="62">
        <f t="shared" si="12"/>
        <v>50473813.790000007</v>
      </c>
      <c r="BQ31" s="62">
        <f t="shared" si="12"/>
        <v>50598361.640000008</v>
      </c>
      <c r="BR31" s="62">
        <f t="shared" si="12"/>
        <v>50484177.470000006</v>
      </c>
      <c r="BS31" s="62">
        <f t="shared" si="12"/>
        <v>50557762.010000005</v>
      </c>
      <c r="BT31" s="62">
        <f t="shared" si="12"/>
        <v>50506754.830000006</v>
      </c>
      <c r="BU31" s="62">
        <f t="shared" si="12"/>
        <v>50521249.230000004</v>
      </c>
      <c r="BV31" s="62">
        <f t="shared" si="12"/>
        <v>50517435.740000002</v>
      </c>
      <c r="BW31" s="62">
        <f t="shared" si="12"/>
        <v>50526897</v>
      </c>
      <c r="BX31" s="62">
        <f t="shared" si="12"/>
        <v>50533185.539999999</v>
      </c>
      <c r="BY31" s="62">
        <f t="shared" ref="BY31:CD31" si="13">+BX31+BY30</f>
        <v>50528587.019999996</v>
      </c>
      <c r="BZ31" s="62">
        <f t="shared" si="13"/>
        <v>50531587.619999997</v>
      </c>
      <c r="CA31" s="62">
        <f t="shared" si="13"/>
        <v>50536922.419999994</v>
      </c>
      <c r="CB31" s="62">
        <f t="shared" si="13"/>
        <v>68696134.129999995</v>
      </c>
      <c r="CC31" s="62">
        <f t="shared" si="13"/>
        <v>68913423.429999992</v>
      </c>
      <c r="CD31" s="62">
        <f t="shared" si="13"/>
        <v>68928807.169999987</v>
      </c>
      <c r="CE31" s="63">
        <f>CD31-'Cumulative Through Feb 2026'!K82-'Cumulative Through Feb 2026'!J182</f>
        <v>0</v>
      </c>
    </row>
    <row r="32" spans="1:89" ht="13.5" thickBot="1" x14ac:dyDescent="0.25">
      <c r="A32" s="56"/>
      <c r="B32" s="64" t="s">
        <v>85</v>
      </c>
      <c r="C32" s="64"/>
      <c r="D32" s="64"/>
      <c r="E32" s="64"/>
      <c r="F32" s="64"/>
      <c r="G32" s="64"/>
      <c r="H32" s="64"/>
      <c r="I32" s="64"/>
      <c r="J32" s="65"/>
      <c r="K32" s="65"/>
      <c r="L32" s="65"/>
      <c r="M32" s="66"/>
      <c r="N32" s="67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52"/>
    </row>
    <row r="33" spans="1:85" ht="14.25" customHeight="1" outlineLevel="1" thickBot="1" x14ac:dyDescent="0.25">
      <c r="A33" s="41" t="str">
        <f>A9</f>
        <v>Assets 1</v>
      </c>
      <c r="B33" s="71" t="str">
        <f>B9</f>
        <v>FERC Plant Account 36400</v>
      </c>
      <c r="C33" s="72">
        <f>'Cumulative Through Feb 2026'!L4</f>
        <v>3.5200000000000002E-2</v>
      </c>
      <c r="D33" s="73"/>
      <c r="E33" s="73"/>
      <c r="F33" s="73"/>
      <c r="G33" s="73"/>
      <c r="H33" s="73"/>
      <c r="I33" s="73"/>
      <c r="J33" s="73"/>
      <c r="K33" s="73">
        <f>$J9*$C33/12</f>
        <v>35544.283250666667</v>
      </c>
      <c r="L33" s="73">
        <f>SUM($J9:K9)*$C33/12</f>
        <v>35564.296973333338</v>
      </c>
      <c r="M33" s="73">
        <f>SUM($J9:L9)*$C33/12</f>
        <v>35465.476610666672</v>
      </c>
      <c r="N33" s="73">
        <f>SUM($J9:M9)*$C33/12</f>
        <v>35496.162914666675</v>
      </c>
      <c r="O33" s="73">
        <f>SUM($J9:N9)*$C33/12</f>
        <v>35541.754834666666</v>
      </c>
      <c r="P33" s="73">
        <f>SUM($J9:O9)*$C33/12</f>
        <v>35581.984973333332</v>
      </c>
      <c r="Q33" s="73">
        <f>SUM($J9:P9)*$C33/12</f>
        <v>35616.573402666669</v>
      </c>
      <c r="R33" s="73">
        <f>SUM($J9:Q9)*$C33/12</f>
        <v>35619.531962666668</v>
      </c>
      <c r="S33" s="73">
        <f>SUM($J9:R9)*$C33/12</f>
        <v>35613.61484266667</v>
      </c>
      <c r="T33" s="73">
        <f>SUM($J9:S9)*$C33/12</f>
        <v>35613.61484266667</v>
      </c>
      <c r="U33" s="73">
        <f>SUM($J9:T9)*$C33/12</f>
        <v>35613.61484266667</v>
      </c>
      <c r="V33" s="73">
        <f>SUM($J9:U9)*$C33/12</f>
        <v>35613.61484266667</v>
      </c>
      <c r="W33" s="73">
        <f>SUM($J9:V9)*$C33/12</f>
        <v>57773.111528000001</v>
      </c>
      <c r="X33" s="73">
        <f>SUM($J9:W9)*$C33/12</f>
        <v>57986.271992000002</v>
      </c>
      <c r="Y33" s="73">
        <f>SUM($J9:X9)*$C33/12</f>
        <v>58041.769309333329</v>
      </c>
      <c r="Z33" s="73">
        <f>SUM($J9:Y9)*$C33/12</f>
        <v>58029.911543999995</v>
      </c>
      <c r="AA33" s="73">
        <f>SUM($J9:Z9)*$C33/12</f>
        <v>57771.584024000003</v>
      </c>
      <c r="AB33" s="73">
        <f>SUM($J9:AA9)*$C33/12</f>
        <v>57771.584024000003</v>
      </c>
      <c r="AC33" s="73">
        <f>SUM($J9:AB9)*$C33/12</f>
        <v>57771.584024000003</v>
      </c>
      <c r="AD33" s="73">
        <f>SUM($J9:AC9)*$C33/12</f>
        <v>57771.584024000003</v>
      </c>
      <c r="AE33" s="73">
        <f>SUM($J9:AD9)*$C33/12</f>
        <v>57771.584024000003</v>
      </c>
      <c r="AF33" s="73">
        <f>SUM($J9:AE9)*$C33/12</f>
        <v>57771.584024000003</v>
      </c>
      <c r="AG33" s="73">
        <f>SUM($J9:AF9)*$C33/12</f>
        <v>57771.584024000003</v>
      </c>
      <c r="AH33" s="73">
        <f>SUM($J9:AG9)*$C33/12</f>
        <v>57771.584024000003</v>
      </c>
      <c r="AI33" s="73">
        <f>SUM($J9:AH9)*$C33/12</f>
        <v>77826.306448000003</v>
      </c>
      <c r="AJ33" s="73">
        <f>SUM($J9:AI9)*$C33/12</f>
        <v>77841.454386666665</v>
      </c>
      <c r="AK33" s="73">
        <f>SUM($J9:AJ9)*$C33/12</f>
        <v>77853.518306666665</v>
      </c>
      <c r="AL33" s="73">
        <f>SUM($J9:AK9)*$C33/12</f>
        <v>77865.965232000002</v>
      </c>
      <c r="AM33" s="73">
        <f>SUM($J9:AL9)*$C33/12</f>
        <v>77880.774575999996</v>
      </c>
      <c r="AN33" s="73">
        <f>SUM($J9:AM9)*$C33/12</f>
        <v>77897.190242666664</v>
      </c>
      <c r="AO33" s="73">
        <f>SUM($J9:AN9)*$C33/12</f>
        <v>77905.818261333334</v>
      </c>
      <c r="AP33" s="73">
        <f>SUM($J9:AO9)*$C33/12</f>
        <v>77916.59042933333</v>
      </c>
      <c r="AQ33" s="73">
        <f>SUM($J9:AP9)*$C33/12</f>
        <v>77930.520066666664</v>
      </c>
      <c r="AR33" s="73">
        <f>SUM($J9:AQ9)*$C33/12</f>
        <v>77941.587797333326</v>
      </c>
      <c r="AS33" s="73">
        <f>SUM($J9:AR9)*$C33/12</f>
        <v>77957.612245333323</v>
      </c>
      <c r="AT33" s="73">
        <f>SUM($J9:AS9)*$C33/12</f>
        <v>98981.16134133334</v>
      </c>
      <c r="AU33" s="73">
        <f>SUM($J9:AT9)*$C33/12</f>
        <v>101024.02918666665</v>
      </c>
      <c r="AV33" s="73">
        <f>SUM($J9:AU9)*$C33/12</f>
        <v>98928.778197333333</v>
      </c>
      <c r="AW33" s="73">
        <f>SUM($J9:AV9)*$C33/12</f>
        <v>99209.651258666665</v>
      </c>
      <c r="AX33" s="73">
        <f>SUM($J9:AW9)*$C33/12</f>
        <v>97313.972213333342</v>
      </c>
      <c r="AY33" s="73">
        <f>SUM($J9:AX9)*$C33/12</f>
        <v>97316.842568000007</v>
      </c>
      <c r="AZ33" s="73">
        <f>SUM($J9:AY9)*$C33/12</f>
        <v>97318.401312000002</v>
      </c>
      <c r="BA33" s="73">
        <f>SUM($J9:AZ9)*$C33/12</f>
        <v>97319.453087999995</v>
      </c>
      <c r="BB33" s="73">
        <f>SUM($J9:BA9)*$C33/12</f>
        <v>97226.734880000004</v>
      </c>
      <c r="BC33" s="73">
        <f>SUM($J9:BB9)*$C33/12</f>
        <v>97227.917893333346</v>
      </c>
      <c r="BD33" s="73">
        <f>SUM($J9:BC9)*$C33/12</f>
        <v>97229.874954666666</v>
      </c>
      <c r="BE33" s="73">
        <f>SUM($J9:BD9)*$C33/12</f>
        <v>97232.557546666663</v>
      </c>
      <c r="BF33" s="73">
        <f>SUM($J9:BE9)*$C33/12</f>
        <v>116963.42988</v>
      </c>
      <c r="BG33" s="73">
        <f>SUM($J9:BF9)*$C33/12</f>
        <v>119321.010864</v>
      </c>
      <c r="BH33" s="73">
        <f>SUM($J9:BG9)*$C33/12</f>
        <v>119660.08243199998</v>
      </c>
      <c r="BI33" s="73">
        <f>SUM($J9:BH9)*$C33/12</f>
        <v>119527.24742933334</v>
      </c>
      <c r="BJ33" s="73">
        <f>SUM($J9:BI9)*$C33/12</f>
        <v>120359.481264</v>
      </c>
      <c r="BK33" s="73">
        <f>SUM($J9:BJ9)*$C33/12</f>
        <v>121248.47577333334</v>
      </c>
      <c r="BL33" s="73">
        <f>SUM($J9:BK9)*$C33/12</f>
        <v>122010.60484799999</v>
      </c>
      <c r="BM33" s="73">
        <f>SUM($J9:BL9)*$C33/12</f>
        <v>123455.66836533333</v>
      </c>
      <c r="BN33" s="73">
        <f>SUM($J9:BM9)*$C33/12</f>
        <v>124748.84133066666</v>
      </c>
      <c r="BO33" s="73">
        <f>SUM($J9:BN9)*$C33/12</f>
        <v>126732.53580533333</v>
      </c>
      <c r="BP33" s="73">
        <f>SUM($J9:BO9)*$C33/12</f>
        <v>129078.19422666666</v>
      </c>
      <c r="BQ33" s="73">
        <f>SUM($J9:BP9)*$C33/12</f>
        <v>130470.87697599999</v>
      </c>
      <c r="BR33" s="73">
        <f>SUM($J9:BQ9)*$C33/12</f>
        <v>130836.217336</v>
      </c>
      <c r="BS33" s="73">
        <f>SUM($J9:BR9)*$C33/12</f>
        <v>130501.27710399999</v>
      </c>
      <c r="BT33" s="73">
        <f>SUM($J9:BS9)*$C33/12</f>
        <v>130717.12508799999</v>
      </c>
      <c r="BU33" s="73">
        <f>SUM($J9:BT9)*$C33/12</f>
        <v>130567.50402666665</v>
      </c>
      <c r="BV33" s="73">
        <f>SUM($J9:BU9)*$C33/12</f>
        <v>130610.02093333332</v>
      </c>
      <c r="BW33" s="73">
        <f>SUM($J9:BV9)*$C33/12</f>
        <v>130598.83469599998</v>
      </c>
      <c r="BX33" s="73">
        <f>SUM($J9:BW9)*$C33/12</f>
        <v>130626.5877253333</v>
      </c>
      <c r="BY33" s="73">
        <f>SUM($J9:BX9)*$C33/12</f>
        <v>130645.0341093333</v>
      </c>
      <c r="BZ33" s="73">
        <f>SUM($J9:BY9)*$C33/12</f>
        <v>130631.5451173333</v>
      </c>
      <c r="CA33" s="73">
        <f>SUM($J9:BZ9)*$C33/12</f>
        <v>130640.3468773333</v>
      </c>
      <c r="CB33" s="73">
        <f>SUM($J9:CA9)*$C33/12</f>
        <v>130655.99562399996</v>
      </c>
      <c r="CC33" s="73">
        <f>SUM($J9:CB9)*$C33/12</f>
        <v>183923.01663999996</v>
      </c>
      <c r="CD33" s="73">
        <f>SUM($J9:CC9)*$C33/12</f>
        <v>184560.39858666665</v>
      </c>
      <c r="CE33" s="52">
        <f>SUM(D33:CD33)</f>
        <v>6433125.3263493329</v>
      </c>
    </row>
    <row r="34" spans="1:85" ht="14.25" customHeight="1" outlineLevel="1" x14ac:dyDescent="0.2">
      <c r="A34" s="41" t="str">
        <f>A10</f>
        <v>Assets 2</v>
      </c>
      <c r="B34" s="74" t="s">
        <v>82</v>
      </c>
      <c r="C34" s="75">
        <f>'Cumulative Through Feb 2026'!L88</f>
        <v>3.5200000000000002E-2</v>
      </c>
      <c r="D34" s="76"/>
      <c r="E34" s="76">
        <f>SUM(D10)*C34/12</f>
        <v>17585.643474666667</v>
      </c>
      <c r="F34" s="76">
        <f>SUM($D10:E10)*$C34/12</f>
        <v>17585.643474666667</v>
      </c>
      <c r="G34" s="76">
        <f>SUM($D10:F10)*$C34/12</f>
        <v>17585.643474666667</v>
      </c>
      <c r="H34" s="76">
        <f>SUM($D10:G10)*$C34/12</f>
        <v>17585.643474666667</v>
      </c>
      <c r="I34" s="76">
        <f>SUM($D10:H10)*$C34/12</f>
        <v>17585.643474666667</v>
      </c>
      <c r="J34" s="76">
        <f>SUM($D10:I10)*$C34/12</f>
        <v>17585.643474666667</v>
      </c>
      <c r="K34" s="76">
        <f>SUM($D10:J10)*$C34/12</f>
        <v>17585.643474666667</v>
      </c>
      <c r="L34" s="76">
        <f>SUM($D10:K10)*$C34/12</f>
        <v>17585.643474666667</v>
      </c>
      <c r="M34" s="76">
        <f>SUM($D10:L10)*$C34/12</f>
        <v>17585.643474666667</v>
      </c>
      <c r="N34" s="76">
        <f>SUM($D10:M10)*$C34/12</f>
        <v>17585.643474666667</v>
      </c>
      <c r="O34" s="76">
        <f>SUM($D10:N10)*$C34/12</f>
        <v>17585.643474666667</v>
      </c>
      <c r="P34" s="76">
        <f>SUM($D10:O10)*$C34/12</f>
        <v>17585.643474666667</v>
      </c>
      <c r="Q34" s="76">
        <f>SUM($D10:P10)*$C34/12</f>
        <v>17585.643474666667</v>
      </c>
      <c r="R34" s="76">
        <f>SUM($D10:Q10)*$C34/12</f>
        <v>17585.643474666667</v>
      </c>
      <c r="S34" s="76">
        <f>SUM($D10:R10)*$C34/12</f>
        <v>17585.643474666667</v>
      </c>
      <c r="T34" s="76">
        <f>SUM($D10:S10)*$C34/12</f>
        <v>17585.643474666667</v>
      </c>
      <c r="U34" s="76">
        <f>SUM($D10:T10)*$C34/12</f>
        <v>17585.643474666667</v>
      </c>
      <c r="V34" s="76">
        <f>SUM($D10:U10)*$C34/12</f>
        <v>17585.643474666667</v>
      </c>
      <c r="W34" s="76">
        <f>SUM($D10:V10)*$C34/12</f>
        <v>17585.643474666667</v>
      </c>
      <c r="X34" s="76">
        <f>SUM($D10:W10)*$C34/12</f>
        <v>17585.643474666667</v>
      </c>
      <c r="Y34" s="76">
        <f>SUM($D10:X10)*$C34/12</f>
        <v>17585.643474666667</v>
      </c>
      <c r="Z34" s="76">
        <f>SUM($D10:Y10)*$C34/12</f>
        <v>17585.643474666667</v>
      </c>
      <c r="AA34" s="76">
        <f>SUM($D10:Z10)*$C34/12</f>
        <v>17585.643474666667</v>
      </c>
      <c r="AB34" s="76">
        <f>SUM($D10:AA10)*$C34/12</f>
        <v>17585.643474666667</v>
      </c>
      <c r="AC34" s="76">
        <f>SUM($D10:AB10)*$C34/12</f>
        <v>17585.643474666667</v>
      </c>
      <c r="AD34" s="76">
        <f>SUM($D10:AC10)*$C34/12</f>
        <v>17585.643474666667</v>
      </c>
      <c r="AE34" s="76">
        <f>SUM($D10:AD10)*$C34/12</f>
        <v>17585.643474666667</v>
      </c>
      <c r="AF34" s="76">
        <f>SUM($D10:AE10)*$C34/12</f>
        <v>17585.643474666667</v>
      </c>
      <c r="AG34" s="76">
        <f>SUM($D10:AF10)*$C34/12</f>
        <v>17585.643474666667</v>
      </c>
      <c r="AH34" s="76">
        <f>SUM($D10:AG10)*$C34/12</f>
        <v>17585.643474666667</v>
      </c>
      <c r="AI34" s="76">
        <f>SUM($D10:AH10)*$C34/12</f>
        <v>17585.643474666667</v>
      </c>
      <c r="AJ34" s="76">
        <f>SUM($D10:AI10)*$C34/12</f>
        <v>17585.643474666667</v>
      </c>
      <c r="AK34" s="76">
        <f>SUM($D10:AJ10)*$C34/12</f>
        <v>17585.643474666667</v>
      </c>
      <c r="AL34" s="76">
        <f>SUM($D10:AK10)*$C34/12</f>
        <v>17585.643474666667</v>
      </c>
      <c r="AM34" s="76">
        <f>SUM($D10:AL10)*$C34/12</f>
        <v>17585.643474666667</v>
      </c>
      <c r="AN34" s="76">
        <f>SUM($D10:AM10)*$C34/12</f>
        <v>17585.643474666667</v>
      </c>
      <c r="AO34" s="76">
        <f>SUM($D10:AN10)*$C34/12</f>
        <v>17585.643474666667</v>
      </c>
      <c r="AP34" s="76">
        <f>SUM($D10:AO10)*$C34/12</f>
        <v>17585.643474666667</v>
      </c>
      <c r="AQ34" s="76">
        <f>SUM($D10:AP10)*$C34/12</f>
        <v>17585.643474666667</v>
      </c>
      <c r="AR34" s="76">
        <f>SUM($D10:AQ10)*$C34/12</f>
        <v>17585.643474666667</v>
      </c>
      <c r="AS34" s="76">
        <f>SUM($D10:AR10)*$C34/12</f>
        <v>17585.643474666667</v>
      </c>
      <c r="AT34" s="76">
        <f>SUM($D10:AS10)*$C34/12</f>
        <v>17585.643474666667</v>
      </c>
      <c r="AU34" s="76">
        <f>SUM($D10:AT10)*$C34/12</f>
        <v>17585.643474666667</v>
      </c>
      <c r="AV34" s="76">
        <f>SUM($D10:AU10)*$C34/12</f>
        <v>17585.643474666667</v>
      </c>
      <c r="AW34" s="76">
        <f>SUM($D10:AV10)*$C34/12</f>
        <v>17585.643474666667</v>
      </c>
      <c r="AX34" s="76">
        <f>SUM($D10:AW10)*$C34/12</f>
        <v>17585.643474666667</v>
      </c>
      <c r="AY34" s="76">
        <f>SUM($D10:AX10)*$C34/12</f>
        <v>17585.643474666667</v>
      </c>
      <c r="AZ34" s="76">
        <f>SUM($D10:AY10)*$C34/12</f>
        <v>17585.643474666667</v>
      </c>
      <c r="BA34" s="76">
        <f>SUM($D10:AZ10)*$C34/12</f>
        <v>17585.643474666667</v>
      </c>
      <c r="BB34" s="76">
        <f>SUM($D10:BA10)*$C34/12</f>
        <v>17585.643474666667</v>
      </c>
      <c r="BC34" s="76">
        <f>SUM($D10:BB10)*$C34/12</f>
        <v>17585.643474666667</v>
      </c>
      <c r="BD34" s="76">
        <f>SUM($D10:BC10)*$C34/12</f>
        <v>17585.643474666667</v>
      </c>
      <c r="BE34" s="76">
        <f>SUM($D10:BD10)*$C34/12</f>
        <v>17585.643474666667</v>
      </c>
      <c r="BF34" s="76">
        <f>SUM($D10:BE10)*$C34/12</f>
        <v>17585.643474666667</v>
      </c>
      <c r="BG34" s="76">
        <f>SUM($D10:BF10)*$C34/12</f>
        <v>17585.643474666667</v>
      </c>
      <c r="BH34" s="76">
        <f>SUM($D10:BG10)*$C34/12</f>
        <v>17585.643474666667</v>
      </c>
      <c r="BI34" s="76">
        <f>SUM($D10:BH10)*$C34/12</f>
        <v>17585.643474666667</v>
      </c>
      <c r="BJ34" s="76">
        <f>SUM($D10:BI10)*$C34/12</f>
        <v>17585.643474666667</v>
      </c>
      <c r="BK34" s="76">
        <f>SUM($D10:BJ10)*$C34/12</f>
        <v>17585.643474666667</v>
      </c>
      <c r="BL34" s="76">
        <f>SUM($D10:BK10)*$C34/12</f>
        <v>17585.643474666667</v>
      </c>
      <c r="BM34" s="76">
        <f>SUM($D10:BL10)*$C34/12</f>
        <v>17585.643474666667</v>
      </c>
      <c r="BN34" s="76">
        <f>SUM($D10:BM10)*$C34/12</f>
        <v>17585.643474666667</v>
      </c>
      <c r="BO34" s="76">
        <f>SUM($D10:BN10)*$C34/12</f>
        <v>17585.643474666667</v>
      </c>
      <c r="BP34" s="76">
        <f>SUM($D10:BO10)*$C34/12</f>
        <v>17585.643474666667</v>
      </c>
      <c r="BQ34" s="76">
        <f>SUM($D10:BP10)*$C34/12</f>
        <v>17585.643474666667</v>
      </c>
      <c r="BR34" s="76">
        <f>SUM($D10:BQ10)*$C34/12</f>
        <v>17585.643474666667</v>
      </c>
      <c r="BS34" s="76">
        <f>SUM($D10:BR10)*$C34/12</f>
        <v>17585.643474666667</v>
      </c>
      <c r="BT34" s="76">
        <f>SUM($D10:BS10)*$C34/12</f>
        <v>17585.643474666667</v>
      </c>
      <c r="BU34" s="76">
        <f>SUM($D10:BT10)*$C34/12</f>
        <v>17585.643474666667</v>
      </c>
      <c r="BV34" s="76">
        <f>SUM($D10:BU10)*$C34/12</f>
        <v>17585.643474666667</v>
      </c>
      <c r="BW34" s="76">
        <f>SUM($D10:BV10)*$C34/12</f>
        <v>17585.643474666667</v>
      </c>
      <c r="BX34" s="76">
        <f>SUM($D10:BW10)*$C34/12</f>
        <v>17585.643474666667</v>
      </c>
      <c r="BY34" s="76">
        <f>SUM($D10:BX10)*$C34/12</f>
        <v>17585.643474666667</v>
      </c>
      <c r="BZ34" s="76">
        <f>SUM($D10:BY10)*$C34/12</f>
        <v>17585.643474666667</v>
      </c>
      <c r="CA34" s="76">
        <f>SUM($D10:BZ10)*$C34/12</f>
        <v>17585.643474666667</v>
      </c>
      <c r="CB34" s="76">
        <f>SUM($D10:CA10)*$C34/12</f>
        <v>17585.643474666667</v>
      </c>
      <c r="CC34" s="76">
        <f>SUM($D10:CB10)*$C34/12</f>
        <v>17585.643474666667</v>
      </c>
      <c r="CD34" s="76">
        <f>SUM($D10:CC10)*$C34/12</f>
        <v>17585.643474666667</v>
      </c>
      <c r="CE34" s="52">
        <f>SUM(D34:CD34)</f>
        <v>1371680.1910239989</v>
      </c>
    </row>
    <row r="35" spans="1:85" ht="14.25" customHeight="1" outlineLevel="1" thickBot="1" x14ac:dyDescent="0.25">
      <c r="A35" s="56"/>
      <c r="B35" s="57"/>
      <c r="C35" s="57"/>
      <c r="D35" s="57"/>
      <c r="E35" s="57"/>
      <c r="F35" s="57"/>
      <c r="G35" s="57"/>
      <c r="H35" s="57"/>
      <c r="I35" s="5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52"/>
    </row>
    <row r="36" spans="1:85" outlineLevel="1" x14ac:dyDescent="0.2">
      <c r="B36" s="74" t="s">
        <v>86</v>
      </c>
      <c r="C36" s="74"/>
      <c r="D36" s="78">
        <f t="shared" ref="D36:BO36" si="14">SUM(D33:D35)</f>
        <v>0</v>
      </c>
      <c r="E36" s="78">
        <f t="shared" si="14"/>
        <v>17585.643474666667</v>
      </c>
      <c r="F36" s="78">
        <f t="shared" si="14"/>
        <v>17585.643474666667</v>
      </c>
      <c r="G36" s="78">
        <f t="shared" si="14"/>
        <v>17585.643474666667</v>
      </c>
      <c r="H36" s="78">
        <f t="shared" si="14"/>
        <v>17585.643474666667</v>
      </c>
      <c r="I36" s="78">
        <f t="shared" si="14"/>
        <v>17585.643474666667</v>
      </c>
      <c r="J36" s="78">
        <f t="shared" si="14"/>
        <v>17585.643474666667</v>
      </c>
      <c r="K36" s="78">
        <f t="shared" si="14"/>
        <v>53129.926725333338</v>
      </c>
      <c r="L36" s="78">
        <f t="shared" si="14"/>
        <v>53149.940448000008</v>
      </c>
      <c r="M36" s="78">
        <f t="shared" si="14"/>
        <v>53051.120085333343</v>
      </c>
      <c r="N36" s="78">
        <f t="shared" si="14"/>
        <v>53081.806389333346</v>
      </c>
      <c r="O36" s="78">
        <f t="shared" si="14"/>
        <v>53127.398309333337</v>
      </c>
      <c r="P36" s="78">
        <f t="shared" si="14"/>
        <v>53167.628448000003</v>
      </c>
      <c r="Q36" s="78">
        <f t="shared" si="14"/>
        <v>53202.21687733334</v>
      </c>
      <c r="R36" s="78">
        <f t="shared" si="14"/>
        <v>53205.175437333339</v>
      </c>
      <c r="S36" s="78">
        <f t="shared" si="14"/>
        <v>53199.258317333341</v>
      </c>
      <c r="T36" s="78">
        <f t="shared" si="14"/>
        <v>53199.258317333341</v>
      </c>
      <c r="U36" s="78">
        <f t="shared" si="14"/>
        <v>53199.258317333341</v>
      </c>
      <c r="V36" s="78">
        <f t="shared" si="14"/>
        <v>53199.258317333341</v>
      </c>
      <c r="W36" s="78">
        <f t="shared" si="14"/>
        <v>75358.755002666672</v>
      </c>
      <c r="X36" s="78">
        <f t="shared" si="14"/>
        <v>75571.915466666673</v>
      </c>
      <c r="Y36" s="78">
        <f t="shared" si="14"/>
        <v>75627.412784</v>
      </c>
      <c r="Z36" s="78">
        <f t="shared" si="14"/>
        <v>75615.555018666666</v>
      </c>
      <c r="AA36" s="78">
        <f t="shared" si="14"/>
        <v>75357.227498666674</v>
      </c>
      <c r="AB36" s="78">
        <f t="shared" si="14"/>
        <v>75357.227498666674</v>
      </c>
      <c r="AC36" s="78">
        <f t="shared" si="14"/>
        <v>75357.227498666674</v>
      </c>
      <c r="AD36" s="78">
        <f t="shared" si="14"/>
        <v>75357.227498666674</v>
      </c>
      <c r="AE36" s="78">
        <f t="shared" si="14"/>
        <v>75357.227498666674</v>
      </c>
      <c r="AF36" s="78">
        <f t="shared" si="14"/>
        <v>75357.227498666674</v>
      </c>
      <c r="AG36" s="78">
        <f t="shared" si="14"/>
        <v>75357.227498666674</v>
      </c>
      <c r="AH36" s="78">
        <f t="shared" si="14"/>
        <v>75357.227498666674</v>
      </c>
      <c r="AI36" s="78">
        <f t="shared" si="14"/>
        <v>95411.949922666667</v>
      </c>
      <c r="AJ36" s="78">
        <f t="shared" si="14"/>
        <v>95427.097861333328</v>
      </c>
      <c r="AK36" s="78">
        <f t="shared" si="14"/>
        <v>95439.161781333329</v>
      </c>
      <c r="AL36" s="78">
        <f t="shared" si="14"/>
        <v>95451.608706666666</v>
      </c>
      <c r="AM36" s="78">
        <f t="shared" si="14"/>
        <v>95466.41805066666</v>
      </c>
      <c r="AN36" s="78">
        <f t="shared" si="14"/>
        <v>95482.833717333328</v>
      </c>
      <c r="AO36" s="78">
        <f t="shared" si="14"/>
        <v>95491.461735999997</v>
      </c>
      <c r="AP36" s="78">
        <f t="shared" si="14"/>
        <v>95502.233903999993</v>
      </c>
      <c r="AQ36" s="78">
        <f t="shared" si="14"/>
        <v>95516.163541333328</v>
      </c>
      <c r="AR36" s="78">
        <f t="shared" si="14"/>
        <v>95527.23127199999</v>
      </c>
      <c r="AS36" s="78">
        <f t="shared" si="14"/>
        <v>95543.255719999986</v>
      </c>
      <c r="AT36" s="78">
        <f t="shared" si="14"/>
        <v>116566.804816</v>
      </c>
      <c r="AU36" s="78">
        <f t="shared" si="14"/>
        <v>118609.67266133332</v>
      </c>
      <c r="AV36" s="78">
        <f t="shared" si="14"/>
        <v>116514.421672</v>
      </c>
      <c r="AW36" s="78">
        <f t="shared" si="14"/>
        <v>116795.29473333333</v>
      </c>
      <c r="AX36" s="78">
        <f t="shared" si="14"/>
        <v>114899.61568800001</v>
      </c>
      <c r="AY36" s="78">
        <f t="shared" si="14"/>
        <v>114902.48604266667</v>
      </c>
      <c r="AZ36" s="78">
        <f t="shared" si="14"/>
        <v>114904.04478666667</v>
      </c>
      <c r="BA36" s="78">
        <f t="shared" si="14"/>
        <v>114905.09656266666</v>
      </c>
      <c r="BB36" s="78">
        <f t="shared" si="14"/>
        <v>114812.37835466667</v>
      </c>
      <c r="BC36" s="78">
        <f t="shared" si="14"/>
        <v>114813.56136800001</v>
      </c>
      <c r="BD36" s="78">
        <f t="shared" si="14"/>
        <v>114815.51842933333</v>
      </c>
      <c r="BE36" s="78">
        <f t="shared" si="14"/>
        <v>114818.20102133333</v>
      </c>
      <c r="BF36" s="78">
        <f t="shared" si="14"/>
        <v>134549.07335466667</v>
      </c>
      <c r="BG36" s="78">
        <f t="shared" si="14"/>
        <v>136906.65433866667</v>
      </c>
      <c r="BH36" s="78">
        <f t="shared" si="14"/>
        <v>137245.72590666666</v>
      </c>
      <c r="BI36" s="78">
        <f t="shared" si="14"/>
        <v>137112.890904</v>
      </c>
      <c r="BJ36" s="78">
        <f t="shared" si="14"/>
        <v>137945.12473866667</v>
      </c>
      <c r="BK36" s="78">
        <f t="shared" si="14"/>
        <v>138834.119248</v>
      </c>
      <c r="BL36" s="78">
        <f t="shared" si="14"/>
        <v>139596.24832266665</v>
      </c>
      <c r="BM36" s="78">
        <f t="shared" si="14"/>
        <v>141041.31184000001</v>
      </c>
      <c r="BN36" s="78">
        <f t="shared" si="14"/>
        <v>142334.48480533334</v>
      </c>
      <c r="BO36" s="78">
        <f t="shared" si="14"/>
        <v>144318.17928000001</v>
      </c>
      <c r="BP36" s="78">
        <f t="shared" ref="BP36:CD36" si="15">SUM(BP33:BP35)</f>
        <v>146663.83770133334</v>
      </c>
      <c r="BQ36" s="78">
        <f t="shared" si="15"/>
        <v>148056.52045066666</v>
      </c>
      <c r="BR36" s="78">
        <f t="shared" si="15"/>
        <v>148421.86081066667</v>
      </c>
      <c r="BS36" s="78">
        <f t="shared" si="15"/>
        <v>148086.92057866667</v>
      </c>
      <c r="BT36" s="78">
        <f t="shared" si="15"/>
        <v>148302.76856266666</v>
      </c>
      <c r="BU36" s="78">
        <f t="shared" si="15"/>
        <v>148153.14750133333</v>
      </c>
      <c r="BV36" s="78">
        <f t="shared" si="15"/>
        <v>148195.66440799998</v>
      </c>
      <c r="BW36" s="78">
        <f t="shared" si="15"/>
        <v>148184.47817066664</v>
      </c>
      <c r="BX36" s="78">
        <f t="shared" si="15"/>
        <v>148212.23119999998</v>
      </c>
      <c r="BY36" s="78">
        <f t="shared" si="15"/>
        <v>148230.67758399996</v>
      </c>
      <c r="BZ36" s="78">
        <f t="shared" si="15"/>
        <v>148217.18859199996</v>
      </c>
      <c r="CA36" s="78">
        <f t="shared" si="15"/>
        <v>148225.99035199996</v>
      </c>
      <c r="CB36" s="78">
        <f t="shared" si="15"/>
        <v>148241.63909866664</v>
      </c>
      <c r="CC36" s="78">
        <f t="shared" si="15"/>
        <v>201508.66011466662</v>
      </c>
      <c r="CD36" s="78">
        <f t="shared" si="15"/>
        <v>202146.04206133331</v>
      </c>
      <c r="CE36" s="52">
        <f>SUM(D36:CD36)</f>
        <v>7804805.5173733328</v>
      </c>
    </row>
    <row r="37" spans="1:85" outlineLevel="1" x14ac:dyDescent="0.2">
      <c r="B37" s="79"/>
      <c r="C37" s="79"/>
      <c r="D37" s="79"/>
      <c r="E37" s="79"/>
      <c r="F37" s="79"/>
      <c r="G37" s="79"/>
      <c r="H37" s="79"/>
      <c r="I37" s="79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79"/>
      <c r="W37" s="79"/>
      <c r="X37" s="79"/>
      <c r="Y37" s="81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CE37" s="52"/>
    </row>
    <row r="38" spans="1:85" x14ac:dyDescent="0.2">
      <c r="B38" s="83" t="s">
        <v>87</v>
      </c>
      <c r="C38" s="83"/>
      <c r="D38" s="84">
        <f t="shared" ref="D38" si="16">+D36</f>
        <v>0</v>
      </c>
      <c r="E38" s="84">
        <f>D38+E36</f>
        <v>17585.643474666667</v>
      </c>
      <c r="F38" s="84">
        <f t="shared" ref="F38:BQ38" si="17">E38+F36</f>
        <v>35171.286949333335</v>
      </c>
      <c r="G38" s="84">
        <f t="shared" si="17"/>
        <v>52756.930424000006</v>
      </c>
      <c r="H38" s="84">
        <f t="shared" si="17"/>
        <v>70342.573898666669</v>
      </c>
      <c r="I38" s="84">
        <f t="shared" si="17"/>
        <v>87928.217373333333</v>
      </c>
      <c r="J38" s="84">
        <f t="shared" si="17"/>
        <v>105513.860848</v>
      </c>
      <c r="K38" s="84">
        <f t="shared" si="17"/>
        <v>158643.78757333333</v>
      </c>
      <c r="L38" s="84">
        <f t="shared" si="17"/>
        <v>211793.72802133334</v>
      </c>
      <c r="M38" s="84">
        <f t="shared" si="17"/>
        <v>264844.8481066667</v>
      </c>
      <c r="N38" s="84">
        <f t="shared" si="17"/>
        <v>317926.65449600003</v>
      </c>
      <c r="O38" s="84">
        <f t="shared" si="17"/>
        <v>371054.0528053334</v>
      </c>
      <c r="P38" s="84">
        <f t="shared" si="17"/>
        <v>424221.6812533334</v>
      </c>
      <c r="Q38" s="84">
        <f t="shared" si="17"/>
        <v>477423.89813066676</v>
      </c>
      <c r="R38" s="84">
        <f t="shared" si="17"/>
        <v>530629.07356800011</v>
      </c>
      <c r="S38" s="84">
        <f t="shared" si="17"/>
        <v>583828.33188533341</v>
      </c>
      <c r="T38" s="84">
        <f t="shared" si="17"/>
        <v>637027.5902026667</v>
      </c>
      <c r="U38" s="84">
        <f t="shared" si="17"/>
        <v>690226.84852</v>
      </c>
      <c r="V38" s="84">
        <f t="shared" si="17"/>
        <v>743426.1068373333</v>
      </c>
      <c r="W38" s="84">
        <f t="shared" si="17"/>
        <v>818784.86183999991</v>
      </c>
      <c r="X38" s="84">
        <f t="shared" si="17"/>
        <v>894356.7773066666</v>
      </c>
      <c r="Y38" s="84">
        <f t="shared" si="17"/>
        <v>969984.19009066664</v>
      </c>
      <c r="Z38" s="84">
        <f t="shared" si="17"/>
        <v>1045599.7451093333</v>
      </c>
      <c r="AA38" s="84">
        <f t="shared" si="17"/>
        <v>1120956.972608</v>
      </c>
      <c r="AB38" s="84">
        <f t="shared" si="17"/>
        <v>1196314.2001066667</v>
      </c>
      <c r="AC38" s="84">
        <f t="shared" si="17"/>
        <v>1271671.4276053333</v>
      </c>
      <c r="AD38" s="84">
        <f t="shared" si="17"/>
        <v>1347028.6551039999</v>
      </c>
      <c r="AE38" s="84">
        <f t="shared" si="17"/>
        <v>1422385.8826026665</v>
      </c>
      <c r="AF38" s="84">
        <f t="shared" si="17"/>
        <v>1497743.1101013331</v>
      </c>
      <c r="AG38" s="84">
        <f t="shared" si="17"/>
        <v>1573100.3375999997</v>
      </c>
      <c r="AH38" s="84">
        <f t="shared" si="17"/>
        <v>1648457.5650986664</v>
      </c>
      <c r="AI38" s="84">
        <f t="shared" si="17"/>
        <v>1743869.515021333</v>
      </c>
      <c r="AJ38" s="84">
        <f t="shared" si="17"/>
        <v>1839296.6128826663</v>
      </c>
      <c r="AK38" s="84">
        <f t="shared" si="17"/>
        <v>1934735.7746639997</v>
      </c>
      <c r="AL38" s="84">
        <f t="shared" si="17"/>
        <v>2030187.3833706663</v>
      </c>
      <c r="AM38" s="84">
        <f t="shared" si="17"/>
        <v>2125653.8014213331</v>
      </c>
      <c r="AN38" s="84">
        <f t="shared" si="17"/>
        <v>2221136.6351386663</v>
      </c>
      <c r="AO38" s="84">
        <f t="shared" si="17"/>
        <v>2316628.0968746664</v>
      </c>
      <c r="AP38" s="84">
        <f t="shared" si="17"/>
        <v>2412130.3307786663</v>
      </c>
      <c r="AQ38" s="84">
        <f t="shared" si="17"/>
        <v>2507646.4943199996</v>
      </c>
      <c r="AR38" s="84">
        <f t="shared" si="17"/>
        <v>2603173.7255919995</v>
      </c>
      <c r="AS38" s="84">
        <f t="shared" si="17"/>
        <v>2698716.9813119993</v>
      </c>
      <c r="AT38" s="84">
        <f t="shared" si="17"/>
        <v>2815283.7861279994</v>
      </c>
      <c r="AU38" s="84">
        <f t="shared" si="17"/>
        <v>2933893.4587893328</v>
      </c>
      <c r="AV38" s="84">
        <f t="shared" si="17"/>
        <v>3050407.8804613329</v>
      </c>
      <c r="AW38" s="84">
        <f t="shared" si="17"/>
        <v>3167203.1751946663</v>
      </c>
      <c r="AX38" s="84">
        <f t="shared" si="17"/>
        <v>3282102.7908826661</v>
      </c>
      <c r="AY38" s="84">
        <f t="shared" si="17"/>
        <v>3397005.2769253328</v>
      </c>
      <c r="AZ38" s="84">
        <f t="shared" si="17"/>
        <v>3511909.3217119994</v>
      </c>
      <c r="BA38" s="84">
        <f t="shared" si="17"/>
        <v>3626814.4182746662</v>
      </c>
      <c r="BB38" s="84">
        <f t="shared" si="17"/>
        <v>3741626.7966293329</v>
      </c>
      <c r="BC38" s="84">
        <f t="shared" si="17"/>
        <v>3856440.3579973332</v>
      </c>
      <c r="BD38" s="84">
        <f t="shared" si="17"/>
        <v>3971255.8764266665</v>
      </c>
      <c r="BE38" s="84">
        <f t="shared" si="17"/>
        <v>4086074.0774479997</v>
      </c>
      <c r="BF38" s="84">
        <f t="shared" si="17"/>
        <v>4220623.1508026663</v>
      </c>
      <c r="BG38" s="84">
        <f t="shared" si="17"/>
        <v>4357529.8051413326</v>
      </c>
      <c r="BH38" s="84">
        <f t="shared" si="17"/>
        <v>4494775.5310479989</v>
      </c>
      <c r="BI38" s="84">
        <f t="shared" si="17"/>
        <v>4631888.421951999</v>
      </c>
      <c r="BJ38" s="84">
        <f t="shared" si="17"/>
        <v>4769833.5466906652</v>
      </c>
      <c r="BK38" s="84">
        <f t="shared" si="17"/>
        <v>4908667.6659386652</v>
      </c>
      <c r="BL38" s="84">
        <f t="shared" si="17"/>
        <v>5048263.9142613318</v>
      </c>
      <c r="BM38" s="84">
        <f t="shared" si="17"/>
        <v>5189305.2261013314</v>
      </c>
      <c r="BN38" s="84">
        <f t="shared" si="17"/>
        <v>5331639.7109066648</v>
      </c>
      <c r="BO38" s="84">
        <f t="shared" si="17"/>
        <v>5475957.8901866646</v>
      </c>
      <c r="BP38" s="84">
        <f t="shared" si="17"/>
        <v>5622621.7278879983</v>
      </c>
      <c r="BQ38" s="84">
        <f t="shared" si="17"/>
        <v>5770678.2483386649</v>
      </c>
      <c r="BR38" s="84">
        <f t="shared" ref="BR38:CD38" si="18">BQ38+BR36</f>
        <v>5919100.1091493312</v>
      </c>
      <c r="BS38" s="84">
        <f t="shared" si="18"/>
        <v>6067187.0297279982</v>
      </c>
      <c r="BT38" s="84">
        <f t="shared" si="18"/>
        <v>6215489.7982906653</v>
      </c>
      <c r="BU38" s="84">
        <f t="shared" si="18"/>
        <v>6363642.9457919989</v>
      </c>
      <c r="BV38" s="84">
        <f t="shared" si="18"/>
        <v>6511838.6101999991</v>
      </c>
      <c r="BW38" s="84">
        <f t="shared" si="18"/>
        <v>6660023.0883706659</v>
      </c>
      <c r="BX38" s="84">
        <f t="shared" si="18"/>
        <v>6808235.3195706662</v>
      </c>
      <c r="BY38" s="84">
        <f t="shared" si="18"/>
        <v>6956465.9971546661</v>
      </c>
      <c r="BZ38" s="84">
        <f t="shared" si="18"/>
        <v>7104683.185746666</v>
      </c>
      <c r="CA38" s="84">
        <f t="shared" si="18"/>
        <v>7252909.1760986662</v>
      </c>
      <c r="CB38" s="84">
        <f t="shared" si="18"/>
        <v>7401150.8151973328</v>
      </c>
      <c r="CC38" s="84">
        <f t="shared" si="18"/>
        <v>7602659.4753119992</v>
      </c>
      <c r="CD38" s="84">
        <f t="shared" si="18"/>
        <v>7804805.5173733328</v>
      </c>
      <c r="CE38" s="40"/>
    </row>
    <row r="39" spans="1:85" x14ac:dyDescent="0.2">
      <c r="B39" s="79"/>
      <c r="C39" s="79"/>
      <c r="D39" s="79"/>
      <c r="E39" s="79"/>
      <c r="F39" s="79"/>
      <c r="G39" s="79"/>
      <c r="H39" s="79"/>
      <c r="I39" s="79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79"/>
      <c r="W39" s="79"/>
      <c r="X39" s="79"/>
      <c r="Y39" s="85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CE39" s="40"/>
    </row>
    <row r="40" spans="1:85" ht="13.5" thickBot="1" x14ac:dyDescent="0.25">
      <c r="B40" s="38" t="s">
        <v>88</v>
      </c>
      <c r="C40" s="58" t="s">
        <v>89</v>
      </c>
      <c r="D40" s="38"/>
      <c r="E40" s="38"/>
      <c r="F40" s="38"/>
      <c r="G40" s="38"/>
      <c r="H40" s="38"/>
      <c r="I40" s="38"/>
      <c r="J40" s="86"/>
      <c r="K40" s="86"/>
      <c r="L40" s="86"/>
      <c r="M40" s="86"/>
      <c r="N40" s="80"/>
      <c r="O40" s="80"/>
      <c r="P40" s="80"/>
      <c r="Q40" s="80"/>
      <c r="R40" s="80"/>
      <c r="S40" s="80"/>
      <c r="T40" s="80"/>
      <c r="U40" s="80"/>
      <c r="V40" s="79"/>
      <c r="W40" s="79"/>
      <c r="X40" s="79"/>
      <c r="Y40" s="85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CE40" s="40"/>
    </row>
    <row r="41" spans="1:85" outlineLevel="1" x14ac:dyDescent="0.2">
      <c r="A41" s="41" t="str">
        <f>A9</f>
        <v>Assets 1</v>
      </c>
      <c r="B41" s="71" t="str">
        <f>B9</f>
        <v>FERC Plant Account 36400</v>
      </c>
      <c r="C41" s="87" t="s">
        <v>90</v>
      </c>
      <c r="D41" s="88"/>
      <c r="E41" s="88"/>
      <c r="F41" s="88"/>
      <c r="G41" s="88"/>
      <c r="H41" s="88"/>
      <c r="I41" s="88"/>
      <c r="J41" s="88">
        <f t="shared" ref="J41:T41" si="19">SUM($J9:$T9)*$K$80/12</f>
        <v>37940.640812500002</v>
      </c>
      <c r="K41" s="88">
        <f t="shared" si="19"/>
        <v>37940.640812500002</v>
      </c>
      <c r="L41" s="88">
        <f t="shared" si="19"/>
        <v>37940.640812500002</v>
      </c>
      <c r="M41" s="88">
        <f t="shared" si="19"/>
        <v>37940.640812500002</v>
      </c>
      <c r="N41" s="88">
        <f t="shared" si="19"/>
        <v>37940.640812500002</v>
      </c>
      <c r="O41" s="88">
        <f t="shared" si="19"/>
        <v>37940.640812500002</v>
      </c>
      <c r="P41" s="88">
        <f t="shared" si="19"/>
        <v>37940.640812500002</v>
      </c>
      <c r="Q41" s="88">
        <f t="shared" si="19"/>
        <v>37940.640812500002</v>
      </c>
      <c r="R41" s="88">
        <f t="shared" si="19"/>
        <v>37940.640812500002</v>
      </c>
      <c r="S41" s="88">
        <f t="shared" si="19"/>
        <v>37940.640812500002</v>
      </c>
      <c r="T41" s="88">
        <f t="shared" si="19"/>
        <v>37940.640812500002</v>
      </c>
      <c r="U41" s="88">
        <f t="shared" ref="U41:AF41" si="20">SUM($J9:$T9)*$L$80/12+SUM($U9:$AF9)*$K$80/12</f>
        <v>96644.05397136668</v>
      </c>
      <c r="V41" s="88">
        <f t="shared" si="20"/>
        <v>96644.05397136668</v>
      </c>
      <c r="W41" s="88">
        <f t="shared" si="20"/>
        <v>96644.05397136668</v>
      </c>
      <c r="X41" s="88">
        <f t="shared" si="20"/>
        <v>96644.05397136668</v>
      </c>
      <c r="Y41" s="88">
        <f t="shared" si="20"/>
        <v>96644.05397136668</v>
      </c>
      <c r="Z41" s="88">
        <f t="shared" si="20"/>
        <v>96644.05397136668</v>
      </c>
      <c r="AA41" s="88">
        <f t="shared" si="20"/>
        <v>96644.05397136668</v>
      </c>
      <c r="AB41" s="88">
        <f t="shared" si="20"/>
        <v>96644.05397136668</v>
      </c>
      <c r="AC41" s="88">
        <f t="shared" si="20"/>
        <v>96644.05397136668</v>
      </c>
      <c r="AD41" s="88">
        <f t="shared" si="20"/>
        <v>96644.05397136668</v>
      </c>
      <c r="AE41" s="88">
        <f t="shared" si="20"/>
        <v>96644.05397136668</v>
      </c>
      <c r="AF41" s="88">
        <f t="shared" si="20"/>
        <v>96644.05397136668</v>
      </c>
      <c r="AG41" s="88">
        <f>SUM($J9:$T9)*$M$80/12+SUM($U9:$AF9)*$L$80/12+SUM($AG9:$AR9)*$K$80/12</f>
        <v>134502.29876549167</v>
      </c>
      <c r="AH41" s="88">
        <f t="shared" ref="AH41:AR41" si="21">SUM($J9:$T9)*$M$80/12+SUM($U9:$AF9)*$L$80/12+SUM($AG9:$AR9)*$K$80/12</f>
        <v>134502.29876549167</v>
      </c>
      <c r="AI41" s="88">
        <f t="shared" si="21"/>
        <v>134502.29876549167</v>
      </c>
      <c r="AJ41" s="88">
        <f t="shared" si="21"/>
        <v>134502.29876549167</v>
      </c>
      <c r="AK41" s="88">
        <f t="shared" si="21"/>
        <v>134502.29876549167</v>
      </c>
      <c r="AL41" s="88">
        <f t="shared" si="21"/>
        <v>134502.29876549167</v>
      </c>
      <c r="AM41" s="88">
        <f t="shared" si="21"/>
        <v>134502.29876549167</v>
      </c>
      <c r="AN41" s="88">
        <f t="shared" si="21"/>
        <v>134502.29876549167</v>
      </c>
      <c r="AO41" s="88">
        <f t="shared" si="21"/>
        <v>134502.29876549167</v>
      </c>
      <c r="AP41" s="88">
        <f t="shared" si="21"/>
        <v>134502.29876549167</v>
      </c>
      <c r="AQ41" s="88">
        <f t="shared" si="21"/>
        <v>134502.29876549167</v>
      </c>
      <c r="AR41" s="88">
        <f t="shared" si="21"/>
        <v>134502.29876549167</v>
      </c>
      <c r="AS41" s="88">
        <f>SUM($J9:$T9)*$N$80/12+SUM($U9:$AF9)*$M$80/12+SUM($AG9:$AR9)*$L$80/12+SUM($AS9:$BC9)*$K$80/12</f>
        <v>166456.81306725001</v>
      </c>
      <c r="AT41" s="88">
        <f t="shared" ref="AT41:BD41" si="22">SUM($J9:$T9)*$N$80/12+SUM($U9:$AF9)*$M$80/12+SUM($AG9:$AR9)*$L$80/12+SUM($AS9:$BC9)*$K$80/12</f>
        <v>166456.81306725001</v>
      </c>
      <c r="AU41" s="88">
        <f t="shared" si="22"/>
        <v>166456.81306725001</v>
      </c>
      <c r="AV41" s="88">
        <f t="shared" si="22"/>
        <v>166456.81306725001</v>
      </c>
      <c r="AW41" s="88">
        <f t="shared" si="22"/>
        <v>166456.81306725001</v>
      </c>
      <c r="AX41" s="88">
        <f t="shared" si="22"/>
        <v>166456.81306725001</v>
      </c>
      <c r="AY41" s="88">
        <f t="shared" si="22"/>
        <v>166456.81306725001</v>
      </c>
      <c r="AZ41" s="88">
        <f t="shared" si="22"/>
        <v>166456.81306725001</v>
      </c>
      <c r="BA41" s="88">
        <f t="shared" si="22"/>
        <v>166456.81306725001</v>
      </c>
      <c r="BB41" s="88">
        <f t="shared" si="22"/>
        <v>166456.81306725001</v>
      </c>
      <c r="BC41" s="88">
        <f t="shared" si="22"/>
        <v>166456.81306725001</v>
      </c>
      <c r="BD41" s="88">
        <f t="shared" si="22"/>
        <v>166456.81306725001</v>
      </c>
      <c r="BE41" s="88">
        <f>SUM($J9:$T9)*$O$80/12+SUM($U9:$AF9)*$N$80/12+SUM($AG9:$AR9)*$M$80/12+SUM($AS9:$BC9)*$L$80/12+SUM($BE9:$BP9)*$K$80/12</f>
        <v>209909.83807436665</v>
      </c>
      <c r="BF41" s="88">
        <f t="shared" ref="BF41:BP41" si="23">SUM($J9:$T9)*$O$80/12+SUM($U9:$AF9)*$N$80/12+SUM($AG9:$AR9)*$M$80/12+SUM($AS9:$BC9)*$L$80/12+SUM($BE9:$BP9)*$K$80/12</f>
        <v>209909.83807436665</v>
      </c>
      <c r="BG41" s="88">
        <f t="shared" si="23"/>
        <v>209909.83807436665</v>
      </c>
      <c r="BH41" s="88">
        <f t="shared" si="23"/>
        <v>209909.83807436665</v>
      </c>
      <c r="BI41" s="88">
        <f t="shared" si="23"/>
        <v>209909.83807436665</v>
      </c>
      <c r="BJ41" s="88">
        <f t="shared" si="23"/>
        <v>209909.83807436665</v>
      </c>
      <c r="BK41" s="88">
        <f t="shared" si="23"/>
        <v>209909.83807436665</v>
      </c>
      <c r="BL41" s="88">
        <f t="shared" si="23"/>
        <v>209909.83807436665</v>
      </c>
      <c r="BM41" s="88">
        <f t="shared" si="23"/>
        <v>209909.83807436665</v>
      </c>
      <c r="BN41" s="88">
        <f t="shared" si="23"/>
        <v>209909.83807436665</v>
      </c>
      <c r="BO41" s="88">
        <f t="shared" si="23"/>
        <v>209909.83807436665</v>
      </c>
      <c r="BP41" s="88">
        <f t="shared" si="23"/>
        <v>209909.83807436665</v>
      </c>
      <c r="BQ41" s="88">
        <f t="shared" ref="BQ41:CA41" si="24">SUM($J9:$T9)*$P$80/12+SUM($U9:$AF9)*$O$80/12+SUM($AG9:$AR9)*$N$80/12+SUM($AS9:$BC9)*$M$80/12+SUM($BE9:$BP9)*$L$80/12+SUM($BQ9:$CB9)*$K$80/12</f>
        <v>286525.39162221667</v>
      </c>
      <c r="BR41" s="88">
        <f t="shared" si="24"/>
        <v>286525.39162221667</v>
      </c>
      <c r="BS41" s="88">
        <f t="shared" si="24"/>
        <v>286525.39162221667</v>
      </c>
      <c r="BT41" s="88">
        <f t="shared" si="24"/>
        <v>286525.39162221667</v>
      </c>
      <c r="BU41" s="88">
        <f t="shared" si="24"/>
        <v>286525.39162221667</v>
      </c>
      <c r="BV41" s="88">
        <f t="shared" si="24"/>
        <v>286525.39162221667</v>
      </c>
      <c r="BW41" s="88">
        <f t="shared" si="24"/>
        <v>286525.39162221667</v>
      </c>
      <c r="BX41" s="88">
        <f t="shared" si="24"/>
        <v>286525.39162221667</v>
      </c>
      <c r="BY41" s="88">
        <f t="shared" si="24"/>
        <v>286525.39162221667</v>
      </c>
      <c r="BZ41" s="88">
        <f t="shared" si="24"/>
        <v>286525.39162221667</v>
      </c>
      <c r="CA41" s="88">
        <f t="shared" si="24"/>
        <v>286525.39162221667</v>
      </c>
      <c r="CB41" s="88">
        <f>SUM($J9:$T9)*$P$80/12+SUM($U9:$AF9)*$O$80/12+SUM($AG9:$AR9)*$N$80/12+SUM($AS9:$BC9)*$M$80/12+SUM($BE9:$BP9)*$L$80/12+SUM($BQ9:$CB9)*$K$80/12</f>
        <v>286525.39162221667</v>
      </c>
      <c r="CC41" s="88">
        <f>SUM($J9:$T9)*$Q$80/12+SUM($U9:$AF9)*$P$80/12+SUM($AG9:$AR9)*$O$80/12+SUM($AS9:$BC9)*$N$80/12+SUM($BE9:$BP9)*$M$80/12+SUM($BQ9:$CB9)*$L$80/12+SUM($CC9:$CD9)*$K$80/12</f>
        <v>322702.96050068329</v>
      </c>
      <c r="CD41" s="88">
        <f>SUM($J9:$T9)*$Q$80/12+SUM($U9:$AF9)*$P$80/12+SUM($AG9:$AR9)*$O$80/12+SUM($AS9:$BC9)*$N$80/12+SUM($BE9:$BP9)*$M$80/12+SUM($BQ9:$CB9)*$L$80/12+SUM($CC9:$CD9)*$K$80/12</f>
        <v>322702.96050068329</v>
      </c>
      <c r="CE41" s="52">
        <f>SUM(D41:CD41)</f>
        <v>11791213.715947174</v>
      </c>
      <c r="CF41" s="89"/>
      <c r="CG41" s="89"/>
    </row>
    <row r="42" spans="1:85" outlineLevel="1" x14ac:dyDescent="0.2">
      <c r="A42" s="90" t="str">
        <f>A10</f>
        <v>Assets 2</v>
      </c>
      <c r="B42" s="74" t="str">
        <f>B10</f>
        <v>FERC Plant Account 36500</v>
      </c>
      <c r="C42" s="87" t="s">
        <v>90</v>
      </c>
      <c r="D42" s="91">
        <f>SUM($D10:$H10)*$K$80/12</f>
        <v>18734.705406249999</v>
      </c>
      <c r="E42" s="91">
        <f>SUM($D10:$H10)*$K$80/12</f>
        <v>18734.705406249999</v>
      </c>
      <c r="F42" s="91">
        <f t="shared" ref="F42:G42" si="25">SUM($D10:$H10)*$K$80/12</f>
        <v>18734.705406249999</v>
      </c>
      <c r="G42" s="91">
        <f t="shared" si="25"/>
        <v>18734.705406249999</v>
      </c>
      <c r="H42" s="91">
        <f>SUM($D10:$H10)*$K$80/12</f>
        <v>18734.705406249999</v>
      </c>
      <c r="I42" s="91">
        <f>SUM($D10:$H10)*$L$80/12+SUM($I10:$T10)*$K$80/12</f>
        <v>36065.556887391671</v>
      </c>
      <c r="J42" s="91">
        <f t="shared" ref="J42:S42" si="26">SUM($D10:$H10)*$L$80/12+SUM($I10:$T10)*$K$80/12</f>
        <v>36065.556887391671</v>
      </c>
      <c r="K42" s="91">
        <f t="shared" si="26"/>
        <v>36065.556887391671</v>
      </c>
      <c r="L42" s="91">
        <f t="shared" si="26"/>
        <v>36065.556887391671</v>
      </c>
      <c r="M42" s="91">
        <f t="shared" si="26"/>
        <v>36065.556887391671</v>
      </c>
      <c r="N42" s="91">
        <f t="shared" si="26"/>
        <v>36065.556887391671</v>
      </c>
      <c r="O42" s="91">
        <f t="shared" si="26"/>
        <v>36065.556887391671</v>
      </c>
      <c r="P42" s="91">
        <f t="shared" si="26"/>
        <v>36065.556887391671</v>
      </c>
      <c r="Q42" s="91">
        <f t="shared" si="26"/>
        <v>36065.556887391671</v>
      </c>
      <c r="R42" s="91">
        <f t="shared" si="26"/>
        <v>36065.556887391671</v>
      </c>
      <c r="S42" s="91">
        <f t="shared" si="26"/>
        <v>36065.556887391671</v>
      </c>
      <c r="T42" s="91">
        <f>SUM($D10:$H10)*$L$80/12+SUM($I10:$T10)*$K$80/12</f>
        <v>36065.556887391671</v>
      </c>
      <c r="U42" s="91">
        <f>SUM($D10:$H10)*$M$80/12+SUM($I10:$T10)*$L$80/12+SUM($U10:$AF10)*$K$80/12</f>
        <v>33357.767466008336</v>
      </c>
      <c r="V42" s="91">
        <f t="shared" ref="V42:AE42" si="27">SUM($D10:$H10)*$M$80/12+SUM($I10:$T10)*$L$80/12+SUM($U10:$AF10)*$K$80/12</f>
        <v>33357.767466008336</v>
      </c>
      <c r="W42" s="91">
        <f t="shared" si="27"/>
        <v>33357.767466008336</v>
      </c>
      <c r="X42" s="91">
        <f t="shared" si="27"/>
        <v>33357.767466008336</v>
      </c>
      <c r="Y42" s="91">
        <f t="shared" si="27"/>
        <v>33357.767466008336</v>
      </c>
      <c r="Z42" s="91">
        <f t="shared" si="27"/>
        <v>33357.767466008336</v>
      </c>
      <c r="AA42" s="91">
        <f t="shared" si="27"/>
        <v>33357.767466008336</v>
      </c>
      <c r="AB42" s="91">
        <f t="shared" si="27"/>
        <v>33357.767466008336</v>
      </c>
      <c r="AC42" s="91">
        <f t="shared" si="27"/>
        <v>33357.767466008336</v>
      </c>
      <c r="AD42" s="91">
        <f t="shared" si="27"/>
        <v>33357.767466008336</v>
      </c>
      <c r="AE42" s="91">
        <f t="shared" si="27"/>
        <v>33357.767466008336</v>
      </c>
      <c r="AF42" s="91">
        <f>SUM($D10:$H10)*$M$80/12+SUM($I10:$T10)*$L$80/12+SUM($U10:$AF10)*$K$80/12</f>
        <v>33357.767466008336</v>
      </c>
      <c r="AG42" s="91">
        <f>SUM($D10:$H10)*$N$80/12+SUM($I10:$T10)*$M$80/12+SUM($U10:$AF10)*$L$80/12+SUM($AG10:$AR10)*$K$80/12</f>
        <v>30859.806745174999</v>
      </c>
      <c r="AH42" s="91">
        <f t="shared" ref="AH42:AQ42" si="28">SUM($D10:$H10)*$N$80/12+SUM($I10:$T10)*$M$80/12+SUM($U10:$AF10)*$L$80/12+SUM($AG10:$AR10)*$K$80/12</f>
        <v>30859.806745174999</v>
      </c>
      <c r="AI42" s="91">
        <f t="shared" si="28"/>
        <v>30859.806745174999</v>
      </c>
      <c r="AJ42" s="91">
        <f t="shared" si="28"/>
        <v>30859.806745174999</v>
      </c>
      <c r="AK42" s="91">
        <f t="shared" si="28"/>
        <v>30859.806745174999</v>
      </c>
      <c r="AL42" s="91">
        <f t="shared" si="28"/>
        <v>30859.806745174999</v>
      </c>
      <c r="AM42" s="91">
        <f t="shared" si="28"/>
        <v>30859.806745174999</v>
      </c>
      <c r="AN42" s="91">
        <f t="shared" si="28"/>
        <v>30859.806745174999</v>
      </c>
      <c r="AO42" s="91">
        <f t="shared" si="28"/>
        <v>30859.806745174999</v>
      </c>
      <c r="AP42" s="91">
        <f t="shared" si="28"/>
        <v>30859.806745174999</v>
      </c>
      <c r="AQ42" s="91">
        <f t="shared" si="28"/>
        <v>30859.806745174999</v>
      </c>
      <c r="AR42" s="91">
        <f>SUM($D10:$H10)*$N$80/12+SUM($I10:$T10)*$M$80/12+SUM($U10:$AF10)*$L$80/12+SUM($AG10:$AR10)*$K$80/12</f>
        <v>30859.806745174999</v>
      </c>
      <c r="AS42" s="91">
        <f>SUM($D10:$H10)*$O$80/12+SUM($I10:$T10)*$N$80/12+SUM($U10:$AF10)*$M$80/12+SUM($AG10:$AR10)*$L$80/12+SUM($AS10:$BD10)*$K$80/12</f>
        <v>28541.699196241669</v>
      </c>
      <c r="AT42" s="91">
        <f t="shared" ref="AT42:BC42" si="29">SUM($D10:$H10)*$O$80/12+SUM($I10:$T10)*$N$80/12+SUM($U10:$AF10)*$M$80/12+SUM($AG10:$AR10)*$L$80/12+SUM($AS10:$BD10)*$K$80/12</f>
        <v>28541.699196241669</v>
      </c>
      <c r="AU42" s="91">
        <f t="shared" si="29"/>
        <v>28541.699196241669</v>
      </c>
      <c r="AV42" s="91">
        <f t="shared" si="29"/>
        <v>28541.699196241669</v>
      </c>
      <c r="AW42" s="91">
        <f t="shared" si="29"/>
        <v>28541.699196241669</v>
      </c>
      <c r="AX42" s="91">
        <f t="shared" si="29"/>
        <v>28541.699196241669</v>
      </c>
      <c r="AY42" s="91">
        <f t="shared" si="29"/>
        <v>28541.699196241669</v>
      </c>
      <c r="AZ42" s="91">
        <f t="shared" si="29"/>
        <v>28541.699196241669</v>
      </c>
      <c r="BA42" s="91">
        <f t="shared" si="29"/>
        <v>28541.699196241669</v>
      </c>
      <c r="BB42" s="91">
        <f t="shared" si="29"/>
        <v>28541.699196241669</v>
      </c>
      <c r="BC42" s="91">
        <f t="shared" si="29"/>
        <v>28541.699196241669</v>
      </c>
      <c r="BD42" s="91">
        <f>SUM($D10:$H10)*$O$80/12+SUM($I10:$T10)*$N$80/12+SUM($U10:$AF10)*$M$80/12+SUM($AG10:$AR10)*$L$80/12+SUM($AS10:$BD10)*$K$80/12</f>
        <v>28541.699196241669</v>
      </c>
      <c r="BE42" s="91">
        <f>SUM($D10:$H10)*$P$80/12+SUM($I10:$T10)*$O$80/12+SUM($U10:$AF10)*$N$80/12+SUM($AG10:$AR10)*$M$80/12+SUM($AS10:$BD10)*$L$80/12+SUM($BE10:$BP10)*$K$80/12</f>
        <v>26403.444819208336</v>
      </c>
      <c r="BF42" s="91">
        <f t="shared" ref="BF42:BO42" si="30">SUM($D10:$H10)*$P$80/12+SUM($I10:$T10)*$O$80/12+SUM($U10:$AF10)*$N$80/12+SUM($AG10:$AR10)*$M$80/12+SUM($AS10:$BD10)*$L$80/12+SUM($BE10:$BP10)*$K$80/12</f>
        <v>26403.444819208336</v>
      </c>
      <c r="BG42" s="91">
        <f t="shared" si="30"/>
        <v>26403.444819208336</v>
      </c>
      <c r="BH42" s="91">
        <f t="shared" si="30"/>
        <v>26403.444819208336</v>
      </c>
      <c r="BI42" s="91">
        <f t="shared" si="30"/>
        <v>26403.444819208336</v>
      </c>
      <c r="BJ42" s="91">
        <f t="shared" si="30"/>
        <v>26403.444819208336</v>
      </c>
      <c r="BK42" s="91">
        <f t="shared" si="30"/>
        <v>26403.444819208336</v>
      </c>
      <c r="BL42" s="91">
        <f t="shared" si="30"/>
        <v>26403.444819208336</v>
      </c>
      <c r="BM42" s="91">
        <f t="shared" si="30"/>
        <v>26403.444819208336</v>
      </c>
      <c r="BN42" s="91">
        <f t="shared" si="30"/>
        <v>26403.444819208336</v>
      </c>
      <c r="BO42" s="91">
        <f t="shared" si="30"/>
        <v>26403.444819208336</v>
      </c>
      <c r="BP42" s="91">
        <f>SUM($D10:$H10)*$P$80/12+SUM($I10:$T10)*$O$80/12+SUM($U10:$AF10)*$N$80/12+SUM($AG10:$AR10)*$M$80/12+SUM($AS10:$BD10)*$L$80/12+SUM($BE10:$BP10)*$K$80/12</f>
        <v>26403.444819208336</v>
      </c>
      <c r="BQ42" s="91">
        <f>SUM($D10:$H10)*$Q$80/12+SUM($I10:$T10)*$P$80/12+SUM($U10:$AF10)*$O$80/12+SUM($AG10:$AR10)*$N$80/12+SUM($AS10:$BD10)*$M$80/12+SUM($BE10:$BP10)*$L$80/12+SUM($BQ10:$CB10)*$K$80/12</f>
        <v>24420.064006866669</v>
      </c>
      <c r="BR42" s="91">
        <f t="shared" ref="BR42:CA42" si="31">SUM($D10:$H10)*$Q$80/12+SUM($I10:$T10)*$P$80/12+SUM($U10:$AF10)*$O$80/12+SUM($AG10:$AR10)*$N$80/12+SUM($AS10:$BD10)*$M$80/12+SUM($BE10:$BP10)*$L$80/12+SUM($BQ10:$CB10)*$K$80/12</f>
        <v>24420.064006866669</v>
      </c>
      <c r="BS42" s="91">
        <f t="shared" si="31"/>
        <v>24420.064006866669</v>
      </c>
      <c r="BT42" s="91">
        <f t="shared" si="31"/>
        <v>24420.064006866669</v>
      </c>
      <c r="BU42" s="91">
        <f t="shared" si="31"/>
        <v>24420.064006866669</v>
      </c>
      <c r="BV42" s="91">
        <f t="shared" si="31"/>
        <v>24420.064006866669</v>
      </c>
      <c r="BW42" s="91">
        <f t="shared" si="31"/>
        <v>24420.064006866669</v>
      </c>
      <c r="BX42" s="91">
        <f t="shared" si="31"/>
        <v>24420.064006866669</v>
      </c>
      <c r="BY42" s="91">
        <f t="shared" si="31"/>
        <v>24420.064006866669</v>
      </c>
      <c r="BZ42" s="91">
        <f t="shared" si="31"/>
        <v>24420.064006866669</v>
      </c>
      <c r="CA42" s="91">
        <f t="shared" si="31"/>
        <v>24420.064006866669</v>
      </c>
      <c r="CB42" s="91">
        <f>SUM($D10:$H10)*$Q$80/12+SUM($I10:$T10)*$P$80/12+SUM($U10:$AF10)*$O$80/12+SUM($AG10:$AR10)*$N$80/12+SUM($AS10:$BD10)*$M$80/12+SUM($BE10:$BP10)*$L$80/12+SUM($BQ10:$CB10)*$K$80/12</f>
        <v>24420.064006866669</v>
      </c>
      <c r="CC42" s="91">
        <f>SUM($D10:$H10)*$R$80/12+SUM($I10:$T10)*$Q$80/12+SUM($U10:$AF10)*$P$80/12+SUM($AG10:$AR10)*$O$80/12+SUM($AS10:$BD10)*$N$80/12+SUM($BE10:$BP10)*$M$80/12+SUM($BQ10:$CB10)*$L$80/12+SUM($CC10:$CD10)*$K$80/12</f>
        <v>22591.556759216674</v>
      </c>
      <c r="CD42" s="91">
        <f>SUM($D10:$H10)*$R$80/12+SUM($I10:$T10)*$Q$80/12+SUM($U10:$AF10)*$P$80/12+SUM($AG10:$AR10)*$O$80/12+SUM($AS10:$BD10)*$N$80/12+SUM($BE10:$BP10)*$M$80/12+SUM($BQ10:$CB10)*$L$80/12+SUM($CC10:$CD10)*$K$80/12</f>
        <v>22591.556759216674</v>
      </c>
      <c r="CE42" s="52">
        <f>SUM(D42:CD42)</f>
        <v>2294636.7100003827</v>
      </c>
      <c r="CF42" s="89"/>
      <c r="CG42" s="89"/>
    </row>
    <row r="43" spans="1:85" ht="13.5" outlineLevel="1" thickBot="1" x14ac:dyDescent="0.25">
      <c r="A43" s="56"/>
      <c r="B43" s="57"/>
      <c r="C43" s="92"/>
      <c r="D43" s="92"/>
      <c r="E43" s="92"/>
      <c r="F43" s="92"/>
      <c r="G43" s="92"/>
      <c r="H43" s="92"/>
      <c r="I43" s="92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40"/>
    </row>
    <row r="44" spans="1:85" outlineLevel="1" x14ac:dyDescent="0.2">
      <c r="B44" s="74"/>
      <c r="C44" s="74"/>
      <c r="D44" s="74"/>
      <c r="E44" s="74"/>
      <c r="F44" s="74"/>
      <c r="G44" s="74"/>
      <c r="H44" s="74"/>
      <c r="I44" s="74"/>
      <c r="J44" s="45"/>
      <c r="K44" s="45"/>
      <c r="L44" s="45"/>
      <c r="M44" s="45"/>
      <c r="N44" s="49"/>
      <c r="O44" s="94"/>
      <c r="P44" s="94"/>
      <c r="Q44" s="94"/>
      <c r="R44" s="94"/>
      <c r="S44" s="94"/>
      <c r="T44" s="94"/>
      <c r="U44" s="94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CE44" s="40"/>
    </row>
    <row r="45" spans="1:85" ht="18" customHeight="1" outlineLevel="1" x14ac:dyDescent="0.2">
      <c r="B45" s="74" t="s">
        <v>91</v>
      </c>
      <c r="C45" s="74"/>
      <c r="D45" s="96">
        <f t="shared" ref="D45:BO45" si="32">SUM(D41:D44)</f>
        <v>18734.705406249999</v>
      </c>
      <c r="E45" s="96">
        <f t="shared" si="32"/>
        <v>18734.705406249999</v>
      </c>
      <c r="F45" s="96">
        <f t="shared" si="32"/>
        <v>18734.705406249999</v>
      </c>
      <c r="G45" s="96">
        <f t="shared" si="32"/>
        <v>18734.705406249999</v>
      </c>
      <c r="H45" s="96">
        <f t="shared" si="32"/>
        <v>18734.705406249999</v>
      </c>
      <c r="I45" s="96">
        <f t="shared" si="32"/>
        <v>36065.556887391671</v>
      </c>
      <c r="J45" s="96">
        <f t="shared" si="32"/>
        <v>74006.197699891665</v>
      </c>
      <c r="K45" s="96">
        <f t="shared" si="32"/>
        <v>74006.197699891665</v>
      </c>
      <c r="L45" s="96">
        <f t="shared" si="32"/>
        <v>74006.197699891665</v>
      </c>
      <c r="M45" s="96">
        <f t="shared" si="32"/>
        <v>74006.197699891665</v>
      </c>
      <c r="N45" s="96">
        <f t="shared" si="32"/>
        <v>74006.197699891665</v>
      </c>
      <c r="O45" s="96">
        <f t="shared" si="32"/>
        <v>74006.197699891665</v>
      </c>
      <c r="P45" s="96">
        <f t="shared" si="32"/>
        <v>74006.197699891665</v>
      </c>
      <c r="Q45" s="96">
        <f t="shared" si="32"/>
        <v>74006.197699891665</v>
      </c>
      <c r="R45" s="96">
        <f t="shared" si="32"/>
        <v>74006.197699891665</v>
      </c>
      <c r="S45" s="96">
        <f t="shared" si="32"/>
        <v>74006.197699891665</v>
      </c>
      <c r="T45" s="96">
        <f t="shared" si="32"/>
        <v>74006.197699891665</v>
      </c>
      <c r="U45" s="96">
        <f t="shared" si="32"/>
        <v>130001.82143737501</v>
      </c>
      <c r="V45" s="96">
        <f t="shared" si="32"/>
        <v>130001.82143737501</v>
      </c>
      <c r="W45" s="96">
        <f t="shared" si="32"/>
        <v>130001.82143737501</v>
      </c>
      <c r="X45" s="96">
        <f t="shared" si="32"/>
        <v>130001.82143737501</v>
      </c>
      <c r="Y45" s="96">
        <f t="shared" si="32"/>
        <v>130001.82143737501</v>
      </c>
      <c r="Z45" s="96">
        <f t="shared" si="32"/>
        <v>130001.82143737501</v>
      </c>
      <c r="AA45" s="96">
        <f t="shared" si="32"/>
        <v>130001.82143737501</v>
      </c>
      <c r="AB45" s="96">
        <f t="shared" si="32"/>
        <v>130001.82143737501</v>
      </c>
      <c r="AC45" s="96">
        <f t="shared" si="32"/>
        <v>130001.82143737501</v>
      </c>
      <c r="AD45" s="96">
        <f t="shared" si="32"/>
        <v>130001.82143737501</v>
      </c>
      <c r="AE45" s="96">
        <f t="shared" si="32"/>
        <v>130001.82143737501</v>
      </c>
      <c r="AF45" s="96">
        <f t="shared" si="32"/>
        <v>130001.82143737501</v>
      </c>
      <c r="AG45" s="96">
        <f t="shared" si="32"/>
        <v>165362.10551066668</v>
      </c>
      <c r="AH45" s="96">
        <f t="shared" si="32"/>
        <v>165362.10551066668</v>
      </c>
      <c r="AI45" s="96">
        <f t="shared" si="32"/>
        <v>165362.10551066668</v>
      </c>
      <c r="AJ45" s="96">
        <f t="shared" si="32"/>
        <v>165362.10551066668</v>
      </c>
      <c r="AK45" s="96">
        <f t="shared" si="32"/>
        <v>165362.10551066668</v>
      </c>
      <c r="AL45" s="96">
        <f t="shared" si="32"/>
        <v>165362.10551066668</v>
      </c>
      <c r="AM45" s="96">
        <f t="shared" si="32"/>
        <v>165362.10551066668</v>
      </c>
      <c r="AN45" s="96">
        <f t="shared" si="32"/>
        <v>165362.10551066668</v>
      </c>
      <c r="AO45" s="96">
        <f t="shared" si="32"/>
        <v>165362.10551066668</v>
      </c>
      <c r="AP45" s="96">
        <f t="shared" si="32"/>
        <v>165362.10551066668</v>
      </c>
      <c r="AQ45" s="96">
        <f t="shared" si="32"/>
        <v>165362.10551066668</v>
      </c>
      <c r="AR45" s="96">
        <f t="shared" si="32"/>
        <v>165362.10551066668</v>
      </c>
      <c r="AS45" s="96">
        <f t="shared" si="32"/>
        <v>194998.51226349169</v>
      </c>
      <c r="AT45" s="96">
        <f t="shared" si="32"/>
        <v>194998.51226349169</v>
      </c>
      <c r="AU45" s="96">
        <f t="shared" si="32"/>
        <v>194998.51226349169</v>
      </c>
      <c r="AV45" s="96">
        <f t="shared" si="32"/>
        <v>194998.51226349169</v>
      </c>
      <c r="AW45" s="96">
        <f t="shared" si="32"/>
        <v>194998.51226349169</v>
      </c>
      <c r="AX45" s="96">
        <f t="shared" si="32"/>
        <v>194998.51226349169</v>
      </c>
      <c r="AY45" s="96">
        <f t="shared" si="32"/>
        <v>194998.51226349169</v>
      </c>
      <c r="AZ45" s="96">
        <f t="shared" si="32"/>
        <v>194998.51226349169</v>
      </c>
      <c r="BA45" s="96">
        <f t="shared" si="32"/>
        <v>194998.51226349169</v>
      </c>
      <c r="BB45" s="96">
        <f t="shared" si="32"/>
        <v>194998.51226349169</v>
      </c>
      <c r="BC45" s="96">
        <f t="shared" si="32"/>
        <v>194998.51226349169</v>
      </c>
      <c r="BD45" s="96">
        <f t="shared" si="32"/>
        <v>194998.51226349169</v>
      </c>
      <c r="BE45" s="96">
        <f t="shared" si="32"/>
        <v>236313.28289357497</v>
      </c>
      <c r="BF45" s="96">
        <f t="shared" si="32"/>
        <v>236313.28289357497</v>
      </c>
      <c r="BG45" s="96">
        <f t="shared" si="32"/>
        <v>236313.28289357497</v>
      </c>
      <c r="BH45" s="96">
        <f t="shared" si="32"/>
        <v>236313.28289357497</v>
      </c>
      <c r="BI45" s="96">
        <f t="shared" si="32"/>
        <v>236313.28289357497</v>
      </c>
      <c r="BJ45" s="96">
        <f t="shared" si="32"/>
        <v>236313.28289357497</v>
      </c>
      <c r="BK45" s="96">
        <f t="shared" si="32"/>
        <v>236313.28289357497</v>
      </c>
      <c r="BL45" s="96">
        <f t="shared" si="32"/>
        <v>236313.28289357497</v>
      </c>
      <c r="BM45" s="96">
        <f t="shared" si="32"/>
        <v>236313.28289357497</v>
      </c>
      <c r="BN45" s="96">
        <f t="shared" si="32"/>
        <v>236313.28289357497</v>
      </c>
      <c r="BO45" s="96">
        <f t="shared" si="32"/>
        <v>236313.28289357497</v>
      </c>
      <c r="BP45" s="96">
        <f t="shared" ref="BP45:CD45" si="33">SUM(BP41:BP44)</f>
        <v>236313.28289357497</v>
      </c>
      <c r="BQ45" s="96">
        <f t="shared" si="33"/>
        <v>310945.45562908333</v>
      </c>
      <c r="BR45" s="96">
        <f t="shared" si="33"/>
        <v>310945.45562908333</v>
      </c>
      <c r="BS45" s="96">
        <f t="shared" si="33"/>
        <v>310945.45562908333</v>
      </c>
      <c r="BT45" s="96">
        <f t="shared" si="33"/>
        <v>310945.45562908333</v>
      </c>
      <c r="BU45" s="96">
        <f t="shared" si="33"/>
        <v>310945.45562908333</v>
      </c>
      <c r="BV45" s="96">
        <f t="shared" si="33"/>
        <v>310945.45562908333</v>
      </c>
      <c r="BW45" s="96">
        <f t="shared" si="33"/>
        <v>310945.45562908333</v>
      </c>
      <c r="BX45" s="96">
        <f t="shared" si="33"/>
        <v>310945.45562908333</v>
      </c>
      <c r="BY45" s="96">
        <f t="shared" si="33"/>
        <v>310945.45562908333</v>
      </c>
      <c r="BZ45" s="96">
        <f t="shared" si="33"/>
        <v>310945.45562908333</v>
      </c>
      <c r="CA45" s="96">
        <f t="shared" si="33"/>
        <v>310945.45562908333</v>
      </c>
      <c r="CB45" s="96">
        <f t="shared" si="33"/>
        <v>310945.45562908333</v>
      </c>
      <c r="CC45" s="96">
        <f t="shared" si="33"/>
        <v>345294.51725989993</v>
      </c>
      <c r="CD45" s="96">
        <f t="shared" si="33"/>
        <v>345294.51725989993</v>
      </c>
      <c r="CE45" s="52">
        <f>SUM(D45:CD45)</f>
        <v>14085850.425947562</v>
      </c>
    </row>
    <row r="46" spans="1:85" ht="18" customHeight="1" outlineLevel="1" x14ac:dyDescent="0.2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CE46" s="40"/>
    </row>
    <row r="47" spans="1:85" ht="18" customHeight="1" outlineLevel="1" x14ac:dyDescent="0.2">
      <c r="B47" s="98" t="s">
        <v>92</v>
      </c>
      <c r="C47" s="98"/>
      <c r="D47" s="98"/>
      <c r="E47" s="98"/>
      <c r="F47" s="98"/>
      <c r="G47" s="98"/>
      <c r="H47" s="98"/>
      <c r="I47" s="98"/>
      <c r="J47" s="99"/>
      <c r="K47" s="99"/>
      <c r="L47" s="100"/>
      <c r="M47" s="101"/>
      <c r="N47" s="102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CE47" s="40"/>
    </row>
    <row r="48" spans="1:85" x14ac:dyDescent="0.2">
      <c r="B48" s="83" t="s">
        <v>93</v>
      </c>
      <c r="C48" s="83"/>
      <c r="D48" s="84">
        <f t="shared" ref="D48" si="34">+D45+D47</f>
        <v>18734.705406249999</v>
      </c>
      <c r="E48" s="84">
        <f t="shared" ref="E48:J48" si="35">+E45+E47+D48</f>
        <v>37469.410812499998</v>
      </c>
      <c r="F48" s="84">
        <f t="shared" si="35"/>
        <v>56204.116218750001</v>
      </c>
      <c r="G48" s="84">
        <f t="shared" si="35"/>
        <v>74938.821624999997</v>
      </c>
      <c r="H48" s="84">
        <f t="shared" si="35"/>
        <v>93673.527031249992</v>
      </c>
      <c r="I48" s="84">
        <f t="shared" si="35"/>
        <v>129739.08391864167</v>
      </c>
      <c r="J48" s="84">
        <f t="shared" si="35"/>
        <v>203745.28161853334</v>
      </c>
      <c r="K48" s="84">
        <f>+K45+K47+J48</f>
        <v>277751.479318425</v>
      </c>
      <c r="L48" s="84">
        <f>+K48+L45+L47</f>
        <v>351757.6770183167</v>
      </c>
      <c r="M48" s="84">
        <f>+M45+M47+L48</f>
        <v>425763.87471820833</v>
      </c>
      <c r="N48" s="84">
        <f t="shared" ref="N48:AO48" si="36">+N45+N47+M48</f>
        <v>499770.07241809997</v>
      </c>
      <c r="O48" s="84">
        <f t="shared" si="36"/>
        <v>573776.2701179916</v>
      </c>
      <c r="P48" s="84">
        <f t="shared" si="36"/>
        <v>647782.46781788324</v>
      </c>
      <c r="Q48" s="84">
        <f t="shared" si="36"/>
        <v>721788.66551777488</v>
      </c>
      <c r="R48" s="84">
        <f t="shared" si="36"/>
        <v>795794.86321766651</v>
      </c>
      <c r="S48" s="84">
        <f>+S45+S47+R48</f>
        <v>869801.06091755815</v>
      </c>
      <c r="T48" s="84">
        <f t="shared" si="36"/>
        <v>943807.25861744978</v>
      </c>
      <c r="U48" s="84">
        <f t="shared" si="36"/>
        <v>1073809.0800548247</v>
      </c>
      <c r="V48" s="84">
        <f t="shared" si="36"/>
        <v>1203810.9014921996</v>
      </c>
      <c r="W48" s="84">
        <f t="shared" si="36"/>
        <v>1333812.7229295745</v>
      </c>
      <c r="X48" s="84">
        <f t="shared" si="36"/>
        <v>1463814.5443669495</v>
      </c>
      <c r="Y48" s="84">
        <f t="shared" si="36"/>
        <v>1593816.3658043244</v>
      </c>
      <c r="Z48" s="84">
        <f t="shared" si="36"/>
        <v>1723818.1872416993</v>
      </c>
      <c r="AA48" s="84">
        <f t="shared" si="36"/>
        <v>1853820.0086790742</v>
      </c>
      <c r="AB48" s="84">
        <f t="shared" si="36"/>
        <v>1983821.8301164492</v>
      </c>
      <c r="AC48" s="84">
        <f t="shared" si="36"/>
        <v>2113823.6515538241</v>
      </c>
      <c r="AD48" s="84">
        <f t="shared" si="36"/>
        <v>2243825.4729911992</v>
      </c>
      <c r="AE48" s="84">
        <f t="shared" si="36"/>
        <v>2373827.2944285744</v>
      </c>
      <c r="AF48" s="84">
        <f t="shared" si="36"/>
        <v>2503829.1158659495</v>
      </c>
      <c r="AG48" s="84">
        <f t="shared" si="36"/>
        <v>2669191.221376616</v>
      </c>
      <c r="AH48" s="84">
        <f t="shared" si="36"/>
        <v>2834553.3268872825</v>
      </c>
      <c r="AI48" s="84">
        <f t="shared" si="36"/>
        <v>2999915.432397949</v>
      </c>
      <c r="AJ48" s="84">
        <f t="shared" si="36"/>
        <v>3165277.5379086155</v>
      </c>
      <c r="AK48" s="84">
        <f t="shared" si="36"/>
        <v>3330639.643419282</v>
      </c>
      <c r="AL48" s="84">
        <f t="shared" si="36"/>
        <v>3496001.7489299485</v>
      </c>
      <c r="AM48" s="84">
        <f t="shared" si="36"/>
        <v>3661363.854440615</v>
      </c>
      <c r="AN48" s="84">
        <f t="shared" si="36"/>
        <v>3826725.9599512815</v>
      </c>
      <c r="AO48" s="84">
        <f t="shared" si="36"/>
        <v>3992088.065461948</v>
      </c>
      <c r="AP48" s="84">
        <f>+AP45+AP47+AO48</f>
        <v>4157450.1709726145</v>
      </c>
      <c r="AQ48" s="84">
        <f t="shared" ref="AQ48:AS48" si="37">+AQ45+AQ47+AP48</f>
        <v>4322812.2764832815</v>
      </c>
      <c r="AR48" s="84">
        <f t="shared" si="37"/>
        <v>4488174.3819939485</v>
      </c>
      <c r="AS48" s="84">
        <f t="shared" si="37"/>
        <v>4683172.8942574402</v>
      </c>
      <c r="AT48" s="84">
        <f>+AT45+AT47+AS48</f>
        <v>4878171.406520932</v>
      </c>
      <c r="AU48" s="84">
        <f>+AU45+AU47+AT48</f>
        <v>5073169.9187844237</v>
      </c>
      <c r="AV48" s="84">
        <f>+AV45+AV47+AU48</f>
        <v>5268168.4310479155</v>
      </c>
      <c r="AW48" s="84">
        <f>+AW45+AW47+AV48</f>
        <v>5463166.9433114072</v>
      </c>
      <c r="AX48" s="84">
        <f>+AX45+AX47+AW48</f>
        <v>5658165.455574899</v>
      </c>
      <c r="AY48" s="84">
        <f t="shared" ref="AY48:BF48" si="38">+AY45+AY47+AX48</f>
        <v>5853163.9678383907</v>
      </c>
      <c r="AZ48" s="84">
        <f t="shared" si="38"/>
        <v>6048162.4801018825</v>
      </c>
      <c r="BA48" s="84">
        <f t="shared" si="38"/>
        <v>6243160.9923653742</v>
      </c>
      <c r="BB48" s="84">
        <f t="shared" si="38"/>
        <v>6438159.504628866</v>
      </c>
      <c r="BC48" s="84">
        <f t="shared" si="38"/>
        <v>6633158.0168923577</v>
      </c>
      <c r="BD48" s="84">
        <f t="shared" si="38"/>
        <v>6828156.5291558495</v>
      </c>
      <c r="BE48" s="84">
        <f t="shared" si="38"/>
        <v>7064469.8120494243</v>
      </c>
      <c r="BF48" s="84">
        <f t="shared" si="38"/>
        <v>7300783.0949429991</v>
      </c>
      <c r="BG48" s="84">
        <f>+BG45+BG47+BF48</f>
        <v>7537096.3778365739</v>
      </c>
      <c r="BH48" s="84">
        <f t="shared" ref="BH48:CD48" si="39">+BH45+BH47+BG48</f>
        <v>7773409.6607301487</v>
      </c>
      <c r="BI48" s="84">
        <f t="shared" si="39"/>
        <v>8009722.9436237235</v>
      </c>
      <c r="BJ48" s="84">
        <f t="shared" si="39"/>
        <v>8246036.2265172983</v>
      </c>
      <c r="BK48" s="84">
        <f t="shared" si="39"/>
        <v>8482349.5094108731</v>
      </c>
      <c r="BL48" s="84">
        <f t="shared" si="39"/>
        <v>8718662.7923044488</v>
      </c>
      <c r="BM48" s="84">
        <f t="shared" si="39"/>
        <v>8954976.0751980245</v>
      </c>
      <c r="BN48" s="84">
        <f t="shared" si="39"/>
        <v>9191289.3580916002</v>
      </c>
      <c r="BO48" s="84">
        <f t="shared" si="39"/>
        <v>9427602.640985176</v>
      </c>
      <c r="BP48" s="84">
        <f t="shared" si="39"/>
        <v>9663915.9238787517</v>
      </c>
      <c r="BQ48" s="84">
        <f t="shared" si="39"/>
        <v>9974861.379507836</v>
      </c>
      <c r="BR48" s="84">
        <f t="shared" si="39"/>
        <v>10285806.83513692</v>
      </c>
      <c r="BS48" s="84">
        <f t="shared" si="39"/>
        <v>10596752.290766004</v>
      </c>
      <c r="BT48" s="84">
        <f t="shared" si="39"/>
        <v>10907697.746395089</v>
      </c>
      <c r="BU48" s="84">
        <f t="shared" si="39"/>
        <v>11218643.202024173</v>
      </c>
      <c r="BV48" s="84">
        <f t="shared" si="39"/>
        <v>11529588.657653257</v>
      </c>
      <c r="BW48" s="84">
        <f t="shared" si="39"/>
        <v>11840534.113282342</v>
      </c>
      <c r="BX48" s="84">
        <f t="shared" si="39"/>
        <v>12151479.568911426</v>
      </c>
      <c r="BY48" s="84">
        <f t="shared" si="39"/>
        <v>12462425.02454051</v>
      </c>
      <c r="BZ48" s="84">
        <f t="shared" si="39"/>
        <v>12773370.480169594</v>
      </c>
      <c r="CA48" s="84">
        <f t="shared" si="39"/>
        <v>13084315.935798679</v>
      </c>
      <c r="CB48" s="84">
        <f t="shared" si="39"/>
        <v>13395261.391427763</v>
      </c>
      <c r="CC48" s="84">
        <f t="shared" si="39"/>
        <v>13740555.908687662</v>
      </c>
      <c r="CD48" s="84">
        <f t="shared" si="39"/>
        <v>14085850.425947562</v>
      </c>
      <c r="CE48" s="84"/>
      <c r="CF48" s="48"/>
    </row>
    <row r="49" spans="1:83" x14ac:dyDescent="0.2"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10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</row>
    <row r="50" spans="1:83" x14ac:dyDescent="0.2">
      <c r="B50" s="106"/>
      <c r="C50" s="106"/>
      <c r="D50" s="106"/>
      <c r="E50" s="106"/>
      <c r="F50" s="106"/>
      <c r="G50" s="106"/>
      <c r="H50" s="106"/>
      <c r="I50" s="106"/>
      <c r="J50" s="107"/>
      <c r="K50" s="107"/>
      <c r="L50" s="107"/>
      <c r="M50" s="107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</row>
    <row r="51" spans="1:83" x14ac:dyDescent="0.2"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10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</row>
    <row r="52" spans="1:83" x14ac:dyDescent="0.2"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</row>
    <row r="53" spans="1:83" x14ac:dyDescent="0.2">
      <c r="B53" s="110"/>
      <c r="C53" s="110"/>
      <c r="D53" s="110"/>
      <c r="E53" s="110"/>
      <c r="F53" s="110"/>
      <c r="G53" s="110"/>
      <c r="H53" s="110"/>
      <c r="I53" s="110"/>
      <c r="J53" s="111"/>
      <c r="K53" s="111"/>
      <c r="L53" s="111"/>
      <c r="M53" s="111"/>
      <c r="N53" s="111"/>
      <c r="O53" s="111"/>
      <c r="P53" s="111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</row>
    <row r="54" spans="1:83" x14ac:dyDescent="0.2"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</row>
    <row r="56" spans="1:83" x14ac:dyDescent="0.2">
      <c r="C56" s="31" t="s">
        <v>1</v>
      </c>
      <c r="D56" s="112">
        <f t="shared" ref="D56:BO56" si="40">+D8</f>
        <v>43678</v>
      </c>
      <c r="E56" s="112">
        <f t="shared" si="40"/>
        <v>43709</v>
      </c>
      <c r="F56" s="112">
        <f t="shared" si="40"/>
        <v>43739</v>
      </c>
      <c r="G56" s="112">
        <f t="shared" si="40"/>
        <v>43770</v>
      </c>
      <c r="H56" s="112">
        <f t="shared" si="40"/>
        <v>43800</v>
      </c>
      <c r="I56" s="112">
        <f t="shared" si="40"/>
        <v>43831</v>
      </c>
      <c r="J56" s="112">
        <f t="shared" si="40"/>
        <v>43862</v>
      </c>
      <c r="K56" s="112">
        <f t="shared" si="40"/>
        <v>43892</v>
      </c>
      <c r="L56" s="112">
        <f t="shared" si="40"/>
        <v>43924</v>
      </c>
      <c r="M56" s="112">
        <f t="shared" si="40"/>
        <v>43955</v>
      </c>
      <c r="N56" s="112">
        <f t="shared" si="40"/>
        <v>43983</v>
      </c>
      <c r="O56" s="112">
        <f t="shared" si="40"/>
        <v>44014</v>
      </c>
      <c r="P56" s="112">
        <f t="shared" si="40"/>
        <v>43924</v>
      </c>
      <c r="Q56" s="112">
        <f t="shared" si="40"/>
        <v>44078</v>
      </c>
      <c r="R56" s="112">
        <f t="shared" si="40"/>
        <v>44105</v>
      </c>
      <c r="S56" s="112">
        <f t="shared" si="40"/>
        <v>44137</v>
      </c>
      <c r="T56" s="112">
        <f t="shared" si="40"/>
        <v>44166</v>
      </c>
      <c r="U56" s="112">
        <f t="shared" si="40"/>
        <v>44197</v>
      </c>
      <c r="V56" s="112">
        <f t="shared" si="40"/>
        <v>44228</v>
      </c>
      <c r="W56" s="112">
        <f t="shared" si="40"/>
        <v>44256</v>
      </c>
      <c r="X56" s="112">
        <f t="shared" si="40"/>
        <v>44287</v>
      </c>
      <c r="Y56" s="112">
        <f t="shared" si="40"/>
        <v>44317</v>
      </c>
      <c r="Z56" s="112">
        <f t="shared" si="40"/>
        <v>44348</v>
      </c>
      <c r="AA56" s="112">
        <f t="shared" si="40"/>
        <v>44378</v>
      </c>
      <c r="AB56" s="112">
        <f t="shared" si="40"/>
        <v>44409</v>
      </c>
      <c r="AC56" s="112">
        <f t="shared" si="40"/>
        <v>44440</v>
      </c>
      <c r="AD56" s="112">
        <f t="shared" si="40"/>
        <v>44470</v>
      </c>
      <c r="AE56" s="112">
        <f t="shared" si="40"/>
        <v>44501</v>
      </c>
      <c r="AF56" s="112">
        <f t="shared" si="40"/>
        <v>44531</v>
      </c>
      <c r="AG56" s="112">
        <f t="shared" si="40"/>
        <v>44562</v>
      </c>
      <c r="AH56" s="112">
        <f t="shared" si="40"/>
        <v>44593</v>
      </c>
      <c r="AI56" s="112">
        <f t="shared" si="40"/>
        <v>44621</v>
      </c>
      <c r="AJ56" s="112">
        <f t="shared" si="40"/>
        <v>44652</v>
      </c>
      <c r="AK56" s="112">
        <f t="shared" si="40"/>
        <v>44682</v>
      </c>
      <c r="AL56" s="112">
        <f t="shared" si="40"/>
        <v>44713</v>
      </c>
      <c r="AM56" s="112">
        <f t="shared" si="40"/>
        <v>44743</v>
      </c>
      <c r="AN56" s="112">
        <f t="shared" si="40"/>
        <v>44774</v>
      </c>
      <c r="AO56" s="112">
        <f t="shared" si="40"/>
        <v>44805</v>
      </c>
      <c r="AP56" s="112">
        <f t="shared" si="40"/>
        <v>44835</v>
      </c>
      <c r="AQ56" s="112">
        <f t="shared" si="40"/>
        <v>44866</v>
      </c>
      <c r="AR56" s="112">
        <f t="shared" si="40"/>
        <v>44896</v>
      </c>
      <c r="AS56" s="112">
        <f t="shared" si="40"/>
        <v>44927</v>
      </c>
      <c r="AT56" s="112">
        <f t="shared" si="40"/>
        <v>44958</v>
      </c>
      <c r="AU56" s="112">
        <f t="shared" si="40"/>
        <v>44986</v>
      </c>
      <c r="AV56" s="112">
        <f t="shared" si="40"/>
        <v>45017</v>
      </c>
      <c r="AW56" s="112">
        <f t="shared" si="40"/>
        <v>45047</v>
      </c>
      <c r="AX56" s="112">
        <f t="shared" si="40"/>
        <v>45078</v>
      </c>
      <c r="AY56" s="112">
        <f t="shared" si="40"/>
        <v>45108</v>
      </c>
      <c r="AZ56" s="112">
        <f t="shared" si="40"/>
        <v>45139</v>
      </c>
      <c r="BA56" s="112">
        <f t="shared" si="40"/>
        <v>45170</v>
      </c>
      <c r="BB56" s="112">
        <f t="shared" si="40"/>
        <v>45200</v>
      </c>
      <c r="BC56" s="112">
        <f t="shared" si="40"/>
        <v>45231</v>
      </c>
      <c r="BD56" s="112">
        <f t="shared" si="40"/>
        <v>45261</v>
      </c>
      <c r="BE56" s="112">
        <f t="shared" si="40"/>
        <v>45292</v>
      </c>
      <c r="BF56" s="112">
        <f t="shared" si="40"/>
        <v>45323</v>
      </c>
      <c r="BG56" s="112">
        <f t="shared" si="40"/>
        <v>45352</v>
      </c>
      <c r="BH56" s="112">
        <f t="shared" si="40"/>
        <v>45383</v>
      </c>
      <c r="BI56" s="112">
        <f t="shared" si="40"/>
        <v>45413</v>
      </c>
      <c r="BJ56" s="112">
        <f t="shared" si="40"/>
        <v>45444</v>
      </c>
      <c r="BK56" s="112">
        <f t="shared" si="40"/>
        <v>45474</v>
      </c>
      <c r="BL56" s="112">
        <f t="shared" si="40"/>
        <v>45505</v>
      </c>
      <c r="BM56" s="112">
        <f t="shared" si="40"/>
        <v>45536</v>
      </c>
      <c r="BN56" s="112">
        <f t="shared" si="40"/>
        <v>45566</v>
      </c>
      <c r="BO56" s="112">
        <f t="shared" si="40"/>
        <v>45597</v>
      </c>
      <c r="BP56" s="112">
        <f t="shared" ref="BP56:CD56" si="41">+BP8</f>
        <v>45627</v>
      </c>
      <c r="BQ56" s="112">
        <f t="shared" si="41"/>
        <v>45658</v>
      </c>
      <c r="BR56" s="112">
        <f t="shared" si="41"/>
        <v>45689</v>
      </c>
      <c r="BS56" s="112">
        <f t="shared" si="41"/>
        <v>45717</v>
      </c>
      <c r="BT56" s="112">
        <f t="shared" si="41"/>
        <v>45748</v>
      </c>
      <c r="BU56" s="112">
        <f t="shared" si="41"/>
        <v>45778</v>
      </c>
      <c r="BV56" s="112">
        <f t="shared" si="41"/>
        <v>45809</v>
      </c>
      <c r="BW56" s="112">
        <f t="shared" si="41"/>
        <v>45839</v>
      </c>
      <c r="BX56" s="112">
        <f t="shared" si="41"/>
        <v>45870</v>
      </c>
      <c r="BY56" s="112">
        <f t="shared" si="41"/>
        <v>45901</v>
      </c>
      <c r="BZ56" s="112">
        <f t="shared" si="41"/>
        <v>45931</v>
      </c>
      <c r="CA56" s="112">
        <f t="shared" si="41"/>
        <v>45962</v>
      </c>
      <c r="CB56" s="112">
        <f t="shared" si="41"/>
        <v>45992</v>
      </c>
      <c r="CC56" s="112">
        <f t="shared" si="41"/>
        <v>46023</v>
      </c>
      <c r="CD56" s="112">
        <f t="shared" si="41"/>
        <v>46054</v>
      </c>
    </row>
    <row r="57" spans="1:83" x14ac:dyDescent="0.2">
      <c r="B57" s="31" t="s">
        <v>94</v>
      </c>
      <c r="C57" s="31" t="s">
        <v>94</v>
      </c>
      <c r="D57" s="48">
        <f t="shared" ref="D57:BO57" si="42">+D38</f>
        <v>0</v>
      </c>
      <c r="E57" s="48">
        <f t="shared" si="42"/>
        <v>17585.643474666667</v>
      </c>
      <c r="F57" s="48">
        <f t="shared" si="42"/>
        <v>35171.286949333335</v>
      </c>
      <c r="G57" s="48">
        <f t="shared" si="42"/>
        <v>52756.930424000006</v>
      </c>
      <c r="H57" s="48">
        <f t="shared" si="42"/>
        <v>70342.573898666669</v>
      </c>
      <c r="I57" s="48">
        <f t="shared" si="42"/>
        <v>87928.217373333333</v>
      </c>
      <c r="J57" s="48">
        <f t="shared" si="42"/>
        <v>105513.860848</v>
      </c>
      <c r="K57" s="48">
        <f t="shared" si="42"/>
        <v>158643.78757333333</v>
      </c>
      <c r="L57" s="48">
        <f t="shared" si="42"/>
        <v>211793.72802133334</v>
      </c>
      <c r="M57" s="48">
        <f t="shared" si="42"/>
        <v>264844.8481066667</v>
      </c>
      <c r="N57" s="48">
        <f t="shared" si="42"/>
        <v>317926.65449600003</v>
      </c>
      <c r="O57" s="48">
        <f t="shared" si="42"/>
        <v>371054.0528053334</v>
      </c>
      <c r="P57" s="48">
        <f t="shared" si="42"/>
        <v>424221.6812533334</v>
      </c>
      <c r="Q57" s="48">
        <f t="shared" si="42"/>
        <v>477423.89813066676</v>
      </c>
      <c r="R57" s="48">
        <f t="shared" si="42"/>
        <v>530629.07356800011</v>
      </c>
      <c r="S57" s="48">
        <f t="shared" si="42"/>
        <v>583828.33188533341</v>
      </c>
      <c r="T57" s="48">
        <f t="shared" si="42"/>
        <v>637027.5902026667</v>
      </c>
      <c r="U57" s="48">
        <f t="shared" si="42"/>
        <v>690226.84852</v>
      </c>
      <c r="V57" s="48">
        <f t="shared" si="42"/>
        <v>743426.1068373333</v>
      </c>
      <c r="W57" s="48">
        <f t="shared" si="42"/>
        <v>818784.86183999991</v>
      </c>
      <c r="X57" s="48">
        <f t="shared" si="42"/>
        <v>894356.7773066666</v>
      </c>
      <c r="Y57" s="48">
        <f t="shared" si="42"/>
        <v>969984.19009066664</v>
      </c>
      <c r="Z57" s="48">
        <f t="shared" si="42"/>
        <v>1045599.7451093333</v>
      </c>
      <c r="AA57" s="48">
        <f t="shared" si="42"/>
        <v>1120956.972608</v>
      </c>
      <c r="AB57" s="48">
        <f t="shared" si="42"/>
        <v>1196314.2001066667</v>
      </c>
      <c r="AC57" s="48">
        <f t="shared" si="42"/>
        <v>1271671.4276053333</v>
      </c>
      <c r="AD57" s="48">
        <f t="shared" si="42"/>
        <v>1347028.6551039999</v>
      </c>
      <c r="AE57" s="48">
        <f t="shared" si="42"/>
        <v>1422385.8826026665</v>
      </c>
      <c r="AF57" s="48">
        <f t="shared" si="42"/>
        <v>1497743.1101013331</v>
      </c>
      <c r="AG57" s="48">
        <f t="shared" si="42"/>
        <v>1573100.3375999997</v>
      </c>
      <c r="AH57" s="48">
        <f t="shared" si="42"/>
        <v>1648457.5650986664</v>
      </c>
      <c r="AI57" s="48">
        <f t="shared" si="42"/>
        <v>1743869.515021333</v>
      </c>
      <c r="AJ57" s="48">
        <f t="shared" si="42"/>
        <v>1839296.6128826663</v>
      </c>
      <c r="AK57" s="48">
        <f t="shared" si="42"/>
        <v>1934735.7746639997</v>
      </c>
      <c r="AL57" s="48">
        <f t="shared" si="42"/>
        <v>2030187.3833706663</v>
      </c>
      <c r="AM57" s="48">
        <f t="shared" si="42"/>
        <v>2125653.8014213331</v>
      </c>
      <c r="AN57" s="48">
        <f t="shared" si="42"/>
        <v>2221136.6351386663</v>
      </c>
      <c r="AO57" s="48">
        <f t="shared" si="42"/>
        <v>2316628.0968746664</v>
      </c>
      <c r="AP57" s="48">
        <f t="shared" si="42"/>
        <v>2412130.3307786663</v>
      </c>
      <c r="AQ57" s="48">
        <f t="shared" si="42"/>
        <v>2507646.4943199996</v>
      </c>
      <c r="AR57" s="48">
        <f t="shared" si="42"/>
        <v>2603173.7255919995</v>
      </c>
      <c r="AS57" s="48">
        <f t="shared" si="42"/>
        <v>2698716.9813119993</v>
      </c>
      <c r="AT57" s="48">
        <f t="shared" si="42"/>
        <v>2815283.7861279994</v>
      </c>
      <c r="AU57" s="48">
        <f t="shared" si="42"/>
        <v>2933893.4587893328</v>
      </c>
      <c r="AV57" s="48">
        <f t="shared" si="42"/>
        <v>3050407.8804613329</v>
      </c>
      <c r="AW57" s="48">
        <f t="shared" si="42"/>
        <v>3167203.1751946663</v>
      </c>
      <c r="AX57" s="48">
        <f t="shared" si="42"/>
        <v>3282102.7908826661</v>
      </c>
      <c r="AY57" s="48">
        <f t="shared" si="42"/>
        <v>3397005.2769253328</v>
      </c>
      <c r="AZ57" s="48">
        <f t="shared" si="42"/>
        <v>3511909.3217119994</v>
      </c>
      <c r="BA57" s="48">
        <f t="shared" si="42"/>
        <v>3626814.4182746662</v>
      </c>
      <c r="BB57" s="48">
        <f t="shared" si="42"/>
        <v>3741626.7966293329</v>
      </c>
      <c r="BC57" s="48">
        <f t="shared" si="42"/>
        <v>3856440.3579973332</v>
      </c>
      <c r="BD57" s="48">
        <f t="shared" si="42"/>
        <v>3971255.8764266665</v>
      </c>
      <c r="BE57" s="48">
        <f t="shared" si="42"/>
        <v>4086074.0774479997</v>
      </c>
      <c r="BF57" s="48">
        <f t="shared" si="42"/>
        <v>4220623.1508026663</v>
      </c>
      <c r="BG57" s="48">
        <f t="shared" si="42"/>
        <v>4357529.8051413326</v>
      </c>
      <c r="BH57" s="48">
        <f t="shared" si="42"/>
        <v>4494775.5310479989</v>
      </c>
      <c r="BI57" s="48">
        <f t="shared" si="42"/>
        <v>4631888.421951999</v>
      </c>
      <c r="BJ57" s="48">
        <f t="shared" si="42"/>
        <v>4769833.5466906652</v>
      </c>
      <c r="BK57" s="48">
        <f t="shared" si="42"/>
        <v>4908667.6659386652</v>
      </c>
      <c r="BL57" s="48">
        <f t="shared" si="42"/>
        <v>5048263.9142613318</v>
      </c>
      <c r="BM57" s="48">
        <f t="shared" si="42"/>
        <v>5189305.2261013314</v>
      </c>
      <c r="BN57" s="48">
        <f t="shared" si="42"/>
        <v>5331639.7109066648</v>
      </c>
      <c r="BO57" s="48">
        <f t="shared" si="42"/>
        <v>5475957.8901866646</v>
      </c>
      <c r="BP57" s="48">
        <f t="shared" ref="BP57:CD57" si="43">+BP38</f>
        <v>5622621.7278879983</v>
      </c>
      <c r="BQ57" s="48">
        <f t="shared" si="43"/>
        <v>5770678.2483386649</v>
      </c>
      <c r="BR57" s="48">
        <f t="shared" si="43"/>
        <v>5919100.1091493312</v>
      </c>
      <c r="BS57" s="48">
        <f t="shared" si="43"/>
        <v>6067187.0297279982</v>
      </c>
      <c r="BT57" s="48">
        <f t="shared" si="43"/>
        <v>6215489.7982906653</v>
      </c>
      <c r="BU57" s="48">
        <f t="shared" si="43"/>
        <v>6363642.9457919989</v>
      </c>
      <c r="BV57" s="48">
        <f t="shared" si="43"/>
        <v>6511838.6101999991</v>
      </c>
      <c r="BW57" s="48">
        <f t="shared" si="43"/>
        <v>6660023.0883706659</v>
      </c>
      <c r="BX57" s="48">
        <f t="shared" si="43"/>
        <v>6808235.3195706662</v>
      </c>
      <c r="BY57" s="48">
        <f t="shared" si="43"/>
        <v>6956465.9971546661</v>
      </c>
      <c r="BZ57" s="48">
        <f t="shared" si="43"/>
        <v>7104683.185746666</v>
      </c>
      <c r="CA57" s="48">
        <f t="shared" si="43"/>
        <v>7252909.1760986662</v>
      </c>
      <c r="CB57" s="48">
        <f t="shared" si="43"/>
        <v>7401150.8151973328</v>
      </c>
      <c r="CC57" s="48">
        <f t="shared" si="43"/>
        <v>7602659.4753119992</v>
      </c>
      <c r="CD57" s="48">
        <f t="shared" si="43"/>
        <v>7804805.5173733328</v>
      </c>
    </row>
    <row r="58" spans="1:83" x14ac:dyDescent="0.2">
      <c r="B58" s="31" t="s">
        <v>95</v>
      </c>
      <c r="C58" s="31" t="s">
        <v>95</v>
      </c>
      <c r="D58" s="48">
        <f t="shared" ref="D58:I58" si="44">+D48</f>
        <v>18734.705406249999</v>
      </c>
      <c r="E58" s="48">
        <f t="shared" si="44"/>
        <v>37469.410812499998</v>
      </c>
      <c r="F58" s="48">
        <f t="shared" si="44"/>
        <v>56204.116218750001</v>
      </c>
      <c r="G58" s="48">
        <f t="shared" si="44"/>
        <v>74938.821624999997</v>
      </c>
      <c r="H58" s="48">
        <f t="shared" si="44"/>
        <v>93673.527031249992</v>
      </c>
      <c r="I58" s="48">
        <f t="shared" si="44"/>
        <v>129739.08391864167</v>
      </c>
      <c r="J58" s="48">
        <f>+J48</f>
        <v>203745.28161853334</v>
      </c>
      <c r="K58" s="48">
        <f>+K48</f>
        <v>277751.479318425</v>
      </c>
      <c r="L58" s="48">
        <f t="shared" ref="L58:BW58" si="45">+L48</f>
        <v>351757.6770183167</v>
      </c>
      <c r="M58" s="48">
        <f t="shared" si="45"/>
        <v>425763.87471820833</v>
      </c>
      <c r="N58" s="48">
        <f t="shared" si="45"/>
        <v>499770.07241809997</v>
      </c>
      <c r="O58" s="48">
        <f t="shared" si="45"/>
        <v>573776.2701179916</v>
      </c>
      <c r="P58" s="48">
        <f t="shared" si="45"/>
        <v>647782.46781788324</v>
      </c>
      <c r="Q58" s="48">
        <f t="shared" si="45"/>
        <v>721788.66551777488</v>
      </c>
      <c r="R58" s="48">
        <f t="shared" si="45"/>
        <v>795794.86321766651</v>
      </c>
      <c r="S58" s="48">
        <f t="shared" si="45"/>
        <v>869801.06091755815</v>
      </c>
      <c r="T58" s="48">
        <f t="shared" si="45"/>
        <v>943807.25861744978</v>
      </c>
      <c r="U58" s="48">
        <f t="shared" si="45"/>
        <v>1073809.0800548247</v>
      </c>
      <c r="V58" s="48">
        <f t="shared" si="45"/>
        <v>1203810.9014921996</v>
      </c>
      <c r="W58" s="48">
        <f t="shared" si="45"/>
        <v>1333812.7229295745</v>
      </c>
      <c r="X58" s="48">
        <f t="shared" si="45"/>
        <v>1463814.5443669495</v>
      </c>
      <c r="Y58" s="48">
        <f t="shared" si="45"/>
        <v>1593816.3658043244</v>
      </c>
      <c r="Z58" s="48">
        <f t="shared" si="45"/>
        <v>1723818.1872416993</v>
      </c>
      <c r="AA58" s="48">
        <f t="shared" si="45"/>
        <v>1853820.0086790742</v>
      </c>
      <c r="AB58" s="48">
        <f t="shared" si="45"/>
        <v>1983821.8301164492</v>
      </c>
      <c r="AC58" s="48">
        <f t="shared" si="45"/>
        <v>2113823.6515538241</v>
      </c>
      <c r="AD58" s="48">
        <f t="shared" si="45"/>
        <v>2243825.4729911992</v>
      </c>
      <c r="AE58" s="48">
        <f t="shared" si="45"/>
        <v>2373827.2944285744</v>
      </c>
      <c r="AF58" s="48">
        <f t="shared" si="45"/>
        <v>2503829.1158659495</v>
      </c>
      <c r="AG58" s="48">
        <f t="shared" si="45"/>
        <v>2669191.221376616</v>
      </c>
      <c r="AH58" s="48">
        <f t="shared" si="45"/>
        <v>2834553.3268872825</v>
      </c>
      <c r="AI58" s="48">
        <f t="shared" si="45"/>
        <v>2999915.432397949</v>
      </c>
      <c r="AJ58" s="48">
        <f t="shared" si="45"/>
        <v>3165277.5379086155</v>
      </c>
      <c r="AK58" s="48">
        <f t="shared" si="45"/>
        <v>3330639.643419282</v>
      </c>
      <c r="AL58" s="48">
        <f t="shared" si="45"/>
        <v>3496001.7489299485</v>
      </c>
      <c r="AM58" s="48">
        <f t="shared" si="45"/>
        <v>3661363.854440615</v>
      </c>
      <c r="AN58" s="48">
        <f t="shared" si="45"/>
        <v>3826725.9599512815</v>
      </c>
      <c r="AO58" s="48">
        <f t="shared" si="45"/>
        <v>3992088.065461948</v>
      </c>
      <c r="AP58" s="48">
        <f t="shared" si="45"/>
        <v>4157450.1709726145</v>
      </c>
      <c r="AQ58" s="48">
        <f t="shared" si="45"/>
        <v>4322812.2764832815</v>
      </c>
      <c r="AR58" s="48">
        <f t="shared" si="45"/>
        <v>4488174.3819939485</v>
      </c>
      <c r="AS58" s="48">
        <f t="shared" si="45"/>
        <v>4683172.8942574402</v>
      </c>
      <c r="AT58" s="48">
        <f t="shared" si="45"/>
        <v>4878171.406520932</v>
      </c>
      <c r="AU58" s="48">
        <f t="shared" si="45"/>
        <v>5073169.9187844237</v>
      </c>
      <c r="AV58" s="48">
        <f t="shared" si="45"/>
        <v>5268168.4310479155</v>
      </c>
      <c r="AW58" s="48">
        <f t="shared" si="45"/>
        <v>5463166.9433114072</v>
      </c>
      <c r="AX58" s="48">
        <f t="shared" si="45"/>
        <v>5658165.455574899</v>
      </c>
      <c r="AY58" s="48">
        <f t="shared" si="45"/>
        <v>5853163.9678383907</v>
      </c>
      <c r="AZ58" s="48">
        <f t="shared" si="45"/>
        <v>6048162.4801018825</v>
      </c>
      <c r="BA58" s="48">
        <f t="shared" si="45"/>
        <v>6243160.9923653742</v>
      </c>
      <c r="BB58" s="48">
        <f t="shared" si="45"/>
        <v>6438159.504628866</v>
      </c>
      <c r="BC58" s="48">
        <f t="shared" si="45"/>
        <v>6633158.0168923577</v>
      </c>
      <c r="BD58" s="48">
        <f t="shared" si="45"/>
        <v>6828156.5291558495</v>
      </c>
      <c r="BE58" s="48">
        <f t="shared" si="45"/>
        <v>7064469.8120494243</v>
      </c>
      <c r="BF58" s="48">
        <f t="shared" si="45"/>
        <v>7300783.0949429991</v>
      </c>
      <c r="BG58" s="48">
        <f t="shared" si="45"/>
        <v>7537096.3778365739</v>
      </c>
      <c r="BH58" s="48">
        <f t="shared" si="45"/>
        <v>7773409.6607301487</v>
      </c>
      <c r="BI58" s="48">
        <f t="shared" si="45"/>
        <v>8009722.9436237235</v>
      </c>
      <c r="BJ58" s="48">
        <f t="shared" si="45"/>
        <v>8246036.2265172983</v>
      </c>
      <c r="BK58" s="48">
        <f t="shared" si="45"/>
        <v>8482349.5094108731</v>
      </c>
      <c r="BL58" s="48">
        <f t="shared" si="45"/>
        <v>8718662.7923044488</v>
      </c>
      <c r="BM58" s="48">
        <f t="shared" si="45"/>
        <v>8954976.0751980245</v>
      </c>
      <c r="BN58" s="48">
        <f t="shared" si="45"/>
        <v>9191289.3580916002</v>
      </c>
      <c r="BO58" s="48">
        <f t="shared" si="45"/>
        <v>9427602.640985176</v>
      </c>
      <c r="BP58" s="48">
        <f t="shared" si="45"/>
        <v>9663915.9238787517</v>
      </c>
      <c r="BQ58" s="48">
        <f t="shared" si="45"/>
        <v>9974861.379507836</v>
      </c>
      <c r="BR58" s="48">
        <f t="shared" si="45"/>
        <v>10285806.83513692</v>
      </c>
      <c r="BS58" s="48">
        <f t="shared" si="45"/>
        <v>10596752.290766004</v>
      </c>
      <c r="BT58" s="48">
        <f t="shared" si="45"/>
        <v>10907697.746395089</v>
      </c>
      <c r="BU58" s="48">
        <f t="shared" si="45"/>
        <v>11218643.202024173</v>
      </c>
      <c r="BV58" s="48">
        <f t="shared" si="45"/>
        <v>11529588.657653257</v>
      </c>
      <c r="BW58" s="48">
        <f t="shared" si="45"/>
        <v>11840534.113282342</v>
      </c>
      <c r="BX58" s="48">
        <f t="shared" ref="BX58:CD58" si="46">+BX48</f>
        <v>12151479.568911426</v>
      </c>
      <c r="BY58" s="48">
        <f t="shared" si="46"/>
        <v>12462425.02454051</v>
      </c>
      <c r="BZ58" s="48">
        <f t="shared" si="46"/>
        <v>12773370.480169594</v>
      </c>
      <c r="CA58" s="48">
        <f t="shared" si="46"/>
        <v>13084315.935798679</v>
      </c>
      <c r="CB58" s="48">
        <f t="shared" si="46"/>
        <v>13395261.391427763</v>
      </c>
      <c r="CC58" s="48">
        <f t="shared" si="46"/>
        <v>13740555.908687662</v>
      </c>
      <c r="CD58" s="48">
        <f t="shared" si="46"/>
        <v>14085850.425947562</v>
      </c>
    </row>
    <row r="59" spans="1:83" x14ac:dyDescent="0.2"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</row>
    <row r="60" spans="1:83" x14ac:dyDescent="0.2"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</row>
    <row r="61" spans="1:83" x14ac:dyDescent="0.2">
      <c r="A61" s="113"/>
      <c r="B61" s="113" t="s">
        <v>96</v>
      </c>
      <c r="C61" s="114" t="s">
        <v>16</v>
      </c>
      <c r="D61" s="115">
        <f>-(D58-D57)*0.21</f>
        <v>-3934.2881353124999</v>
      </c>
      <c r="E61" s="115">
        <f t="shared" ref="E61:I61" si="47">-(E58-E57)*0.21</f>
        <v>-4175.5911409449991</v>
      </c>
      <c r="F61" s="115">
        <f t="shared" si="47"/>
        <v>-4416.8941465774997</v>
      </c>
      <c r="G61" s="115">
        <f t="shared" si="47"/>
        <v>-4658.1971522099984</v>
      </c>
      <c r="H61" s="115">
        <f t="shared" si="47"/>
        <v>-4899.5001578424981</v>
      </c>
      <c r="I61" s="115">
        <f t="shared" si="47"/>
        <v>-8780.2819745147499</v>
      </c>
      <c r="J61" s="115">
        <f>-(J58-J57)*0.21</f>
        <v>-20628.598361812001</v>
      </c>
      <c r="K61" s="115">
        <f>-(K58-K57)*0.21</f>
        <v>-25012.615266469249</v>
      </c>
      <c r="L61" s="115">
        <f t="shared" ref="L61:U61" si="48">-(L58-L57)*0.21</f>
        <v>-29392.429289366504</v>
      </c>
      <c r="M61" s="115">
        <f t="shared" si="48"/>
        <v>-33792.995588423742</v>
      </c>
      <c r="N61" s="115">
        <f t="shared" si="48"/>
        <v>-38187.117763640985</v>
      </c>
      <c r="O61" s="115">
        <f t="shared" si="48"/>
        <v>-42571.665635658224</v>
      </c>
      <c r="P61" s="115">
        <f t="shared" si="48"/>
        <v>-46947.765178555463</v>
      </c>
      <c r="Q61" s="115">
        <f t="shared" si="48"/>
        <v>-51316.6011512927</v>
      </c>
      <c r="R61" s="115">
        <f t="shared" si="48"/>
        <v>-55684.815826429942</v>
      </c>
      <c r="S61" s="115">
        <f t="shared" si="48"/>
        <v>-60054.273096767196</v>
      </c>
      <c r="T61" s="115">
        <f t="shared" si="48"/>
        <v>-64423.730367104443</v>
      </c>
      <c r="U61" s="115">
        <f t="shared" si="48"/>
        <v>-80552.26862231319</v>
      </c>
      <c r="V61" s="115">
        <f>-(V58-V57)*0.21</f>
        <v>-96680.806877521929</v>
      </c>
      <c r="W61" s="115">
        <f t="shared" ref="W61:CC61" si="49">-(W58-W57)*0.21</f>
        <v>-108155.85082881067</v>
      </c>
      <c r="X61" s="115">
        <f t="shared" si="49"/>
        <v>-119586.1310826594</v>
      </c>
      <c r="Y61" s="115">
        <f t="shared" si="49"/>
        <v>-131004.75689986812</v>
      </c>
      <c r="Z61" s="115">
        <f t="shared" si="49"/>
        <v>-142425.87284779685</v>
      </c>
      <c r="AA61" s="115">
        <f t="shared" si="49"/>
        <v>-153901.23757492559</v>
      </c>
      <c r="AB61" s="115">
        <f t="shared" si="49"/>
        <v>-165376.60230205432</v>
      </c>
      <c r="AC61" s="115">
        <f t="shared" si="49"/>
        <v>-176851.96702918306</v>
      </c>
      <c r="AD61" s="115">
        <f t="shared" si="49"/>
        <v>-188327.33175631185</v>
      </c>
      <c r="AE61" s="115">
        <f t="shared" si="49"/>
        <v>-199802.69648344064</v>
      </c>
      <c r="AF61" s="115">
        <f t="shared" si="49"/>
        <v>-211278.06121056943</v>
      </c>
      <c r="AG61" s="115">
        <f t="shared" si="49"/>
        <v>-230179.0855930894</v>
      </c>
      <c r="AH61" s="115">
        <f t="shared" si="49"/>
        <v>-249080.1099756094</v>
      </c>
      <c r="AI61" s="115">
        <f t="shared" si="49"/>
        <v>-263769.64264908934</v>
      </c>
      <c r="AJ61" s="115">
        <f t="shared" si="49"/>
        <v>-278455.99425544933</v>
      </c>
      <c r="AK61" s="115">
        <f t="shared" si="49"/>
        <v>-293139.81243860931</v>
      </c>
      <c r="AL61" s="115">
        <f t="shared" si="49"/>
        <v>-307821.01676744927</v>
      </c>
      <c r="AM61" s="115">
        <f t="shared" si="49"/>
        <v>-322499.11113404919</v>
      </c>
      <c r="AN61" s="115">
        <f t="shared" si="49"/>
        <v>-337173.75821064919</v>
      </c>
      <c r="AO61" s="115">
        <f t="shared" si="49"/>
        <v>-351846.59340332914</v>
      </c>
      <c r="AP61" s="115">
        <f t="shared" si="49"/>
        <v>-366517.16644072911</v>
      </c>
      <c r="AQ61" s="115">
        <f t="shared" si="49"/>
        <v>-381184.8142542892</v>
      </c>
      <c r="AR61" s="115">
        <f t="shared" si="49"/>
        <v>-395850.13784440927</v>
      </c>
      <c r="AS61" s="115">
        <f t="shared" si="49"/>
        <v>-416735.74171854259</v>
      </c>
      <c r="AT61" s="115">
        <f t="shared" si="49"/>
        <v>-433206.40028251579</v>
      </c>
      <c r="AU61" s="115">
        <f t="shared" si="49"/>
        <v>-449248.05659896909</v>
      </c>
      <c r="AV61" s="115">
        <f t="shared" si="49"/>
        <v>-465729.71562318236</v>
      </c>
      <c r="AW61" s="115">
        <f t="shared" si="49"/>
        <v>-482152.39130451559</v>
      </c>
      <c r="AX61" s="115">
        <f t="shared" si="49"/>
        <v>-498973.15958536888</v>
      </c>
      <c r="AY61" s="115">
        <f t="shared" si="49"/>
        <v>-515793.32509174215</v>
      </c>
      <c r="AZ61" s="115">
        <f t="shared" si="49"/>
        <v>-532613.16326187539</v>
      </c>
      <c r="BA61" s="115">
        <f>-(BA58-BA57)*0.21</f>
        <v>-549432.78055904864</v>
      </c>
      <c r="BB61" s="115">
        <f t="shared" si="49"/>
        <v>-566271.86867990193</v>
      </c>
      <c r="BC61" s="115">
        <f t="shared" si="49"/>
        <v>-583110.70836795517</v>
      </c>
      <c r="BD61" s="115">
        <f t="shared" si="49"/>
        <v>-599949.13707312837</v>
      </c>
      <c r="BE61" s="115">
        <f t="shared" si="49"/>
        <v>-625463.10426629917</v>
      </c>
      <c r="BF61" s="115">
        <f t="shared" si="49"/>
        <v>-646833.58826946991</v>
      </c>
      <c r="BG61" s="115">
        <f t="shared" si="49"/>
        <v>-667708.98026600061</v>
      </c>
      <c r="BH61" s="115">
        <f t="shared" si="49"/>
        <v>-688513.16723325138</v>
      </c>
      <c r="BI61" s="115">
        <f t="shared" si="49"/>
        <v>-709345.24955106212</v>
      </c>
      <c r="BJ61" s="115">
        <f t="shared" si="49"/>
        <v>-730002.56276359293</v>
      </c>
      <c r="BK61" s="115">
        <f t="shared" si="49"/>
        <v>-750473.18712916365</v>
      </c>
      <c r="BL61" s="115">
        <f t="shared" si="49"/>
        <v>-770783.7643890545</v>
      </c>
      <c r="BM61" s="115">
        <f t="shared" si="49"/>
        <v>-790790.87831030553</v>
      </c>
      <c r="BN61" s="115">
        <f t="shared" si="49"/>
        <v>-810526.42590883642</v>
      </c>
      <c r="BO61" s="115">
        <f t="shared" si="49"/>
        <v>-829845.39766768739</v>
      </c>
      <c r="BP61" s="115">
        <f t="shared" si="49"/>
        <v>-848671.78115805821</v>
      </c>
      <c r="BQ61" s="115">
        <f t="shared" si="49"/>
        <v>-882878.45754552586</v>
      </c>
      <c r="BR61" s="115">
        <f t="shared" si="49"/>
        <v>-917008.4124573936</v>
      </c>
      <c r="BS61" s="115">
        <f t="shared" si="49"/>
        <v>-951208.70481798123</v>
      </c>
      <c r="BT61" s="115">
        <f t="shared" si="49"/>
        <v>-985363.66910192894</v>
      </c>
      <c r="BU61" s="115">
        <f t="shared" si="49"/>
        <v>-1019550.0538087565</v>
      </c>
      <c r="BV61" s="115">
        <f t="shared" si="49"/>
        <v>-1053727.5099651841</v>
      </c>
      <c r="BW61" s="115">
        <f t="shared" si="49"/>
        <v>-1087907.3152314518</v>
      </c>
      <c r="BX61" s="115">
        <f t="shared" si="49"/>
        <v>-1122081.2923615596</v>
      </c>
      <c r="BY61" s="115">
        <f t="shared" si="49"/>
        <v>-1156251.3957510272</v>
      </c>
      <c r="BZ61" s="115">
        <f t="shared" si="49"/>
        <v>-1190424.3318288149</v>
      </c>
      <c r="CA61" s="115">
        <f t="shared" si="49"/>
        <v>-1224595.4195370025</v>
      </c>
      <c r="CB61" s="115">
        <f t="shared" si="49"/>
        <v>-1258763.2210083902</v>
      </c>
      <c r="CC61" s="115">
        <f t="shared" si="49"/>
        <v>-1288958.2510088892</v>
      </c>
      <c r="CD61" s="115">
        <f>-(CD58-CD57)*0.21</f>
        <v>-1319019.4308005881</v>
      </c>
      <c r="CE61" s="113"/>
    </row>
    <row r="62" spans="1:83" x14ac:dyDescent="0.2">
      <c r="D62" s="48"/>
      <c r="E62" s="48"/>
      <c r="F62" s="48"/>
      <c r="G62" s="48"/>
      <c r="H62" s="48"/>
      <c r="I62" s="48"/>
      <c r="J62" s="48"/>
      <c r="K62" s="48"/>
      <c r="L62" s="48"/>
    </row>
    <row r="63" spans="1:83" x14ac:dyDescent="0.2">
      <c r="N63" s="48"/>
      <c r="O63" s="48"/>
      <c r="P63" s="48"/>
      <c r="Q63" s="48"/>
      <c r="R63" s="48"/>
    </row>
    <row r="64" spans="1:83" x14ac:dyDescent="0.2">
      <c r="B64" s="260" t="s">
        <v>36</v>
      </c>
      <c r="C64" s="116" t="s">
        <v>15</v>
      </c>
      <c r="D64" s="48">
        <f t="shared" ref="D64:BO64" si="50">D31-D38</f>
        <v>5995105.7300000004</v>
      </c>
      <c r="E64" s="48">
        <f t="shared" si="50"/>
        <v>5977520.086525334</v>
      </c>
      <c r="F64" s="48">
        <f t="shared" si="50"/>
        <v>5959934.4430506667</v>
      </c>
      <c r="G64" s="48">
        <f t="shared" si="50"/>
        <v>5942348.7995760003</v>
      </c>
      <c r="H64" s="48">
        <f t="shared" si="50"/>
        <v>5924763.1561013339</v>
      </c>
      <c r="I64" s="48">
        <f t="shared" si="50"/>
        <v>5907177.5126266675</v>
      </c>
      <c r="J64" s="48">
        <f t="shared" si="50"/>
        <v>18006961.159152005</v>
      </c>
      <c r="K64" s="48">
        <f t="shared" si="50"/>
        <v>17960654.092426669</v>
      </c>
      <c r="L64" s="48">
        <f t="shared" si="50"/>
        <v>17873815.391978666</v>
      </c>
      <c r="M64" s="48">
        <f t="shared" si="50"/>
        <v>17831225.511893332</v>
      </c>
      <c r="N64" s="48">
        <f t="shared" si="50"/>
        <v>17793686.405503999</v>
      </c>
      <c r="O64" s="48">
        <f t="shared" si="50"/>
        <v>17754273.827194665</v>
      </c>
      <c r="P64" s="48">
        <f t="shared" si="50"/>
        <v>17712897.708746668</v>
      </c>
      <c r="Q64" s="48">
        <f t="shared" si="50"/>
        <v>17660704.091869336</v>
      </c>
      <c r="R64" s="48">
        <f t="shared" si="50"/>
        <v>17605481.716432001</v>
      </c>
      <c r="S64" s="48">
        <f t="shared" si="50"/>
        <v>17552282.458114669</v>
      </c>
      <c r="T64" s="48">
        <f t="shared" si="50"/>
        <v>17499083.199797336</v>
      </c>
      <c r="U64" s="48">
        <f t="shared" si="50"/>
        <v>17445883.941480003</v>
      </c>
      <c r="V64" s="48">
        <f t="shared" si="50"/>
        <v>24947058.553162672</v>
      </c>
      <c r="W64" s="48">
        <f t="shared" si="50"/>
        <v>24944368.138160005</v>
      </c>
      <c r="X64" s="48">
        <f t="shared" si="50"/>
        <v>24887715.762693338</v>
      </c>
      <c r="Y64" s="48">
        <f t="shared" si="50"/>
        <v>24808045.929909334</v>
      </c>
      <c r="Z64" s="48">
        <f t="shared" si="50"/>
        <v>24644364.174890667</v>
      </c>
      <c r="AA64" s="48">
        <f t="shared" si="50"/>
        <v>24569006.947392002</v>
      </c>
      <c r="AB64" s="48">
        <f t="shared" si="50"/>
        <v>24493649.719893336</v>
      </c>
      <c r="AC64" s="48">
        <f t="shared" si="50"/>
        <v>24418292.492394667</v>
      </c>
      <c r="AD64" s="48">
        <f t="shared" si="50"/>
        <v>24342935.264896002</v>
      </c>
      <c r="AE64" s="48">
        <f t="shared" si="50"/>
        <v>24267578.037397336</v>
      </c>
      <c r="AF64" s="48">
        <f t="shared" si="50"/>
        <v>24192220.809898667</v>
      </c>
      <c r="AG64" s="48">
        <f t="shared" si="50"/>
        <v>24116863.582400002</v>
      </c>
      <c r="AH64" s="48">
        <f t="shared" si="50"/>
        <v>30878343.544901337</v>
      </c>
      <c r="AI64" s="48">
        <f t="shared" si="50"/>
        <v>30788095.664978672</v>
      </c>
      <c r="AJ64" s="48">
        <f t="shared" si="50"/>
        <v>30696781.267117336</v>
      </c>
      <c r="AK64" s="48">
        <f t="shared" si="50"/>
        <v>30605585.375336003</v>
      </c>
      <c r="AL64" s="48">
        <f t="shared" si="50"/>
        <v>30515182.406629335</v>
      </c>
      <c r="AM64" s="48">
        <f t="shared" si="50"/>
        <v>30425312.23857867</v>
      </c>
      <c r="AN64" s="48">
        <f t="shared" si="50"/>
        <v>30332770.774861336</v>
      </c>
      <c r="AO64" s="48">
        <f t="shared" si="50"/>
        <v>30240951.643125337</v>
      </c>
      <c r="AP64" s="48">
        <f t="shared" si="50"/>
        <v>30150198.149221335</v>
      </c>
      <c r="AQ64" s="48">
        <f t="shared" si="50"/>
        <v>30058455.075680003</v>
      </c>
      <c r="AR64" s="48">
        <f t="shared" si="50"/>
        <v>29968390.724408001</v>
      </c>
      <c r="AS64" s="48">
        <f t="shared" si="50"/>
        <v>37039966.478688002</v>
      </c>
      <c r="AT64" s="48">
        <f t="shared" si="50"/>
        <v>37619831.893872</v>
      </c>
      <c r="AU64" s="48">
        <f t="shared" si="50"/>
        <v>36786932.111210667</v>
      </c>
      <c r="AV64" s="48">
        <f t="shared" si="50"/>
        <v>36766169.869538665</v>
      </c>
      <c r="AW64" s="48">
        <f t="shared" si="50"/>
        <v>36003120.354805335</v>
      </c>
      <c r="AX64" s="48">
        <f t="shared" si="50"/>
        <v>35889199.269117333</v>
      </c>
      <c r="AY64" s="48">
        <f t="shared" si="50"/>
        <v>35774828.17307467</v>
      </c>
      <c r="AZ64" s="48">
        <f t="shared" si="50"/>
        <v>35660282.688288003</v>
      </c>
      <c r="BA64" s="48">
        <f t="shared" si="50"/>
        <v>35513769.111725345</v>
      </c>
      <c r="BB64" s="48">
        <f t="shared" si="50"/>
        <v>35399360.033370674</v>
      </c>
      <c r="BC64" s="48">
        <f t="shared" si="50"/>
        <v>35285213.65200267</v>
      </c>
      <c r="BD64" s="48">
        <f t="shared" si="50"/>
        <v>35171312.653573342</v>
      </c>
      <c r="BE64" s="48">
        <f t="shared" si="50"/>
        <v>41782928.202552006</v>
      </c>
      <c r="BF64" s="48">
        <f t="shared" si="50"/>
        <v>42452099.919197343</v>
      </c>
      <c r="BG64" s="48">
        <f t="shared" si="50"/>
        <v>42430785.844858676</v>
      </c>
      <c r="BH64" s="48">
        <f t="shared" si="50"/>
        <v>42248255.45895201</v>
      </c>
      <c r="BI64" s="48">
        <f t="shared" si="50"/>
        <v>42394858.648048006</v>
      </c>
      <c r="BJ64" s="48">
        <f t="shared" si="50"/>
        <v>42559979.833309345</v>
      </c>
      <c r="BK64" s="48">
        <f t="shared" si="50"/>
        <v>42680962.444061339</v>
      </c>
      <c r="BL64" s="48">
        <f t="shared" si="50"/>
        <v>43034001.485738672</v>
      </c>
      <c r="BM64" s="48">
        <f t="shared" si="50"/>
        <v>43333814.593898676</v>
      </c>
      <c r="BN64" s="48">
        <f t="shared" si="50"/>
        <v>43867739.589093342</v>
      </c>
      <c r="BO64" s="48">
        <f t="shared" si="50"/>
        <v>44523077.689813338</v>
      </c>
      <c r="BP64" s="48">
        <f t="shared" ref="BP64:CD64" si="51">BP31-BP38</f>
        <v>44851192.062112011</v>
      </c>
      <c r="BQ64" s="48">
        <f t="shared" si="51"/>
        <v>44827683.391661346</v>
      </c>
      <c r="BR64" s="48">
        <f t="shared" si="51"/>
        <v>44565077.360850677</v>
      </c>
      <c r="BS64" s="48">
        <f t="shared" si="51"/>
        <v>44490574.98027201</v>
      </c>
      <c r="BT64" s="48">
        <f t="shared" si="51"/>
        <v>44291265.031709343</v>
      </c>
      <c r="BU64" s="48">
        <f t="shared" si="51"/>
        <v>44157606.284208007</v>
      </c>
      <c r="BV64" s="48">
        <f t="shared" si="51"/>
        <v>44005597.129800007</v>
      </c>
      <c r="BW64" s="48">
        <f t="shared" si="51"/>
        <v>43866873.911629334</v>
      </c>
      <c r="BX64" s="48">
        <f t="shared" si="51"/>
        <v>43724950.220429331</v>
      </c>
      <c r="BY64" s="48">
        <f t="shared" si="51"/>
        <v>43572121.022845328</v>
      </c>
      <c r="BZ64" s="48">
        <f t="shared" si="51"/>
        <v>43426904.434253335</v>
      </c>
      <c r="CA64" s="48">
        <f t="shared" si="51"/>
        <v>43284013.243901327</v>
      </c>
      <c r="CB64" s="48">
        <f t="shared" si="51"/>
        <v>61294983.314802662</v>
      </c>
      <c r="CC64" s="48">
        <f t="shared" si="51"/>
        <v>61310763.95468799</v>
      </c>
      <c r="CD64" s="48">
        <f t="shared" si="51"/>
        <v>61124001.652626656</v>
      </c>
    </row>
    <row r="65" spans="2:82" x14ac:dyDescent="0.2">
      <c r="B65" s="260"/>
      <c r="C65" s="116" t="s">
        <v>97</v>
      </c>
      <c r="D65" s="117">
        <f t="shared" ref="D65:BO65" si="52">D31-D48</f>
        <v>5976371.02459375</v>
      </c>
      <c r="E65" s="117">
        <f t="shared" si="52"/>
        <v>5957636.3191875005</v>
      </c>
      <c r="F65" s="117">
        <f t="shared" si="52"/>
        <v>5938901.6137812501</v>
      </c>
      <c r="G65" s="117">
        <f t="shared" si="52"/>
        <v>5920166.9083750006</v>
      </c>
      <c r="H65" s="117">
        <f t="shared" si="52"/>
        <v>5901432.2029687501</v>
      </c>
      <c r="I65" s="117">
        <f t="shared" si="52"/>
        <v>5865366.6460813591</v>
      </c>
      <c r="J65" s="117">
        <f t="shared" si="52"/>
        <v>17908729.738381471</v>
      </c>
      <c r="K65" s="117">
        <f t="shared" si="52"/>
        <v>17841546.400681578</v>
      </c>
      <c r="L65" s="117">
        <f t="shared" si="52"/>
        <v>17733851.442981683</v>
      </c>
      <c r="M65" s="117">
        <f t="shared" si="52"/>
        <v>17670306.485281792</v>
      </c>
      <c r="N65" s="117">
        <f t="shared" si="52"/>
        <v>17611842.987581898</v>
      </c>
      <c r="O65" s="117">
        <f t="shared" si="52"/>
        <v>17551551.609882008</v>
      </c>
      <c r="P65" s="117">
        <f t="shared" si="52"/>
        <v>17489336.922182117</v>
      </c>
      <c r="Q65" s="117">
        <f t="shared" si="52"/>
        <v>17416339.324482229</v>
      </c>
      <c r="R65" s="117">
        <f t="shared" si="52"/>
        <v>17340315.926782336</v>
      </c>
      <c r="S65" s="117">
        <f t="shared" si="52"/>
        <v>17266309.729082443</v>
      </c>
      <c r="T65" s="117">
        <f t="shared" si="52"/>
        <v>17192303.531382553</v>
      </c>
      <c r="U65" s="117">
        <f t="shared" si="52"/>
        <v>17062301.70994518</v>
      </c>
      <c r="V65" s="117">
        <f t="shared" si="52"/>
        <v>24486673.758507803</v>
      </c>
      <c r="W65" s="117">
        <f t="shared" si="52"/>
        <v>24429340.277070429</v>
      </c>
      <c r="X65" s="117">
        <f t="shared" si="52"/>
        <v>24318257.995633055</v>
      </c>
      <c r="Y65" s="117">
        <f t="shared" si="52"/>
        <v>24184213.754195675</v>
      </c>
      <c r="Z65" s="117">
        <f t="shared" si="52"/>
        <v>23966145.732758302</v>
      </c>
      <c r="AA65" s="117">
        <f t="shared" si="52"/>
        <v>23836143.911320928</v>
      </c>
      <c r="AB65" s="117">
        <f t="shared" si="52"/>
        <v>23706142.089883551</v>
      </c>
      <c r="AC65" s="117">
        <f t="shared" si="52"/>
        <v>23576140.268446177</v>
      </c>
      <c r="AD65" s="117">
        <f t="shared" si="52"/>
        <v>23446138.447008803</v>
      </c>
      <c r="AE65" s="117">
        <f t="shared" si="52"/>
        <v>23316136.625571426</v>
      </c>
      <c r="AF65" s="117">
        <f t="shared" si="52"/>
        <v>23186134.804134052</v>
      </c>
      <c r="AG65" s="117">
        <f t="shared" si="52"/>
        <v>23020772.698623385</v>
      </c>
      <c r="AH65" s="117">
        <f t="shared" si="52"/>
        <v>29692247.78311272</v>
      </c>
      <c r="AI65" s="117">
        <f t="shared" si="52"/>
        <v>29532049.747602053</v>
      </c>
      <c r="AJ65" s="117">
        <f t="shared" si="52"/>
        <v>29370800.342091389</v>
      </c>
      <c r="AK65" s="117">
        <f t="shared" si="52"/>
        <v>29209681.506580722</v>
      </c>
      <c r="AL65" s="117">
        <f t="shared" si="52"/>
        <v>29049368.041070055</v>
      </c>
      <c r="AM65" s="117">
        <f t="shared" si="52"/>
        <v>28889602.185559388</v>
      </c>
      <c r="AN65" s="117">
        <f t="shared" si="52"/>
        <v>28727181.450048722</v>
      </c>
      <c r="AO65" s="117">
        <f t="shared" si="52"/>
        <v>28565491.674538054</v>
      </c>
      <c r="AP65" s="117">
        <f t="shared" si="52"/>
        <v>28404878.309027385</v>
      </c>
      <c r="AQ65" s="117">
        <f t="shared" si="52"/>
        <v>28243289.293516718</v>
      </c>
      <c r="AR65" s="117">
        <f t="shared" si="52"/>
        <v>28083390.06800605</v>
      </c>
      <c r="AS65" s="117">
        <f t="shared" si="52"/>
        <v>35055510.56574256</v>
      </c>
      <c r="AT65" s="117">
        <f t="shared" si="52"/>
        <v>35556944.273479067</v>
      </c>
      <c r="AU65" s="117">
        <f t="shared" si="52"/>
        <v>34647655.651215576</v>
      </c>
      <c r="AV65" s="117">
        <f t="shared" si="52"/>
        <v>34548409.318952084</v>
      </c>
      <c r="AW65" s="117">
        <f t="shared" si="52"/>
        <v>33707156.586688593</v>
      </c>
      <c r="AX65" s="117">
        <f t="shared" si="52"/>
        <v>33513136.604425102</v>
      </c>
      <c r="AY65" s="117">
        <f t="shared" si="52"/>
        <v>33318669.482161611</v>
      </c>
      <c r="AZ65" s="117">
        <f t="shared" si="52"/>
        <v>33124029.529898122</v>
      </c>
      <c r="BA65" s="117">
        <f t="shared" si="52"/>
        <v>32897422.537634633</v>
      </c>
      <c r="BB65" s="117">
        <f t="shared" si="52"/>
        <v>32702827.325371139</v>
      </c>
      <c r="BC65" s="117">
        <f t="shared" si="52"/>
        <v>32508495.993107647</v>
      </c>
      <c r="BD65" s="117">
        <f t="shared" si="52"/>
        <v>32314412.000844158</v>
      </c>
      <c r="BE65" s="117">
        <f t="shared" si="52"/>
        <v>38804532.467950583</v>
      </c>
      <c r="BF65" s="117">
        <f t="shared" si="52"/>
        <v>39371939.975057006</v>
      </c>
      <c r="BG65" s="117">
        <f t="shared" si="52"/>
        <v>39251219.272163436</v>
      </c>
      <c r="BH65" s="117">
        <f t="shared" si="52"/>
        <v>38969621.329269864</v>
      </c>
      <c r="BI65" s="117">
        <f t="shared" si="52"/>
        <v>39017024.126376286</v>
      </c>
      <c r="BJ65" s="117">
        <f t="shared" si="52"/>
        <v>39083777.153482713</v>
      </c>
      <c r="BK65" s="117">
        <f t="shared" si="52"/>
        <v>39107280.600589134</v>
      </c>
      <c r="BL65" s="117">
        <f t="shared" si="52"/>
        <v>39363602.607695557</v>
      </c>
      <c r="BM65" s="117">
        <f t="shared" si="52"/>
        <v>39568143.744801983</v>
      </c>
      <c r="BN65" s="117">
        <f t="shared" si="52"/>
        <v>40008089.941908404</v>
      </c>
      <c r="BO65" s="117">
        <f t="shared" si="52"/>
        <v>40571432.93901483</v>
      </c>
      <c r="BP65" s="117">
        <f t="shared" ref="BP65:CD65" si="53">BP31-BP48</f>
        <v>40809897.866121255</v>
      </c>
      <c r="BQ65" s="117">
        <f t="shared" si="53"/>
        <v>40623500.260492176</v>
      </c>
      <c r="BR65" s="117">
        <f t="shared" si="53"/>
        <v>40198370.634863086</v>
      </c>
      <c r="BS65" s="117">
        <f t="shared" si="53"/>
        <v>39961009.719234005</v>
      </c>
      <c r="BT65" s="117">
        <f t="shared" si="53"/>
        <v>39599057.083604917</v>
      </c>
      <c r="BU65" s="117">
        <f t="shared" si="53"/>
        <v>39302606.027975827</v>
      </c>
      <c r="BV65" s="117">
        <f t="shared" si="53"/>
        <v>38987847.082346745</v>
      </c>
      <c r="BW65" s="117">
        <f t="shared" si="53"/>
        <v>38686362.886717662</v>
      </c>
      <c r="BX65" s="117">
        <f t="shared" si="53"/>
        <v>38381705.971088573</v>
      </c>
      <c r="BY65" s="117">
        <f t="shared" si="53"/>
        <v>38066161.995459482</v>
      </c>
      <c r="BZ65" s="117">
        <f t="shared" si="53"/>
        <v>37758217.139830403</v>
      </c>
      <c r="CA65" s="117">
        <f t="shared" si="53"/>
        <v>37452606.484201312</v>
      </c>
      <c r="CB65" s="117">
        <f t="shared" si="53"/>
        <v>55300872.738572232</v>
      </c>
      <c r="CC65" s="117">
        <f t="shared" si="53"/>
        <v>55172867.521312326</v>
      </c>
      <c r="CD65" s="117">
        <f t="shared" si="53"/>
        <v>54842956.744052425</v>
      </c>
    </row>
    <row r="66" spans="2:82" x14ac:dyDescent="0.2">
      <c r="B66" s="260"/>
      <c r="C66" s="116"/>
      <c r="D66" s="82">
        <f t="shared" ref="D66:I66" si="54">+(D65-D64)*0.21</f>
        <v>-3934.2881353125904</v>
      </c>
      <c r="E66" s="82">
        <f t="shared" si="54"/>
        <v>-4175.5911409450418</v>
      </c>
      <c r="F66" s="82">
        <f t="shared" si="54"/>
        <v>-4416.8941465774924</v>
      </c>
      <c r="G66" s="82">
        <f t="shared" si="54"/>
        <v>-4658.1971522099429</v>
      </c>
      <c r="H66" s="82">
        <f t="shared" si="54"/>
        <v>-4899.500157842589</v>
      </c>
      <c r="I66" s="82">
        <f t="shared" si="54"/>
        <v>-8780.281974514759</v>
      </c>
      <c r="J66" s="82">
        <f>+(J65-J64)*0.21</f>
        <v>-20628.598361812008</v>
      </c>
      <c r="K66" s="82">
        <f>+(K65-K64)*0.21</f>
        <v>-25012.615266469158</v>
      </c>
      <c r="L66" s="82">
        <f t="shared" ref="L66:AO66" si="55">+(L65-L64)*0.21</f>
        <v>-29392.429289366526</v>
      </c>
      <c r="M66" s="82">
        <f t="shared" si="55"/>
        <v>-33792.995588423495</v>
      </c>
      <c r="N66" s="82">
        <f t="shared" si="55"/>
        <v>-38187.1177636414</v>
      </c>
      <c r="O66" s="82">
        <f t="shared" si="55"/>
        <v>-42571.665635657831</v>
      </c>
      <c r="P66" s="82">
        <f t="shared" si="55"/>
        <v>-46947.765178555768</v>
      </c>
      <c r="Q66" s="82">
        <f t="shared" si="55"/>
        <v>-51316.601151292474</v>
      </c>
      <c r="R66" s="82">
        <f t="shared" si="55"/>
        <v>-55684.815826429724</v>
      </c>
      <c r="S66" s="82">
        <f t="shared" si="55"/>
        <v>-60054.273096767436</v>
      </c>
      <c r="T66" s="82">
        <f t="shared" si="55"/>
        <v>-64423.73036710437</v>
      </c>
      <c r="U66" s="82">
        <f t="shared" si="55"/>
        <v>-80552.268622312986</v>
      </c>
      <c r="V66" s="82">
        <f t="shared" si="55"/>
        <v>-96680.806877522395</v>
      </c>
      <c r="W66" s="82">
        <f t="shared" si="55"/>
        <v>-108155.85082881096</v>
      </c>
      <c r="X66" s="82">
        <f t="shared" si="55"/>
        <v>-119586.13108265954</v>
      </c>
      <c r="Y66" s="82">
        <f t="shared" si="55"/>
        <v>-131004.75689986824</v>
      </c>
      <c r="Z66" s="82">
        <f t="shared" si="55"/>
        <v>-142425.87284779662</v>
      </c>
      <c r="AA66" s="82">
        <f t="shared" si="55"/>
        <v>-153901.23757492538</v>
      </c>
      <c r="AB66" s="82">
        <f t="shared" si="55"/>
        <v>-165376.6023020549</v>
      </c>
      <c r="AC66" s="82">
        <f t="shared" si="55"/>
        <v>-176851.96702918288</v>
      </c>
      <c r="AD66" s="82">
        <f t="shared" si="55"/>
        <v>-188327.33175631161</v>
      </c>
      <c r="AE66" s="82">
        <f t="shared" si="55"/>
        <v>-199802.69648344113</v>
      </c>
      <c r="AF66" s="82">
        <f t="shared" si="55"/>
        <v>-211278.06121056911</v>
      </c>
      <c r="AG66" s="82">
        <f t="shared" si="55"/>
        <v>-230179.0855930894</v>
      </c>
      <c r="AH66" s="82">
        <f t="shared" si="55"/>
        <v>-249080.10997560972</v>
      </c>
      <c r="AI66" s="82">
        <f t="shared" si="55"/>
        <v>-263769.64264908992</v>
      </c>
      <c r="AJ66" s="82">
        <f t="shared" si="55"/>
        <v>-278455.99425544892</v>
      </c>
      <c r="AK66" s="82">
        <f t="shared" si="55"/>
        <v>-293139.81243860902</v>
      </c>
      <c r="AL66" s="82">
        <f t="shared" si="55"/>
        <v>-307821.01676744875</v>
      </c>
      <c r="AM66" s="82">
        <f t="shared" si="55"/>
        <v>-322499.11113404908</v>
      </c>
      <c r="AN66" s="82">
        <f t="shared" si="55"/>
        <v>-337173.75821064878</v>
      </c>
      <c r="AO66" s="82">
        <f t="shared" si="55"/>
        <v>-351846.59340332943</v>
      </c>
      <c r="AP66" s="82">
        <f>+(AP65-AP64)*0.21</f>
        <v>-366517.1664407294</v>
      </c>
      <c r="AQ66" s="82">
        <f>+(AQ65-AQ64)*0.21</f>
        <v>-381184.81425428978</v>
      </c>
      <c r="AR66" s="82">
        <f t="shared" ref="AR66:CD66" si="56">+(AR65-AR64)*0.21</f>
        <v>-395850.13784440968</v>
      </c>
      <c r="AS66" s="82">
        <f>+(AS65-AS64)*0.21</f>
        <v>-416735.74171854276</v>
      </c>
      <c r="AT66" s="82">
        <f t="shared" si="56"/>
        <v>-433206.40028251603</v>
      </c>
      <c r="AU66" s="82">
        <f t="shared" si="56"/>
        <v>-449248.05659896909</v>
      </c>
      <c r="AV66" s="82">
        <f t="shared" si="56"/>
        <v>-465729.71562318207</v>
      </c>
      <c r="AW66" s="82">
        <f t="shared" si="56"/>
        <v>-482152.39130451588</v>
      </c>
      <c r="AX66" s="82">
        <f t="shared" si="56"/>
        <v>-498973.15958536841</v>
      </c>
      <c r="AY66" s="82">
        <f t="shared" si="56"/>
        <v>-515793.32509174233</v>
      </c>
      <c r="AZ66" s="82">
        <f t="shared" si="56"/>
        <v>-532613.16326187504</v>
      </c>
      <c r="BA66" s="82">
        <f t="shared" si="56"/>
        <v>-549432.78055904945</v>
      </c>
      <c r="BB66" s="82">
        <f t="shared" si="56"/>
        <v>-566271.86867990228</v>
      </c>
      <c r="BC66" s="82">
        <f t="shared" si="56"/>
        <v>-583110.70836795482</v>
      </c>
      <c r="BD66" s="82">
        <f t="shared" si="56"/>
        <v>-599949.13707312848</v>
      </c>
      <c r="BE66" s="82">
        <f t="shared" si="56"/>
        <v>-625463.10426629882</v>
      </c>
      <c r="BF66" s="82">
        <f t="shared" si="56"/>
        <v>-646833.58826947084</v>
      </c>
      <c r="BG66" s="82">
        <f t="shared" si="56"/>
        <v>-667708.98026600049</v>
      </c>
      <c r="BH66" s="82">
        <f t="shared" si="56"/>
        <v>-688513.16723325069</v>
      </c>
      <c r="BI66" s="82">
        <f t="shared" si="56"/>
        <v>-709345.24955106119</v>
      </c>
      <c r="BJ66" s="82">
        <f t="shared" si="56"/>
        <v>-730002.56276359269</v>
      </c>
      <c r="BK66" s="82">
        <f t="shared" si="56"/>
        <v>-750473.18712916307</v>
      </c>
      <c r="BL66" s="82">
        <f t="shared" si="56"/>
        <v>-770783.76438905415</v>
      </c>
      <c r="BM66" s="82">
        <f t="shared" si="56"/>
        <v>-790790.87831030553</v>
      </c>
      <c r="BN66" s="82">
        <f t="shared" si="56"/>
        <v>-810526.425908837</v>
      </c>
      <c r="BO66" s="82">
        <f t="shared" si="56"/>
        <v>-829845.3976676868</v>
      </c>
      <c r="BP66" s="82">
        <f t="shared" si="56"/>
        <v>-848671.78115805879</v>
      </c>
      <c r="BQ66" s="82">
        <f t="shared" si="56"/>
        <v>-882878.45754552574</v>
      </c>
      <c r="BR66" s="82">
        <f t="shared" si="56"/>
        <v>-917008.41245739406</v>
      </c>
      <c r="BS66" s="82">
        <f t="shared" si="56"/>
        <v>-951208.70481798111</v>
      </c>
      <c r="BT66" s="82">
        <f t="shared" si="56"/>
        <v>-985363.66910192952</v>
      </c>
      <c r="BU66" s="82">
        <f t="shared" si="56"/>
        <v>-1019550.0538087577</v>
      </c>
      <c r="BV66" s="82">
        <f t="shared" si="56"/>
        <v>-1053727.5099651851</v>
      </c>
      <c r="BW66" s="82">
        <f t="shared" si="56"/>
        <v>-1087907.3152314511</v>
      </c>
      <c r="BX66" s="82">
        <f t="shared" si="56"/>
        <v>-1122081.2923615591</v>
      </c>
      <c r="BY66" s="82">
        <f t="shared" si="56"/>
        <v>-1156251.3957510276</v>
      </c>
      <c r="BZ66" s="82">
        <f t="shared" si="56"/>
        <v>-1190424.3318288156</v>
      </c>
      <c r="CA66" s="82">
        <f t="shared" si="56"/>
        <v>-1224595.4195370032</v>
      </c>
      <c r="CB66" s="82">
        <f t="shared" si="56"/>
        <v>-1258763.22100839</v>
      </c>
      <c r="CC66" s="82">
        <f t="shared" si="56"/>
        <v>-1288958.2510088894</v>
      </c>
      <c r="CD66" s="82">
        <f t="shared" si="56"/>
        <v>-1319019.4308005886</v>
      </c>
    </row>
    <row r="67" spans="2:82" x14ac:dyDescent="0.2">
      <c r="D67" s="48">
        <f t="shared" ref="D67:BO67" si="57">+D61-D66</f>
        <v>9.049472282640636E-11</v>
      </c>
      <c r="E67" s="48">
        <f t="shared" si="57"/>
        <v>4.2746250983327627E-11</v>
      </c>
      <c r="F67" s="48">
        <f t="shared" si="57"/>
        <v>-7.2759576141834259E-12</v>
      </c>
      <c r="G67" s="48">
        <f t="shared" si="57"/>
        <v>-5.5479176808148623E-11</v>
      </c>
      <c r="H67" s="48">
        <f t="shared" si="57"/>
        <v>9.0949470177292824E-11</v>
      </c>
      <c r="I67" s="48">
        <f t="shared" si="57"/>
        <v>0</v>
      </c>
      <c r="J67" s="48">
        <f t="shared" si="57"/>
        <v>0</v>
      </c>
      <c r="K67" s="48">
        <f t="shared" si="57"/>
        <v>-9.0949470177292824E-11</v>
      </c>
      <c r="L67" s="48">
        <f t="shared" si="57"/>
        <v>0</v>
      </c>
      <c r="M67" s="48">
        <f t="shared" si="57"/>
        <v>-2.4738255888223648E-10</v>
      </c>
      <c r="N67" s="48">
        <f t="shared" si="57"/>
        <v>4.1472958400845528E-10</v>
      </c>
      <c r="O67" s="48">
        <f t="shared" si="57"/>
        <v>-3.92901711165905E-10</v>
      </c>
      <c r="P67" s="48">
        <f t="shared" si="57"/>
        <v>3.0559021979570389E-10</v>
      </c>
      <c r="Q67" s="48">
        <f>+Q61-Q66</f>
        <v>-2.255546860396862E-10</v>
      </c>
      <c r="R67" s="48">
        <f t="shared" si="57"/>
        <v>-2.1827872842550278E-10</v>
      </c>
      <c r="S67" s="48">
        <f>+S61-S66</f>
        <v>2.4010660126805305E-10</v>
      </c>
      <c r="T67" s="48">
        <f t="shared" si="57"/>
        <v>-7.2759576141834259E-11</v>
      </c>
      <c r="U67" s="48">
        <f t="shared" si="57"/>
        <v>-2.0372681319713593E-10</v>
      </c>
      <c r="V67" s="48">
        <f t="shared" si="57"/>
        <v>4.6566128730773926E-10</v>
      </c>
      <c r="W67" s="48">
        <f t="shared" si="57"/>
        <v>2.9103830456733704E-10</v>
      </c>
      <c r="X67" s="48">
        <f t="shared" si="57"/>
        <v>1.4551915228366852E-10</v>
      </c>
      <c r="Y67" s="48">
        <f t="shared" si="57"/>
        <v>1.1641532182693481E-10</v>
      </c>
      <c r="Z67" s="48">
        <f t="shared" si="57"/>
        <v>-2.3283064365386963E-10</v>
      </c>
      <c r="AA67" s="48">
        <f t="shared" si="57"/>
        <v>0</v>
      </c>
      <c r="AB67" s="48">
        <f t="shared" si="57"/>
        <v>5.8207660913467407E-10</v>
      </c>
      <c r="AC67" s="48">
        <f t="shared" si="57"/>
        <v>0</v>
      </c>
      <c r="AD67" s="48">
        <f t="shared" si="57"/>
        <v>-2.3283064365386963E-10</v>
      </c>
      <c r="AE67" s="48">
        <f t="shared" si="57"/>
        <v>4.9476511776447296E-10</v>
      </c>
      <c r="AF67" s="48">
        <f t="shared" si="57"/>
        <v>-3.2014213502407074E-10</v>
      </c>
      <c r="AG67" s="48">
        <f t="shared" si="57"/>
        <v>0</v>
      </c>
      <c r="AH67" s="48">
        <f t="shared" si="57"/>
        <v>3.2014213502407074E-10</v>
      </c>
      <c r="AI67" s="48">
        <f t="shared" si="57"/>
        <v>5.8207660913467407E-10</v>
      </c>
      <c r="AJ67" s="48">
        <f t="shared" si="57"/>
        <v>0</v>
      </c>
      <c r="AK67" s="48">
        <f t="shared" si="57"/>
        <v>0</v>
      </c>
      <c r="AL67" s="48">
        <f t="shared" si="57"/>
        <v>-5.2386894822120667E-10</v>
      </c>
      <c r="AM67" s="48">
        <f t="shared" si="57"/>
        <v>0</v>
      </c>
      <c r="AN67" s="48">
        <f t="shared" si="57"/>
        <v>0</v>
      </c>
      <c r="AO67" s="48">
        <f t="shared" si="57"/>
        <v>0</v>
      </c>
      <c r="AP67" s="48">
        <f t="shared" si="57"/>
        <v>0</v>
      </c>
      <c r="AQ67" s="48">
        <f t="shared" si="57"/>
        <v>5.8207660913467407E-10</v>
      </c>
      <c r="AR67" s="48">
        <f t="shared" si="57"/>
        <v>0</v>
      </c>
      <c r="AS67" s="48">
        <f t="shared" si="57"/>
        <v>0</v>
      </c>
      <c r="AT67" s="48">
        <f t="shared" si="57"/>
        <v>0</v>
      </c>
      <c r="AU67" s="48">
        <f t="shared" si="57"/>
        <v>0</v>
      </c>
      <c r="AV67" s="48">
        <f t="shared" si="57"/>
        <v>0</v>
      </c>
      <c r="AW67" s="48">
        <f t="shared" si="57"/>
        <v>0</v>
      </c>
      <c r="AX67" s="48">
        <f t="shared" si="57"/>
        <v>-4.6566128730773926E-10</v>
      </c>
      <c r="AY67" s="48">
        <f t="shared" si="57"/>
        <v>0</v>
      </c>
      <c r="AZ67" s="48">
        <f t="shared" si="57"/>
        <v>0</v>
      </c>
      <c r="BA67" s="48">
        <f>+BA61-BA66</f>
        <v>0</v>
      </c>
      <c r="BB67" s="48">
        <f t="shared" si="57"/>
        <v>0</v>
      </c>
      <c r="BC67" s="48">
        <f t="shared" si="57"/>
        <v>0</v>
      </c>
      <c r="BD67" s="48">
        <f t="shared" si="57"/>
        <v>0</v>
      </c>
      <c r="BE67" s="48">
        <f t="shared" si="57"/>
        <v>0</v>
      </c>
      <c r="BF67" s="48">
        <f t="shared" si="57"/>
        <v>9.3132257461547852E-10</v>
      </c>
      <c r="BG67" s="48">
        <f t="shared" si="57"/>
        <v>0</v>
      </c>
      <c r="BH67" s="48">
        <f t="shared" si="57"/>
        <v>0</v>
      </c>
      <c r="BI67" s="48">
        <f t="shared" si="57"/>
        <v>-9.3132257461547852E-10</v>
      </c>
      <c r="BJ67" s="48">
        <f t="shared" si="57"/>
        <v>0</v>
      </c>
      <c r="BK67" s="48">
        <f t="shared" si="57"/>
        <v>0</v>
      </c>
      <c r="BL67" s="48">
        <f t="shared" si="57"/>
        <v>0</v>
      </c>
      <c r="BM67" s="48">
        <f t="shared" si="57"/>
        <v>0</v>
      </c>
      <c r="BN67" s="48">
        <f t="shared" si="57"/>
        <v>0</v>
      </c>
      <c r="BO67" s="48">
        <f t="shared" si="57"/>
        <v>0</v>
      </c>
      <c r="BP67" s="48">
        <f t="shared" ref="BP67:CD67" si="58">+BP61-BP66</f>
        <v>0</v>
      </c>
      <c r="BQ67" s="48">
        <f t="shared" si="58"/>
        <v>0</v>
      </c>
      <c r="BR67" s="48">
        <f t="shared" si="58"/>
        <v>0</v>
      </c>
      <c r="BS67" s="48">
        <f t="shared" si="58"/>
        <v>0</v>
      </c>
      <c r="BT67" s="48">
        <f t="shared" si="58"/>
        <v>0</v>
      </c>
      <c r="BU67" s="48">
        <f t="shared" si="58"/>
        <v>1.1641532182693481E-9</v>
      </c>
      <c r="BV67" s="48">
        <f t="shared" si="58"/>
        <v>0</v>
      </c>
      <c r="BW67" s="48">
        <f t="shared" si="58"/>
        <v>0</v>
      </c>
      <c r="BX67" s="48">
        <f t="shared" si="58"/>
        <v>0</v>
      </c>
      <c r="BY67" s="48">
        <f t="shared" si="58"/>
        <v>0</v>
      </c>
      <c r="BZ67" s="48">
        <f t="shared" si="58"/>
        <v>0</v>
      </c>
      <c r="CA67" s="48">
        <f t="shared" si="58"/>
        <v>0</v>
      </c>
      <c r="CB67" s="48">
        <f t="shared" si="58"/>
        <v>0</v>
      </c>
      <c r="CC67" s="48">
        <f t="shared" si="58"/>
        <v>0</v>
      </c>
      <c r="CD67" s="48">
        <f t="shared" si="58"/>
        <v>0</v>
      </c>
    </row>
    <row r="68" spans="2:82" x14ac:dyDescent="0.2"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</row>
    <row r="69" spans="2:82" x14ac:dyDescent="0.2">
      <c r="B69" s="31" t="s">
        <v>98</v>
      </c>
      <c r="D69" s="48">
        <f t="shared" ref="D69:BO69" si="59">+D31-D38+D61</f>
        <v>5991171.4418646879</v>
      </c>
      <c r="E69" s="48">
        <f t="shared" si="59"/>
        <v>5973344.4953843886</v>
      </c>
      <c r="F69" s="48">
        <f t="shared" si="59"/>
        <v>5955517.5489040893</v>
      </c>
      <c r="G69" s="48">
        <f t="shared" si="59"/>
        <v>5937690.6024237899</v>
      </c>
      <c r="H69" s="48">
        <f t="shared" si="59"/>
        <v>5919863.6559434915</v>
      </c>
      <c r="I69" s="48">
        <f t="shared" si="59"/>
        <v>5898397.2306521526</v>
      </c>
      <c r="J69" s="48">
        <f t="shared" si="59"/>
        <v>17986332.560790192</v>
      </c>
      <c r="K69" s="48">
        <f t="shared" si="59"/>
        <v>17935641.4771602</v>
      </c>
      <c r="L69" s="48">
        <f t="shared" si="59"/>
        <v>17844422.962689299</v>
      </c>
      <c r="M69" s="48">
        <f t="shared" si="59"/>
        <v>17797432.516304906</v>
      </c>
      <c r="N69" s="48">
        <f t="shared" si="59"/>
        <v>17755499.287740357</v>
      </c>
      <c r="O69" s="48">
        <f t="shared" si="59"/>
        <v>17711702.161559008</v>
      </c>
      <c r="P69" s="48">
        <f t="shared" si="59"/>
        <v>17665949.943568114</v>
      </c>
      <c r="Q69" s="48">
        <f t="shared" si="59"/>
        <v>17609387.490718044</v>
      </c>
      <c r="R69" s="48">
        <f t="shared" si="59"/>
        <v>17549796.900605571</v>
      </c>
      <c r="S69" s="48">
        <f t="shared" si="59"/>
        <v>17492228.185017902</v>
      </c>
      <c r="T69" s="48">
        <f t="shared" si="59"/>
        <v>17434659.469430231</v>
      </c>
      <c r="U69" s="48">
        <f t="shared" si="59"/>
        <v>17365331.672857691</v>
      </c>
      <c r="V69" s="48">
        <f t="shared" si="59"/>
        <v>24850377.746285148</v>
      </c>
      <c r="W69" s="48">
        <f t="shared" si="59"/>
        <v>24836212.287331194</v>
      </c>
      <c r="X69" s="48">
        <f t="shared" si="59"/>
        <v>24768129.63161068</v>
      </c>
      <c r="Y69" s="48">
        <f t="shared" si="59"/>
        <v>24677041.173009466</v>
      </c>
      <c r="Z69" s="48">
        <f t="shared" si="59"/>
        <v>24501938.302042872</v>
      </c>
      <c r="AA69" s="48">
        <f t="shared" si="59"/>
        <v>24415105.709817078</v>
      </c>
      <c r="AB69" s="48">
        <f t="shared" si="59"/>
        <v>24328273.11759128</v>
      </c>
      <c r="AC69" s="48">
        <f t="shared" si="59"/>
        <v>24241440.525365483</v>
      </c>
      <c r="AD69" s="48">
        <f t="shared" si="59"/>
        <v>24154607.933139689</v>
      </c>
      <c r="AE69" s="48">
        <f t="shared" si="59"/>
        <v>24067775.340913896</v>
      </c>
      <c r="AF69" s="48">
        <f t="shared" si="59"/>
        <v>23980942.748688098</v>
      </c>
      <c r="AG69" s="48">
        <f t="shared" si="59"/>
        <v>23886684.496806912</v>
      </c>
      <c r="AH69" s="48">
        <f t="shared" si="59"/>
        <v>30629263.434925728</v>
      </c>
      <c r="AI69" s="48">
        <f t="shared" si="59"/>
        <v>30524326.022329584</v>
      </c>
      <c r="AJ69" s="48">
        <f t="shared" si="59"/>
        <v>30418325.272861887</v>
      </c>
      <c r="AK69" s="48">
        <f t="shared" si="59"/>
        <v>30312445.562897392</v>
      </c>
      <c r="AL69" s="48">
        <f t="shared" si="59"/>
        <v>30207361.389861885</v>
      </c>
      <c r="AM69" s="48">
        <f t="shared" si="59"/>
        <v>30102813.127444621</v>
      </c>
      <c r="AN69" s="48">
        <f t="shared" si="59"/>
        <v>29995597.016650688</v>
      </c>
      <c r="AO69" s="48">
        <f t="shared" si="59"/>
        <v>29889105.049722008</v>
      </c>
      <c r="AP69" s="48">
        <f t="shared" si="59"/>
        <v>29783680.982780606</v>
      </c>
      <c r="AQ69" s="48">
        <f t="shared" si="59"/>
        <v>29677270.261425715</v>
      </c>
      <c r="AR69" s="48">
        <f t="shared" si="59"/>
        <v>29572540.586563591</v>
      </c>
      <c r="AS69" s="48">
        <f t="shared" si="59"/>
        <v>36623230.736969456</v>
      </c>
      <c r="AT69" s="48">
        <f t="shared" si="59"/>
        <v>37186625.493589483</v>
      </c>
      <c r="AU69" s="48">
        <f t="shared" si="59"/>
        <v>36337684.054611698</v>
      </c>
      <c r="AV69" s="48">
        <f t="shared" si="59"/>
        <v>36300440.15391548</v>
      </c>
      <c r="AW69" s="48">
        <f t="shared" si="59"/>
        <v>35520967.96350082</v>
      </c>
      <c r="AX69" s="48">
        <f t="shared" si="59"/>
        <v>35390226.109531961</v>
      </c>
      <c r="AY69" s="48">
        <f t="shared" si="59"/>
        <v>35259034.847982928</v>
      </c>
      <c r="AZ69" s="48">
        <f t="shared" si="59"/>
        <v>35127669.525026128</v>
      </c>
      <c r="BA69" s="48">
        <f t="shared" si="59"/>
        <v>34964336.331166297</v>
      </c>
      <c r="BB69" s="48">
        <f t="shared" si="59"/>
        <v>34833088.16469077</v>
      </c>
      <c r="BC69" s="48">
        <f t="shared" si="59"/>
        <v>34702102.943634711</v>
      </c>
      <c r="BD69" s="48">
        <f t="shared" si="59"/>
        <v>34571363.516500212</v>
      </c>
      <c r="BE69" s="48">
        <f t="shared" si="59"/>
        <v>41157465.098285705</v>
      </c>
      <c r="BF69" s="48">
        <f t="shared" si="59"/>
        <v>41805266.330927871</v>
      </c>
      <c r="BG69" s="48">
        <f t="shared" si="59"/>
        <v>41763076.864592679</v>
      </c>
      <c r="BH69" s="48">
        <f t="shared" si="59"/>
        <v>41559742.291718759</v>
      </c>
      <c r="BI69" s="48">
        <f t="shared" si="59"/>
        <v>41685513.398496941</v>
      </c>
      <c r="BJ69" s="48">
        <f t="shared" si="59"/>
        <v>41829977.270545751</v>
      </c>
      <c r="BK69" s="48">
        <f t="shared" si="59"/>
        <v>41930489.256932177</v>
      </c>
      <c r="BL69" s="48">
        <f t="shared" si="59"/>
        <v>42263217.721349619</v>
      </c>
      <c r="BM69" s="48">
        <f t="shared" si="59"/>
        <v>42543023.715588368</v>
      </c>
      <c r="BN69" s="48">
        <f t="shared" si="59"/>
        <v>43057213.163184509</v>
      </c>
      <c r="BO69" s="48">
        <f t="shared" si="59"/>
        <v>43693232.292145655</v>
      </c>
      <c r="BP69" s="48">
        <f t="shared" ref="BP69:CD69" si="60">+BP31-BP38+BP61</f>
        <v>44002520.280953951</v>
      </c>
      <c r="BQ69" s="48">
        <f t="shared" si="60"/>
        <v>43944804.93411582</v>
      </c>
      <c r="BR69" s="48">
        <f t="shared" si="60"/>
        <v>43648068.948393285</v>
      </c>
      <c r="BS69" s="48">
        <f t="shared" si="60"/>
        <v>43539366.275454029</v>
      </c>
      <c r="BT69" s="48">
        <f t="shared" si="60"/>
        <v>43305901.362607412</v>
      </c>
      <c r="BU69" s="48">
        <f t="shared" si="60"/>
        <v>43138056.230399251</v>
      </c>
      <c r="BV69" s="48">
        <f t="shared" si="60"/>
        <v>42951869.619834825</v>
      </c>
      <c r="BW69" s="48">
        <f t="shared" si="60"/>
        <v>42778966.596397884</v>
      </c>
      <c r="BX69" s="48">
        <f t="shared" si="60"/>
        <v>42602868.928067774</v>
      </c>
      <c r="BY69" s="48">
        <f t="shared" si="60"/>
        <v>42415869.627094299</v>
      </c>
      <c r="BZ69" s="48">
        <f t="shared" si="60"/>
        <v>42236480.102424517</v>
      </c>
      <c r="CA69" s="48">
        <f t="shared" si="60"/>
        <v>42059417.824364327</v>
      </c>
      <c r="CB69" s="48">
        <f t="shared" si="60"/>
        <v>60036220.093794271</v>
      </c>
      <c r="CC69" s="48">
        <f t="shared" si="60"/>
        <v>60021805.7036791</v>
      </c>
      <c r="CD69" s="48">
        <f t="shared" si="60"/>
        <v>59804982.221826069</v>
      </c>
    </row>
    <row r="70" spans="2:82" x14ac:dyDescent="0.2">
      <c r="J70" s="48"/>
      <c r="K70" s="48"/>
      <c r="L70" s="48"/>
    </row>
    <row r="75" spans="2:82" ht="13.5" thickBot="1" x14ac:dyDescent="0.25">
      <c r="K75" s="31" t="s">
        <v>99</v>
      </c>
      <c r="L75" s="31" t="s">
        <v>100</v>
      </c>
      <c r="M75" s="31" t="s">
        <v>101</v>
      </c>
      <c r="N75" s="31" t="s">
        <v>102</v>
      </c>
      <c r="O75" s="31" t="s">
        <v>103</v>
      </c>
      <c r="P75" s="31" t="s">
        <v>104</v>
      </c>
      <c r="Q75" s="31" t="s">
        <v>105</v>
      </c>
      <c r="R75" s="31" t="s">
        <v>106</v>
      </c>
      <c r="S75" s="31" t="s">
        <v>107</v>
      </c>
      <c r="T75" s="31" t="s">
        <v>108</v>
      </c>
      <c r="U75" s="31" t="s">
        <v>109</v>
      </c>
      <c r="V75" s="31" t="s">
        <v>110</v>
      </c>
      <c r="W75" s="31" t="s">
        <v>111</v>
      </c>
      <c r="X75" s="31" t="s">
        <v>112</v>
      </c>
      <c r="Y75" s="31" t="s">
        <v>113</v>
      </c>
      <c r="Z75" s="31" t="s">
        <v>114</v>
      </c>
      <c r="AA75" s="31" t="s">
        <v>115</v>
      </c>
      <c r="AB75" s="31" t="s">
        <v>116</v>
      </c>
      <c r="AC75" s="31" t="s">
        <v>117</v>
      </c>
      <c r="AD75" s="31" t="s">
        <v>118</v>
      </c>
      <c r="AE75" s="31" t="s">
        <v>119</v>
      </c>
      <c r="AF75" s="31" t="s">
        <v>24</v>
      </c>
    </row>
    <row r="76" spans="2:82" x14ac:dyDescent="0.2">
      <c r="B76" s="31" t="s">
        <v>120</v>
      </c>
      <c r="C76" s="118" t="s">
        <v>121</v>
      </c>
      <c r="D76" s="119"/>
      <c r="E76" s="119"/>
      <c r="F76" s="119"/>
      <c r="G76" s="119"/>
      <c r="H76" s="119"/>
      <c r="I76" s="119"/>
      <c r="J76" s="120"/>
      <c r="K76" s="120">
        <v>0.2</v>
      </c>
      <c r="L76" s="120">
        <v>0.32</v>
      </c>
      <c r="M76" s="120">
        <v>0.192</v>
      </c>
      <c r="N76" s="120">
        <v>0.1152</v>
      </c>
      <c r="O76" s="120">
        <v>0.1152</v>
      </c>
      <c r="P76" s="120">
        <v>5.7599999999999998E-2</v>
      </c>
      <c r="Q76" s="121"/>
      <c r="R76" s="122"/>
      <c r="S76" s="122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4"/>
      <c r="AF76" s="125">
        <f>SUM(K76:AE76)</f>
        <v>0.99999999999999989</v>
      </c>
    </row>
    <row r="77" spans="2:82" x14ac:dyDescent="0.2">
      <c r="C77" s="126" t="s">
        <v>122</v>
      </c>
      <c r="D77" s="104"/>
      <c r="E77" s="104"/>
      <c r="F77" s="104"/>
      <c r="G77" s="104"/>
      <c r="H77" s="104"/>
      <c r="I77" s="104"/>
      <c r="J77" s="127"/>
      <c r="K77" s="127">
        <v>0.1429</v>
      </c>
      <c r="L77" s="127">
        <v>0.24490000000000001</v>
      </c>
      <c r="M77" s="127">
        <v>0.1749</v>
      </c>
      <c r="N77" s="127">
        <v>0.1249</v>
      </c>
      <c r="O77" s="127">
        <v>8.9300000000000004E-2</v>
      </c>
      <c r="P77" s="127">
        <v>8.9200000000000002E-2</v>
      </c>
      <c r="Q77" s="127">
        <v>8.9300000000000004E-2</v>
      </c>
      <c r="R77" s="127">
        <v>4.4600000000000001E-2</v>
      </c>
      <c r="S77" s="128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30"/>
      <c r="AF77" s="125">
        <f t="shared" ref="AF77:AF81" si="61">SUM(K77:AE77)</f>
        <v>1.0000000000000002</v>
      </c>
    </row>
    <row r="78" spans="2:82" x14ac:dyDescent="0.2">
      <c r="C78" s="126" t="s">
        <v>123</v>
      </c>
      <c r="D78" s="104"/>
      <c r="E78" s="104"/>
      <c r="F78" s="104"/>
      <c r="G78" s="104"/>
      <c r="H78" s="104"/>
      <c r="I78" s="104"/>
      <c r="J78" s="131"/>
      <c r="K78" s="131">
        <v>0.1</v>
      </c>
      <c r="L78" s="131">
        <v>0.18</v>
      </c>
      <c r="M78" s="131">
        <v>0.14399999999999999</v>
      </c>
      <c r="N78" s="131">
        <v>0.1152</v>
      </c>
      <c r="O78" s="131">
        <v>9.2200000000000004E-2</v>
      </c>
      <c r="P78" s="131">
        <v>7.3700000000000002E-2</v>
      </c>
      <c r="Q78" s="131">
        <v>6.5500000000000003E-2</v>
      </c>
      <c r="R78" s="131">
        <v>6.5500000000000003E-2</v>
      </c>
      <c r="S78" s="131">
        <v>6.5600000000000006E-2</v>
      </c>
      <c r="T78" s="131">
        <v>6.5500000000000003E-2</v>
      </c>
      <c r="U78" s="131">
        <v>3.2800000000000003E-2</v>
      </c>
      <c r="V78" s="129"/>
      <c r="W78" s="129"/>
      <c r="X78" s="129"/>
      <c r="Y78" s="129"/>
      <c r="Z78" s="129"/>
      <c r="AA78" s="129"/>
      <c r="AB78" s="129"/>
      <c r="AC78" s="129"/>
      <c r="AD78" s="129"/>
      <c r="AE78" s="130"/>
      <c r="AF78" s="125">
        <f t="shared" si="61"/>
        <v>1</v>
      </c>
    </row>
    <row r="79" spans="2:82" x14ac:dyDescent="0.2">
      <c r="C79" s="126" t="s">
        <v>124</v>
      </c>
      <c r="D79" s="104"/>
      <c r="E79" s="104"/>
      <c r="F79" s="104"/>
      <c r="G79" s="104"/>
      <c r="H79" s="104"/>
      <c r="I79" s="104"/>
      <c r="J79" s="131"/>
      <c r="K79" s="131">
        <v>0.05</v>
      </c>
      <c r="L79" s="131">
        <v>9.5000000000000001E-2</v>
      </c>
      <c r="M79" s="131">
        <v>8.5500000000000007E-2</v>
      </c>
      <c r="N79" s="131">
        <v>7.6999999999999999E-2</v>
      </c>
      <c r="O79" s="131">
        <v>6.93E-2</v>
      </c>
      <c r="P79" s="131">
        <v>6.2300000000000001E-2</v>
      </c>
      <c r="Q79" s="131">
        <v>5.8999999999999997E-2</v>
      </c>
      <c r="R79" s="131">
        <v>5.8999999999999997E-2</v>
      </c>
      <c r="S79" s="131">
        <v>5.91E-2</v>
      </c>
      <c r="T79" s="131">
        <v>5.8999999999999997E-2</v>
      </c>
      <c r="U79" s="131">
        <v>5.91E-2</v>
      </c>
      <c r="V79" s="131">
        <v>5.8999999999999997E-2</v>
      </c>
      <c r="W79" s="131">
        <v>5.91E-2</v>
      </c>
      <c r="X79" s="131">
        <v>5.8999999999999997E-2</v>
      </c>
      <c r="Y79" s="131">
        <v>5.91E-2</v>
      </c>
      <c r="Z79" s="131">
        <v>2.9499999999999998E-2</v>
      </c>
      <c r="AA79" s="132"/>
      <c r="AB79" s="132"/>
      <c r="AC79" s="132"/>
      <c r="AD79" s="132"/>
      <c r="AE79" s="133"/>
      <c r="AF79" s="125">
        <f t="shared" si="61"/>
        <v>1.0000000000000002</v>
      </c>
    </row>
    <row r="80" spans="2:82" x14ac:dyDescent="0.2">
      <c r="C80" s="126" t="s">
        <v>90</v>
      </c>
      <c r="D80" s="104"/>
      <c r="E80" s="104"/>
      <c r="F80" s="104"/>
      <c r="G80" s="104"/>
      <c r="H80" s="104"/>
      <c r="I80" s="104"/>
      <c r="J80" s="131"/>
      <c r="K80" s="131">
        <v>3.7499999999999999E-2</v>
      </c>
      <c r="L80" s="131">
        <v>7.2190000000000004E-2</v>
      </c>
      <c r="M80" s="131">
        <v>6.6769999999999996E-2</v>
      </c>
      <c r="N80" s="131">
        <v>6.1769999999999999E-2</v>
      </c>
      <c r="O80" s="131">
        <v>5.713E-2</v>
      </c>
      <c r="P80" s="131">
        <v>5.2850000000000001E-2</v>
      </c>
      <c r="Q80" s="131">
        <v>4.888E-2</v>
      </c>
      <c r="R80" s="131">
        <v>4.5220000000000003E-2</v>
      </c>
      <c r="S80" s="131">
        <v>4.462E-2</v>
      </c>
      <c r="T80" s="131">
        <v>4.4609999999999997E-2</v>
      </c>
      <c r="U80" s="131">
        <v>4.462E-2</v>
      </c>
      <c r="V80" s="131">
        <v>4.4609999999999997E-2</v>
      </c>
      <c r="W80" s="131">
        <v>4.462E-2</v>
      </c>
      <c r="X80" s="131">
        <v>4.4609999999999997E-2</v>
      </c>
      <c r="Y80" s="131">
        <v>4.462E-2</v>
      </c>
      <c r="Z80" s="131">
        <v>4.4609999999999997E-2</v>
      </c>
      <c r="AA80" s="131">
        <v>4.462E-2</v>
      </c>
      <c r="AB80" s="131">
        <v>4.4609999999999997E-2</v>
      </c>
      <c r="AC80" s="131">
        <v>4.462E-2</v>
      </c>
      <c r="AD80" s="131">
        <v>4.4609999999999997E-2</v>
      </c>
      <c r="AE80" s="134">
        <v>2.231E-2</v>
      </c>
      <c r="AF80" s="125">
        <f t="shared" si="61"/>
        <v>1.0000000000000002</v>
      </c>
    </row>
    <row r="81" spans="2:32" ht="13.5" thickBot="1" x14ac:dyDescent="0.25">
      <c r="C81" s="135" t="s">
        <v>125</v>
      </c>
      <c r="D81" s="136"/>
      <c r="E81" s="136"/>
      <c r="F81" s="136"/>
      <c r="G81" s="136"/>
      <c r="H81" s="136"/>
      <c r="I81" s="136"/>
      <c r="J81" s="137"/>
      <c r="K81" s="137">
        <v>0.1</v>
      </c>
      <c r="L81" s="137">
        <v>0.2</v>
      </c>
      <c r="M81" s="137">
        <v>0.2</v>
      </c>
      <c r="N81" s="137">
        <v>0.2</v>
      </c>
      <c r="O81" s="137">
        <v>0.2</v>
      </c>
      <c r="P81" s="137">
        <v>0.1</v>
      </c>
      <c r="Q81" s="138">
        <v>0</v>
      </c>
      <c r="R81" s="137"/>
      <c r="S81" s="139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1"/>
      <c r="AF81" s="125">
        <f t="shared" si="61"/>
        <v>0.99999999999999989</v>
      </c>
    </row>
    <row r="83" spans="2:32" x14ac:dyDescent="0.2">
      <c r="B83" s="31" t="s">
        <v>126</v>
      </c>
      <c r="C83" s="142" t="s">
        <v>127</v>
      </c>
      <c r="D83" s="142"/>
      <c r="E83" s="142"/>
      <c r="F83" s="142"/>
      <c r="G83" s="142"/>
      <c r="H83" s="142"/>
      <c r="I83" s="142"/>
      <c r="J83" s="143">
        <v>6.5629999999999994E-2</v>
      </c>
      <c r="K83" s="143">
        <v>7.0000000000000007E-2</v>
      </c>
      <c r="L83" s="143">
        <v>6.4820000000000003E-2</v>
      </c>
      <c r="M83" s="143">
        <v>5.9959999999999999E-2</v>
      </c>
      <c r="N83" s="143">
        <v>5.5460000000000002E-2</v>
      </c>
      <c r="O83" s="143">
        <v>5.1299999999999998E-2</v>
      </c>
      <c r="P83" s="143">
        <v>4.7460000000000002E-2</v>
      </c>
      <c r="Q83" s="143">
        <v>4.4589999999999998E-2</v>
      </c>
      <c r="R83" s="143">
        <v>4.4589999999999998E-2</v>
      </c>
      <c r="S83" s="143">
        <v>4.4589999999999998E-2</v>
      </c>
      <c r="T83" s="143">
        <v>4.4589999999999998E-2</v>
      </c>
      <c r="U83" s="143">
        <v>4.4600000000000001E-2</v>
      </c>
      <c r="V83" s="143">
        <v>4.4589999999999998E-2</v>
      </c>
      <c r="W83" s="143">
        <v>4.4600000000000001E-2</v>
      </c>
      <c r="X83" s="143">
        <v>4.4589999999999998E-2</v>
      </c>
      <c r="Y83" s="143">
        <v>4.4600000000000001E-2</v>
      </c>
      <c r="Z83" s="143">
        <v>4.4589999999999998E-2</v>
      </c>
      <c r="AA83" s="143">
        <v>4.4600000000000001E-2</v>
      </c>
      <c r="AB83" s="143">
        <v>4.4589999999999998E-2</v>
      </c>
      <c r="AC83" s="143">
        <v>4.4600000000000001E-2</v>
      </c>
      <c r="AD83" s="143">
        <v>5.6499999999999996E-3</v>
      </c>
      <c r="AE83" s="144">
        <f t="shared" ref="AE83:AE85" si="62">SUM(J83:AD83)</f>
        <v>1</v>
      </c>
    </row>
    <row r="84" spans="2:32" x14ac:dyDescent="0.2">
      <c r="C84" s="142" t="s">
        <v>128</v>
      </c>
      <c r="D84" s="142"/>
      <c r="E84" s="142"/>
      <c r="F84" s="142"/>
      <c r="G84" s="142"/>
      <c r="H84" s="142"/>
      <c r="I84" s="142"/>
      <c r="J84" s="143">
        <v>4.6879999999999998E-2</v>
      </c>
      <c r="K84" s="143">
        <v>7.1480000000000002E-2</v>
      </c>
      <c r="L84" s="143">
        <v>6.6119999999999998E-2</v>
      </c>
      <c r="M84" s="143">
        <v>6.1159999999999999E-2</v>
      </c>
      <c r="N84" s="143">
        <v>5.6579999999999998E-2</v>
      </c>
      <c r="O84" s="143">
        <v>5.2330000000000002E-2</v>
      </c>
      <c r="P84" s="143">
        <v>4.8410000000000002E-2</v>
      </c>
      <c r="Q84" s="143">
        <v>4.478E-2</v>
      </c>
      <c r="R84" s="143">
        <v>4.4630000000000003E-2</v>
      </c>
      <c r="S84" s="143">
        <v>4.4630000000000003E-2</v>
      </c>
      <c r="T84" s="143">
        <v>4.4630000000000003E-2</v>
      </c>
      <c r="U84" s="143">
        <v>4.4630000000000003E-2</v>
      </c>
      <c r="V84" s="143">
        <v>4.4630000000000003E-2</v>
      </c>
      <c r="W84" s="143">
        <v>4.4630000000000003E-2</v>
      </c>
      <c r="X84" s="143">
        <v>4.462E-2</v>
      </c>
      <c r="Y84" s="143">
        <v>4.4630000000000003E-2</v>
      </c>
      <c r="Z84" s="143">
        <v>4.462E-2</v>
      </c>
      <c r="AA84" s="143">
        <v>4.4630000000000003E-2</v>
      </c>
      <c r="AB84" s="143">
        <v>4.462E-2</v>
      </c>
      <c r="AC84" s="143">
        <v>4.4630000000000003E-2</v>
      </c>
      <c r="AD84" s="143">
        <v>1.6729999999999998E-2</v>
      </c>
      <c r="AE84" s="144">
        <f t="shared" si="62"/>
        <v>0.99999999999999989</v>
      </c>
    </row>
    <row r="85" spans="2:32" x14ac:dyDescent="0.2">
      <c r="C85" s="142" t="s">
        <v>129</v>
      </c>
      <c r="D85" s="142"/>
      <c r="E85" s="142"/>
      <c r="F85" s="142"/>
      <c r="G85" s="142"/>
      <c r="H85" s="142"/>
      <c r="I85" s="142"/>
      <c r="J85" s="143">
        <v>2.8129999999999999E-2</v>
      </c>
      <c r="K85" s="143">
        <v>7.2889999999999996E-2</v>
      </c>
      <c r="L85" s="143">
        <v>6.7419999999999994E-2</v>
      </c>
      <c r="M85" s="143">
        <v>6.2370000000000002E-2</v>
      </c>
      <c r="N85" s="143">
        <v>5.7689999999999998E-2</v>
      </c>
      <c r="O85" s="143">
        <v>5.3359999999999998E-2</v>
      </c>
      <c r="P85" s="143">
        <v>4.9360000000000001E-2</v>
      </c>
      <c r="Q85" s="143">
        <v>4.5659999999999999E-2</v>
      </c>
      <c r="R85" s="143">
        <v>4.4600000000000001E-2</v>
      </c>
      <c r="S85" s="143">
        <v>4.4600000000000001E-2</v>
      </c>
      <c r="T85" s="143">
        <v>4.4600000000000001E-2</v>
      </c>
      <c r="U85" s="143">
        <v>4.4600000000000001E-2</v>
      </c>
      <c r="V85" s="143">
        <v>4.4609999999999997E-2</v>
      </c>
      <c r="W85" s="143">
        <v>4.4600000000000001E-2</v>
      </c>
      <c r="X85" s="143">
        <v>4.4609999999999997E-2</v>
      </c>
      <c r="Y85" s="143">
        <v>4.4600000000000001E-2</v>
      </c>
      <c r="Z85" s="143">
        <v>4.4609999999999997E-2</v>
      </c>
      <c r="AA85" s="143">
        <v>4.4600000000000001E-2</v>
      </c>
      <c r="AB85" s="143">
        <v>4.4609999999999997E-2</v>
      </c>
      <c r="AC85" s="143">
        <v>4.4600000000000001E-2</v>
      </c>
      <c r="AD85" s="143">
        <v>2.7879999999999999E-2</v>
      </c>
      <c r="AE85" s="144">
        <f t="shared" si="62"/>
        <v>1</v>
      </c>
    </row>
    <row r="86" spans="2:32" x14ac:dyDescent="0.2">
      <c r="C86" s="142" t="s">
        <v>130</v>
      </c>
      <c r="D86" s="142"/>
      <c r="E86" s="142"/>
      <c r="F86" s="142"/>
      <c r="G86" s="142"/>
      <c r="H86" s="142"/>
      <c r="I86" s="142"/>
      <c r="J86" s="143">
        <v>9.3799999999999994E-3</v>
      </c>
      <c r="K86" s="143">
        <v>7.4300000000000005E-2</v>
      </c>
      <c r="L86" s="143">
        <v>6.8720000000000003E-2</v>
      </c>
      <c r="M86" s="143">
        <v>6.3570000000000002E-2</v>
      </c>
      <c r="N86" s="143">
        <v>5.8799999999999998E-2</v>
      </c>
      <c r="O86" s="143">
        <v>5.4390000000000001E-2</v>
      </c>
      <c r="P86" s="143">
        <v>5.0310000000000001E-2</v>
      </c>
      <c r="Q86" s="143">
        <v>4.6539999999999998E-2</v>
      </c>
      <c r="R86" s="143">
        <v>4.4580000000000002E-2</v>
      </c>
      <c r="S86" s="143">
        <v>4.4580000000000002E-2</v>
      </c>
      <c r="T86" s="143">
        <v>4.4580000000000002E-2</v>
      </c>
      <c r="U86" s="143">
        <v>4.4580000000000002E-2</v>
      </c>
      <c r="V86" s="143">
        <v>4.4580000000000002E-2</v>
      </c>
      <c r="W86" s="143">
        <v>4.4580000000000002E-2</v>
      </c>
      <c r="X86" s="143">
        <v>4.4580000000000002E-2</v>
      </c>
      <c r="Y86" s="143">
        <v>4.4580000000000002E-2</v>
      </c>
      <c r="Z86" s="143">
        <v>4.4580000000000002E-2</v>
      </c>
      <c r="AA86" s="143">
        <v>4.4589999999999998E-2</v>
      </c>
      <c r="AB86" s="143">
        <v>4.4580000000000002E-2</v>
      </c>
      <c r="AC86" s="143">
        <v>4.4589999999999998E-2</v>
      </c>
      <c r="AD86" s="143">
        <v>3.9010000000000003E-2</v>
      </c>
      <c r="AE86" s="144">
        <f>SUM(J86:AD86)</f>
        <v>0.99999999999999967</v>
      </c>
    </row>
    <row r="88" spans="2:32" x14ac:dyDescent="0.2">
      <c r="B88" s="31" t="s">
        <v>126</v>
      </c>
      <c r="C88" s="145" t="s">
        <v>131</v>
      </c>
      <c r="D88" s="146"/>
      <c r="E88" s="146"/>
      <c r="F88" s="146"/>
      <c r="G88" s="146"/>
      <c r="H88" s="146"/>
      <c r="I88" s="146"/>
      <c r="J88" s="147">
        <v>0.35</v>
      </c>
      <c r="K88" s="147">
        <v>0.26</v>
      </c>
      <c r="L88" s="147">
        <v>0.156</v>
      </c>
      <c r="M88" s="147">
        <v>0.1101</v>
      </c>
      <c r="N88" s="147">
        <v>0.1101</v>
      </c>
      <c r="O88" s="147">
        <v>1.38E-2</v>
      </c>
    </row>
    <row r="89" spans="2:32" x14ac:dyDescent="0.2">
      <c r="C89" s="145" t="s">
        <v>132</v>
      </c>
      <c r="D89" s="146"/>
      <c r="E89" s="146"/>
      <c r="F89" s="146"/>
      <c r="G89" s="146"/>
      <c r="H89" s="146"/>
      <c r="I89" s="146"/>
      <c r="J89" s="147">
        <v>0.25</v>
      </c>
      <c r="K89" s="147">
        <v>0.3</v>
      </c>
      <c r="L89" s="147">
        <v>0.18</v>
      </c>
      <c r="M89" s="147">
        <v>0.1137</v>
      </c>
      <c r="N89" s="147">
        <v>0.1137</v>
      </c>
      <c r="O89" s="147">
        <v>4.2599999999999999E-2</v>
      </c>
    </row>
    <row r="90" spans="2:32" x14ac:dyDescent="0.2">
      <c r="C90" s="145" t="s">
        <v>133</v>
      </c>
      <c r="D90" s="146"/>
      <c r="E90" s="146"/>
      <c r="F90" s="146"/>
      <c r="G90" s="146"/>
      <c r="H90" s="146"/>
      <c r="I90" s="146"/>
      <c r="J90" s="147">
        <v>0.15</v>
      </c>
      <c r="K90" s="147">
        <v>0.34</v>
      </c>
      <c r="L90" s="147">
        <v>0.20399999999999999</v>
      </c>
      <c r="M90" s="147">
        <v>0.12239999999999999</v>
      </c>
      <c r="N90" s="147">
        <v>0.113</v>
      </c>
      <c r="O90" s="147">
        <v>7.0599999999999996E-2</v>
      </c>
    </row>
    <row r="91" spans="2:32" x14ac:dyDescent="0.2">
      <c r="C91" s="145" t="s">
        <v>134</v>
      </c>
      <c r="D91" s="146"/>
      <c r="E91" s="146"/>
      <c r="F91" s="146"/>
      <c r="G91" s="146"/>
      <c r="H91" s="146"/>
      <c r="I91" s="146"/>
      <c r="J91" s="147">
        <v>0.05</v>
      </c>
      <c r="K91" s="147">
        <v>0.38</v>
      </c>
      <c r="L91" s="147">
        <v>0.22800000000000001</v>
      </c>
      <c r="M91" s="147">
        <v>0.1368</v>
      </c>
      <c r="N91" s="147">
        <v>0.1094</v>
      </c>
      <c r="O91" s="147">
        <v>9.5799999999999996E-2</v>
      </c>
    </row>
    <row r="94" spans="2:32" x14ac:dyDescent="0.2">
      <c r="K94" s="31">
        <v>2026</v>
      </c>
      <c r="L94" s="31">
        <v>2027</v>
      </c>
      <c r="M94" s="31">
        <v>2028</v>
      </c>
      <c r="N94" s="31">
        <v>2029</v>
      </c>
      <c r="O94" s="31">
        <v>2030</v>
      </c>
      <c r="P94" s="31">
        <v>2031</v>
      </c>
      <c r="Q94" s="31">
        <f>P94+1</f>
        <v>2032</v>
      </c>
      <c r="R94" s="31">
        <f t="shared" ref="R94:AE94" si="63">Q94+1</f>
        <v>2033</v>
      </c>
      <c r="S94" s="31">
        <f t="shared" si="63"/>
        <v>2034</v>
      </c>
      <c r="T94" s="31">
        <f t="shared" si="63"/>
        <v>2035</v>
      </c>
      <c r="U94" s="31">
        <f t="shared" si="63"/>
        <v>2036</v>
      </c>
      <c r="V94" s="31">
        <f t="shared" si="63"/>
        <v>2037</v>
      </c>
      <c r="W94" s="31">
        <f t="shared" si="63"/>
        <v>2038</v>
      </c>
      <c r="X94" s="31">
        <f t="shared" si="63"/>
        <v>2039</v>
      </c>
      <c r="Y94" s="31">
        <f t="shared" si="63"/>
        <v>2040</v>
      </c>
      <c r="Z94" s="31">
        <f t="shared" si="63"/>
        <v>2041</v>
      </c>
      <c r="AA94" s="31">
        <f t="shared" si="63"/>
        <v>2042</v>
      </c>
      <c r="AB94" s="31">
        <f t="shared" si="63"/>
        <v>2043</v>
      </c>
      <c r="AC94" s="31">
        <f t="shared" si="63"/>
        <v>2044</v>
      </c>
      <c r="AD94" s="31">
        <f t="shared" si="63"/>
        <v>2045</v>
      </c>
      <c r="AE94" s="31">
        <f t="shared" si="63"/>
        <v>2046</v>
      </c>
    </row>
    <row r="95" spans="2:32" x14ac:dyDescent="0.2">
      <c r="J95" s="31" t="s">
        <v>135</v>
      </c>
      <c r="K95" s="31" t="s">
        <v>99</v>
      </c>
      <c r="L95" s="31" t="s">
        <v>100</v>
      </c>
      <c r="M95" s="31" t="s">
        <v>101</v>
      </c>
      <c r="N95" s="31" t="s">
        <v>102</v>
      </c>
      <c r="O95" s="31" t="s">
        <v>103</v>
      </c>
      <c r="P95" s="31" t="s">
        <v>104</v>
      </c>
      <c r="Q95" s="31" t="s">
        <v>105</v>
      </c>
      <c r="R95" s="31" t="s">
        <v>106</v>
      </c>
      <c r="S95" s="31" t="s">
        <v>107</v>
      </c>
      <c r="T95" s="31" t="s">
        <v>108</v>
      </c>
      <c r="U95" s="31" t="s">
        <v>109</v>
      </c>
      <c r="V95" s="31" t="s">
        <v>110</v>
      </c>
      <c r="W95" s="31" t="s">
        <v>111</v>
      </c>
      <c r="X95" s="31" t="s">
        <v>112</v>
      </c>
      <c r="Y95" s="31" t="s">
        <v>113</v>
      </c>
      <c r="Z95" s="31" t="s">
        <v>114</v>
      </c>
      <c r="AA95" s="31" t="s">
        <v>115</v>
      </c>
      <c r="AB95" s="31" t="s">
        <v>116</v>
      </c>
      <c r="AC95" s="31" t="s">
        <v>117</v>
      </c>
      <c r="AD95" s="31" t="s">
        <v>118</v>
      </c>
      <c r="AE95" s="31" t="s">
        <v>119</v>
      </c>
      <c r="AF95" s="31" t="s">
        <v>24</v>
      </c>
    </row>
    <row r="96" spans="2:32" x14ac:dyDescent="0.2">
      <c r="B96" s="148" t="s">
        <v>136</v>
      </c>
      <c r="C96" s="31">
        <v>2026</v>
      </c>
      <c r="J96" s="82">
        <f>SUM(R$12:$AC12)</f>
        <v>0</v>
      </c>
      <c r="K96" s="82">
        <f>$J$96*K80</f>
        <v>0</v>
      </c>
      <c r="L96" s="82">
        <f t="shared" ref="L96:AE96" si="64">$J$96*L80</f>
        <v>0</v>
      </c>
      <c r="M96" s="82">
        <f t="shared" si="64"/>
        <v>0</v>
      </c>
      <c r="N96" s="82">
        <f t="shared" si="64"/>
        <v>0</v>
      </c>
      <c r="O96" s="82">
        <f t="shared" si="64"/>
        <v>0</v>
      </c>
      <c r="P96" s="82">
        <f t="shared" si="64"/>
        <v>0</v>
      </c>
      <c r="Q96" s="82">
        <f t="shared" si="64"/>
        <v>0</v>
      </c>
      <c r="R96" s="82">
        <f t="shared" si="64"/>
        <v>0</v>
      </c>
      <c r="S96" s="82">
        <f t="shared" si="64"/>
        <v>0</v>
      </c>
      <c r="T96" s="82">
        <f t="shared" si="64"/>
        <v>0</v>
      </c>
      <c r="U96" s="82">
        <f t="shared" si="64"/>
        <v>0</v>
      </c>
      <c r="V96" s="82">
        <f t="shared" si="64"/>
        <v>0</v>
      </c>
      <c r="W96" s="82">
        <f t="shared" si="64"/>
        <v>0</v>
      </c>
      <c r="X96" s="82">
        <f t="shared" si="64"/>
        <v>0</v>
      </c>
      <c r="Y96" s="82">
        <f t="shared" si="64"/>
        <v>0</v>
      </c>
      <c r="Z96" s="82">
        <f t="shared" si="64"/>
        <v>0</v>
      </c>
      <c r="AA96" s="82">
        <f t="shared" si="64"/>
        <v>0</v>
      </c>
      <c r="AB96" s="82">
        <f t="shared" si="64"/>
        <v>0</v>
      </c>
      <c r="AC96" s="82">
        <f t="shared" si="64"/>
        <v>0</v>
      </c>
      <c r="AD96" s="82">
        <f t="shared" si="64"/>
        <v>0</v>
      </c>
      <c r="AE96" s="82">
        <f t="shared" si="64"/>
        <v>0</v>
      </c>
      <c r="AF96" s="82">
        <f>SUM(K96:AE96)</f>
        <v>0</v>
      </c>
    </row>
    <row r="100" spans="2:32" ht="13.5" thickBot="1" x14ac:dyDescent="0.25">
      <c r="C100" s="31" t="s">
        <v>24</v>
      </c>
      <c r="J100" s="149">
        <f>SUM(J96:J99)</f>
        <v>0</v>
      </c>
      <c r="K100" s="149">
        <f>SUM(K96:K99)</f>
        <v>0</v>
      </c>
      <c r="L100" s="149">
        <f>SUM(L96:L99)</f>
        <v>0</v>
      </c>
      <c r="M100" s="149">
        <f t="shared" ref="M100:AE100" si="65">SUM(M96:M99)</f>
        <v>0</v>
      </c>
      <c r="N100" s="149">
        <f t="shared" si="65"/>
        <v>0</v>
      </c>
      <c r="O100" s="149">
        <f t="shared" si="65"/>
        <v>0</v>
      </c>
      <c r="P100" s="149">
        <f t="shared" si="65"/>
        <v>0</v>
      </c>
      <c r="Q100" s="149">
        <f t="shared" si="65"/>
        <v>0</v>
      </c>
      <c r="R100" s="149">
        <f t="shared" si="65"/>
        <v>0</v>
      </c>
      <c r="S100" s="149">
        <f t="shared" si="65"/>
        <v>0</v>
      </c>
      <c r="T100" s="149">
        <f t="shared" si="65"/>
        <v>0</v>
      </c>
      <c r="U100" s="149">
        <f t="shared" si="65"/>
        <v>0</v>
      </c>
      <c r="V100" s="149">
        <f t="shared" si="65"/>
        <v>0</v>
      </c>
      <c r="W100" s="149">
        <f t="shared" si="65"/>
        <v>0</v>
      </c>
      <c r="X100" s="149">
        <f t="shared" si="65"/>
        <v>0</v>
      </c>
      <c r="Y100" s="149">
        <f t="shared" si="65"/>
        <v>0</v>
      </c>
      <c r="Z100" s="149">
        <f t="shared" si="65"/>
        <v>0</v>
      </c>
      <c r="AA100" s="149">
        <f t="shared" si="65"/>
        <v>0</v>
      </c>
      <c r="AB100" s="149">
        <f t="shared" si="65"/>
        <v>0</v>
      </c>
      <c r="AC100" s="149">
        <f t="shared" si="65"/>
        <v>0</v>
      </c>
      <c r="AD100" s="149">
        <f t="shared" si="65"/>
        <v>0</v>
      </c>
      <c r="AE100" s="149">
        <f t="shared" si="65"/>
        <v>0</v>
      </c>
      <c r="AF100" s="149">
        <f>+J100-SUM(K100:AE100)</f>
        <v>0</v>
      </c>
    </row>
    <row r="101" spans="2:32" x14ac:dyDescent="0.2">
      <c r="C101" s="31" t="s">
        <v>36</v>
      </c>
      <c r="J101" s="150">
        <f>-J100+R12</f>
        <v>0</v>
      </c>
    </row>
    <row r="102" spans="2:32" x14ac:dyDescent="0.2">
      <c r="J102" s="151"/>
    </row>
    <row r="104" spans="2:32" x14ac:dyDescent="0.2">
      <c r="K104" s="31">
        <v>2026</v>
      </c>
      <c r="L104" s="31">
        <v>2027</v>
      </c>
      <c r="M104" s="31">
        <v>2028</v>
      </c>
      <c r="N104" s="31">
        <v>2029</v>
      </c>
      <c r="O104" s="31">
        <v>2030</v>
      </c>
      <c r="P104" s="31">
        <v>2031</v>
      </c>
      <c r="Q104" s="31">
        <f>P104+1</f>
        <v>2032</v>
      </c>
    </row>
    <row r="105" spans="2:32" x14ac:dyDescent="0.2">
      <c r="J105" s="31" t="s">
        <v>135</v>
      </c>
      <c r="K105" s="31" t="s">
        <v>99</v>
      </c>
      <c r="L105" s="31" t="s">
        <v>100</v>
      </c>
      <c r="M105" s="31" t="s">
        <v>101</v>
      </c>
      <c r="N105" s="31" t="s">
        <v>102</v>
      </c>
      <c r="O105" s="31" t="s">
        <v>103</v>
      </c>
      <c r="P105" s="31" t="s">
        <v>104</v>
      </c>
      <c r="Q105" s="31" t="s">
        <v>24</v>
      </c>
    </row>
    <row r="106" spans="2:32" x14ac:dyDescent="0.2">
      <c r="B106" s="148" t="s">
        <v>137</v>
      </c>
      <c r="C106" s="31">
        <v>2026</v>
      </c>
      <c r="J106" s="82">
        <f>SUM(R$13:$AC20)</f>
        <v>0</v>
      </c>
      <c r="K106" s="82">
        <f>$J$106*K76</f>
        <v>0</v>
      </c>
      <c r="L106" s="82">
        <f t="shared" ref="L106:P106" si="66">$J$106*L76</f>
        <v>0</v>
      </c>
      <c r="M106" s="82">
        <f t="shared" si="66"/>
        <v>0</v>
      </c>
      <c r="N106" s="82">
        <f t="shared" si="66"/>
        <v>0</v>
      </c>
      <c r="O106" s="82">
        <f t="shared" si="66"/>
        <v>0</v>
      </c>
      <c r="P106" s="82">
        <f t="shared" si="66"/>
        <v>0</v>
      </c>
      <c r="Q106" s="82">
        <f>SUM(K106:P106)</f>
        <v>0</v>
      </c>
    </row>
    <row r="110" spans="2:32" ht="13.5" thickBot="1" x14ac:dyDescent="0.25">
      <c r="C110" s="31" t="s">
        <v>24</v>
      </c>
      <c r="J110" s="149">
        <f>SUM(J106:J109)</f>
        <v>0</v>
      </c>
      <c r="K110" s="149">
        <f>SUM(K106:K109)</f>
        <v>0</v>
      </c>
      <c r="L110" s="149">
        <f>SUM(L106:L109)</f>
        <v>0</v>
      </c>
      <c r="M110" s="149">
        <f t="shared" ref="M110:P110" si="67">SUM(M106:M109)</f>
        <v>0</v>
      </c>
      <c r="N110" s="149">
        <f t="shared" si="67"/>
        <v>0</v>
      </c>
      <c r="O110" s="149">
        <f t="shared" si="67"/>
        <v>0</v>
      </c>
      <c r="P110" s="149">
        <f t="shared" si="67"/>
        <v>0</v>
      </c>
      <c r="Q110" s="149">
        <f>+J110-SUM(K110:P110)</f>
        <v>0</v>
      </c>
    </row>
    <row r="111" spans="2:32" x14ac:dyDescent="0.2">
      <c r="C111" s="31" t="s">
        <v>36</v>
      </c>
      <c r="J111" s="150">
        <f>-J110+R13</f>
        <v>0</v>
      </c>
    </row>
  </sheetData>
  <autoFilter ref="A8:CE48" xr:uid="{006FB8F2-0071-453F-A56C-44EDDB3C5544}"/>
  <mergeCells count="1">
    <mergeCell ref="B64:B66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43567-0227-4CA5-96AD-6C99455FBC65}">
  <dimension ref="A1:DB111"/>
  <sheetViews>
    <sheetView zoomScale="85" zoomScaleNormal="85" workbookViewId="0">
      <selection activeCell="D61" sqref="D61"/>
    </sheetView>
  </sheetViews>
  <sheetFormatPr defaultRowHeight="12.75" outlineLevelRow="2" outlineLevelCol="1" x14ac:dyDescent="0.2"/>
  <cols>
    <col min="1" max="1" width="9.140625" style="31"/>
    <col min="2" max="2" width="54" style="31" customWidth="1"/>
    <col min="3" max="26" width="17.28515625" style="31" customWidth="1"/>
    <col min="27" max="28" width="13.7109375" style="31" customWidth="1"/>
    <col min="29" max="29" width="12.7109375" style="31" customWidth="1" outlineLevel="1"/>
    <col min="30" max="30" width="13.85546875" style="31" customWidth="1" outlineLevel="1"/>
    <col min="31" max="31" width="13.28515625" style="31" customWidth="1" outlineLevel="1"/>
    <col min="32" max="32" width="12.85546875" style="31" customWidth="1" outlineLevel="1"/>
    <col min="33" max="33" width="13" style="31" customWidth="1" outlineLevel="1"/>
    <col min="34" max="34" width="14" style="31" bestFit="1" customWidth="1"/>
    <col min="35" max="43" width="14" style="31" customWidth="1" outlineLevel="1"/>
    <col min="44" max="44" width="12.28515625" style="31" customWidth="1" outlineLevel="1"/>
    <col min="45" max="45" width="14" style="31" customWidth="1" outlineLevel="1"/>
    <col min="46" max="46" width="12.28515625" style="31" customWidth="1"/>
    <col min="47" max="57" width="12.28515625" style="31" customWidth="1" outlineLevel="1"/>
    <col min="58" max="58" width="12.28515625" style="31" customWidth="1"/>
    <col min="59" max="59" width="12.28515625" style="31" customWidth="1" outlineLevel="1" collapsed="1"/>
    <col min="60" max="69" width="12.28515625" style="31" customWidth="1" outlineLevel="1"/>
    <col min="70" max="70" width="12.28515625" style="31" customWidth="1"/>
    <col min="71" max="72" width="12.28515625" style="31" customWidth="1" outlineLevel="1"/>
    <col min="73" max="73" width="14" style="31" customWidth="1" outlineLevel="1"/>
    <col min="74" max="81" width="14.5703125" style="31" customWidth="1" outlineLevel="1"/>
    <col min="82" max="99" width="14.5703125" style="31" customWidth="1"/>
    <col min="100" max="101" width="12.85546875" style="31" bestFit="1" customWidth="1"/>
    <col min="102" max="102" width="15.140625" style="31" customWidth="1"/>
    <col min="103" max="103" width="10.28515625" style="31" bestFit="1" customWidth="1"/>
    <col min="104" max="273" width="9.140625" style="31"/>
    <col min="274" max="274" width="54.140625" style="31" customWidth="1"/>
    <col min="275" max="275" width="13.28515625" style="31" customWidth="1"/>
    <col min="276" max="276" width="12.85546875" style="31" bestFit="1" customWidth="1"/>
    <col min="277" max="280" width="13" style="31" bestFit="1" customWidth="1"/>
    <col min="281" max="301" width="14" style="31" bestFit="1" customWidth="1"/>
    <col min="302" max="319" width="14" style="31" customWidth="1"/>
    <col min="320" max="529" width="9.140625" style="31"/>
    <col min="530" max="530" width="54.140625" style="31" customWidth="1"/>
    <col min="531" max="531" width="13.28515625" style="31" customWidth="1"/>
    <col min="532" max="532" width="12.85546875" style="31" bestFit="1" customWidth="1"/>
    <col min="533" max="536" width="13" style="31" bestFit="1" customWidth="1"/>
    <col min="537" max="557" width="14" style="31" bestFit="1" customWidth="1"/>
    <col min="558" max="575" width="14" style="31" customWidth="1"/>
    <col min="576" max="785" width="9.140625" style="31"/>
    <col min="786" max="786" width="54.140625" style="31" customWidth="1"/>
    <col min="787" max="787" width="13.28515625" style="31" customWidth="1"/>
    <col min="788" max="788" width="12.85546875" style="31" bestFit="1" customWidth="1"/>
    <col min="789" max="792" width="13" style="31" bestFit="1" customWidth="1"/>
    <col min="793" max="813" width="14" style="31" bestFit="1" customWidth="1"/>
    <col min="814" max="831" width="14" style="31" customWidth="1"/>
    <col min="832" max="1041" width="9.140625" style="31"/>
    <col min="1042" max="1042" width="54.140625" style="31" customWidth="1"/>
    <col min="1043" max="1043" width="13.28515625" style="31" customWidth="1"/>
    <col min="1044" max="1044" width="12.85546875" style="31" bestFit="1" customWidth="1"/>
    <col min="1045" max="1048" width="13" style="31" bestFit="1" customWidth="1"/>
    <col min="1049" max="1069" width="14" style="31" bestFit="1" customWidth="1"/>
    <col min="1070" max="1087" width="14" style="31" customWidth="1"/>
    <col min="1088" max="1297" width="9.140625" style="31"/>
    <col min="1298" max="1298" width="54.140625" style="31" customWidth="1"/>
    <col min="1299" max="1299" width="13.28515625" style="31" customWidth="1"/>
    <col min="1300" max="1300" width="12.85546875" style="31" bestFit="1" customWidth="1"/>
    <col min="1301" max="1304" width="13" style="31" bestFit="1" customWidth="1"/>
    <col min="1305" max="1325" width="14" style="31" bestFit="1" customWidth="1"/>
    <col min="1326" max="1343" width="14" style="31" customWidth="1"/>
    <col min="1344" max="1553" width="9.140625" style="31"/>
    <col min="1554" max="1554" width="54.140625" style="31" customWidth="1"/>
    <col min="1555" max="1555" width="13.28515625" style="31" customWidth="1"/>
    <col min="1556" max="1556" width="12.85546875" style="31" bestFit="1" customWidth="1"/>
    <col min="1557" max="1560" width="13" style="31" bestFit="1" customWidth="1"/>
    <col min="1561" max="1581" width="14" style="31" bestFit="1" customWidth="1"/>
    <col min="1582" max="1599" width="14" style="31" customWidth="1"/>
    <col min="1600" max="1809" width="9.140625" style="31"/>
    <col min="1810" max="1810" width="54.140625" style="31" customWidth="1"/>
    <col min="1811" max="1811" width="13.28515625" style="31" customWidth="1"/>
    <col min="1812" max="1812" width="12.85546875" style="31" bestFit="1" customWidth="1"/>
    <col min="1813" max="1816" width="13" style="31" bestFit="1" customWidth="1"/>
    <col min="1817" max="1837" width="14" style="31" bestFit="1" customWidth="1"/>
    <col min="1838" max="1855" width="14" style="31" customWidth="1"/>
    <col min="1856" max="2065" width="9.140625" style="31"/>
    <col min="2066" max="2066" width="54.140625" style="31" customWidth="1"/>
    <col min="2067" max="2067" width="13.28515625" style="31" customWidth="1"/>
    <col min="2068" max="2068" width="12.85546875" style="31" bestFit="1" customWidth="1"/>
    <col min="2069" max="2072" width="13" style="31" bestFit="1" customWidth="1"/>
    <col min="2073" max="2093" width="14" style="31" bestFit="1" customWidth="1"/>
    <col min="2094" max="2111" width="14" style="31" customWidth="1"/>
    <col min="2112" max="2321" width="9.140625" style="31"/>
    <col min="2322" max="2322" width="54.140625" style="31" customWidth="1"/>
    <col min="2323" max="2323" width="13.28515625" style="31" customWidth="1"/>
    <col min="2324" max="2324" width="12.85546875" style="31" bestFit="1" customWidth="1"/>
    <col min="2325" max="2328" width="13" style="31" bestFit="1" customWidth="1"/>
    <col min="2329" max="2349" width="14" style="31" bestFit="1" customWidth="1"/>
    <col min="2350" max="2367" width="14" style="31" customWidth="1"/>
    <col min="2368" max="2577" width="9.140625" style="31"/>
    <col min="2578" max="2578" width="54.140625" style="31" customWidth="1"/>
    <col min="2579" max="2579" width="13.28515625" style="31" customWidth="1"/>
    <col min="2580" max="2580" width="12.85546875" style="31" bestFit="1" customWidth="1"/>
    <col min="2581" max="2584" width="13" style="31" bestFit="1" customWidth="1"/>
    <col min="2585" max="2605" width="14" style="31" bestFit="1" customWidth="1"/>
    <col min="2606" max="2623" width="14" style="31" customWidth="1"/>
    <col min="2624" max="2833" width="9.140625" style="31"/>
    <col min="2834" max="2834" width="54.140625" style="31" customWidth="1"/>
    <col min="2835" max="2835" width="13.28515625" style="31" customWidth="1"/>
    <col min="2836" max="2836" width="12.85546875" style="31" bestFit="1" customWidth="1"/>
    <col min="2837" max="2840" width="13" style="31" bestFit="1" customWidth="1"/>
    <col min="2841" max="2861" width="14" style="31" bestFit="1" customWidth="1"/>
    <col min="2862" max="2879" width="14" style="31" customWidth="1"/>
    <col min="2880" max="3089" width="9.140625" style="31"/>
    <col min="3090" max="3090" width="54.140625" style="31" customWidth="1"/>
    <col min="3091" max="3091" width="13.28515625" style="31" customWidth="1"/>
    <col min="3092" max="3092" width="12.85546875" style="31" bestFit="1" customWidth="1"/>
    <col min="3093" max="3096" width="13" style="31" bestFit="1" customWidth="1"/>
    <col min="3097" max="3117" width="14" style="31" bestFit="1" customWidth="1"/>
    <col min="3118" max="3135" width="14" style="31" customWidth="1"/>
    <col min="3136" max="3345" width="9.140625" style="31"/>
    <col min="3346" max="3346" width="54.140625" style="31" customWidth="1"/>
    <col min="3347" max="3347" width="13.28515625" style="31" customWidth="1"/>
    <col min="3348" max="3348" width="12.85546875" style="31" bestFit="1" customWidth="1"/>
    <col min="3349" max="3352" width="13" style="31" bestFit="1" customWidth="1"/>
    <col min="3353" max="3373" width="14" style="31" bestFit="1" customWidth="1"/>
    <col min="3374" max="3391" width="14" style="31" customWidth="1"/>
    <col min="3392" max="3601" width="9.140625" style="31"/>
    <col min="3602" max="3602" width="54.140625" style="31" customWidth="1"/>
    <col min="3603" max="3603" width="13.28515625" style="31" customWidth="1"/>
    <col min="3604" max="3604" width="12.85546875" style="31" bestFit="1" customWidth="1"/>
    <col min="3605" max="3608" width="13" style="31" bestFit="1" customWidth="1"/>
    <col min="3609" max="3629" width="14" style="31" bestFit="1" customWidth="1"/>
    <col min="3630" max="3647" width="14" style="31" customWidth="1"/>
    <col min="3648" max="3857" width="9.140625" style="31"/>
    <col min="3858" max="3858" width="54.140625" style="31" customWidth="1"/>
    <col min="3859" max="3859" width="13.28515625" style="31" customWidth="1"/>
    <col min="3860" max="3860" width="12.85546875" style="31" bestFit="1" customWidth="1"/>
    <col min="3861" max="3864" width="13" style="31" bestFit="1" customWidth="1"/>
    <col min="3865" max="3885" width="14" style="31" bestFit="1" customWidth="1"/>
    <col min="3886" max="3903" width="14" style="31" customWidth="1"/>
    <col min="3904" max="4113" width="9.140625" style="31"/>
    <col min="4114" max="4114" width="54.140625" style="31" customWidth="1"/>
    <col min="4115" max="4115" width="13.28515625" style="31" customWidth="1"/>
    <col min="4116" max="4116" width="12.85546875" style="31" bestFit="1" customWidth="1"/>
    <col min="4117" max="4120" width="13" style="31" bestFit="1" customWidth="1"/>
    <col min="4121" max="4141" width="14" style="31" bestFit="1" customWidth="1"/>
    <col min="4142" max="4159" width="14" style="31" customWidth="1"/>
    <col min="4160" max="4369" width="9.140625" style="31"/>
    <col min="4370" max="4370" width="54.140625" style="31" customWidth="1"/>
    <col min="4371" max="4371" width="13.28515625" style="31" customWidth="1"/>
    <col min="4372" max="4372" width="12.85546875" style="31" bestFit="1" customWidth="1"/>
    <col min="4373" max="4376" width="13" style="31" bestFit="1" customWidth="1"/>
    <col min="4377" max="4397" width="14" style="31" bestFit="1" customWidth="1"/>
    <col min="4398" max="4415" width="14" style="31" customWidth="1"/>
    <col min="4416" max="4625" width="9.140625" style="31"/>
    <col min="4626" max="4626" width="54.140625" style="31" customWidth="1"/>
    <col min="4627" max="4627" width="13.28515625" style="31" customWidth="1"/>
    <col min="4628" max="4628" width="12.85546875" style="31" bestFit="1" customWidth="1"/>
    <col min="4629" max="4632" width="13" style="31" bestFit="1" customWidth="1"/>
    <col min="4633" max="4653" width="14" style="31" bestFit="1" customWidth="1"/>
    <col min="4654" max="4671" width="14" style="31" customWidth="1"/>
    <col min="4672" max="4881" width="9.140625" style="31"/>
    <col min="4882" max="4882" width="54.140625" style="31" customWidth="1"/>
    <col min="4883" max="4883" width="13.28515625" style="31" customWidth="1"/>
    <col min="4884" max="4884" width="12.85546875" style="31" bestFit="1" customWidth="1"/>
    <col min="4885" max="4888" width="13" style="31" bestFit="1" customWidth="1"/>
    <col min="4889" max="4909" width="14" style="31" bestFit="1" customWidth="1"/>
    <col min="4910" max="4927" width="14" style="31" customWidth="1"/>
    <col min="4928" max="5137" width="9.140625" style="31"/>
    <col min="5138" max="5138" width="54.140625" style="31" customWidth="1"/>
    <col min="5139" max="5139" width="13.28515625" style="31" customWidth="1"/>
    <col min="5140" max="5140" width="12.85546875" style="31" bestFit="1" customWidth="1"/>
    <col min="5141" max="5144" width="13" style="31" bestFit="1" customWidth="1"/>
    <col min="5145" max="5165" width="14" style="31" bestFit="1" customWidth="1"/>
    <col min="5166" max="5183" width="14" style="31" customWidth="1"/>
    <col min="5184" max="5393" width="9.140625" style="31"/>
    <col min="5394" max="5394" width="54.140625" style="31" customWidth="1"/>
    <col min="5395" max="5395" width="13.28515625" style="31" customWidth="1"/>
    <col min="5396" max="5396" width="12.85546875" style="31" bestFit="1" customWidth="1"/>
    <col min="5397" max="5400" width="13" style="31" bestFit="1" customWidth="1"/>
    <col min="5401" max="5421" width="14" style="31" bestFit="1" customWidth="1"/>
    <col min="5422" max="5439" width="14" style="31" customWidth="1"/>
    <col min="5440" max="5649" width="9.140625" style="31"/>
    <col min="5650" max="5650" width="54.140625" style="31" customWidth="1"/>
    <col min="5651" max="5651" width="13.28515625" style="31" customWidth="1"/>
    <col min="5652" max="5652" width="12.85546875" style="31" bestFit="1" customWidth="1"/>
    <col min="5653" max="5656" width="13" style="31" bestFit="1" customWidth="1"/>
    <col min="5657" max="5677" width="14" style="31" bestFit="1" customWidth="1"/>
    <col min="5678" max="5695" width="14" style="31" customWidth="1"/>
    <col min="5696" max="5905" width="9.140625" style="31"/>
    <col min="5906" max="5906" width="54.140625" style="31" customWidth="1"/>
    <col min="5907" max="5907" width="13.28515625" style="31" customWidth="1"/>
    <col min="5908" max="5908" width="12.85546875" style="31" bestFit="1" customWidth="1"/>
    <col min="5909" max="5912" width="13" style="31" bestFit="1" customWidth="1"/>
    <col min="5913" max="5933" width="14" style="31" bestFit="1" customWidth="1"/>
    <col min="5934" max="5951" width="14" style="31" customWidth="1"/>
    <col min="5952" max="6161" width="9.140625" style="31"/>
    <col min="6162" max="6162" width="54.140625" style="31" customWidth="1"/>
    <col min="6163" max="6163" width="13.28515625" style="31" customWidth="1"/>
    <col min="6164" max="6164" width="12.85546875" style="31" bestFit="1" customWidth="1"/>
    <col min="6165" max="6168" width="13" style="31" bestFit="1" customWidth="1"/>
    <col min="6169" max="6189" width="14" style="31" bestFit="1" customWidth="1"/>
    <col min="6190" max="6207" width="14" style="31" customWidth="1"/>
    <col min="6208" max="6417" width="9.140625" style="31"/>
    <col min="6418" max="6418" width="54.140625" style="31" customWidth="1"/>
    <col min="6419" max="6419" width="13.28515625" style="31" customWidth="1"/>
    <col min="6420" max="6420" width="12.85546875" style="31" bestFit="1" customWidth="1"/>
    <col min="6421" max="6424" width="13" style="31" bestFit="1" customWidth="1"/>
    <col min="6425" max="6445" width="14" style="31" bestFit="1" customWidth="1"/>
    <col min="6446" max="6463" width="14" style="31" customWidth="1"/>
    <col min="6464" max="6673" width="9.140625" style="31"/>
    <col min="6674" max="6674" width="54.140625" style="31" customWidth="1"/>
    <col min="6675" max="6675" width="13.28515625" style="31" customWidth="1"/>
    <col min="6676" max="6676" width="12.85546875" style="31" bestFit="1" customWidth="1"/>
    <col min="6677" max="6680" width="13" style="31" bestFit="1" customWidth="1"/>
    <col min="6681" max="6701" width="14" style="31" bestFit="1" customWidth="1"/>
    <col min="6702" max="6719" width="14" style="31" customWidth="1"/>
    <col min="6720" max="6929" width="9.140625" style="31"/>
    <col min="6930" max="6930" width="54.140625" style="31" customWidth="1"/>
    <col min="6931" max="6931" width="13.28515625" style="31" customWidth="1"/>
    <col min="6932" max="6932" width="12.85546875" style="31" bestFit="1" customWidth="1"/>
    <col min="6933" max="6936" width="13" style="31" bestFit="1" customWidth="1"/>
    <col min="6937" max="6957" width="14" style="31" bestFit="1" customWidth="1"/>
    <col min="6958" max="6975" width="14" style="31" customWidth="1"/>
    <col min="6976" max="7185" width="9.140625" style="31"/>
    <col min="7186" max="7186" width="54.140625" style="31" customWidth="1"/>
    <col min="7187" max="7187" width="13.28515625" style="31" customWidth="1"/>
    <col min="7188" max="7188" width="12.85546875" style="31" bestFit="1" customWidth="1"/>
    <col min="7189" max="7192" width="13" style="31" bestFit="1" customWidth="1"/>
    <col min="7193" max="7213" width="14" style="31" bestFit="1" customWidth="1"/>
    <col min="7214" max="7231" width="14" style="31" customWidth="1"/>
    <col min="7232" max="7441" width="9.140625" style="31"/>
    <col min="7442" max="7442" width="54.140625" style="31" customWidth="1"/>
    <col min="7443" max="7443" width="13.28515625" style="31" customWidth="1"/>
    <col min="7444" max="7444" width="12.85546875" style="31" bestFit="1" customWidth="1"/>
    <col min="7445" max="7448" width="13" style="31" bestFit="1" customWidth="1"/>
    <col min="7449" max="7469" width="14" style="31" bestFit="1" customWidth="1"/>
    <col min="7470" max="7487" width="14" style="31" customWidth="1"/>
    <col min="7488" max="7697" width="9.140625" style="31"/>
    <col min="7698" max="7698" width="54.140625" style="31" customWidth="1"/>
    <col min="7699" max="7699" width="13.28515625" style="31" customWidth="1"/>
    <col min="7700" max="7700" width="12.85546875" style="31" bestFit="1" customWidth="1"/>
    <col min="7701" max="7704" width="13" style="31" bestFit="1" customWidth="1"/>
    <col min="7705" max="7725" width="14" style="31" bestFit="1" customWidth="1"/>
    <col min="7726" max="7743" width="14" style="31" customWidth="1"/>
    <col min="7744" max="7953" width="9.140625" style="31"/>
    <col min="7954" max="7954" width="54.140625" style="31" customWidth="1"/>
    <col min="7955" max="7955" width="13.28515625" style="31" customWidth="1"/>
    <col min="7956" max="7956" width="12.85546875" style="31" bestFit="1" customWidth="1"/>
    <col min="7957" max="7960" width="13" style="31" bestFit="1" customWidth="1"/>
    <col min="7961" max="7981" width="14" style="31" bestFit="1" customWidth="1"/>
    <col min="7982" max="7999" width="14" style="31" customWidth="1"/>
    <col min="8000" max="8209" width="9.140625" style="31"/>
    <col min="8210" max="8210" width="54.140625" style="31" customWidth="1"/>
    <col min="8211" max="8211" width="13.28515625" style="31" customWidth="1"/>
    <col min="8212" max="8212" width="12.85546875" style="31" bestFit="1" customWidth="1"/>
    <col min="8213" max="8216" width="13" style="31" bestFit="1" customWidth="1"/>
    <col min="8217" max="8237" width="14" style="31" bestFit="1" customWidth="1"/>
    <col min="8238" max="8255" width="14" style="31" customWidth="1"/>
    <col min="8256" max="8465" width="9.140625" style="31"/>
    <col min="8466" max="8466" width="54.140625" style="31" customWidth="1"/>
    <col min="8467" max="8467" width="13.28515625" style="31" customWidth="1"/>
    <col min="8468" max="8468" width="12.85546875" style="31" bestFit="1" customWidth="1"/>
    <col min="8469" max="8472" width="13" style="31" bestFit="1" customWidth="1"/>
    <col min="8473" max="8493" width="14" style="31" bestFit="1" customWidth="1"/>
    <col min="8494" max="8511" width="14" style="31" customWidth="1"/>
    <col min="8512" max="8721" width="9.140625" style="31"/>
    <col min="8722" max="8722" width="54.140625" style="31" customWidth="1"/>
    <col min="8723" max="8723" width="13.28515625" style="31" customWidth="1"/>
    <col min="8724" max="8724" width="12.85546875" style="31" bestFit="1" customWidth="1"/>
    <col min="8725" max="8728" width="13" style="31" bestFit="1" customWidth="1"/>
    <col min="8729" max="8749" width="14" style="31" bestFit="1" customWidth="1"/>
    <col min="8750" max="8767" width="14" style="31" customWidth="1"/>
    <col min="8768" max="8977" width="9.140625" style="31"/>
    <col min="8978" max="8978" width="54.140625" style="31" customWidth="1"/>
    <col min="8979" max="8979" width="13.28515625" style="31" customWidth="1"/>
    <col min="8980" max="8980" width="12.85546875" style="31" bestFit="1" customWidth="1"/>
    <col min="8981" max="8984" width="13" style="31" bestFit="1" customWidth="1"/>
    <col min="8985" max="9005" width="14" style="31" bestFit="1" customWidth="1"/>
    <col min="9006" max="9023" width="14" style="31" customWidth="1"/>
    <col min="9024" max="9233" width="9.140625" style="31"/>
    <col min="9234" max="9234" width="54.140625" style="31" customWidth="1"/>
    <col min="9235" max="9235" width="13.28515625" style="31" customWidth="1"/>
    <col min="9236" max="9236" width="12.85546875" style="31" bestFit="1" customWidth="1"/>
    <col min="9237" max="9240" width="13" style="31" bestFit="1" customWidth="1"/>
    <col min="9241" max="9261" width="14" style="31" bestFit="1" customWidth="1"/>
    <col min="9262" max="9279" width="14" style="31" customWidth="1"/>
    <col min="9280" max="9489" width="9.140625" style="31"/>
    <col min="9490" max="9490" width="54.140625" style="31" customWidth="1"/>
    <col min="9491" max="9491" width="13.28515625" style="31" customWidth="1"/>
    <col min="9492" max="9492" width="12.85546875" style="31" bestFit="1" customWidth="1"/>
    <col min="9493" max="9496" width="13" style="31" bestFit="1" customWidth="1"/>
    <col min="9497" max="9517" width="14" style="31" bestFit="1" customWidth="1"/>
    <col min="9518" max="9535" width="14" style="31" customWidth="1"/>
    <col min="9536" max="9745" width="9.140625" style="31"/>
    <col min="9746" max="9746" width="54.140625" style="31" customWidth="1"/>
    <col min="9747" max="9747" width="13.28515625" style="31" customWidth="1"/>
    <col min="9748" max="9748" width="12.85546875" style="31" bestFit="1" customWidth="1"/>
    <col min="9749" max="9752" width="13" style="31" bestFit="1" customWidth="1"/>
    <col min="9753" max="9773" width="14" style="31" bestFit="1" customWidth="1"/>
    <col min="9774" max="9791" width="14" style="31" customWidth="1"/>
    <col min="9792" max="10001" width="9.140625" style="31"/>
    <col min="10002" max="10002" width="54.140625" style="31" customWidth="1"/>
    <col min="10003" max="10003" width="13.28515625" style="31" customWidth="1"/>
    <col min="10004" max="10004" width="12.85546875" style="31" bestFit="1" customWidth="1"/>
    <col min="10005" max="10008" width="13" style="31" bestFit="1" customWidth="1"/>
    <col min="10009" max="10029" width="14" style="31" bestFit="1" customWidth="1"/>
    <col min="10030" max="10047" width="14" style="31" customWidth="1"/>
    <col min="10048" max="10257" width="9.140625" style="31"/>
    <col min="10258" max="10258" width="54.140625" style="31" customWidth="1"/>
    <col min="10259" max="10259" width="13.28515625" style="31" customWidth="1"/>
    <col min="10260" max="10260" width="12.85546875" style="31" bestFit="1" customWidth="1"/>
    <col min="10261" max="10264" width="13" style="31" bestFit="1" customWidth="1"/>
    <col min="10265" max="10285" width="14" style="31" bestFit="1" customWidth="1"/>
    <col min="10286" max="10303" width="14" style="31" customWidth="1"/>
    <col min="10304" max="10513" width="9.140625" style="31"/>
    <col min="10514" max="10514" width="54.140625" style="31" customWidth="1"/>
    <col min="10515" max="10515" width="13.28515625" style="31" customWidth="1"/>
    <col min="10516" max="10516" width="12.85546875" style="31" bestFit="1" customWidth="1"/>
    <col min="10517" max="10520" width="13" style="31" bestFit="1" customWidth="1"/>
    <col min="10521" max="10541" width="14" style="31" bestFit="1" customWidth="1"/>
    <col min="10542" max="10559" width="14" style="31" customWidth="1"/>
    <col min="10560" max="10769" width="9.140625" style="31"/>
    <col min="10770" max="10770" width="54.140625" style="31" customWidth="1"/>
    <col min="10771" max="10771" width="13.28515625" style="31" customWidth="1"/>
    <col min="10772" max="10772" width="12.85546875" style="31" bestFit="1" customWidth="1"/>
    <col min="10773" max="10776" width="13" style="31" bestFit="1" customWidth="1"/>
    <col min="10777" max="10797" width="14" style="31" bestFit="1" customWidth="1"/>
    <col min="10798" max="10815" width="14" style="31" customWidth="1"/>
    <col min="10816" max="11025" width="9.140625" style="31"/>
    <col min="11026" max="11026" width="54.140625" style="31" customWidth="1"/>
    <col min="11027" max="11027" width="13.28515625" style="31" customWidth="1"/>
    <col min="11028" max="11028" width="12.85546875" style="31" bestFit="1" customWidth="1"/>
    <col min="11029" max="11032" width="13" style="31" bestFit="1" customWidth="1"/>
    <col min="11033" max="11053" width="14" style="31" bestFit="1" customWidth="1"/>
    <col min="11054" max="11071" width="14" style="31" customWidth="1"/>
    <col min="11072" max="11281" width="9.140625" style="31"/>
    <col min="11282" max="11282" width="54.140625" style="31" customWidth="1"/>
    <col min="11283" max="11283" width="13.28515625" style="31" customWidth="1"/>
    <col min="11284" max="11284" width="12.85546875" style="31" bestFit="1" customWidth="1"/>
    <col min="11285" max="11288" width="13" style="31" bestFit="1" customWidth="1"/>
    <col min="11289" max="11309" width="14" style="31" bestFit="1" customWidth="1"/>
    <col min="11310" max="11327" width="14" style="31" customWidth="1"/>
    <col min="11328" max="11537" width="9.140625" style="31"/>
    <col min="11538" max="11538" width="54.140625" style="31" customWidth="1"/>
    <col min="11539" max="11539" width="13.28515625" style="31" customWidth="1"/>
    <col min="11540" max="11540" width="12.85546875" style="31" bestFit="1" customWidth="1"/>
    <col min="11541" max="11544" width="13" style="31" bestFit="1" customWidth="1"/>
    <col min="11545" max="11565" width="14" style="31" bestFit="1" customWidth="1"/>
    <col min="11566" max="11583" width="14" style="31" customWidth="1"/>
    <col min="11584" max="11793" width="9.140625" style="31"/>
    <col min="11794" max="11794" width="54.140625" style="31" customWidth="1"/>
    <col min="11795" max="11795" width="13.28515625" style="31" customWidth="1"/>
    <col min="11796" max="11796" width="12.85546875" style="31" bestFit="1" customWidth="1"/>
    <col min="11797" max="11800" width="13" style="31" bestFit="1" customWidth="1"/>
    <col min="11801" max="11821" width="14" style="31" bestFit="1" customWidth="1"/>
    <col min="11822" max="11839" width="14" style="31" customWidth="1"/>
    <col min="11840" max="12049" width="9.140625" style="31"/>
    <col min="12050" max="12050" width="54.140625" style="31" customWidth="1"/>
    <col min="12051" max="12051" width="13.28515625" style="31" customWidth="1"/>
    <col min="12052" max="12052" width="12.85546875" style="31" bestFit="1" customWidth="1"/>
    <col min="12053" max="12056" width="13" style="31" bestFit="1" customWidth="1"/>
    <col min="12057" max="12077" width="14" style="31" bestFit="1" customWidth="1"/>
    <col min="12078" max="12095" width="14" style="31" customWidth="1"/>
    <col min="12096" max="12305" width="9.140625" style="31"/>
    <col min="12306" max="12306" width="54.140625" style="31" customWidth="1"/>
    <col min="12307" max="12307" width="13.28515625" style="31" customWidth="1"/>
    <col min="12308" max="12308" width="12.85546875" style="31" bestFit="1" customWidth="1"/>
    <col min="12309" max="12312" width="13" style="31" bestFit="1" customWidth="1"/>
    <col min="12313" max="12333" width="14" style="31" bestFit="1" customWidth="1"/>
    <col min="12334" max="12351" width="14" style="31" customWidth="1"/>
    <col min="12352" max="12561" width="9.140625" style="31"/>
    <col min="12562" max="12562" width="54.140625" style="31" customWidth="1"/>
    <col min="12563" max="12563" width="13.28515625" style="31" customWidth="1"/>
    <col min="12564" max="12564" width="12.85546875" style="31" bestFit="1" customWidth="1"/>
    <col min="12565" max="12568" width="13" style="31" bestFit="1" customWidth="1"/>
    <col min="12569" max="12589" width="14" style="31" bestFit="1" customWidth="1"/>
    <col min="12590" max="12607" width="14" style="31" customWidth="1"/>
    <col min="12608" max="12817" width="9.140625" style="31"/>
    <col min="12818" max="12818" width="54.140625" style="31" customWidth="1"/>
    <col min="12819" max="12819" width="13.28515625" style="31" customWidth="1"/>
    <col min="12820" max="12820" width="12.85546875" style="31" bestFit="1" customWidth="1"/>
    <col min="12821" max="12824" width="13" style="31" bestFit="1" customWidth="1"/>
    <col min="12825" max="12845" width="14" style="31" bestFit="1" customWidth="1"/>
    <col min="12846" max="12863" width="14" style="31" customWidth="1"/>
    <col min="12864" max="13073" width="9.140625" style="31"/>
    <col min="13074" max="13074" width="54.140625" style="31" customWidth="1"/>
    <col min="13075" max="13075" width="13.28515625" style="31" customWidth="1"/>
    <col min="13076" max="13076" width="12.85546875" style="31" bestFit="1" customWidth="1"/>
    <col min="13077" max="13080" width="13" style="31" bestFit="1" customWidth="1"/>
    <col min="13081" max="13101" width="14" style="31" bestFit="1" customWidth="1"/>
    <col min="13102" max="13119" width="14" style="31" customWidth="1"/>
    <col min="13120" max="13329" width="9.140625" style="31"/>
    <col min="13330" max="13330" width="54.140625" style="31" customWidth="1"/>
    <col min="13331" max="13331" width="13.28515625" style="31" customWidth="1"/>
    <col min="13332" max="13332" width="12.85546875" style="31" bestFit="1" customWidth="1"/>
    <col min="13333" max="13336" width="13" style="31" bestFit="1" customWidth="1"/>
    <col min="13337" max="13357" width="14" style="31" bestFit="1" customWidth="1"/>
    <col min="13358" max="13375" width="14" style="31" customWidth="1"/>
    <col min="13376" max="13585" width="9.140625" style="31"/>
    <col min="13586" max="13586" width="54.140625" style="31" customWidth="1"/>
    <col min="13587" max="13587" width="13.28515625" style="31" customWidth="1"/>
    <col min="13588" max="13588" width="12.85546875" style="31" bestFit="1" customWidth="1"/>
    <col min="13589" max="13592" width="13" style="31" bestFit="1" customWidth="1"/>
    <col min="13593" max="13613" width="14" style="31" bestFit="1" customWidth="1"/>
    <col min="13614" max="13631" width="14" style="31" customWidth="1"/>
    <col min="13632" max="13841" width="9.140625" style="31"/>
    <col min="13842" max="13842" width="54.140625" style="31" customWidth="1"/>
    <col min="13843" max="13843" width="13.28515625" style="31" customWidth="1"/>
    <col min="13844" max="13844" width="12.85546875" style="31" bestFit="1" customWidth="1"/>
    <col min="13845" max="13848" width="13" style="31" bestFit="1" customWidth="1"/>
    <col min="13849" max="13869" width="14" style="31" bestFit="1" customWidth="1"/>
    <col min="13870" max="13887" width="14" style="31" customWidth="1"/>
    <col min="13888" max="14097" width="9.140625" style="31"/>
    <col min="14098" max="14098" width="54.140625" style="31" customWidth="1"/>
    <col min="14099" max="14099" width="13.28515625" style="31" customWidth="1"/>
    <col min="14100" max="14100" width="12.85546875" style="31" bestFit="1" customWidth="1"/>
    <col min="14101" max="14104" width="13" style="31" bestFit="1" customWidth="1"/>
    <col min="14105" max="14125" width="14" style="31" bestFit="1" customWidth="1"/>
    <col min="14126" max="14143" width="14" style="31" customWidth="1"/>
    <col min="14144" max="14353" width="9.140625" style="31"/>
    <col min="14354" max="14354" width="54.140625" style="31" customWidth="1"/>
    <col min="14355" max="14355" width="13.28515625" style="31" customWidth="1"/>
    <col min="14356" max="14356" width="12.85546875" style="31" bestFit="1" customWidth="1"/>
    <col min="14357" max="14360" width="13" style="31" bestFit="1" customWidth="1"/>
    <col min="14361" max="14381" width="14" style="31" bestFit="1" customWidth="1"/>
    <col min="14382" max="14399" width="14" style="31" customWidth="1"/>
    <col min="14400" max="14609" width="9.140625" style="31"/>
    <col min="14610" max="14610" width="54.140625" style="31" customWidth="1"/>
    <col min="14611" max="14611" width="13.28515625" style="31" customWidth="1"/>
    <col min="14612" max="14612" width="12.85546875" style="31" bestFit="1" customWidth="1"/>
    <col min="14613" max="14616" width="13" style="31" bestFit="1" customWidth="1"/>
    <col min="14617" max="14637" width="14" style="31" bestFit="1" customWidth="1"/>
    <col min="14638" max="14655" width="14" style="31" customWidth="1"/>
    <col min="14656" max="14865" width="9.140625" style="31"/>
    <col min="14866" max="14866" width="54.140625" style="31" customWidth="1"/>
    <col min="14867" max="14867" width="13.28515625" style="31" customWidth="1"/>
    <col min="14868" max="14868" width="12.85546875" style="31" bestFit="1" customWidth="1"/>
    <col min="14869" max="14872" width="13" style="31" bestFit="1" customWidth="1"/>
    <col min="14873" max="14893" width="14" style="31" bestFit="1" customWidth="1"/>
    <col min="14894" max="14911" width="14" style="31" customWidth="1"/>
    <col min="14912" max="15121" width="9.140625" style="31"/>
    <col min="15122" max="15122" width="54.140625" style="31" customWidth="1"/>
    <col min="15123" max="15123" width="13.28515625" style="31" customWidth="1"/>
    <col min="15124" max="15124" width="12.85546875" style="31" bestFit="1" customWidth="1"/>
    <col min="15125" max="15128" width="13" style="31" bestFit="1" customWidth="1"/>
    <col min="15129" max="15149" width="14" style="31" bestFit="1" customWidth="1"/>
    <col min="15150" max="15167" width="14" style="31" customWidth="1"/>
    <col min="15168" max="15377" width="9.140625" style="31"/>
    <col min="15378" max="15378" width="54.140625" style="31" customWidth="1"/>
    <col min="15379" max="15379" width="13.28515625" style="31" customWidth="1"/>
    <col min="15380" max="15380" width="12.85546875" style="31" bestFit="1" customWidth="1"/>
    <col min="15381" max="15384" width="13" style="31" bestFit="1" customWidth="1"/>
    <col min="15385" max="15405" width="14" style="31" bestFit="1" customWidth="1"/>
    <col min="15406" max="15423" width="14" style="31" customWidth="1"/>
    <col min="15424" max="15633" width="9.140625" style="31"/>
    <col min="15634" max="15634" width="54.140625" style="31" customWidth="1"/>
    <col min="15635" max="15635" width="13.28515625" style="31" customWidth="1"/>
    <col min="15636" max="15636" width="12.85546875" style="31" bestFit="1" customWidth="1"/>
    <col min="15637" max="15640" width="13" style="31" bestFit="1" customWidth="1"/>
    <col min="15641" max="15661" width="14" style="31" bestFit="1" customWidth="1"/>
    <col min="15662" max="15679" width="14" style="31" customWidth="1"/>
    <col min="15680" max="15889" width="9.140625" style="31"/>
    <col min="15890" max="15890" width="54.140625" style="31" customWidth="1"/>
    <col min="15891" max="15891" width="13.28515625" style="31" customWidth="1"/>
    <col min="15892" max="15892" width="12.85546875" style="31" bestFit="1" customWidth="1"/>
    <col min="15893" max="15896" width="13" style="31" bestFit="1" customWidth="1"/>
    <col min="15897" max="15917" width="14" style="31" bestFit="1" customWidth="1"/>
    <col min="15918" max="15935" width="14" style="31" customWidth="1"/>
    <col min="15936" max="16145" width="9.140625" style="31"/>
    <col min="16146" max="16146" width="54.140625" style="31" customWidth="1"/>
    <col min="16147" max="16147" width="13.28515625" style="31" customWidth="1"/>
    <col min="16148" max="16148" width="12.85546875" style="31" bestFit="1" customWidth="1"/>
    <col min="16149" max="16152" width="13" style="31" bestFit="1" customWidth="1"/>
    <col min="16153" max="16173" width="14" style="31" bestFit="1" customWidth="1"/>
    <col min="16174" max="16191" width="14" style="31" customWidth="1"/>
    <col min="16192" max="16384" width="9.140625" style="31"/>
  </cols>
  <sheetData>
    <row r="1" spans="1:106" ht="18" x14ac:dyDescent="0.25">
      <c r="B1" s="22" t="s">
        <v>71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106" ht="18" x14ac:dyDescent="0.25">
      <c r="B2" s="22" t="s">
        <v>72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32"/>
      <c r="AK2" s="22"/>
      <c r="AL2" s="22"/>
      <c r="AM2" s="22"/>
      <c r="AN2" s="22"/>
      <c r="AO2" s="22"/>
      <c r="AP2" s="22"/>
      <c r="AQ2" s="22"/>
    </row>
    <row r="3" spans="1:106" ht="18" x14ac:dyDescent="0.25">
      <c r="B3" s="22" t="s">
        <v>39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33"/>
      <c r="AF3" s="33"/>
      <c r="AG3" s="33"/>
      <c r="AH3" s="33"/>
      <c r="AI3" s="33"/>
      <c r="AJ3" s="34"/>
      <c r="AK3" s="33"/>
      <c r="AL3" s="33"/>
      <c r="AM3" s="33"/>
      <c r="AN3" s="33"/>
      <c r="AO3" s="33"/>
      <c r="AP3" s="33"/>
      <c r="AQ3" s="33"/>
    </row>
    <row r="4" spans="1:106" ht="6.75" customHeight="1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106" ht="15" customHeight="1" x14ac:dyDescent="0.25">
      <c r="B5" s="22"/>
      <c r="C5" s="22" t="s">
        <v>38</v>
      </c>
      <c r="D5" s="22">
        <v>2018</v>
      </c>
      <c r="E5" s="22">
        <v>2018</v>
      </c>
      <c r="F5" s="22">
        <v>2018</v>
      </c>
      <c r="G5" s="22">
        <v>2018</v>
      </c>
      <c r="H5" s="22">
        <v>2018</v>
      </c>
      <c r="I5" s="22">
        <v>2018</v>
      </c>
      <c r="J5" s="22">
        <v>2018</v>
      </c>
      <c r="K5" s="22">
        <v>2018</v>
      </c>
      <c r="L5" s="22">
        <v>2018</v>
      </c>
      <c r="M5" s="22">
        <v>2018</v>
      </c>
      <c r="N5" s="22">
        <v>2019</v>
      </c>
      <c r="O5" s="22">
        <v>2019</v>
      </c>
      <c r="P5" s="22">
        <v>2019</v>
      </c>
      <c r="Q5" s="22">
        <v>2019</v>
      </c>
      <c r="R5" s="22">
        <v>2019</v>
      </c>
      <c r="S5" s="22">
        <v>2019</v>
      </c>
      <c r="T5" s="22">
        <v>2019</v>
      </c>
      <c r="U5" s="22">
        <v>2019</v>
      </c>
      <c r="V5" s="22">
        <v>2019</v>
      </c>
      <c r="W5" s="22">
        <v>2019</v>
      </c>
      <c r="X5" s="22">
        <v>2019</v>
      </c>
      <c r="Y5" s="22">
        <v>2019</v>
      </c>
      <c r="Z5" s="22">
        <v>2020</v>
      </c>
      <c r="AA5" s="22">
        <v>2020</v>
      </c>
      <c r="AB5" s="22">
        <f t="shared" ref="AB5:CM5" si="0">YEAR(AB8)</f>
        <v>2020</v>
      </c>
      <c r="AC5" s="22">
        <f t="shared" si="0"/>
        <v>2020</v>
      </c>
      <c r="AD5" s="22">
        <f t="shared" si="0"/>
        <v>2020</v>
      </c>
      <c r="AE5" s="22">
        <f t="shared" si="0"/>
        <v>2020</v>
      </c>
      <c r="AF5" s="22">
        <f t="shared" si="0"/>
        <v>2020</v>
      </c>
      <c r="AG5" s="22">
        <f t="shared" si="0"/>
        <v>2020</v>
      </c>
      <c r="AH5" s="22">
        <f t="shared" si="0"/>
        <v>2020</v>
      </c>
      <c r="AI5" s="22">
        <f t="shared" si="0"/>
        <v>2020</v>
      </c>
      <c r="AJ5" s="22">
        <f t="shared" si="0"/>
        <v>2020</v>
      </c>
      <c r="AK5" s="22">
        <f t="shared" si="0"/>
        <v>2020</v>
      </c>
      <c r="AL5" s="22">
        <v>2021</v>
      </c>
      <c r="AM5" s="22">
        <f t="shared" si="0"/>
        <v>2021</v>
      </c>
      <c r="AN5" s="22">
        <f t="shared" si="0"/>
        <v>2021</v>
      </c>
      <c r="AO5" s="22">
        <f t="shared" si="0"/>
        <v>2021</v>
      </c>
      <c r="AP5" s="22">
        <f t="shared" si="0"/>
        <v>2021</v>
      </c>
      <c r="AQ5" s="22">
        <f t="shared" si="0"/>
        <v>2021</v>
      </c>
      <c r="AR5" s="22">
        <f t="shared" si="0"/>
        <v>2021</v>
      </c>
      <c r="AS5" s="22">
        <f t="shared" si="0"/>
        <v>2021</v>
      </c>
      <c r="AT5" s="22">
        <f t="shared" si="0"/>
        <v>2021</v>
      </c>
      <c r="AU5" s="22">
        <f t="shared" si="0"/>
        <v>2021</v>
      </c>
      <c r="AV5" s="22">
        <f t="shared" si="0"/>
        <v>2021</v>
      </c>
      <c r="AW5" s="22">
        <f t="shared" si="0"/>
        <v>2021</v>
      </c>
      <c r="AX5" s="22">
        <f t="shared" si="0"/>
        <v>2022</v>
      </c>
      <c r="AY5" s="22">
        <f t="shared" si="0"/>
        <v>2022</v>
      </c>
      <c r="AZ5" s="22">
        <f t="shared" si="0"/>
        <v>2022</v>
      </c>
      <c r="BA5" s="22">
        <f t="shared" si="0"/>
        <v>2022</v>
      </c>
      <c r="BB5" s="22">
        <f t="shared" si="0"/>
        <v>2022</v>
      </c>
      <c r="BC5" s="22">
        <f t="shared" si="0"/>
        <v>2022</v>
      </c>
      <c r="BD5" s="22">
        <f t="shared" si="0"/>
        <v>2022</v>
      </c>
      <c r="BE5" s="22">
        <f t="shared" si="0"/>
        <v>2022</v>
      </c>
      <c r="BF5" s="22">
        <f t="shared" si="0"/>
        <v>2022</v>
      </c>
      <c r="BG5" s="22">
        <f t="shared" si="0"/>
        <v>2022</v>
      </c>
      <c r="BH5" s="22">
        <f t="shared" si="0"/>
        <v>2022</v>
      </c>
      <c r="BI5" s="22">
        <f t="shared" si="0"/>
        <v>2022</v>
      </c>
      <c r="BJ5" s="22">
        <f t="shared" si="0"/>
        <v>2023</v>
      </c>
      <c r="BK5" s="22">
        <f t="shared" si="0"/>
        <v>2023</v>
      </c>
      <c r="BL5" s="22">
        <f t="shared" si="0"/>
        <v>2023</v>
      </c>
      <c r="BM5" s="22">
        <f t="shared" si="0"/>
        <v>2023</v>
      </c>
      <c r="BN5" s="22">
        <f t="shared" si="0"/>
        <v>2023</v>
      </c>
      <c r="BO5" s="22">
        <f t="shared" si="0"/>
        <v>2023</v>
      </c>
      <c r="BP5" s="22">
        <f t="shared" si="0"/>
        <v>2023</v>
      </c>
      <c r="BQ5" s="22">
        <f t="shared" si="0"/>
        <v>2023</v>
      </c>
      <c r="BR5" s="22">
        <f t="shared" si="0"/>
        <v>2023</v>
      </c>
      <c r="BS5" s="22">
        <f t="shared" si="0"/>
        <v>2023</v>
      </c>
      <c r="BT5" s="22">
        <f t="shared" si="0"/>
        <v>2023</v>
      </c>
      <c r="BU5" s="22">
        <f t="shared" si="0"/>
        <v>2023</v>
      </c>
      <c r="BV5" s="22">
        <f t="shared" si="0"/>
        <v>2024</v>
      </c>
      <c r="BW5" s="22">
        <f t="shared" si="0"/>
        <v>2024</v>
      </c>
      <c r="BX5" s="22">
        <f t="shared" si="0"/>
        <v>2024</v>
      </c>
      <c r="BY5" s="22">
        <f t="shared" si="0"/>
        <v>2024</v>
      </c>
      <c r="BZ5" s="22">
        <f t="shared" si="0"/>
        <v>2024</v>
      </c>
      <c r="CA5" s="22">
        <f t="shared" si="0"/>
        <v>2024</v>
      </c>
      <c r="CB5" s="22">
        <f t="shared" si="0"/>
        <v>2024</v>
      </c>
      <c r="CC5" s="22">
        <f t="shared" si="0"/>
        <v>2024</v>
      </c>
      <c r="CD5" s="22">
        <f t="shared" si="0"/>
        <v>2024</v>
      </c>
      <c r="CE5" s="22">
        <f t="shared" si="0"/>
        <v>2024</v>
      </c>
      <c r="CF5" s="22">
        <f t="shared" si="0"/>
        <v>2024</v>
      </c>
      <c r="CG5" s="22">
        <f t="shared" si="0"/>
        <v>2024</v>
      </c>
      <c r="CH5" s="22">
        <f t="shared" si="0"/>
        <v>2025</v>
      </c>
      <c r="CI5" s="22">
        <f t="shared" si="0"/>
        <v>2025</v>
      </c>
      <c r="CJ5" s="22">
        <f t="shared" si="0"/>
        <v>2025</v>
      </c>
      <c r="CK5" s="22">
        <f t="shared" si="0"/>
        <v>2025</v>
      </c>
      <c r="CL5" s="22">
        <f t="shared" si="0"/>
        <v>2025</v>
      </c>
      <c r="CM5" s="22">
        <f t="shared" si="0"/>
        <v>2025</v>
      </c>
      <c r="CN5" s="22">
        <f t="shared" ref="CN5:CU5" si="1">YEAR(CN8)</f>
        <v>2025</v>
      </c>
      <c r="CO5" s="22">
        <f t="shared" si="1"/>
        <v>2025</v>
      </c>
      <c r="CP5" s="22">
        <f t="shared" si="1"/>
        <v>2025</v>
      </c>
      <c r="CQ5" s="22">
        <f t="shared" si="1"/>
        <v>2025</v>
      </c>
      <c r="CR5" s="22">
        <f t="shared" si="1"/>
        <v>2025</v>
      </c>
      <c r="CS5" s="22">
        <f t="shared" si="1"/>
        <v>2025</v>
      </c>
      <c r="CT5" s="22">
        <f t="shared" si="1"/>
        <v>2026</v>
      </c>
      <c r="CU5" s="22">
        <f t="shared" si="1"/>
        <v>2026</v>
      </c>
    </row>
    <row r="6" spans="1:106" ht="15.75" x14ac:dyDescent="0.25">
      <c r="B6" s="35"/>
      <c r="C6" s="35" t="s">
        <v>73</v>
      </c>
      <c r="D6" s="35">
        <f t="shared" ref="D6:Z6" si="2">ROUNDUP(MONTH(D8)/3,0)</f>
        <v>1</v>
      </c>
      <c r="E6" s="35">
        <f t="shared" si="2"/>
        <v>2</v>
      </c>
      <c r="F6" s="35">
        <f t="shared" si="2"/>
        <v>2</v>
      </c>
      <c r="G6" s="35">
        <f t="shared" si="2"/>
        <v>2</v>
      </c>
      <c r="H6" s="35">
        <f t="shared" si="2"/>
        <v>3</v>
      </c>
      <c r="I6" s="35">
        <f t="shared" si="2"/>
        <v>3</v>
      </c>
      <c r="J6" s="35">
        <f t="shared" si="2"/>
        <v>3</v>
      </c>
      <c r="K6" s="35">
        <f t="shared" si="2"/>
        <v>4</v>
      </c>
      <c r="L6" s="35">
        <f t="shared" si="2"/>
        <v>4</v>
      </c>
      <c r="M6" s="35">
        <f t="shared" si="2"/>
        <v>4</v>
      </c>
      <c r="N6" s="35">
        <f t="shared" si="2"/>
        <v>1</v>
      </c>
      <c r="O6" s="35">
        <f t="shared" si="2"/>
        <v>1</v>
      </c>
      <c r="P6" s="35">
        <f t="shared" si="2"/>
        <v>1</v>
      </c>
      <c r="Q6" s="35">
        <f t="shared" si="2"/>
        <v>2</v>
      </c>
      <c r="R6" s="35">
        <f t="shared" si="2"/>
        <v>2</v>
      </c>
      <c r="S6" s="35">
        <f t="shared" si="2"/>
        <v>2</v>
      </c>
      <c r="T6" s="35">
        <f t="shared" si="2"/>
        <v>3</v>
      </c>
      <c r="U6" s="35">
        <f t="shared" si="2"/>
        <v>3</v>
      </c>
      <c r="V6" s="35">
        <f t="shared" si="2"/>
        <v>3</v>
      </c>
      <c r="W6" s="35">
        <f t="shared" si="2"/>
        <v>4</v>
      </c>
      <c r="X6" s="35">
        <f t="shared" si="2"/>
        <v>4</v>
      </c>
      <c r="Y6" s="35">
        <f t="shared" si="2"/>
        <v>4</v>
      </c>
      <c r="Z6" s="35">
        <f t="shared" si="2"/>
        <v>1</v>
      </c>
      <c r="AA6" s="35">
        <f>ROUNDUP(MONTH(AA8)/3,0)</f>
        <v>1</v>
      </c>
      <c r="AB6" s="35">
        <f t="shared" ref="AB6:CM6" si="3">ROUNDUP(MONTH(AB8)/3,0)</f>
        <v>1</v>
      </c>
      <c r="AC6" s="35">
        <f t="shared" si="3"/>
        <v>2</v>
      </c>
      <c r="AD6" s="35">
        <f t="shared" si="3"/>
        <v>2</v>
      </c>
      <c r="AE6" s="35">
        <f t="shared" si="3"/>
        <v>2</v>
      </c>
      <c r="AF6" s="35">
        <f t="shared" si="3"/>
        <v>3</v>
      </c>
      <c r="AG6" s="35">
        <f t="shared" si="3"/>
        <v>3</v>
      </c>
      <c r="AH6" s="35">
        <f t="shared" si="3"/>
        <v>3</v>
      </c>
      <c r="AI6" s="35">
        <f t="shared" si="3"/>
        <v>4</v>
      </c>
      <c r="AJ6" s="35">
        <f t="shared" si="3"/>
        <v>4</v>
      </c>
      <c r="AK6" s="35">
        <f t="shared" si="3"/>
        <v>4</v>
      </c>
      <c r="AL6" s="35">
        <f t="shared" si="3"/>
        <v>1</v>
      </c>
      <c r="AM6" s="35">
        <f t="shared" si="3"/>
        <v>1</v>
      </c>
      <c r="AN6" s="35">
        <f t="shared" si="3"/>
        <v>1</v>
      </c>
      <c r="AO6" s="35">
        <f t="shared" si="3"/>
        <v>2</v>
      </c>
      <c r="AP6" s="35">
        <f t="shared" si="3"/>
        <v>2</v>
      </c>
      <c r="AQ6" s="35">
        <f t="shared" si="3"/>
        <v>2</v>
      </c>
      <c r="AR6" s="35">
        <f t="shared" si="3"/>
        <v>3</v>
      </c>
      <c r="AS6" s="35">
        <f t="shared" si="3"/>
        <v>3</v>
      </c>
      <c r="AT6" s="35">
        <f t="shared" si="3"/>
        <v>3</v>
      </c>
      <c r="AU6" s="35">
        <f t="shared" si="3"/>
        <v>4</v>
      </c>
      <c r="AV6" s="35">
        <f t="shared" si="3"/>
        <v>4</v>
      </c>
      <c r="AW6" s="35">
        <f t="shared" si="3"/>
        <v>4</v>
      </c>
      <c r="AX6" s="35">
        <f t="shared" si="3"/>
        <v>1</v>
      </c>
      <c r="AY6" s="35">
        <f t="shared" si="3"/>
        <v>1</v>
      </c>
      <c r="AZ6" s="35">
        <f t="shared" si="3"/>
        <v>1</v>
      </c>
      <c r="BA6" s="35">
        <f t="shared" si="3"/>
        <v>2</v>
      </c>
      <c r="BB6" s="35">
        <f t="shared" si="3"/>
        <v>2</v>
      </c>
      <c r="BC6" s="35">
        <f t="shared" si="3"/>
        <v>2</v>
      </c>
      <c r="BD6" s="35">
        <f t="shared" si="3"/>
        <v>3</v>
      </c>
      <c r="BE6" s="35">
        <f t="shared" si="3"/>
        <v>3</v>
      </c>
      <c r="BF6" s="35">
        <f t="shared" si="3"/>
        <v>3</v>
      </c>
      <c r="BG6" s="35">
        <f t="shared" si="3"/>
        <v>4</v>
      </c>
      <c r="BH6" s="35">
        <f t="shared" si="3"/>
        <v>4</v>
      </c>
      <c r="BI6" s="35">
        <f t="shared" si="3"/>
        <v>4</v>
      </c>
      <c r="BJ6" s="35">
        <f t="shared" si="3"/>
        <v>1</v>
      </c>
      <c r="BK6" s="35">
        <f t="shared" si="3"/>
        <v>1</v>
      </c>
      <c r="BL6" s="35">
        <f t="shared" si="3"/>
        <v>1</v>
      </c>
      <c r="BM6" s="35">
        <f t="shared" si="3"/>
        <v>2</v>
      </c>
      <c r="BN6" s="35">
        <f t="shared" si="3"/>
        <v>2</v>
      </c>
      <c r="BO6" s="35">
        <f t="shared" si="3"/>
        <v>2</v>
      </c>
      <c r="BP6" s="35">
        <f t="shared" si="3"/>
        <v>3</v>
      </c>
      <c r="BQ6" s="35">
        <f t="shared" si="3"/>
        <v>3</v>
      </c>
      <c r="BR6" s="35">
        <f t="shared" si="3"/>
        <v>3</v>
      </c>
      <c r="BS6" s="35">
        <f t="shared" si="3"/>
        <v>4</v>
      </c>
      <c r="BT6" s="35">
        <f t="shared" si="3"/>
        <v>4</v>
      </c>
      <c r="BU6" s="35">
        <f t="shared" si="3"/>
        <v>4</v>
      </c>
      <c r="BV6" s="35">
        <f t="shared" si="3"/>
        <v>1</v>
      </c>
      <c r="BW6" s="35">
        <f t="shared" si="3"/>
        <v>1</v>
      </c>
      <c r="BX6" s="35">
        <f t="shared" si="3"/>
        <v>1</v>
      </c>
      <c r="BY6" s="35">
        <f t="shared" si="3"/>
        <v>2</v>
      </c>
      <c r="BZ6" s="35">
        <f t="shared" si="3"/>
        <v>2</v>
      </c>
      <c r="CA6" s="35">
        <f t="shared" si="3"/>
        <v>2</v>
      </c>
      <c r="CB6" s="35">
        <f t="shared" si="3"/>
        <v>3</v>
      </c>
      <c r="CC6" s="35">
        <f t="shared" si="3"/>
        <v>3</v>
      </c>
      <c r="CD6" s="35">
        <f t="shared" si="3"/>
        <v>3</v>
      </c>
      <c r="CE6" s="35">
        <f t="shared" si="3"/>
        <v>4</v>
      </c>
      <c r="CF6" s="35">
        <f t="shared" si="3"/>
        <v>4</v>
      </c>
      <c r="CG6" s="35">
        <f t="shared" si="3"/>
        <v>4</v>
      </c>
      <c r="CH6" s="35">
        <f t="shared" si="3"/>
        <v>1</v>
      </c>
      <c r="CI6" s="35">
        <f t="shared" si="3"/>
        <v>1</v>
      </c>
      <c r="CJ6" s="35">
        <f t="shared" si="3"/>
        <v>1</v>
      </c>
      <c r="CK6" s="35">
        <f t="shared" si="3"/>
        <v>2</v>
      </c>
      <c r="CL6" s="35">
        <f t="shared" si="3"/>
        <v>2</v>
      </c>
      <c r="CM6" s="35">
        <f t="shared" si="3"/>
        <v>2</v>
      </c>
      <c r="CN6" s="35">
        <f t="shared" ref="CN6:CU6" si="4">ROUNDUP(MONTH(CN8)/3,0)</f>
        <v>3</v>
      </c>
      <c r="CO6" s="35">
        <f t="shared" si="4"/>
        <v>3</v>
      </c>
      <c r="CP6" s="35">
        <f t="shared" si="4"/>
        <v>3</v>
      </c>
      <c r="CQ6" s="35">
        <f t="shared" si="4"/>
        <v>4</v>
      </c>
      <c r="CR6" s="35">
        <f t="shared" si="4"/>
        <v>4</v>
      </c>
      <c r="CS6" s="35">
        <f t="shared" si="4"/>
        <v>4</v>
      </c>
      <c r="CT6" s="35">
        <f t="shared" si="4"/>
        <v>1</v>
      </c>
      <c r="CU6" s="35">
        <f t="shared" si="4"/>
        <v>1</v>
      </c>
    </row>
    <row r="7" spans="1:106" s="36" customFormat="1" ht="21.75" customHeight="1" x14ac:dyDescent="0.2">
      <c r="C7" s="36" t="s">
        <v>74</v>
      </c>
      <c r="D7" s="36" t="str">
        <f t="shared" ref="D7:Z7" si="5">CONCATENATE(YEAR(D8),TEXT(D8,"mm"))</f>
        <v>201803</v>
      </c>
      <c r="E7" s="36" t="str">
        <f t="shared" si="5"/>
        <v>201804</v>
      </c>
      <c r="F7" s="36" t="str">
        <f t="shared" si="5"/>
        <v>201805</v>
      </c>
      <c r="G7" s="36" t="str">
        <f t="shared" si="5"/>
        <v>201806</v>
      </c>
      <c r="H7" s="36" t="str">
        <f t="shared" si="5"/>
        <v>201807</v>
      </c>
      <c r="I7" s="36" t="str">
        <f t="shared" si="5"/>
        <v>201808</v>
      </c>
      <c r="J7" s="36" t="str">
        <f t="shared" si="5"/>
        <v>201809</v>
      </c>
      <c r="K7" s="36" t="str">
        <f t="shared" si="5"/>
        <v>201810</v>
      </c>
      <c r="L7" s="36" t="str">
        <f t="shared" si="5"/>
        <v>201811</v>
      </c>
      <c r="M7" s="36" t="str">
        <f t="shared" si="5"/>
        <v>201812</v>
      </c>
      <c r="N7" s="36" t="str">
        <f t="shared" si="5"/>
        <v>201901</v>
      </c>
      <c r="O7" s="36" t="str">
        <f t="shared" si="5"/>
        <v>201902</v>
      </c>
      <c r="P7" s="36" t="str">
        <f t="shared" si="5"/>
        <v>201903</v>
      </c>
      <c r="Q7" s="36" t="str">
        <f t="shared" si="5"/>
        <v>201904</v>
      </c>
      <c r="R7" s="36" t="str">
        <f t="shared" si="5"/>
        <v>201905</v>
      </c>
      <c r="S7" s="36" t="str">
        <f t="shared" si="5"/>
        <v>201906</v>
      </c>
      <c r="T7" s="36" t="str">
        <f t="shared" si="5"/>
        <v>201907</v>
      </c>
      <c r="U7" s="36" t="str">
        <f t="shared" si="5"/>
        <v>201908</v>
      </c>
      <c r="V7" s="36" t="str">
        <f t="shared" si="5"/>
        <v>201909</v>
      </c>
      <c r="W7" s="36" t="str">
        <f t="shared" si="5"/>
        <v>201910</v>
      </c>
      <c r="X7" s="36" t="str">
        <f t="shared" si="5"/>
        <v>201911</v>
      </c>
      <c r="Y7" s="36" t="str">
        <f t="shared" si="5"/>
        <v>201912</v>
      </c>
      <c r="Z7" s="36" t="str">
        <f t="shared" si="5"/>
        <v>202001</v>
      </c>
      <c r="AA7" s="36" t="str">
        <f>CONCATENATE(YEAR(AA8),TEXT(AA8,"mm"))</f>
        <v>202002</v>
      </c>
      <c r="AB7" s="36" t="str">
        <f>CONCATENATE(YEAR(AB8),TEXT(AB8,"mm"))</f>
        <v>202003</v>
      </c>
      <c r="AC7" s="36" t="str">
        <f t="shared" ref="AC7:CN7" si="6">CONCATENATE(YEAR(AC8),TEXT(AC8,"mm"))</f>
        <v>202004</v>
      </c>
      <c r="AD7" s="36" t="str">
        <f t="shared" si="6"/>
        <v>202005</v>
      </c>
      <c r="AE7" s="36" t="str">
        <f t="shared" si="6"/>
        <v>202006</v>
      </c>
      <c r="AF7" s="36" t="str">
        <f t="shared" si="6"/>
        <v>202007</v>
      </c>
      <c r="AG7" s="36" t="str">
        <f t="shared" si="6"/>
        <v>202008</v>
      </c>
      <c r="AH7" s="36" t="str">
        <f t="shared" si="6"/>
        <v>202009</v>
      </c>
      <c r="AI7" s="36" t="str">
        <f t="shared" si="6"/>
        <v>202010</v>
      </c>
      <c r="AJ7" s="36" t="str">
        <f t="shared" si="6"/>
        <v>202011</v>
      </c>
      <c r="AK7" s="36" t="str">
        <f t="shared" si="6"/>
        <v>202012</v>
      </c>
      <c r="AL7" s="36" t="str">
        <f t="shared" si="6"/>
        <v>202101</v>
      </c>
      <c r="AM7" s="36" t="str">
        <f t="shared" si="6"/>
        <v>202102</v>
      </c>
      <c r="AN7" s="36" t="str">
        <f t="shared" si="6"/>
        <v>202103</v>
      </c>
      <c r="AO7" s="36" t="str">
        <f t="shared" si="6"/>
        <v>202104</v>
      </c>
      <c r="AP7" s="36" t="str">
        <f t="shared" si="6"/>
        <v>202105</v>
      </c>
      <c r="AQ7" s="36" t="str">
        <f t="shared" si="6"/>
        <v>202106</v>
      </c>
      <c r="AR7" s="36" t="str">
        <f t="shared" si="6"/>
        <v>202107</v>
      </c>
      <c r="AS7" s="36" t="str">
        <f t="shared" si="6"/>
        <v>202108</v>
      </c>
      <c r="AT7" s="36" t="str">
        <f t="shared" si="6"/>
        <v>202109</v>
      </c>
      <c r="AU7" s="36" t="str">
        <f t="shared" si="6"/>
        <v>202110</v>
      </c>
      <c r="AV7" s="36" t="str">
        <f t="shared" si="6"/>
        <v>202111</v>
      </c>
      <c r="AW7" s="36" t="str">
        <f t="shared" si="6"/>
        <v>202112</v>
      </c>
      <c r="AX7" s="36" t="str">
        <f t="shared" si="6"/>
        <v>202201</v>
      </c>
      <c r="AY7" s="36" t="str">
        <f t="shared" si="6"/>
        <v>202202</v>
      </c>
      <c r="AZ7" s="36" t="str">
        <f t="shared" si="6"/>
        <v>202203</v>
      </c>
      <c r="BA7" s="36" t="str">
        <f t="shared" si="6"/>
        <v>202204</v>
      </c>
      <c r="BB7" s="36" t="str">
        <f t="shared" si="6"/>
        <v>202205</v>
      </c>
      <c r="BC7" s="36" t="str">
        <f t="shared" si="6"/>
        <v>202206</v>
      </c>
      <c r="BD7" s="36" t="str">
        <f t="shared" si="6"/>
        <v>202207</v>
      </c>
      <c r="BE7" s="36" t="str">
        <f t="shared" si="6"/>
        <v>202208</v>
      </c>
      <c r="BF7" s="36" t="str">
        <f t="shared" si="6"/>
        <v>202209</v>
      </c>
      <c r="BG7" s="36" t="str">
        <f t="shared" si="6"/>
        <v>202210</v>
      </c>
      <c r="BH7" s="36" t="str">
        <f t="shared" si="6"/>
        <v>202211</v>
      </c>
      <c r="BI7" s="36" t="str">
        <f t="shared" si="6"/>
        <v>202212</v>
      </c>
      <c r="BJ7" s="36" t="str">
        <f t="shared" si="6"/>
        <v>202301</v>
      </c>
      <c r="BK7" s="36" t="str">
        <f t="shared" si="6"/>
        <v>202302</v>
      </c>
      <c r="BL7" s="36" t="str">
        <f t="shared" si="6"/>
        <v>202303</v>
      </c>
      <c r="BM7" s="36" t="str">
        <f t="shared" si="6"/>
        <v>202304</v>
      </c>
      <c r="BN7" s="36" t="str">
        <f t="shared" si="6"/>
        <v>202305</v>
      </c>
      <c r="BO7" s="36" t="str">
        <f t="shared" si="6"/>
        <v>202306</v>
      </c>
      <c r="BP7" s="36" t="str">
        <f t="shared" si="6"/>
        <v>202307</v>
      </c>
      <c r="BQ7" s="36" t="str">
        <f t="shared" si="6"/>
        <v>202308</v>
      </c>
      <c r="BR7" s="36" t="str">
        <f t="shared" si="6"/>
        <v>202309</v>
      </c>
      <c r="BS7" s="36" t="str">
        <f t="shared" si="6"/>
        <v>202310</v>
      </c>
      <c r="BT7" s="36" t="str">
        <f t="shared" si="6"/>
        <v>202311</v>
      </c>
      <c r="BU7" s="36" t="str">
        <f t="shared" si="6"/>
        <v>202312</v>
      </c>
      <c r="BV7" s="36" t="str">
        <f t="shared" si="6"/>
        <v>202401</v>
      </c>
      <c r="BW7" s="36" t="str">
        <f t="shared" si="6"/>
        <v>202402</v>
      </c>
      <c r="BX7" s="36" t="str">
        <f t="shared" si="6"/>
        <v>202403</v>
      </c>
      <c r="BY7" s="36" t="str">
        <f t="shared" si="6"/>
        <v>202404</v>
      </c>
      <c r="BZ7" s="36" t="str">
        <f t="shared" si="6"/>
        <v>202405</v>
      </c>
      <c r="CA7" s="36" t="str">
        <f t="shared" si="6"/>
        <v>202406</v>
      </c>
      <c r="CB7" s="36" t="str">
        <f t="shared" si="6"/>
        <v>202407</v>
      </c>
      <c r="CC7" s="36" t="str">
        <f t="shared" si="6"/>
        <v>202408</v>
      </c>
      <c r="CD7" s="36" t="str">
        <f t="shared" si="6"/>
        <v>202409</v>
      </c>
      <c r="CE7" s="36" t="str">
        <f t="shared" si="6"/>
        <v>202410</v>
      </c>
      <c r="CF7" s="36" t="str">
        <f t="shared" si="6"/>
        <v>202411</v>
      </c>
      <c r="CG7" s="36" t="str">
        <f t="shared" si="6"/>
        <v>202412</v>
      </c>
      <c r="CH7" s="36" t="str">
        <f t="shared" si="6"/>
        <v>202501</v>
      </c>
      <c r="CI7" s="36" t="str">
        <f t="shared" si="6"/>
        <v>202502</v>
      </c>
      <c r="CJ7" s="36" t="str">
        <f t="shared" si="6"/>
        <v>202503</v>
      </c>
      <c r="CK7" s="36" t="str">
        <f t="shared" si="6"/>
        <v>202504</v>
      </c>
      <c r="CL7" s="36" t="str">
        <f t="shared" si="6"/>
        <v>202505</v>
      </c>
      <c r="CM7" s="36" t="str">
        <f t="shared" si="6"/>
        <v>202506</v>
      </c>
      <c r="CN7" s="36" t="str">
        <f t="shared" si="6"/>
        <v>202507</v>
      </c>
      <c r="CO7" s="36" t="str">
        <f t="shared" ref="CO7:CU7" si="7">CONCATENATE(YEAR(CO8),TEXT(CO8,"mm"))</f>
        <v>202508</v>
      </c>
      <c r="CP7" s="36" t="str">
        <f t="shared" si="7"/>
        <v>202509</v>
      </c>
      <c r="CQ7" s="36" t="str">
        <f t="shared" si="7"/>
        <v>202510</v>
      </c>
      <c r="CR7" s="36" t="str">
        <f t="shared" si="7"/>
        <v>202511</v>
      </c>
      <c r="CS7" s="36" t="str">
        <f t="shared" si="7"/>
        <v>202512</v>
      </c>
      <c r="CT7" s="36" t="str">
        <f t="shared" si="7"/>
        <v>202601</v>
      </c>
      <c r="CU7" s="36" t="str">
        <f t="shared" si="7"/>
        <v>202602</v>
      </c>
    </row>
    <row r="8" spans="1:106" ht="16.5" thickBot="1" x14ac:dyDescent="0.25">
      <c r="A8" s="31" t="s">
        <v>75</v>
      </c>
      <c r="B8" s="37" t="s">
        <v>76</v>
      </c>
      <c r="C8" s="38" t="s">
        <v>77</v>
      </c>
      <c r="D8" s="39">
        <v>43160</v>
      </c>
      <c r="E8" s="39">
        <v>43191</v>
      </c>
      <c r="F8" s="39">
        <v>43221</v>
      </c>
      <c r="G8" s="39">
        <v>43252</v>
      </c>
      <c r="H8" s="39">
        <v>43282</v>
      </c>
      <c r="I8" s="39">
        <v>43313</v>
      </c>
      <c r="J8" s="39">
        <v>43344</v>
      </c>
      <c r="K8" s="39">
        <v>43374</v>
      </c>
      <c r="L8" s="39">
        <v>43405</v>
      </c>
      <c r="M8" s="39">
        <v>43435</v>
      </c>
      <c r="N8" s="39">
        <v>43466</v>
      </c>
      <c r="O8" s="39">
        <v>43497</v>
      </c>
      <c r="P8" s="39">
        <v>43525</v>
      </c>
      <c r="Q8" s="39">
        <v>43556</v>
      </c>
      <c r="R8" s="39">
        <v>43586</v>
      </c>
      <c r="S8" s="39">
        <v>43617</v>
      </c>
      <c r="T8" s="39">
        <v>43677</v>
      </c>
      <c r="U8" s="39">
        <v>43678</v>
      </c>
      <c r="V8" s="39">
        <v>43709</v>
      </c>
      <c r="W8" s="39">
        <v>43739</v>
      </c>
      <c r="X8" s="39">
        <v>43770</v>
      </c>
      <c r="Y8" s="39">
        <v>43800</v>
      </c>
      <c r="Z8" s="39">
        <v>43831</v>
      </c>
      <c r="AA8" s="39">
        <v>43862</v>
      </c>
      <c r="AB8" s="39">
        <v>43892</v>
      </c>
      <c r="AC8" s="39">
        <v>43924</v>
      </c>
      <c r="AD8" s="39">
        <v>43955</v>
      </c>
      <c r="AE8" s="39">
        <v>43983</v>
      </c>
      <c r="AF8" s="39">
        <v>44014</v>
      </c>
      <c r="AG8" s="39">
        <v>44046</v>
      </c>
      <c r="AH8" s="39">
        <v>44078</v>
      </c>
      <c r="AI8" s="39">
        <v>44105</v>
      </c>
      <c r="AJ8" s="39">
        <v>44137</v>
      </c>
      <c r="AK8" s="39">
        <v>44166</v>
      </c>
      <c r="AL8" s="39">
        <v>44197</v>
      </c>
      <c r="AM8" s="39">
        <v>44228</v>
      </c>
      <c r="AN8" s="39">
        <v>44256</v>
      </c>
      <c r="AO8" s="39">
        <v>44287</v>
      </c>
      <c r="AP8" s="39">
        <v>44317</v>
      </c>
      <c r="AQ8" s="39">
        <v>44348</v>
      </c>
      <c r="AR8" s="39">
        <v>44378</v>
      </c>
      <c r="AS8" s="39">
        <v>44409</v>
      </c>
      <c r="AT8" s="39">
        <v>44440</v>
      </c>
      <c r="AU8" s="39">
        <v>44470</v>
      </c>
      <c r="AV8" s="39">
        <v>44501</v>
      </c>
      <c r="AW8" s="39">
        <v>44531</v>
      </c>
      <c r="AX8" s="39">
        <v>44562</v>
      </c>
      <c r="AY8" s="39">
        <v>44593</v>
      </c>
      <c r="AZ8" s="39">
        <v>44621</v>
      </c>
      <c r="BA8" s="39">
        <v>44652</v>
      </c>
      <c r="BB8" s="39">
        <v>44682</v>
      </c>
      <c r="BC8" s="39">
        <v>44713</v>
      </c>
      <c r="BD8" s="39">
        <v>44743</v>
      </c>
      <c r="BE8" s="39">
        <v>44774</v>
      </c>
      <c r="BF8" s="39">
        <v>44805</v>
      </c>
      <c r="BG8" s="39">
        <v>44835</v>
      </c>
      <c r="BH8" s="39">
        <v>44866</v>
      </c>
      <c r="BI8" s="39">
        <v>44896</v>
      </c>
      <c r="BJ8" s="39">
        <v>44927</v>
      </c>
      <c r="BK8" s="39">
        <v>44958</v>
      </c>
      <c r="BL8" s="39">
        <v>44986</v>
      </c>
      <c r="BM8" s="39">
        <v>45017</v>
      </c>
      <c r="BN8" s="39">
        <v>45047</v>
      </c>
      <c r="BO8" s="39">
        <v>45078</v>
      </c>
      <c r="BP8" s="39">
        <v>45108</v>
      </c>
      <c r="BQ8" s="39">
        <v>45139</v>
      </c>
      <c r="BR8" s="39">
        <v>45170</v>
      </c>
      <c r="BS8" s="39">
        <v>45200</v>
      </c>
      <c r="BT8" s="39">
        <v>45231</v>
      </c>
      <c r="BU8" s="39">
        <v>45261</v>
      </c>
      <c r="BV8" s="39">
        <v>45292</v>
      </c>
      <c r="BW8" s="39">
        <v>45323</v>
      </c>
      <c r="BX8" s="39">
        <v>45352</v>
      </c>
      <c r="BY8" s="39">
        <v>45383</v>
      </c>
      <c r="BZ8" s="39">
        <v>45413</v>
      </c>
      <c r="CA8" s="39">
        <v>45444</v>
      </c>
      <c r="CB8" s="39">
        <v>45474</v>
      </c>
      <c r="CC8" s="39">
        <v>45505</v>
      </c>
      <c r="CD8" s="39">
        <v>45536</v>
      </c>
      <c r="CE8" s="39">
        <v>45566</v>
      </c>
      <c r="CF8" s="39">
        <v>45597</v>
      </c>
      <c r="CG8" s="39">
        <v>45627</v>
      </c>
      <c r="CH8" s="39">
        <v>45658</v>
      </c>
      <c r="CI8" s="39">
        <v>45689</v>
      </c>
      <c r="CJ8" s="39">
        <v>45717</v>
      </c>
      <c r="CK8" s="39">
        <v>45748</v>
      </c>
      <c r="CL8" s="39">
        <v>45778</v>
      </c>
      <c r="CM8" s="39">
        <v>45809</v>
      </c>
      <c r="CN8" s="39">
        <v>45839</v>
      </c>
      <c r="CO8" s="39">
        <v>45870</v>
      </c>
      <c r="CP8" s="39">
        <v>45901</v>
      </c>
      <c r="CQ8" s="39">
        <v>45931</v>
      </c>
      <c r="CR8" s="39">
        <v>45962</v>
      </c>
      <c r="CS8" s="39">
        <v>45992</v>
      </c>
      <c r="CT8" s="39">
        <v>46023</v>
      </c>
      <c r="CU8" s="39">
        <v>46054</v>
      </c>
      <c r="CV8" s="40" t="s">
        <v>24</v>
      </c>
    </row>
    <row r="9" spans="1:106" ht="16.5" customHeight="1" outlineLevel="1" x14ac:dyDescent="0.2">
      <c r="A9" s="41" t="s">
        <v>78</v>
      </c>
      <c r="B9" s="42" t="s">
        <v>79</v>
      </c>
      <c r="C9" s="43" t="s">
        <v>80</v>
      </c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3"/>
      <c r="AB9" s="153"/>
      <c r="AC9" s="153"/>
      <c r="AD9" s="46">
        <f>'Cumulative Through Feb 2026'!S13</f>
        <v>2923572.47</v>
      </c>
      <c r="AE9" s="46"/>
      <c r="AF9" s="46">
        <f>'Cumulative Through Feb 2026'!S15</f>
        <v>0</v>
      </c>
      <c r="AG9" s="46">
        <f>'Cumulative Through Feb 2026'!S16</f>
        <v>2411.7600000000002</v>
      </c>
      <c r="AH9" s="46">
        <f>'Cumulative Through Feb 2026'!S17</f>
        <v>-2411.7600000000002</v>
      </c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7">
        <f>SUM(U9:CU9)</f>
        <v>2923572.47</v>
      </c>
      <c r="CW9" s="48"/>
      <c r="CX9" s="48"/>
      <c r="CY9" s="48"/>
      <c r="CZ9" s="48"/>
      <c r="DA9" s="48"/>
      <c r="DB9" s="48"/>
    </row>
    <row r="10" spans="1:106" ht="16.5" customHeight="1" outlineLevel="1" x14ac:dyDescent="0.25">
      <c r="A10" s="90" t="s">
        <v>81</v>
      </c>
      <c r="B10" s="31" t="s">
        <v>82</v>
      </c>
      <c r="C10" s="44" t="s">
        <v>80</v>
      </c>
      <c r="D10" s="45">
        <f>'Cumulative Through Feb 2026'!S88</f>
        <v>802438.52</v>
      </c>
      <c r="E10" s="18">
        <v>159643.56</v>
      </c>
      <c r="F10" s="18">
        <v>301546.87</v>
      </c>
      <c r="G10" s="18">
        <v>186398.46</v>
      </c>
      <c r="H10" s="18">
        <v>254307.01</v>
      </c>
      <c r="I10" s="18">
        <v>70881.39</v>
      </c>
      <c r="J10" s="18">
        <v>169633.29</v>
      </c>
      <c r="K10" s="18">
        <v>236019.58</v>
      </c>
      <c r="L10" s="18">
        <v>185030.5</v>
      </c>
      <c r="M10" s="18">
        <v>660980.27</v>
      </c>
      <c r="N10" s="18">
        <v>88905.3</v>
      </c>
      <c r="O10" s="18">
        <v>80169.91</v>
      </c>
      <c r="P10" s="18">
        <v>9143.0499999999993</v>
      </c>
      <c r="Q10" s="18">
        <v>3046.48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3659014.18</v>
      </c>
      <c r="AJ10" s="18">
        <v>167271.51</v>
      </c>
      <c r="AK10" s="18">
        <v>217725.19</v>
      </c>
      <c r="AL10" s="18">
        <v>136193.22</v>
      </c>
      <c r="AM10" s="18">
        <v>208198.75</v>
      </c>
      <c r="AN10" s="18">
        <v>167565.87</v>
      </c>
      <c r="AO10" s="18">
        <v>215132.13</v>
      </c>
      <c r="AP10" s="18">
        <v>199483.89</v>
      </c>
      <c r="AQ10" s="18">
        <v>313146.84999999998</v>
      </c>
      <c r="AR10" s="18">
        <v>148655.5</v>
      </c>
      <c r="AS10" s="18">
        <v>286410.01</v>
      </c>
      <c r="AT10" s="18">
        <v>146342.59</v>
      </c>
      <c r="AU10" s="18">
        <v>158691.79999999999</v>
      </c>
      <c r="AV10" s="18">
        <v>172685.86000000002</v>
      </c>
      <c r="AW10" s="18">
        <v>265334.96000000002</v>
      </c>
      <c r="AX10" s="18">
        <v>288026.25</v>
      </c>
      <c r="AY10" s="18">
        <v>279667.71000000002</v>
      </c>
      <c r="AZ10" s="18">
        <v>386216.68</v>
      </c>
      <c r="BA10" s="18">
        <v>199592.11</v>
      </c>
      <c r="BB10" s="18">
        <v>189315.13</v>
      </c>
      <c r="BC10" s="18">
        <v>201230.11</v>
      </c>
      <c r="BD10" s="18">
        <v>234815.04</v>
      </c>
      <c r="BE10" s="18">
        <v>243316.73</v>
      </c>
      <c r="BF10" s="18">
        <v>132709.62</v>
      </c>
      <c r="BG10" s="18">
        <v>313996.43</v>
      </c>
      <c r="BH10" s="18">
        <v>226271.46</v>
      </c>
      <c r="BI10" s="18">
        <v>343246.03</v>
      </c>
      <c r="BJ10" s="18">
        <v>453265.93</v>
      </c>
      <c r="BK10" s="18">
        <v>300879.88</v>
      </c>
      <c r="BL10" s="18">
        <v>266585.61</v>
      </c>
      <c r="BM10" s="18">
        <v>71720.78</v>
      </c>
      <c r="BN10" s="18">
        <v>92529.02</v>
      </c>
      <c r="BO10" s="18">
        <v>207786.62</v>
      </c>
      <c r="BP10" s="18">
        <v>494727.62</v>
      </c>
      <c r="BQ10" s="18">
        <v>56781.38</v>
      </c>
      <c r="BR10" s="18">
        <v>4220.9799999999996</v>
      </c>
      <c r="BS10" s="18">
        <v>34659.07</v>
      </c>
      <c r="BT10" s="18">
        <v>72498.39</v>
      </c>
      <c r="BU10" s="18">
        <v>127034.67</v>
      </c>
      <c r="BV10" s="18">
        <v>108767.9</v>
      </c>
      <c r="BW10" s="18">
        <v>62435.74</v>
      </c>
      <c r="BX10" s="18">
        <v>-13493.51</v>
      </c>
      <c r="BY10" s="18">
        <v>46568.77</v>
      </c>
      <c r="BZ10" s="18">
        <v>167052.23000000001</v>
      </c>
      <c r="CA10" s="18">
        <v>395240.08</v>
      </c>
      <c r="CB10" s="18">
        <v>96781.89</v>
      </c>
      <c r="CC10" s="18">
        <v>114760.52</v>
      </c>
      <c r="CD10" s="18">
        <v>228872.85</v>
      </c>
      <c r="CE10" s="18">
        <v>165573.39000000001</v>
      </c>
      <c r="CF10" s="18">
        <v>160476.81</v>
      </c>
      <c r="CG10" s="18">
        <v>127839.59</v>
      </c>
      <c r="CH10" s="18">
        <v>100477.83</v>
      </c>
      <c r="CI10" s="18">
        <v>72698.75</v>
      </c>
      <c r="CJ10" s="18">
        <v>56614.03</v>
      </c>
      <c r="CK10" s="18">
        <v>107505.73</v>
      </c>
      <c r="CL10" s="18">
        <v>234391.31</v>
      </c>
      <c r="CM10" s="18">
        <v>234162.37</v>
      </c>
      <c r="CN10" s="18">
        <v>187484.32</v>
      </c>
      <c r="CO10" s="18">
        <v>338149.5</v>
      </c>
      <c r="CP10" s="18">
        <v>171286.37</v>
      </c>
      <c r="CQ10" s="18">
        <v>70851.899999999994</v>
      </c>
      <c r="CR10" s="18">
        <v>61627.76</v>
      </c>
      <c r="CV10" s="47">
        <f>SUM(U10:CU10)</f>
        <v>14979071.689999999</v>
      </c>
      <c r="CW10" s="48"/>
      <c r="CX10" s="48"/>
      <c r="CY10" s="48"/>
      <c r="CZ10" s="48"/>
      <c r="DA10" s="48"/>
      <c r="DB10" s="48"/>
    </row>
    <row r="11" spans="1:106" ht="16.5" customHeight="1" outlineLevel="1" x14ac:dyDescent="0.2">
      <c r="A11" s="51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5"/>
      <c r="AB11" s="45"/>
      <c r="AC11" s="45"/>
      <c r="AD11" s="45"/>
      <c r="AE11" s="49"/>
      <c r="AF11" s="49"/>
      <c r="AG11" s="49"/>
      <c r="AH11" s="49"/>
      <c r="AI11" s="49"/>
      <c r="AJ11" s="49"/>
      <c r="AK11" s="49"/>
      <c r="AL11" s="49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R11" s="48"/>
      <c r="CV11" s="52"/>
      <c r="CW11" s="48"/>
      <c r="CX11" s="48"/>
      <c r="CY11" s="48"/>
      <c r="CZ11" s="48"/>
      <c r="DA11" s="48"/>
      <c r="DB11" s="48"/>
    </row>
    <row r="12" spans="1:106" ht="16.5" customHeight="1" outlineLevel="1" x14ac:dyDescent="0.2">
      <c r="A12" s="51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5"/>
      <c r="AB12" s="45"/>
      <c r="AC12" s="45"/>
      <c r="AD12" s="45"/>
      <c r="AE12" s="49"/>
      <c r="AF12" s="49"/>
      <c r="AG12" s="49"/>
      <c r="AH12" s="49"/>
      <c r="AI12" s="49"/>
      <c r="AJ12" s="49"/>
      <c r="AK12" s="49"/>
      <c r="AL12" s="49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R12" s="48"/>
      <c r="CV12" s="52"/>
      <c r="CX12" s="48"/>
      <c r="CY12" s="48"/>
      <c r="CZ12" s="48"/>
      <c r="DA12" s="48"/>
      <c r="DB12" s="48"/>
    </row>
    <row r="13" spans="1:106" ht="16.5" customHeight="1" outlineLevel="1" x14ac:dyDescent="0.2">
      <c r="A13" s="51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5"/>
      <c r="AB13" s="45"/>
      <c r="AC13" s="45"/>
      <c r="AD13" s="45"/>
      <c r="AE13" s="49"/>
      <c r="AF13" s="49"/>
      <c r="AG13" s="49"/>
      <c r="AH13" s="49"/>
      <c r="AI13" s="49"/>
      <c r="AJ13" s="49"/>
      <c r="AK13" s="49"/>
      <c r="AL13" s="49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R13" s="48"/>
      <c r="CV13" s="52"/>
      <c r="CX13" s="48"/>
      <c r="CY13" s="48"/>
      <c r="CZ13" s="48"/>
      <c r="DA13" s="48"/>
      <c r="DB13" s="48"/>
    </row>
    <row r="14" spans="1:106" ht="16.5" hidden="1" customHeight="1" outlineLevel="2" x14ac:dyDescent="0.2">
      <c r="A14" s="51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5"/>
      <c r="AB14" s="45"/>
      <c r="AC14" s="45"/>
      <c r="AD14" s="45"/>
      <c r="AE14" s="49"/>
      <c r="AF14" s="49"/>
      <c r="AG14" s="49"/>
      <c r="AH14" s="49"/>
      <c r="AI14" s="49"/>
      <c r="AJ14" s="49"/>
      <c r="AK14" s="49"/>
      <c r="AL14" s="49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R14" s="48"/>
      <c r="CV14" s="52"/>
      <c r="CX14" s="48"/>
      <c r="CY14" s="48"/>
      <c r="CZ14" s="48"/>
      <c r="DA14" s="48"/>
      <c r="DB14" s="48"/>
    </row>
    <row r="15" spans="1:106" ht="16.5" hidden="1" customHeight="1" outlineLevel="2" x14ac:dyDescent="0.2">
      <c r="A15" s="51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5"/>
      <c r="AB15" s="45"/>
      <c r="AC15" s="45"/>
      <c r="AD15" s="45"/>
      <c r="AE15" s="49"/>
      <c r="AF15" s="49"/>
      <c r="AG15" s="49"/>
      <c r="AH15" s="49"/>
      <c r="AI15" s="49"/>
      <c r="AJ15" s="49"/>
      <c r="AK15" s="49"/>
      <c r="AL15" s="49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R15" s="48"/>
      <c r="CV15" s="52"/>
      <c r="CX15" s="48"/>
      <c r="CY15" s="48"/>
      <c r="CZ15" s="48"/>
      <c r="DA15" s="48"/>
      <c r="DB15" s="48"/>
    </row>
    <row r="16" spans="1:106" ht="16.5" hidden="1" customHeight="1" outlineLevel="2" x14ac:dyDescent="0.2">
      <c r="A16" s="51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  <c r="AB16" s="45"/>
      <c r="AC16" s="45"/>
      <c r="AD16" s="45"/>
      <c r="AE16" s="49"/>
      <c r="AF16" s="49"/>
      <c r="AG16" s="49"/>
      <c r="AH16" s="49"/>
      <c r="AI16" s="49"/>
      <c r="AJ16" s="49"/>
      <c r="AK16" s="49"/>
      <c r="AL16" s="49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R16" s="48"/>
      <c r="CV16" s="52"/>
      <c r="CX16" s="48"/>
      <c r="CY16" s="48"/>
      <c r="CZ16" s="48"/>
      <c r="DA16" s="48"/>
      <c r="DB16" s="48"/>
    </row>
    <row r="17" spans="1:106" ht="16.5" hidden="1" customHeight="1" outlineLevel="2" x14ac:dyDescent="0.2">
      <c r="A17" s="51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5"/>
      <c r="AB17" s="45"/>
      <c r="AC17" s="45"/>
      <c r="AD17" s="45"/>
      <c r="AE17" s="49"/>
      <c r="AF17" s="49"/>
      <c r="AG17" s="49"/>
      <c r="AH17" s="49"/>
      <c r="AI17" s="49"/>
      <c r="AJ17" s="49"/>
      <c r="AK17" s="49"/>
      <c r="AL17" s="49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R17" s="48"/>
      <c r="CV17" s="52"/>
      <c r="CX17" s="48"/>
      <c r="CY17" s="48"/>
      <c r="CZ17" s="48"/>
      <c r="DA17" s="48"/>
      <c r="DB17" s="48"/>
    </row>
    <row r="18" spans="1:106" ht="16.5" hidden="1" customHeight="1" outlineLevel="2" x14ac:dyDescent="0.2">
      <c r="A18" s="51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5"/>
      <c r="AB18" s="45"/>
      <c r="AC18" s="45"/>
      <c r="AD18" s="45"/>
      <c r="AE18" s="49"/>
      <c r="AF18" s="49"/>
      <c r="AG18" s="49"/>
      <c r="AH18" s="49"/>
      <c r="AI18" s="49"/>
      <c r="AJ18" s="49"/>
      <c r="AK18" s="49"/>
      <c r="AL18" s="49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R18" s="48"/>
      <c r="CV18" s="52"/>
      <c r="CX18" s="48"/>
      <c r="CY18" s="48"/>
      <c r="CZ18" s="48"/>
      <c r="DA18" s="48"/>
      <c r="DB18" s="48"/>
    </row>
    <row r="19" spans="1:106" ht="16.5" hidden="1" customHeight="1" outlineLevel="2" x14ac:dyDescent="0.2">
      <c r="A19" s="51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5"/>
      <c r="AB19" s="45"/>
      <c r="AC19" s="45"/>
      <c r="AD19" s="45"/>
      <c r="AE19" s="49"/>
      <c r="AF19" s="49"/>
      <c r="AG19" s="49"/>
      <c r="AH19" s="49"/>
      <c r="AI19" s="49"/>
      <c r="AJ19" s="49"/>
      <c r="AK19" s="49"/>
      <c r="AL19" s="49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R19" s="48"/>
      <c r="CV19" s="52"/>
      <c r="CX19" s="48"/>
      <c r="CY19" s="48"/>
      <c r="CZ19" s="48"/>
      <c r="DA19" s="48"/>
      <c r="DB19" s="48"/>
    </row>
    <row r="20" spans="1:106" ht="16.5" hidden="1" customHeight="1" outlineLevel="2" x14ac:dyDescent="0.2">
      <c r="A20" s="51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5"/>
      <c r="AB20" s="45"/>
      <c r="AC20" s="45"/>
      <c r="AD20" s="45"/>
      <c r="AE20" s="49"/>
      <c r="AF20" s="49"/>
      <c r="AG20" s="49"/>
      <c r="AH20" s="49"/>
      <c r="AI20" s="49"/>
      <c r="AJ20" s="49"/>
      <c r="AK20" s="49"/>
      <c r="AL20" s="49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R20" s="48"/>
      <c r="CV20" s="52"/>
      <c r="CX20" s="48"/>
      <c r="CY20" s="48"/>
      <c r="CZ20" s="48"/>
      <c r="DA20" s="48"/>
      <c r="DB20" s="48"/>
    </row>
    <row r="21" spans="1:106" ht="16.5" hidden="1" customHeight="1" outlineLevel="2" x14ac:dyDescent="0.2">
      <c r="A21" s="51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5"/>
      <c r="AB21" s="45"/>
      <c r="AC21" s="45"/>
      <c r="AD21" s="45"/>
      <c r="AE21" s="49"/>
      <c r="AF21" s="49"/>
      <c r="AG21" s="49"/>
      <c r="AH21" s="49"/>
      <c r="AI21" s="49"/>
      <c r="AJ21" s="49"/>
      <c r="AK21" s="49"/>
      <c r="AL21" s="49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CV21" s="52"/>
      <c r="CX21" s="48"/>
      <c r="CY21" s="48"/>
      <c r="CZ21" s="48"/>
      <c r="DA21" s="48"/>
      <c r="DB21" s="48"/>
    </row>
    <row r="22" spans="1:106" ht="15" hidden="1" outlineLevel="2" x14ac:dyDescent="0.25">
      <c r="A22" s="51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5"/>
      <c r="AB22" s="45"/>
      <c r="AC22" s="45"/>
      <c r="AD22" s="45"/>
      <c r="AE22" s="19"/>
      <c r="AF22" s="49"/>
      <c r="AG22" s="49"/>
      <c r="AH22" s="49"/>
      <c r="AI22" s="49"/>
      <c r="AJ22" s="49"/>
      <c r="AK22" s="49"/>
      <c r="AL22" s="49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CV22" s="52"/>
      <c r="CX22" s="48"/>
      <c r="CY22" s="48"/>
      <c r="CZ22" s="48"/>
      <c r="DA22" s="48"/>
      <c r="DB22" s="48"/>
    </row>
    <row r="23" spans="1:106" ht="16.5" hidden="1" customHeight="1" outlineLevel="2" x14ac:dyDescent="0.2">
      <c r="A23" s="5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5"/>
      <c r="AB23" s="45"/>
      <c r="AC23" s="45"/>
      <c r="AD23" s="45"/>
      <c r="AE23" s="49"/>
      <c r="AF23" s="49"/>
      <c r="AG23" s="49"/>
      <c r="AH23" s="49"/>
      <c r="AI23" s="49"/>
      <c r="AJ23" s="49"/>
      <c r="AK23" s="49"/>
      <c r="AL23" s="49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CV23" s="52"/>
      <c r="CX23" s="48"/>
      <c r="CY23" s="48"/>
      <c r="CZ23" s="48"/>
      <c r="DA23" s="48"/>
      <c r="DB23" s="48"/>
    </row>
    <row r="24" spans="1:106" ht="16.5" hidden="1" customHeight="1" outlineLevel="2" x14ac:dyDescent="0.2">
      <c r="A24" s="5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5"/>
      <c r="AB24" s="45"/>
      <c r="AC24" s="45"/>
      <c r="AD24" s="45"/>
      <c r="AE24" s="49"/>
      <c r="AF24" s="49"/>
      <c r="AG24" s="49"/>
      <c r="AH24" s="49"/>
      <c r="AI24" s="49"/>
      <c r="AJ24" s="49"/>
      <c r="AK24" s="49"/>
      <c r="AL24" s="49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CV24" s="52"/>
      <c r="CX24" s="48"/>
      <c r="CY24" s="48"/>
      <c r="CZ24" s="48"/>
      <c r="DA24" s="48"/>
      <c r="DB24" s="48"/>
    </row>
    <row r="25" spans="1:106" ht="16.5" hidden="1" customHeight="1" outlineLevel="2" x14ac:dyDescent="0.2">
      <c r="A25" s="5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5"/>
      <c r="AB25" s="45"/>
      <c r="AC25" s="45"/>
      <c r="AD25" s="45"/>
      <c r="AE25" s="49"/>
      <c r="AF25" s="49"/>
      <c r="AG25" s="49"/>
      <c r="AH25" s="49"/>
      <c r="AI25" s="49"/>
      <c r="AJ25" s="49"/>
      <c r="AK25" s="49"/>
      <c r="AL25" s="49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CV25" s="52"/>
      <c r="CX25" s="48"/>
      <c r="CY25" s="48"/>
      <c r="CZ25" s="48"/>
      <c r="DA25" s="48"/>
      <c r="DB25" s="48"/>
    </row>
    <row r="26" spans="1:106" ht="16.5" hidden="1" customHeight="1" outlineLevel="2" x14ac:dyDescent="0.2">
      <c r="A26" s="51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5"/>
      <c r="AB26" s="45"/>
      <c r="AC26" s="45"/>
      <c r="AD26" s="45"/>
      <c r="AE26" s="49"/>
      <c r="AF26" s="49"/>
      <c r="AG26" s="49"/>
      <c r="AH26" s="49"/>
      <c r="AI26" s="49"/>
      <c r="AJ26" s="49"/>
      <c r="AK26" s="49"/>
      <c r="AL26" s="49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CV26" s="52"/>
      <c r="CX26" s="48"/>
      <c r="CY26" s="48"/>
      <c r="CZ26" s="48"/>
      <c r="DA26" s="48"/>
      <c r="DB26" s="48"/>
    </row>
    <row r="27" spans="1:106" ht="16.5" hidden="1" customHeight="1" outlineLevel="2" x14ac:dyDescent="0.2">
      <c r="A27" s="51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5"/>
      <c r="AB27" s="45"/>
      <c r="AC27" s="45"/>
      <c r="AD27" s="45"/>
      <c r="AE27" s="49"/>
      <c r="AF27" s="49"/>
      <c r="AG27" s="49"/>
      <c r="AH27" s="49"/>
      <c r="AI27" s="49"/>
      <c r="AJ27" s="49"/>
      <c r="AK27" s="49"/>
      <c r="AL27" s="49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CV27" s="52"/>
      <c r="CX27" s="48"/>
      <c r="CY27" s="48"/>
      <c r="CZ27" s="48"/>
      <c r="DA27" s="48"/>
      <c r="DB27" s="48"/>
    </row>
    <row r="28" spans="1:106" ht="16.5" hidden="1" customHeight="1" outlineLevel="2" x14ac:dyDescent="0.2">
      <c r="A28" s="5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5"/>
      <c r="AB28" s="45"/>
      <c r="AC28" s="45"/>
      <c r="AD28" s="45"/>
      <c r="AE28" s="49"/>
      <c r="AF28" s="49"/>
      <c r="AG28" s="49"/>
      <c r="AH28" s="49"/>
      <c r="AI28" s="49"/>
      <c r="AJ28" s="49"/>
      <c r="AK28" s="49"/>
      <c r="AL28" s="49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CV28" s="52"/>
      <c r="CX28" s="48"/>
      <c r="CY28" s="48"/>
      <c r="CZ28" s="48"/>
      <c r="DA28" s="48"/>
      <c r="DB28" s="48"/>
    </row>
    <row r="29" spans="1:106" outlineLevel="1" collapsed="1" x14ac:dyDescent="0.2">
      <c r="A29" s="51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53"/>
      <c r="AB29" s="53"/>
      <c r="AC29" s="53"/>
      <c r="AD29" s="53"/>
      <c r="AE29" s="54"/>
      <c r="AF29" s="54"/>
      <c r="AG29" s="54"/>
      <c r="AH29" s="54"/>
      <c r="AI29" s="54"/>
      <c r="AJ29" s="54"/>
      <c r="AK29" s="54"/>
      <c r="AL29" s="54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CV29" s="52"/>
      <c r="CX29" s="48"/>
      <c r="CY29" s="48"/>
      <c r="CZ29" s="48"/>
      <c r="DA29" s="48"/>
      <c r="DB29" s="48"/>
    </row>
    <row r="30" spans="1:106" ht="13.5" thickBot="1" x14ac:dyDescent="0.25">
      <c r="A30" s="56"/>
      <c r="B30" s="57" t="s">
        <v>83</v>
      </c>
      <c r="C30" s="58"/>
      <c r="D30" s="59">
        <f t="shared" ref="D30:BO30" si="8">SUM(D9:D23)</f>
        <v>802438.52</v>
      </c>
      <c r="E30" s="59">
        <f t="shared" si="8"/>
        <v>159643.56</v>
      </c>
      <c r="F30" s="59">
        <f t="shared" si="8"/>
        <v>301546.87</v>
      </c>
      <c r="G30" s="59">
        <f t="shared" si="8"/>
        <v>186398.46</v>
      </c>
      <c r="H30" s="59">
        <f t="shared" si="8"/>
        <v>254307.01</v>
      </c>
      <c r="I30" s="59">
        <f t="shared" si="8"/>
        <v>70881.39</v>
      </c>
      <c r="J30" s="59">
        <f t="shared" si="8"/>
        <v>169633.29</v>
      </c>
      <c r="K30" s="59">
        <f t="shared" si="8"/>
        <v>236019.58</v>
      </c>
      <c r="L30" s="59">
        <f t="shared" si="8"/>
        <v>185030.5</v>
      </c>
      <c r="M30" s="59">
        <f t="shared" si="8"/>
        <v>660980.27</v>
      </c>
      <c r="N30" s="59">
        <f t="shared" si="8"/>
        <v>88905.3</v>
      </c>
      <c r="O30" s="59">
        <f t="shared" si="8"/>
        <v>80169.91</v>
      </c>
      <c r="P30" s="59">
        <f t="shared" si="8"/>
        <v>9143.0499999999993</v>
      </c>
      <c r="Q30" s="59">
        <f t="shared" si="8"/>
        <v>3046.48</v>
      </c>
      <c r="R30" s="59">
        <f t="shared" si="8"/>
        <v>0</v>
      </c>
      <c r="S30" s="59">
        <f t="shared" si="8"/>
        <v>0</v>
      </c>
      <c r="T30" s="59">
        <f t="shared" si="8"/>
        <v>0</v>
      </c>
      <c r="U30" s="59">
        <f t="shared" si="8"/>
        <v>0</v>
      </c>
      <c r="V30" s="59">
        <f t="shared" si="8"/>
        <v>0</v>
      </c>
      <c r="W30" s="59">
        <f t="shared" si="8"/>
        <v>0</v>
      </c>
      <c r="X30" s="59">
        <f t="shared" si="8"/>
        <v>0</v>
      </c>
      <c r="Y30" s="59">
        <f t="shared" si="8"/>
        <v>0</v>
      </c>
      <c r="Z30" s="59">
        <f t="shared" si="8"/>
        <v>0</v>
      </c>
      <c r="AA30" s="59">
        <f t="shared" si="8"/>
        <v>0</v>
      </c>
      <c r="AB30" s="59">
        <f t="shared" si="8"/>
        <v>0</v>
      </c>
      <c r="AC30" s="59">
        <f t="shared" si="8"/>
        <v>0</v>
      </c>
      <c r="AD30" s="59">
        <f t="shared" si="8"/>
        <v>2923572.47</v>
      </c>
      <c r="AE30" s="59">
        <f t="shared" si="8"/>
        <v>0</v>
      </c>
      <c r="AF30" s="59">
        <f t="shared" si="8"/>
        <v>0</v>
      </c>
      <c r="AG30" s="59">
        <f t="shared" si="8"/>
        <v>2411.7600000000002</v>
      </c>
      <c r="AH30" s="59">
        <f t="shared" si="8"/>
        <v>-2411.7600000000002</v>
      </c>
      <c r="AI30" s="59">
        <f t="shared" si="8"/>
        <v>3659014.18</v>
      </c>
      <c r="AJ30" s="59">
        <f t="shared" si="8"/>
        <v>167271.51</v>
      </c>
      <c r="AK30" s="59">
        <f t="shared" si="8"/>
        <v>217725.19</v>
      </c>
      <c r="AL30" s="59">
        <f t="shared" si="8"/>
        <v>136193.22</v>
      </c>
      <c r="AM30" s="59">
        <f t="shared" si="8"/>
        <v>208198.75</v>
      </c>
      <c r="AN30" s="59">
        <f t="shared" si="8"/>
        <v>167565.87</v>
      </c>
      <c r="AO30" s="59">
        <f t="shared" si="8"/>
        <v>215132.13</v>
      </c>
      <c r="AP30" s="59">
        <f t="shared" si="8"/>
        <v>199483.89</v>
      </c>
      <c r="AQ30" s="59">
        <f t="shared" si="8"/>
        <v>313146.84999999998</v>
      </c>
      <c r="AR30" s="59">
        <f t="shared" si="8"/>
        <v>148655.5</v>
      </c>
      <c r="AS30" s="59">
        <f t="shared" si="8"/>
        <v>286410.01</v>
      </c>
      <c r="AT30" s="59">
        <f t="shared" si="8"/>
        <v>146342.59</v>
      </c>
      <c r="AU30" s="59">
        <f t="shared" si="8"/>
        <v>158691.79999999999</v>
      </c>
      <c r="AV30" s="59">
        <f t="shared" si="8"/>
        <v>172685.86000000002</v>
      </c>
      <c r="AW30" s="59">
        <f t="shared" si="8"/>
        <v>265334.96000000002</v>
      </c>
      <c r="AX30" s="59">
        <f t="shared" si="8"/>
        <v>288026.25</v>
      </c>
      <c r="AY30" s="59">
        <f t="shared" si="8"/>
        <v>279667.71000000002</v>
      </c>
      <c r="AZ30" s="59">
        <f t="shared" si="8"/>
        <v>386216.68</v>
      </c>
      <c r="BA30" s="59">
        <f t="shared" si="8"/>
        <v>199592.11</v>
      </c>
      <c r="BB30" s="59">
        <f t="shared" si="8"/>
        <v>189315.13</v>
      </c>
      <c r="BC30" s="59">
        <f t="shared" si="8"/>
        <v>201230.11</v>
      </c>
      <c r="BD30" s="59">
        <f t="shared" si="8"/>
        <v>234815.04</v>
      </c>
      <c r="BE30" s="59">
        <f t="shared" si="8"/>
        <v>243316.73</v>
      </c>
      <c r="BF30" s="59">
        <f t="shared" si="8"/>
        <v>132709.62</v>
      </c>
      <c r="BG30" s="59">
        <f t="shared" si="8"/>
        <v>313996.43</v>
      </c>
      <c r="BH30" s="59">
        <f t="shared" si="8"/>
        <v>226271.46</v>
      </c>
      <c r="BI30" s="59">
        <f t="shared" si="8"/>
        <v>343246.03</v>
      </c>
      <c r="BJ30" s="59">
        <f t="shared" si="8"/>
        <v>453265.93</v>
      </c>
      <c r="BK30" s="59">
        <f t="shared" si="8"/>
        <v>300879.88</v>
      </c>
      <c r="BL30" s="59">
        <f t="shared" si="8"/>
        <v>266585.61</v>
      </c>
      <c r="BM30" s="59">
        <f t="shared" si="8"/>
        <v>71720.78</v>
      </c>
      <c r="BN30" s="59">
        <f t="shared" si="8"/>
        <v>92529.02</v>
      </c>
      <c r="BO30" s="59">
        <f t="shared" si="8"/>
        <v>207786.62</v>
      </c>
      <c r="BP30" s="59">
        <f t="shared" ref="BP30:CU30" si="9">SUM(BP9:BP23)</f>
        <v>494727.62</v>
      </c>
      <c r="BQ30" s="59">
        <f t="shared" si="9"/>
        <v>56781.38</v>
      </c>
      <c r="BR30" s="59">
        <f t="shared" si="9"/>
        <v>4220.9799999999996</v>
      </c>
      <c r="BS30" s="59">
        <f t="shared" si="9"/>
        <v>34659.07</v>
      </c>
      <c r="BT30" s="59">
        <f t="shared" si="9"/>
        <v>72498.39</v>
      </c>
      <c r="BU30" s="59">
        <f t="shared" si="9"/>
        <v>127034.67</v>
      </c>
      <c r="BV30" s="59">
        <f t="shared" si="9"/>
        <v>108767.9</v>
      </c>
      <c r="BW30" s="59">
        <f t="shared" si="9"/>
        <v>62435.74</v>
      </c>
      <c r="BX30" s="59">
        <f t="shared" si="9"/>
        <v>-13493.51</v>
      </c>
      <c r="BY30" s="59">
        <f t="shared" si="9"/>
        <v>46568.77</v>
      </c>
      <c r="BZ30" s="59">
        <f t="shared" si="9"/>
        <v>167052.23000000001</v>
      </c>
      <c r="CA30" s="59">
        <f t="shared" si="9"/>
        <v>395240.08</v>
      </c>
      <c r="CB30" s="59">
        <f t="shared" si="9"/>
        <v>96781.89</v>
      </c>
      <c r="CC30" s="59">
        <f t="shared" si="9"/>
        <v>114760.52</v>
      </c>
      <c r="CD30" s="59">
        <f t="shared" si="9"/>
        <v>228872.85</v>
      </c>
      <c r="CE30" s="59">
        <f t="shared" si="9"/>
        <v>165573.39000000001</v>
      </c>
      <c r="CF30" s="59">
        <f t="shared" si="9"/>
        <v>160476.81</v>
      </c>
      <c r="CG30" s="59">
        <f t="shared" si="9"/>
        <v>127839.59</v>
      </c>
      <c r="CH30" s="59">
        <f t="shared" si="9"/>
        <v>100477.83</v>
      </c>
      <c r="CI30" s="59">
        <f t="shared" si="9"/>
        <v>72698.75</v>
      </c>
      <c r="CJ30" s="59">
        <f t="shared" si="9"/>
        <v>56614.03</v>
      </c>
      <c r="CK30" s="59">
        <f t="shared" si="9"/>
        <v>107505.73</v>
      </c>
      <c r="CL30" s="59">
        <f t="shared" si="9"/>
        <v>234391.31</v>
      </c>
      <c r="CM30" s="59">
        <f t="shared" si="9"/>
        <v>234162.37</v>
      </c>
      <c r="CN30" s="59">
        <f t="shared" si="9"/>
        <v>187484.32</v>
      </c>
      <c r="CO30" s="59">
        <f t="shared" si="9"/>
        <v>338149.5</v>
      </c>
      <c r="CP30" s="59">
        <f t="shared" si="9"/>
        <v>171286.37</v>
      </c>
      <c r="CQ30" s="59">
        <f t="shared" si="9"/>
        <v>70851.899999999994</v>
      </c>
      <c r="CR30" s="59">
        <f t="shared" si="9"/>
        <v>61627.76</v>
      </c>
      <c r="CS30" s="59">
        <f t="shared" si="9"/>
        <v>0</v>
      </c>
      <c r="CT30" s="59">
        <f t="shared" si="9"/>
        <v>0</v>
      </c>
      <c r="CU30" s="59">
        <f t="shared" si="9"/>
        <v>0</v>
      </c>
      <c r="CV30" s="52">
        <f>SUM(D30:CU30)</f>
        <v>21110788.349999998</v>
      </c>
      <c r="CX30" s="48"/>
      <c r="CY30" s="48"/>
      <c r="CZ30" s="48"/>
      <c r="DA30" s="48"/>
      <c r="DB30" s="48"/>
    </row>
    <row r="31" spans="1:106" x14ac:dyDescent="0.2">
      <c r="A31" s="60"/>
      <c r="B31" s="61" t="s">
        <v>84</v>
      </c>
      <c r="C31" s="61"/>
      <c r="D31" s="62">
        <f>D30</f>
        <v>802438.52</v>
      </c>
      <c r="E31" s="62">
        <f t="shared" ref="E31:BP31" si="10">+D31+E30</f>
        <v>962082.08000000007</v>
      </c>
      <c r="F31" s="62">
        <f t="shared" si="10"/>
        <v>1263628.9500000002</v>
      </c>
      <c r="G31" s="62">
        <f t="shared" si="10"/>
        <v>1450027.4100000001</v>
      </c>
      <c r="H31" s="62">
        <f t="shared" si="10"/>
        <v>1704334.4200000002</v>
      </c>
      <c r="I31" s="62">
        <f t="shared" si="10"/>
        <v>1775215.81</v>
      </c>
      <c r="J31" s="62">
        <f t="shared" si="10"/>
        <v>1944849.1</v>
      </c>
      <c r="K31" s="62">
        <f t="shared" si="10"/>
        <v>2180868.6800000002</v>
      </c>
      <c r="L31" s="62">
        <f t="shared" si="10"/>
        <v>2365899.1800000002</v>
      </c>
      <c r="M31" s="62">
        <f t="shared" si="10"/>
        <v>3026879.45</v>
      </c>
      <c r="N31" s="62">
        <f t="shared" si="10"/>
        <v>3115784.75</v>
      </c>
      <c r="O31" s="62">
        <f t="shared" si="10"/>
        <v>3195954.66</v>
      </c>
      <c r="P31" s="62">
        <f t="shared" si="10"/>
        <v>3205097.71</v>
      </c>
      <c r="Q31" s="62">
        <f t="shared" si="10"/>
        <v>3208144.19</v>
      </c>
      <c r="R31" s="62">
        <f t="shared" si="10"/>
        <v>3208144.19</v>
      </c>
      <c r="S31" s="62">
        <f t="shared" si="10"/>
        <v>3208144.19</v>
      </c>
      <c r="T31" s="62">
        <f t="shared" si="10"/>
        <v>3208144.19</v>
      </c>
      <c r="U31" s="62">
        <f t="shared" si="10"/>
        <v>3208144.19</v>
      </c>
      <c r="V31" s="62">
        <f t="shared" si="10"/>
        <v>3208144.19</v>
      </c>
      <c r="W31" s="62">
        <f t="shared" si="10"/>
        <v>3208144.19</v>
      </c>
      <c r="X31" s="62">
        <f t="shared" si="10"/>
        <v>3208144.19</v>
      </c>
      <c r="Y31" s="62">
        <f t="shared" si="10"/>
        <v>3208144.19</v>
      </c>
      <c r="Z31" s="62">
        <f t="shared" si="10"/>
        <v>3208144.19</v>
      </c>
      <c r="AA31" s="62">
        <f t="shared" si="10"/>
        <v>3208144.19</v>
      </c>
      <c r="AB31" s="62">
        <f t="shared" si="10"/>
        <v>3208144.19</v>
      </c>
      <c r="AC31" s="62">
        <f t="shared" si="10"/>
        <v>3208144.19</v>
      </c>
      <c r="AD31" s="62">
        <f t="shared" si="10"/>
        <v>6131716.6600000001</v>
      </c>
      <c r="AE31" s="62">
        <f t="shared" si="10"/>
        <v>6131716.6600000001</v>
      </c>
      <c r="AF31" s="62">
        <f t="shared" si="10"/>
        <v>6131716.6600000001</v>
      </c>
      <c r="AG31" s="62">
        <f t="shared" si="10"/>
        <v>6134128.4199999999</v>
      </c>
      <c r="AH31" s="62">
        <f t="shared" si="10"/>
        <v>6131716.6600000001</v>
      </c>
      <c r="AI31" s="62">
        <f t="shared" si="10"/>
        <v>9790730.8399999999</v>
      </c>
      <c r="AJ31" s="62">
        <f t="shared" si="10"/>
        <v>9958002.3499999996</v>
      </c>
      <c r="AK31" s="62">
        <f t="shared" si="10"/>
        <v>10175727.539999999</v>
      </c>
      <c r="AL31" s="62">
        <f t="shared" si="10"/>
        <v>10311920.76</v>
      </c>
      <c r="AM31" s="62">
        <f t="shared" si="10"/>
        <v>10520119.51</v>
      </c>
      <c r="AN31" s="62">
        <f t="shared" si="10"/>
        <v>10687685.379999999</v>
      </c>
      <c r="AO31" s="62">
        <f t="shared" si="10"/>
        <v>10902817.51</v>
      </c>
      <c r="AP31" s="62">
        <f t="shared" si="10"/>
        <v>11102301.4</v>
      </c>
      <c r="AQ31" s="62">
        <f t="shared" si="10"/>
        <v>11415448.25</v>
      </c>
      <c r="AR31" s="62">
        <f t="shared" si="10"/>
        <v>11564103.75</v>
      </c>
      <c r="AS31" s="62">
        <f t="shared" si="10"/>
        <v>11850513.76</v>
      </c>
      <c r="AT31" s="62">
        <f t="shared" si="10"/>
        <v>11996856.35</v>
      </c>
      <c r="AU31" s="62">
        <f t="shared" si="10"/>
        <v>12155548.15</v>
      </c>
      <c r="AV31" s="62">
        <f t="shared" si="10"/>
        <v>12328234.01</v>
      </c>
      <c r="AW31" s="62">
        <f t="shared" si="10"/>
        <v>12593568.970000001</v>
      </c>
      <c r="AX31" s="62">
        <f t="shared" si="10"/>
        <v>12881595.220000001</v>
      </c>
      <c r="AY31" s="62">
        <f t="shared" si="10"/>
        <v>13161262.930000002</v>
      </c>
      <c r="AZ31" s="62">
        <f t="shared" si="10"/>
        <v>13547479.610000001</v>
      </c>
      <c r="BA31" s="62">
        <f t="shared" si="10"/>
        <v>13747071.720000001</v>
      </c>
      <c r="BB31" s="62">
        <f t="shared" si="10"/>
        <v>13936386.850000001</v>
      </c>
      <c r="BC31" s="62">
        <f t="shared" si="10"/>
        <v>14137616.960000001</v>
      </c>
      <c r="BD31" s="62">
        <f t="shared" si="10"/>
        <v>14372432</v>
      </c>
      <c r="BE31" s="62">
        <f t="shared" si="10"/>
        <v>14615748.73</v>
      </c>
      <c r="BF31" s="62">
        <f t="shared" si="10"/>
        <v>14748458.35</v>
      </c>
      <c r="BG31" s="62">
        <f t="shared" si="10"/>
        <v>15062454.779999999</v>
      </c>
      <c r="BH31" s="62">
        <f t="shared" si="10"/>
        <v>15288726.24</v>
      </c>
      <c r="BI31" s="62">
        <f t="shared" si="10"/>
        <v>15631972.27</v>
      </c>
      <c r="BJ31" s="62">
        <f t="shared" si="10"/>
        <v>16085238.199999999</v>
      </c>
      <c r="BK31" s="62">
        <f t="shared" si="10"/>
        <v>16386118.08</v>
      </c>
      <c r="BL31" s="62">
        <f t="shared" si="10"/>
        <v>16652703.689999999</v>
      </c>
      <c r="BM31" s="62">
        <f t="shared" si="10"/>
        <v>16724424.469999999</v>
      </c>
      <c r="BN31" s="62">
        <f t="shared" si="10"/>
        <v>16816953.489999998</v>
      </c>
      <c r="BO31" s="62">
        <f t="shared" si="10"/>
        <v>17024740.109999999</v>
      </c>
      <c r="BP31" s="62">
        <f t="shared" si="10"/>
        <v>17519467.73</v>
      </c>
      <c r="BQ31" s="62">
        <f t="shared" ref="BQ31:CU31" si="11">+BP31+BQ30</f>
        <v>17576249.109999999</v>
      </c>
      <c r="BR31" s="62">
        <f t="shared" si="11"/>
        <v>17580470.09</v>
      </c>
      <c r="BS31" s="62">
        <f t="shared" si="11"/>
        <v>17615129.16</v>
      </c>
      <c r="BT31" s="62">
        <f t="shared" si="11"/>
        <v>17687627.550000001</v>
      </c>
      <c r="BU31" s="62">
        <f t="shared" si="11"/>
        <v>17814662.220000003</v>
      </c>
      <c r="BV31" s="62">
        <f t="shared" si="11"/>
        <v>17923430.120000001</v>
      </c>
      <c r="BW31" s="62">
        <f t="shared" si="11"/>
        <v>17985865.859999999</v>
      </c>
      <c r="BX31" s="62">
        <f t="shared" si="11"/>
        <v>17972372.349999998</v>
      </c>
      <c r="BY31" s="62">
        <f t="shared" si="11"/>
        <v>18018941.119999997</v>
      </c>
      <c r="BZ31" s="62">
        <f t="shared" si="11"/>
        <v>18185993.349999998</v>
      </c>
      <c r="CA31" s="62">
        <f t="shared" si="11"/>
        <v>18581233.429999996</v>
      </c>
      <c r="CB31" s="62">
        <f t="shared" si="11"/>
        <v>18678015.319999997</v>
      </c>
      <c r="CC31" s="62">
        <f t="shared" si="11"/>
        <v>18792775.839999996</v>
      </c>
      <c r="CD31" s="62">
        <f t="shared" si="11"/>
        <v>19021648.689999998</v>
      </c>
      <c r="CE31" s="62">
        <f t="shared" si="11"/>
        <v>19187222.079999998</v>
      </c>
      <c r="CF31" s="62">
        <f t="shared" si="11"/>
        <v>19347698.889999997</v>
      </c>
      <c r="CG31" s="62">
        <f t="shared" si="11"/>
        <v>19475538.479999997</v>
      </c>
      <c r="CH31" s="62">
        <f t="shared" si="11"/>
        <v>19576016.309999995</v>
      </c>
      <c r="CI31" s="62">
        <f t="shared" si="11"/>
        <v>19648715.059999995</v>
      </c>
      <c r="CJ31" s="62">
        <f t="shared" si="11"/>
        <v>19705329.089999996</v>
      </c>
      <c r="CK31" s="62">
        <f t="shared" si="11"/>
        <v>19812834.819999997</v>
      </c>
      <c r="CL31" s="62">
        <f t="shared" si="11"/>
        <v>20047226.129999995</v>
      </c>
      <c r="CM31" s="62">
        <f t="shared" si="11"/>
        <v>20281388.499999996</v>
      </c>
      <c r="CN31" s="62">
        <f t="shared" si="11"/>
        <v>20468872.819999997</v>
      </c>
      <c r="CO31" s="62">
        <f t="shared" si="11"/>
        <v>20807022.319999997</v>
      </c>
      <c r="CP31" s="62">
        <f t="shared" si="11"/>
        <v>20978308.689999998</v>
      </c>
      <c r="CQ31" s="62">
        <f t="shared" si="11"/>
        <v>21049160.589999996</v>
      </c>
      <c r="CR31" s="62">
        <f t="shared" si="11"/>
        <v>21110788.349999998</v>
      </c>
      <c r="CS31" s="62">
        <f t="shared" si="11"/>
        <v>21110788.349999998</v>
      </c>
      <c r="CT31" s="62">
        <f t="shared" si="11"/>
        <v>21110788.349999998</v>
      </c>
      <c r="CU31" s="62">
        <f t="shared" si="11"/>
        <v>21110788.349999998</v>
      </c>
      <c r="CV31" s="63">
        <f>CU31-'Cumulative Through Feb 2026'!S84-'Cumulative Through Feb 2026'!S182</f>
        <v>0</v>
      </c>
    </row>
    <row r="32" spans="1:106" ht="13.5" thickBot="1" x14ac:dyDescent="0.25">
      <c r="A32" s="56"/>
      <c r="B32" s="64" t="s">
        <v>85</v>
      </c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6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52"/>
    </row>
    <row r="33" spans="1:102" ht="14.25" customHeight="1" outlineLevel="1" x14ac:dyDescent="0.2">
      <c r="A33" s="41" t="str">
        <f>A9</f>
        <v>Assets 1</v>
      </c>
      <c r="B33" s="71" t="str">
        <f>B9</f>
        <v>FERC Plant Account 36400</v>
      </c>
      <c r="C33" s="72">
        <f>'Cumulative Through Feb 2026'!L4</f>
        <v>3.5200000000000002E-2</v>
      </c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73">
        <f>SUM($AD9:AD9)*$C33/12</f>
        <v>8575.8125786666678</v>
      </c>
      <c r="AF33" s="73">
        <f>SUM($AD9:AE9)*$C33/12</f>
        <v>8575.8125786666678</v>
      </c>
      <c r="AG33" s="73">
        <f>SUM($AD9:AF9)*$C33/12</f>
        <v>8575.8125786666678</v>
      </c>
      <c r="AH33" s="73">
        <f>SUM($AD9:AG9)*$C33/12</f>
        <v>8582.8870746666671</v>
      </c>
      <c r="AI33" s="73">
        <f>SUM($AD9:AH9)*$C33/12</f>
        <v>8575.8125786666678</v>
      </c>
      <c r="AJ33" s="73">
        <f>SUM($AD9:AI9)*$C33/12</f>
        <v>8575.8125786666678</v>
      </c>
      <c r="AK33" s="73">
        <f>SUM($AD9:AJ9)*$C33/12</f>
        <v>8575.8125786666678</v>
      </c>
      <c r="AL33" s="73">
        <f>SUM($AD9:AK9)*$C33/12</f>
        <v>8575.8125786666678</v>
      </c>
      <c r="AM33" s="73">
        <f>SUM($AD9:AL9)*$C33/12</f>
        <v>8575.8125786666678</v>
      </c>
      <c r="AN33" s="73">
        <f>SUM($AD9:AM9)*$C33/12</f>
        <v>8575.8125786666678</v>
      </c>
      <c r="AO33" s="73">
        <f>SUM($AD9:AN9)*$C33/12</f>
        <v>8575.8125786666678</v>
      </c>
      <c r="AP33" s="73">
        <f>SUM($AD9:AO9)*$C33/12</f>
        <v>8575.8125786666678</v>
      </c>
      <c r="AQ33" s="73">
        <f>SUM($AD9:AP9)*$C33/12</f>
        <v>8575.8125786666678</v>
      </c>
      <c r="AR33" s="73">
        <f>SUM($AD9:AQ9)*$C33/12</f>
        <v>8575.8125786666678</v>
      </c>
      <c r="AS33" s="73">
        <f>SUM($AD9:AR9)*$C33/12</f>
        <v>8575.8125786666678</v>
      </c>
      <c r="AT33" s="73">
        <f>SUM($AD9:AS9)*$C33/12</f>
        <v>8575.8125786666678</v>
      </c>
      <c r="AU33" s="73">
        <f>SUM($AD9:AT9)*$C33/12</f>
        <v>8575.8125786666678</v>
      </c>
      <c r="AV33" s="73">
        <f>SUM($AD9:AU9)*$C33/12</f>
        <v>8575.8125786666678</v>
      </c>
      <c r="AW33" s="73">
        <f>SUM($AD9:AV9)*$C33/12</f>
        <v>8575.8125786666678</v>
      </c>
      <c r="AX33" s="73">
        <f>SUM($AD9:AW9)*$C33/12</f>
        <v>8575.8125786666678</v>
      </c>
      <c r="AY33" s="73">
        <f>SUM($AD9:AX9)*$C33/12</f>
        <v>8575.8125786666678</v>
      </c>
      <c r="AZ33" s="73">
        <f>SUM($AD9:AY9)*$C33/12</f>
        <v>8575.8125786666678</v>
      </c>
      <c r="BA33" s="73">
        <f>SUM($AD9:AZ9)*$C33/12</f>
        <v>8575.8125786666678</v>
      </c>
      <c r="BB33" s="73">
        <f>SUM($AD9:BA9)*$C33/12</f>
        <v>8575.8125786666678</v>
      </c>
      <c r="BC33" s="73">
        <f>SUM($AD9:BB9)*$C33/12</f>
        <v>8575.8125786666678</v>
      </c>
      <c r="BD33" s="73">
        <f>SUM($AD9:BC9)*$C33/12</f>
        <v>8575.8125786666678</v>
      </c>
      <c r="BE33" s="73">
        <f>SUM($AD9:BD9)*$C33/12</f>
        <v>8575.8125786666678</v>
      </c>
      <c r="BF33" s="73">
        <f>SUM($AD9:BE9)*$C33/12</f>
        <v>8575.8125786666678</v>
      </c>
      <c r="BG33" s="73">
        <f>SUM($AD9:BF9)*$C33/12</f>
        <v>8575.8125786666678</v>
      </c>
      <c r="BH33" s="73">
        <f>SUM($AD9:BG9)*$C33/12</f>
        <v>8575.8125786666678</v>
      </c>
      <c r="BI33" s="73">
        <f>SUM($AD9:BH9)*$C33/12</f>
        <v>8575.8125786666678</v>
      </c>
      <c r="BJ33" s="73">
        <f>SUM($AD9:BI9)*$C33/12</f>
        <v>8575.8125786666678</v>
      </c>
      <c r="BK33" s="73">
        <f>SUM($AD9:BJ9)*$C33/12</f>
        <v>8575.8125786666678</v>
      </c>
      <c r="BL33" s="73">
        <f>SUM($AD9:BK9)*$C33/12</f>
        <v>8575.8125786666678</v>
      </c>
      <c r="BM33" s="73">
        <f>SUM($AD9:BL9)*$C33/12</f>
        <v>8575.8125786666678</v>
      </c>
      <c r="BN33" s="73">
        <f>SUM($AD9:BM9)*$C33/12</f>
        <v>8575.8125786666678</v>
      </c>
      <c r="BO33" s="73">
        <f>SUM($AD9:BN9)*$C33/12</f>
        <v>8575.8125786666678</v>
      </c>
      <c r="BP33" s="73">
        <f>SUM($AD9:BO9)*$C33/12</f>
        <v>8575.8125786666678</v>
      </c>
      <c r="BQ33" s="73">
        <f>SUM($AD9:BP9)*$C33/12</f>
        <v>8575.8125786666678</v>
      </c>
      <c r="BR33" s="73">
        <f>SUM($AD9:BQ9)*$C33/12</f>
        <v>8575.8125786666678</v>
      </c>
      <c r="BS33" s="73">
        <f>SUM($AD9:BR9)*$C33/12</f>
        <v>8575.8125786666678</v>
      </c>
      <c r="BT33" s="73">
        <f>SUM($AD9:BS9)*$C33/12</f>
        <v>8575.8125786666678</v>
      </c>
      <c r="BU33" s="73">
        <f>SUM($AD9:BT9)*$C33/12</f>
        <v>8575.8125786666678</v>
      </c>
      <c r="BV33" s="73">
        <f>SUM($AD9:BU9)*$C33/12</f>
        <v>8575.8125786666678</v>
      </c>
      <c r="BW33" s="73">
        <f>SUM($AD9:BV9)*$C33/12</f>
        <v>8575.8125786666678</v>
      </c>
      <c r="BX33" s="73">
        <f>SUM($AD9:BW9)*$C33/12</f>
        <v>8575.8125786666678</v>
      </c>
      <c r="BY33" s="73">
        <f>SUM($AD9:BX9)*$C33/12</f>
        <v>8575.8125786666678</v>
      </c>
      <c r="BZ33" s="73">
        <f>SUM($AD9:BY9)*$C33/12</f>
        <v>8575.8125786666678</v>
      </c>
      <c r="CA33" s="73">
        <f>SUM($AD9:BZ9)*$C33/12</f>
        <v>8575.8125786666678</v>
      </c>
      <c r="CB33" s="73">
        <f>SUM($AD9:CA9)*$C33/12</f>
        <v>8575.8125786666678</v>
      </c>
      <c r="CC33" s="73">
        <f>SUM($AD9:CB9)*$C33/12</f>
        <v>8575.8125786666678</v>
      </c>
      <c r="CD33" s="73">
        <f>SUM($AD9:CC9)*$C33/12</f>
        <v>8575.8125786666678</v>
      </c>
      <c r="CE33" s="73">
        <f>SUM($AD9:CD9)*$C33/12</f>
        <v>8575.8125786666678</v>
      </c>
      <c r="CF33" s="73">
        <f>SUM($AD9:CE9)*$C33/12</f>
        <v>8575.8125786666678</v>
      </c>
      <c r="CG33" s="73">
        <f>SUM($AD9:CF9)*$C33/12</f>
        <v>8575.8125786666678</v>
      </c>
      <c r="CH33" s="73">
        <f>SUM($AD9:CG9)*$C33/12</f>
        <v>8575.8125786666678</v>
      </c>
      <c r="CI33" s="73">
        <f>SUM($AD9:CH9)*$C33/12</f>
        <v>8575.8125786666678</v>
      </c>
      <c r="CJ33" s="73">
        <f>SUM($AD9:CI9)*$C33/12</f>
        <v>8575.8125786666678</v>
      </c>
      <c r="CK33" s="73">
        <f>SUM($AD9:CJ9)*$C33/12</f>
        <v>8575.8125786666678</v>
      </c>
      <c r="CL33" s="73">
        <f>SUM($AD9:CK9)*$C33/12</f>
        <v>8575.8125786666678</v>
      </c>
      <c r="CM33" s="73">
        <f>SUM($AD9:CL9)*$C33/12</f>
        <v>8575.8125786666678</v>
      </c>
      <c r="CN33" s="73">
        <f>SUM($AD9:CM9)*$C33/12</f>
        <v>8575.8125786666678</v>
      </c>
      <c r="CO33" s="73">
        <f>SUM($AD9:CN9)*$C33/12</f>
        <v>8575.8125786666678</v>
      </c>
      <c r="CP33" s="73">
        <f>SUM($AD9:CO9)*$C33/12</f>
        <v>8575.8125786666678</v>
      </c>
      <c r="CQ33" s="73">
        <f>SUM($AD9:CP9)*$C33/12</f>
        <v>8575.8125786666678</v>
      </c>
      <c r="CR33" s="73">
        <f>SUM($AD9:CQ9)*$C33/12</f>
        <v>8575.8125786666678</v>
      </c>
      <c r="CS33" s="73">
        <f>SUM($AD9:CR9)*$C33/12</f>
        <v>8575.8125786666678</v>
      </c>
      <c r="CT33" s="73">
        <f>SUM($AD9:CS9)*$C33/12</f>
        <v>8575.8125786666678</v>
      </c>
      <c r="CU33" s="73">
        <f>SUM($AD9:CT9)*$C33/12</f>
        <v>8575.8125786666678</v>
      </c>
      <c r="CV33" s="52">
        <f>SUM(D33:CU33)</f>
        <v>591738.14242400031</v>
      </c>
    </row>
    <row r="34" spans="1:102" ht="14.25" customHeight="1" outlineLevel="1" x14ac:dyDescent="0.2">
      <c r="A34" s="90" t="str">
        <f>A10</f>
        <v>Assets 2</v>
      </c>
      <c r="B34" s="74" t="s">
        <v>82</v>
      </c>
      <c r="C34" s="75">
        <f>'Cumulative Through Feb 2026'!L88</f>
        <v>3.5200000000000002E-2</v>
      </c>
      <c r="D34" s="76">
        <f>0</f>
        <v>0</v>
      </c>
      <c r="E34" s="76">
        <f>SUM($D10:$D10)*$C34/12</f>
        <v>2353.8196586666668</v>
      </c>
      <c r="F34" s="76">
        <f>SUM($D10:E10)*$C34/12</f>
        <v>2822.1074346666669</v>
      </c>
      <c r="G34" s="76">
        <f>SUM($D10:F10)*$C34/12</f>
        <v>3706.6449200000006</v>
      </c>
      <c r="H34" s="76">
        <f>SUM($D10:G10)*$C34/12</f>
        <v>4253.4137360000004</v>
      </c>
      <c r="I34" s="76">
        <f>SUM($D10:H10)*$C34/12</f>
        <v>4999.3809653333346</v>
      </c>
      <c r="J34" s="76">
        <f>SUM($D10:I10)*$C34/12</f>
        <v>5207.2997093333333</v>
      </c>
      <c r="K34" s="76">
        <f>SUM($D10:J10)*$C34/12</f>
        <v>5704.8906933333337</v>
      </c>
      <c r="L34" s="76">
        <f>SUM($D10:K10)*$C34/12</f>
        <v>6397.2147946666673</v>
      </c>
      <c r="M34" s="76">
        <f>SUM($D10:L10)*$C34/12</f>
        <v>6939.9709280000015</v>
      </c>
      <c r="N34" s="76">
        <f>SUM($D10:M10)*$C34/12</f>
        <v>8878.846386666668</v>
      </c>
      <c r="O34" s="76">
        <f>SUM($D10:N10)*$C34/12</f>
        <v>9139.6352666666662</v>
      </c>
      <c r="P34" s="76">
        <f>SUM($D10:O10)*$C34/12</f>
        <v>9374.8003360000021</v>
      </c>
      <c r="Q34" s="76">
        <f>SUM($D10:P10)*$C34/12</f>
        <v>9401.6199493333334</v>
      </c>
      <c r="R34" s="76">
        <f>SUM($D10:Q10)*$C34/12</f>
        <v>9410.5562906666673</v>
      </c>
      <c r="S34" s="76">
        <f>SUM($D10:R10)*$C34/12</f>
        <v>9410.5562906666673</v>
      </c>
      <c r="T34" s="76">
        <f>SUM($D10:S10)*$C34/12</f>
        <v>9410.5562906666673</v>
      </c>
      <c r="U34" s="76">
        <f>SUM($D10:T10)*$C34/12</f>
        <v>9410.5562906666673</v>
      </c>
      <c r="V34" s="76">
        <f>SUM($D10:U10)*$C34/12</f>
        <v>9410.5562906666673</v>
      </c>
      <c r="W34" s="76">
        <f>SUM($D10:V10)*$C34/12</f>
        <v>9410.5562906666673</v>
      </c>
      <c r="X34" s="76">
        <f>SUM($D10:W10)*$C34/12</f>
        <v>9410.5562906666673</v>
      </c>
      <c r="Y34" s="76">
        <f>SUM($D10:X10)*$C34/12</f>
        <v>9410.5562906666673</v>
      </c>
      <c r="Z34" s="76">
        <f>SUM($D10:Y10)*$C34/12</f>
        <v>9410.5562906666673</v>
      </c>
      <c r="AA34" s="76">
        <f>SUM($D10:Z10)*$C34/12</f>
        <v>9410.5562906666673</v>
      </c>
      <c r="AB34" s="76">
        <f>SUM($D10:AA10)*$C34/12</f>
        <v>9410.5562906666673</v>
      </c>
      <c r="AC34" s="76">
        <f>SUM($D10:AB10)*$C34/12</f>
        <v>9410.5562906666673</v>
      </c>
      <c r="AD34" s="76">
        <f>SUM($D10:AC10)*$C34/12</f>
        <v>9410.5562906666673</v>
      </c>
      <c r="AE34" s="76">
        <f>SUM($D10:AD10)*$C34/12</f>
        <v>9410.5562906666673</v>
      </c>
      <c r="AF34" s="76">
        <f>SUM($D10:AE10)*$C34/12</f>
        <v>9410.5562906666673</v>
      </c>
      <c r="AG34" s="76">
        <f>SUM($D10:AF10)*$C34/12</f>
        <v>9410.5562906666673</v>
      </c>
      <c r="AH34" s="76">
        <f>SUM($D10:AG10)*$C34/12</f>
        <v>9410.5562906666673</v>
      </c>
      <c r="AI34" s="76">
        <f>SUM($D10:AH10)*$C34/12</f>
        <v>9410.5562906666673</v>
      </c>
      <c r="AJ34" s="76">
        <f>SUM($D10:AI10)*$C34/12</f>
        <v>20143.664552000002</v>
      </c>
      <c r="AK34" s="76">
        <f>SUM($D10:AJ10)*$C34/12</f>
        <v>20634.327648000002</v>
      </c>
      <c r="AL34" s="76">
        <f>SUM($D10:AK10)*$C34/12</f>
        <v>21272.988205333335</v>
      </c>
      <c r="AM34" s="76">
        <f>SUM($D10:AL10)*$C34/12</f>
        <v>21672.488317333333</v>
      </c>
      <c r="AN34" s="76">
        <f>SUM($D10:AM10)*$C34/12</f>
        <v>22283.204650666667</v>
      </c>
      <c r="AO34" s="76">
        <f>SUM($D10:AN10)*$C34/12</f>
        <v>22774.731202666666</v>
      </c>
      <c r="AP34" s="76">
        <f>SUM($D10:AO10)*$C34/12</f>
        <v>23405.785450666666</v>
      </c>
      <c r="AQ34" s="76">
        <f>SUM($D10:AP10)*$C34/12</f>
        <v>23990.938194666669</v>
      </c>
      <c r="AR34" s="76">
        <f>SUM($D10:AQ10)*$C34/12</f>
        <v>24909.502288</v>
      </c>
      <c r="AS34" s="76">
        <f>SUM($D10:AR10)*$C34/12</f>
        <v>25345.558421333335</v>
      </c>
      <c r="AT34" s="76">
        <f>SUM($D10:AS10)*$C34/12</f>
        <v>26185.694450666666</v>
      </c>
      <c r="AU34" s="76">
        <f>SUM($D10:AT10)*$C34/12</f>
        <v>26614.966047999998</v>
      </c>
      <c r="AV34" s="76">
        <f>SUM($D10:AU10)*$C34/12</f>
        <v>27080.461994666668</v>
      </c>
      <c r="AW34" s="76">
        <f>SUM($D10:AV10)*$C34/12</f>
        <v>27587.007183999998</v>
      </c>
      <c r="AX34" s="76">
        <f>SUM($D10:AW10)*$C34/12</f>
        <v>28365.323066666668</v>
      </c>
      <c r="AY34" s="76">
        <f>SUM($D10:AX10)*$C34/12</f>
        <v>29210.200066666668</v>
      </c>
      <c r="AZ34" s="76">
        <f>SUM($D10:AY10)*$C34/12</f>
        <v>30030.558682666669</v>
      </c>
      <c r="BA34" s="76">
        <f>SUM($D10:AZ10)*$C34/12</f>
        <v>31163.460944000006</v>
      </c>
      <c r="BB34" s="76">
        <f>SUM($D10:BA10)*$C34/12</f>
        <v>31748.931133333335</v>
      </c>
      <c r="BC34" s="76">
        <f>SUM($D10:BB10)*$C34/12</f>
        <v>32304.255514666671</v>
      </c>
      <c r="BD34" s="76">
        <f>SUM($D10:BC10)*$C34/12</f>
        <v>32894.530504000002</v>
      </c>
      <c r="BE34" s="76">
        <f>SUM($D10:BD10)*$C34/12</f>
        <v>33583.321287999999</v>
      </c>
      <c r="BF34" s="76">
        <f>SUM($D10:BE10)*$C34/12</f>
        <v>34297.050362666669</v>
      </c>
      <c r="BG34" s="76">
        <f>SUM($D10:BF10)*$C34/12</f>
        <v>34686.331914666669</v>
      </c>
      <c r="BH34" s="76">
        <f>SUM($D10:BG10)*$C34/12</f>
        <v>35607.388109333333</v>
      </c>
      <c r="BI34" s="76">
        <f>SUM($D10:BH10)*$C34/12</f>
        <v>36271.117725333337</v>
      </c>
      <c r="BJ34" s="76">
        <f>SUM($D10:BI10)*$C34/12</f>
        <v>37277.972746666666</v>
      </c>
      <c r="BK34" s="76">
        <f>SUM($D10:BJ10)*$C34/12</f>
        <v>38607.552808</v>
      </c>
      <c r="BL34" s="76">
        <f>SUM($D10:BK10)*$C34/12</f>
        <v>39490.133789333333</v>
      </c>
      <c r="BM34" s="76">
        <f>SUM($D10:BL10)*$C34/12</f>
        <v>40272.118245333331</v>
      </c>
      <c r="BN34" s="76">
        <f>SUM($D10:BM10)*$C34/12</f>
        <v>40482.499199999998</v>
      </c>
      <c r="BO34" s="76">
        <f>SUM($D10:BN10)*$C34/12</f>
        <v>40753.917658666665</v>
      </c>
      <c r="BP34" s="76">
        <f>SUM($D10:BO10)*$C34/12</f>
        <v>41363.425077333326</v>
      </c>
      <c r="BQ34" s="76">
        <f>SUM($D10:BP10)*$C34/12</f>
        <v>42814.626095999993</v>
      </c>
      <c r="BR34" s="76">
        <f>SUM($D10:BQ10)*$C34/12</f>
        <v>42981.184810666658</v>
      </c>
      <c r="BS34" s="76">
        <f>SUM($D10:BR10)*$C34/12</f>
        <v>42993.566351999994</v>
      </c>
      <c r="BT34" s="76">
        <f>SUM($D10:BS10)*$C34/12</f>
        <v>43095.232957333334</v>
      </c>
      <c r="BU34" s="76">
        <f>SUM($D10:BT10)*$C34/12</f>
        <v>43307.894901333333</v>
      </c>
      <c r="BV34" s="76">
        <f>SUM($D10:BU10)*$C34/12</f>
        <v>43680.529933333331</v>
      </c>
      <c r="BW34" s="76">
        <f>SUM($D10:BV10)*$C34/12</f>
        <v>43999.582439999998</v>
      </c>
      <c r="BX34" s="76">
        <f>SUM($D10:BW10)*$C34/12</f>
        <v>44182.727277333332</v>
      </c>
      <c r="BY34" s="76">
        <f>SUM($D10:BX10)*$C34/12</f>
        <v>44143.146314666665</v>
      </c>
      <c r="BZ34" s="76">
        <f>SUM($D10:BY10)*$C34/12</f>
        <v>44279.748039999999</v>
      </c>
      <c r="CA34" s="76">
        <f>SUM($D10:BZ10)*$C34/12</f>
        <v>44769.767914666671</v>
      </c>
      <c r="CB34" s="76">
        <f>SUM($D10:CA10)*$C34/12</f>
        <v>45929.138815999999</v>
      </c>
      <c r="CC34" s="76">
        <f>SUM($D10:CB10)*$C34/12</f>
        <v>46213.032360000005</v>
      </c>
      <c r="CD34" s="76">
        <f>SUM($D10:CC10)*$C34/12</f>
        <v>46549.663218666661</v>
      </c>
      <c r="CE34" s="76">
        <f>SUM($D10:CD10)*$C34/12</f>
        <v>47221.023578666667</v>
      </c>
      <c r="CF34" s="76">
        <f>SUM($D10:CE10)*$C34/12</f>
        <v>47706.705522666663</v>
      </c>
      <c r="CG34" s="76">
        <f>SUM($D10:CF10)*$C34/12</f>
        <v>48177.437498666666</v>
      </c>
      <c r="CH34" s="76">
        <f>SUM($D10:CG10)*$C34/12</f>
        <v>48552.433629333333</v>
      </c>
      <c r="CI34" s="76">
        <f>SUM($D10:CH10)*$C34/12</f>
        <v>48847.168597333337</v>
      </c>
      <c r="CJ34" s="76">
        <f>SUM($D10:CI10)*$C34/12</f>
        <v>49060.418264000007</v>
      </c>
      <c r="CK34" s="76">
        <f>SUM($D10:CJ10)*$C34/12</f>
        <v>49226.486085333338</v>
      </c>
      <c r="CL34" s="76">
        <f>SUM($D10:CK10)*$C34/12</f>
        <v>49541.836226666674</v>
      </c>
      <c r="CM34" s="76">
        <f>SUM($D10:CL10)*$C34/12</f>
        <v>50229.38406933334</v>
      </c>
      <c r="CN34" s="76">
        <f>SUM($D10:CM10)*$C34/12</f>
        <v>50916.260354666672</v>
      </c>
      <c r="CO34" s="76">
        <f>SUM($D10:CN10)*$C34/12</f>
        <v>51466.214360000005</v>
      </c>
      <c r="CP34" s="76">
        <f>SUM($D10:CO10)*$C34/12</f>
        <v>52458.119560000014</v>
      </c>
      <c r="CQ34" s="76">
        <f>SUM($D10:CP10)*$C34/12</f>
        <v>52960.559578666674</v>
      </c>
      <c r="CR34" s="76">
        <f>SUM($D10:CQ10)*$C34/12</f>
        <v>53168.391818666678</v>
      </c>
      <c r="CS34" s="76">
        <f>SUM($D10:CR10)*$C34/12</f>
        <v>53349.166581333346</v>
      </c>
      <c r="CT34" s="76">
        <f>SUM($D10:CS10)*$C34/12</f>
        <v>53349.166581333346</v>
      </c>
      <c r="CU34" s="76">
        <f>SUM($D10:CT10)*$C34/12</f>
        <v>53349.166581333346</v>
      </c>
      <c r="CV34" s="52">
        <f>SUM(D34:CU34)</f>
        <v>2729400.8457759996</v>
      </c>
    </row>
    <row r="35" spans="1:102" ht="14.25" customHeight="1" outlineLevel="1" thickBot="1" x14ac:dyDescent="0.25">
      <c r="A35" s="56"/>
      <c r="B35" s="57"/>
      <c r="C35" s="5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52"/>
    </row>
    <row r="36" spans="1:102" outlineLevel="1" x14ac:dyDescent="0.2">
      <c r="B36" s="74" t="s">
        <v>86</v>
      </c>
      <c r="C36" s="74"/>
      <c r="D36" s="78">
        <f t="shared" ref="D36:BO36" si="12">SUM(D33:D35)</f>
        <v>0</v>
      </c>
      <c r="E36" s="78">
        <f t="shared" si="12"/>
        <v>2353.8196586666668</v>
      </c>
      <c r="F36" s="78">
        <f t="shared" si="12"/>
        <v>2822.1074346666669</v>
      </c>
      <c r="G36" s="78">
        <f t="shared" si="12"/>
        <v>3706.6449200000006</v>
      </c>
      <c r="H36" s="78">
        <f t="shared" si="12"/>
        <v>4253.4137360000004</v>
      </c>
      <c r="I36" s="78">
        <f t="shared" si="12"/>
        <v>4999.3809653333346</v>
      </c>
      <c r="J36" s="78">
        <f t="shared" si="12"/>
        <v>5207.2997093333333</v>
      </c>
      <c r="K36" s="78">
        <f t="shared" si="12"/>
        <v>5704.8906933333337</v>
      </c>
      <c r="L36" s="78">
        <f t="shared" si="12"/>
        <v>6397.2147946666673</v>
      </c>
      <c r="M36" s="78">
        <f t="shared" si="12"/>
        <v>6939.9709280000015</v>
      </c>
      <c r="N36" s="78">
        <f t="shared" si="12"/>
        <v>8878.846386666668</v>
      </c>
      <c r="O36" s="78">
        <f t="shared" si="12"/>
        <v>9139.6352666666662</v>
      </c>
      <c r="P36" s="78">
        <f t="shared" si="12"/>
        <v>9374.8003360000021</v>
      </c>
      <c r="Q36" s="78">
        <f t="shared" si="12"/>
        <v>9401.6199493333334</v>
      </c>
      <c r="R36" s="78">
        <f t="shared" si="12"/>
        <v>9410.5562906666673</v>
      </c>
      <c r="S36" s="78">
        <f t="shared" si="12"/>
        <v>9410.5562906666673</v>
      </c>
      <c r="T36" s="78">
        <f t="shared" si="12"/>
        <v>9410.5562906666673</v>
      </c>
      <c r="U36" s="78">
        <f t="shared" si="12"/>
        <v>9410.5562906666673</v>
      </c>
      <c r="V36" s="78">
        <f t="shared" si="12"/>
        <v>9410.5562906666673</v>
      </c>
      <c r="W36" s="78">
        <f t="shared" si="12"/>
        <v>9410.5562906666673</v>
      </c>
      <c r="X36" s="78">
        <f t="shared" si="12"/>
        <v>9410.5562906666673</v>
      </c>
      <c r="Y36" s="78">
        <f t="shared" si="12"/>
        <v>9410.5562906666673</v>
      </c>
      <c r="Z36" s="78">
        <f t="shared" si="12"/>
        <v>9410.5562906666673</v>
      </c>
      <c r="AA36" s="78">
        <f t="shared" si="12"/>
        <v>9410.5562906666673</v>
      </c>
      <c r="AB36" s="78">
        <f t="shared" si="12"/>
        <v>9410.5562906666673</v>
      </c>
      <c r="AC36" s="78">
        <f t="shared" si="12"/>
        <v>9410.5562906666673</v>
      </c>
      <c r="AD36" s="78">
        <f t="shared" si="12"/>
        <v>9410.5562906666673</v>
      </c>
      <c r="AE36" s="78">
        <f t="shared" si="12"/>
        <v>17986.368869333335</v>
      </c>
      <c r="AF36" s="78">
        <f t="shared" si="12"/>
        <v>17986.368869333335</v>
      </c>
      <c r="AG36" s="78">
        <f t="shared" si="12"/>
        <v>17986.368869333335</v>
      </c>
      <c r="AH36" s="78">
        <f t="shared" si="12"/>
        <v>17993.443365333333</v>
      </c>
      <c r="AI36" s="78">
        <f t="shared" si="12"/>
        <v>17986.368869333335</v>
      </c>
      <c r="AJ36" s="78">
        <f t="shared" si="12"/>
        <v>28719.47713066667</v>
      </c>
      <c r="AK36" s="78">
        <f t="shared" si="12"/>
        <v>29210.14022666667</v>
      </c>
      <c r="AL36" s="78">
        <f t="shared" si="12"/>
        <v>29848.800784000003</v>
      </c>
      <c r="AM36" s="78">
        <f t="shared" si="12"/>
        <v>30248.300896000001</v>
      </c>
      <c r="AN36" s="78">
        <f t="shared" si="12"/>
        <v>30859.017229333334</v>
      </c>
      <c r="AO36" s="78">
        <f t="shared" si="12"/>
        <v>31350.543781333334</v>
      </c>
      <c r="AP36" s="78">
        <f t="shared" si="12"/>
        <v>31981.598029333334</v>
      </c>
      <c r="AQ36" s="78">
        <f t="shared" si="12"/>
        <v>32566.750773333337</v>
      </c>
      <c r="AR36" s="78">
        <f t="shared" si="12"/>
        <v>33485.314866666668</v>
      </c>
      <c r="AS36" s="78">
        <f t="shared" si="12"/>
        <v>33921.370999999999</v>
      </c>
      <c r="AT36" s="78">
        <f t="shared" si="12"/>
        <v>34761.507029333334</v>
      </c>
      <c r="AU36" s="78">
        <f t="shared" si="12"/>
        <v>35190.778626666666</v>
      </c>
      <c r="AV36" s="78">
        <f t="shared" si="12"/>
        <v>35656.274573333336</v>
      </c>
      <c r="AW36" s="78">
        <f t="shared" si="12"/>
        <v>36162.819762666666</v>
      </c>
      <c r="AX36" s="78">
        <f t="shared" si="12"/>
        <v>36941.135645333336</v>
      </c>
      <c r="AY36" s="78">
        <f t="shared" si="12"/>
        <v>37786.012645333336</v>
      </c>
      <c r="AZ36" s="78">
        <f t="shared" si="12"/>
        <v>38606.371261333334</v>
      </c>
      <c r="BA36" s="78">
        <f t="shared" si="12"/>
        <v>39739.27352266667</v>
      </c>
      <c r="BB36" s="78">
        <f t="shared" si="12"/>
        <v>40324.743712000003</v>
      </c>
      <c r="BC36" s="78">
        <f t="shared" si="12"/>
        <v>40880.068093333335</v>
      </c>
      <c r="BD36" s="78">
        <f t="shared" si="12"/>
        <v>41470.343082666674</v>
      </c>
      <c r="BE36" s="78">
        <f t="shared" si="12"/>
        <v>42159.133866666671</v>
      </c>
      <c r="BF36" s="78">
        <f t="shared" si="12"/>
        <v>42872.86294133334</v>
      </c>
      <c r="BG36" s="78">
        <f t="shared" si="12"/>
        <v>43262.144493333341</v>
      </c>
      <c r="BH36" s="78">
        <f t="shared" si="12"/>
        <v>44183.200687999997</v>
      </c>
      <c r="BI36" s="78">
        <f t="shared" si="12"/>
        <v>44846.930304000009</v>
      </c>
      <c r="BJ36" s="78">
        <f t="shared" si="12"/>
        <v>45853.785325333331</v>
      </c>
      <c r="BK36" s="78">
        <f t="shared" si="12"/>
        <v>47183.365386666672</v>
      </c>
      <c r="BL36" s="78">
        <f t="shared" si="12"/>
        <v>48065.946368000004</v>
      </c>
      <c r="BM36" s="78">
        <f t="shared" si="12"/>
        <v>48847.930823999995</v>
      </c>
      <c r="BN36" s="78">
        <f t="shared" si="12"/>
        <v>49058.31177866667</v>
      </c>
      <c r="BO36" s="78">
        <f t="shared" si="12"/>
        <v>49329.730237333337</v>
      </c>
      <c r="BP36" s="78">
        <f t="shared" ref="BP36:CU36" si="13">SUM(BP33:BP35)</f>
        <v>49939.237655999998</v>
      </c>
      <c r="BQ36" s="78">
        <f t="shared" si="13"/>
        <v>51390.438674666657</v>
      </c>
      <c r="BR36" s="78">
        <f t="shared" si="13"/>
        <v>51556.997389333323</v>
      </c>
      <c r="BS36" s="78">
        <f t="shared" si="13"/>
        <v>51569.378930666659</v>
      </c>
      <c r="BT36" s="78">
        <f t="shared" si="13"/>
        <v>51671.045536000005</v>
      </c>
      <c r="BU36" s="78">
        <f t="shared" si="13"/>
        <v>51883.707479999997</v>
      </c>
      <c r="BV36" s="78">
        <f t="shared" si="13"/>
        <v>52256.342512000003</v>
      </c>
      <c r="BW36" s="78">
        <f t="shared" si="13"/>
        <v>52575.395018666663</v>
      </c>
      <c r="BX36" s="78">
        <f t="shared" si="13"/>
        <v>52758.539856000003</v>
      </c>
      <c r="BY36" s="78">
        <f t="shared" si="13"/>
        <v>52718.958893333329</v>
      </c>
      <c r="BZ36" s="78">
        <f t="shared" si="13"/>
        <v>52855.56061866667</v>
      </c>
      <c r="CA36" s="78">
        <f t="shared" si="13"/>
        <v>53345.580493333342</v>
      </c>
      <c r="CB36" s="78">
        <f t="shared" si="13"/>
        <v>54504.95139466667</v>
      </c>
      <c r="CC36" s="78">
        <f t="shared" si="13"/>
        <v>54788.844938666676</v>
      </c>
      <c r="CD36" s="78">
        <f t="shared" si="13"/>
        <v>55125.475797333333</v>
      </c>
      <c r="CE36" s="78">
        <f t="shared" si="13"/>
        <v>55796.836157333339</v>
      </c>
      <c r="CF36" s="78">
        <f t="shared" si="13"/>
        <v>56282.518101333335</v>
      </c>
      <c r="CG36" s="78">
        <f t="shared" si="13"/>
        <v>56753.25007733333</v>
      </c>
      <c r="CH36" s="78">
        <f t="shared" si="13"/>
        <v>57128.246207999997</v>
      </c>
      <c r="CI36" s="78">
        <f t="shared" si="13"/>
        <v>57422.981176000001</v>
      </c>
      <c r="CJ36" s="78">
        <f t="shared" si="13"/>
        <v>57636.230842666671</v>
      </c>
      <c r="CK36" s="78">
        <f t="shared" si="13"/>
        <v>57802.298664000002</v>
      </c>
      <c r="CL36" s="78">
        <f t="shared" si="13"/>
        <v>58117.648805333345</v>
      </c>
      <c r="CM36" s="78">
        <f t="shared" si="13"/>
        <v>58805.196648000012</v>
      </c>
      <c r="CN36" s="78">
        <f t="shared" si="13"/>
        <v>59492.072933333344</v>
      </c>
      <c r="CO36" s="78">
        <f t="shared" si="13"/>
        <v>60042.026938666677</v>
      </c>
      <c r="CP36" s="78">
        <f t="shared" si="13"/>
        <v>61033.932138666685</v>
      </c>
      <c r="CQ36" s="78">
        <f t="shared" si="13"/>
        <v>61536.372157333346</v>
      </c>
      <c r="CR36" s="78">
        <f t="shared" si="13"/>
        <v>61744.204397333349</v>
      </c>
      <c r="CS36" s="78">
        <f t="shared" si="13"/>
        <v>61924.979160000017</v>
      </c>
      <c r="CT36" s="78">
        <f t="shared" si="13"/>
        <v>61924.979160000017</v>
      </c>
      <c r="CU36" s="78">
        <f t="shared" si="13"/>
        <v>61924.979160000017</v>
      </c>
      <c r="CV36" s="52">
        <f>SUM(D36:CU36)</f>
        <v>3321138.9881999996</v>
      </c>
    </row>
    <row r="37" spans="1:102" outlineLevel="1" x14ac:dyDescent="0.2">
      <c r="B37" s="79"/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79"/>
      <c r="AN37" s="79"/>
      <c r="AO37" s="79"/>
      <c r="AP37" s="81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CV37" s="52"/>
    </row>
    <row r="38" spans="1:102" x14ac:dyDescent="0.2">
      <c r="B38" s="83" t="s">
        <v>87</v>
      </c>
      <c r="C38" s="83"/>
      <c r="D38" s="84">
        <f t="shared" ref="D38:BO38" si="14">C38+D36</f>
        <v>0</v>
      </c>
      <c r="E38" s="84">
        <f t="shared" si="14"/>
        <v>2353.8196586666668</v>
      </c>
      <c r="F38" s="84">
        <f t="shared" si="14"/>
        <v>5175.9270933333337</v>
      </c>
      <c r="G38" s="84">
        <f t="shared" si="14"/>
        <v>8882.5720133333343</v>
      </c>
      <c r="H38" s="84">
        <f t="shared" si="14"/>
        <v>13135.985749333335</v>
      </c>
      <c r="I38" s="84">
        <f t="shared" si="14"/>
        <v>18135.36671466667</v>
      </c>
      <c r="J38" s="84">
        <f t="shared" si="14"/>
        <v>23342.666424000003</v>
      </c>
      <c r="K38" s="84">
        <f t="shared" si="14"/>
        <v>29047.557117333337</v>
      </c>
      <c r="L38" s="84">
        <f t="shared" si="14"/>
        <v>35444.771912000004</v>
      </c>
      <c r="M38" s="84">
        <f t="shared" si="14"/>
        <v>42384.742840000006</v>
      </c>
      <c r="N38" s="84">
        <f t="shared" si="14"/>
        <v>51263.589226666678</v>
      </c>
      <c r="O38" s="84">
        <f t="shared" si="14"/>
        <v>60403.224493333342</v>
      </c>
      <c r="P38" s="84">
        <f t="shared" si="14"/>
        <v>69778.024829333342</v>
      </c>
      <c r="Q38" s="84">
        <f t="shared" si="14"/>
        <v>79179.644778666669</v>
      </c>
      <c r="R38" s="84">
        <f t="shared" si="14"/>
        <v>88590.201069333329</v>
      </c>
      <c r="S38" s="84">
        <f t="shared" si="14"/>
        <v>98000.757359999989</v>
      </c>
      <c r="T38" s="84">
        <f t="shared" si="14"/>
        <v>107411.31365066665</v>
      </c>
      <c r="U38" s="84">
        <f t="shared" si="14"/>
        <v>116821.86994133331</v>
      </c>
      <c r="V38" s="84">
        <f t="shared" si="14"/>
        <v>126232.42623199997</v>
      </c>
      <c r="W38" s="84">
        <f t="shared" si="14"/>
        <v>135642.98252266663</v>
      </c>
      <c r="X38" s="84">
        <f t="shared" si="14"/>
        <v>145053.53881333329</v>
      </c>
      <c r="Y38" s="84">
        <f t="shared" si="14"/>
        <v>154464.09510399995</v>
      </c>
      <c r="Z38" s="84">
        <f t="shared" si="14"/>
        <v>163874.65139466661</v>
      </c>
      <c r="AA38" s="84">
        <f t="shared" si="14"/>
        <v>173285.20768533327</v>
      </c>
      <c r="AB38" s="84">
        <f t="shared" si="14"/>
        <v>182695.76397599993</v>
      </c>
      <c r="AC38" s="84">
        <f t="shared" si="14"/>
        <v>192106.32026666659</v>
      </c>
      <c r="AD38" s="84">
        <f t="shared" si="14"/>
        <v>201516.87655733325</v>
      </c>
      <c r="AE38" s="84">
        <f t="shared" si="14"/>
        <v>219503.24542666657</v>
      </c>
      <c r="AF38" s="84">
        <f t="shared" si="14"/>
        <v>237489.6142959999</v>
      </c>
      <c r="AG38" s="84">
        <f t="shared" si="14"/>
        <v>255475.98316533322</v>
      </c>
      <c r="AH38" s="84">
        <f t="shared" si="14"/>
        <v>273469.42653066653</v>
      </c>
      <c r="AI38" s="84">
        <f t="shared" si="14"/>
        <v>291455.79539999989</v>
      </c>
      <c r="AJ38" s="84">
        <f t="shared" si="14"/>
        <v>320175.27253066655</v>
      </c>
      <c r="AK38" s="84">
        <f t="shared" si="14"/>
        <v>349385.41275733325</v>
      </c>
      <c r="AL38" s="84">
        <f t="shared" si="14"/>
        <v>379234.21354133327</v>
      </c>
      <c r="AM38" s="84">
        <f t="shared" si="14"/>
        <v>409482.51443733327</v>
      </c>
      <c r="AN38" s="84">
        <f t="shared" si="14"/>
        <v>440341.53166666662</v>
      </c>
      <c r="AO38" s="84">
        <f t="shared" si="14"/>
        <v>471692.07544799993</v>
      </c>
      <c r="AP38" s="84">
        <f t="shared" si="14"/>
        <v>503673.67347733327</v>
      </c>
      <c r="AQ38" s="84">
        <f t="shared" si="14"/>
        <v>536240.42425066663</v>
      </c>
      <c r="AR38" s="84">
        <f t="shared" si="14"/>
        <v>569725.73911733332</v>
      </c>
      <c r="AS38" s="84">
        <f t="shared" si="14"/>
        <v>603647.11011733336</v>
      </c>
      <c r="AT38" s="84">
        <f t="shared" si="14"/>
        <v>638408.61714666674</v>
      </c>
      <c r="AU38" s="84">
        <f t="shared" si="14"/>
        <v>673599.39577333338</v>
      </c>
      <c r="AV38" s="84">
        <f t="shared" si="14"/>
        <v>709255.67034666671</v>
      </c>
      <c r="AW38" s="84">
        <f t="shared" si="14"/>
        <v>745418.49010933342</v>
      </c>
      <c r="AX38" s="84">
        <f t="shared" si="14"/>
        <v>782359.62575466675</v>
      </c>
      <c r="AY38" s="84">
        <f t="shared" si="14"/>
        <v>820145.63840000005</v>
      </c>
      <c r="AZ38" s="84">
        <f t="shared" si="14"/>
        <v>858752.0096613334</v>
      </c>
      <c r="BA38" s="84">
        <f t="shared" si="14"/>
        <v>898491.28318400006</v>
      </c>
      <c r="BB38" s="84">
        <f t="shared" si="14"/>
        <v>938816.02689600002</v>
      </c>
      <c r="BC38" s="84">
        <f t="shared" si="14"/>
        <v>979696.0949893333</v>
      </c>
      <c r="BD38" s="84">
        <f t="shared" si="14"/>
        <v>1021166.4380719999</v>
      </c>
      <c r="BE38" s="84">
        <f t="shared" si="14"/>
        <v>1063325.5719386665</v>
      </c>
      <c r="BF38" s="84">
        <f t="shared" si="14"/>
        <v>1106198.4348799998</v>
      </c>
      <c r="BG38" s="84">
        <f t="shared" si="14"/>
        <v>1149460.5793733331</v>
      </c>
      <c r="BH38" s="84">
        <f t="shared" si="14"/>
        <v>1193643.7800613332</v>
      </c>
      <c r="BI38" s="84">
        <f t="shared" si="14"/>
        <v>1238490.7103653331</v>
      </c>
      <c r="BJ38" s="84">
        <f t="shared" si="14"/>
        <v>1284344.4956906664</v>
      </c>
      <c r="BK38" s="84">
        <f t="shared" si="14"/>
        <v>1331527.8610773331</v>
      </c>
      <c r="BL38" s="84">
        <f t="shared" si="14"/>
        <v>1379593.8074453331</v>
      </c>
      <c r="BM38" s="84">
        <f t="shared" si="14"/>
        <v>1428441.738269333</v>
      </c>
      <c r="BN38" s="84">
        <f t="shared" si="14"/>
        <v>1477500.0500479997</v>
      </c>
      <c r="BO38" s="84">
        <f t="shared" si="14"/>
        <v>1526829.7802853331</v>
      </c>
      <c r="BP38" s="84">
        <f t="shared" ref="BP38:CU38" si="15">BO38+BP36</f>
        <v>1576769.0179413331</v>
      </c>
      <c r="BQ38" s="84">
        <f t="shared" si="15"/>
        <v>1628159.4566159998</v>
      </c>
      <c r="BR38" s="84">
        <f t="shared" si="15"/>
        <v>1679716.4540053331</v>
      </c>
      <c r="BS38" s="84">
        <f t="shared" si="15"/>
        <v>1731285.8329359998</v>
      </c>
      <c r="BT38" s="84">
        <f t="shared" si="15"/>
        <v>1782956.8784719999</v>
      </c>
      <c r="BU38" s="84">
        <f t="shared" si="15"/>
        <v>1834840.585952</v>
      </c>
      <c r="BV38" s="84">
        <f t="shared" si="15"/>
        <v>1887096.9284640001</v>
      </c>
      <c r="BW38" s="84">
        <f t="shared" si="15"/>
        <v>1939672.3234826669</v>
      </c>
      <c r="BX38" s="84">
        <f t="shared" si="15"/>
        <v>1992430.863338667</v>
      </c>
      <c r="BY38" s="84">
        <f t="shared" si="15"/>
        <v>2045149.8222320003</v>
      </c>
      <c r="BZ38" s="84">
        <f t="shared" si="15"/>
        <v>2098005.382850667</v>
      </c>
      <c r="CA38" s="84">
        <f t="shared" si="15"/>
        <v>2151350.9633440003</v>
      </c>
      <c r="CB38" s="84">
        <f t="shared" si="15"/>
        <v>2205855.9147386667</v>
      </c>
      <c r="CC38" s="84">
        <f t="shared" si="15"/>
        <v>2260644.7596773333</v>
      </c>
      <c r="CD38" s="84">
        <f t="shared" si="15"/>
        <v>2315770.2354746666</v>
      </c>
      <c r="CE38" s="84">
        <f t="shared" si="15"/>
        <v>2371567.0716319997</v>
      </c>
      <c r="CF38" s="84">
        <f t="shared" si="15"/>
        <v>2427849.5897333329</v>
      </c>
      <c r="CG38" s="84">
        <f t="shared" si="15"/>
        <v>2484602.8398106662</v>
      </c>
      <c r="CH38" s="84">
        <f t="shared" si="15"/>
        <v>2541731.0860186662</v>
      </c>
      <c r="CI38" s="84">
        <f t="shared" si="15"/>
        <v>2599154.0671946662</v>
      </c>
      <c r="CJ38" s="84">
        <f t="shared" si="15"/>
        <v>2656790.2980373329</v>
      </c>
      <c r="CK38" s="84">
        <f t="shared" si="15"/>
        <v>2714592.5967013328</v>
      </c>
      <c r="CL38" s="84">
        <f t="shared" si="15"/>
        <v>2772710.2455066661</v>
      </c>
      <c r="CM38" s="84">
        <f t="shared" si="15"/>
        <v>2831515.4421546659</v>
      </c>
      <c r="CN38" s="84">
        <f t="shared" si="15"/>
        <v>2891007.5150879994</v>
      </c>
      <c r="CO38" s="84">
        <f t="shared" si="15"/>
        <v>2951049.542026666</v>
      </c>
      <c r="CP38" s="84">
        <f t="shared" si="15"/>
        <v>3012083.4741653325</v>
      </c>
      <c r="CQ38" s="84">
        <f t="shared" si="15"/>
        <v>3073619.8463226659</v>
      </c>
      <c r="CR38" s="84">
        <f t="shared" si="15"/>
        <v>3135364.0507199992</v>
      </c>
      <c r="CS38" s="84">
        <f t="shared" si="15"/>
        <v>3197289.0298799993</v>
      </c>
      <c r="CT38" s="84">
        <f t="shared" si="15"/>
        <v>3259214.0090399995</v>
      </c>
      <c r="CU38" s="84">
        <f t="shared" si="15"/>
        <v>3321138.9881999996</v>
      </c>
      <c r="CV38" s="40"/>
    </row>
    <row r="39" spans="1:102" x14ac:dyDescent="0.2"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79"/>
      <c r="AN39" s="79"/>
      <c r="AO39" s="79"/>
      <c r="AP39" s="85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CV39" s="40"/>
    </row>
    <row r="40" spans="1:102" ht="13.5" thickBot="1" x14ac:dyDescent="0.25">
      <c r="B40" s="38" t="s">
        <v>88</v>
      </c>
      <c r="C40" s="58" t="s">
        <v>89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0"/>
      <c r="AF40" s="80"/>
      <c r="AG40" s="80"/>
      <c r="AH40" s="80"/>
      <c r="AI40" s="80"/>
      <c r="AJ40" s="80"/>
      <c r="AK40" s="80"/>
      <c r="AL40" s="80"/>
      <c r="AM40" s="79"/>
      <c r="AN40" s="79"/>
      <c r="AO40" s="79"/>
      <c r="AP40" s="85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CV40" s="40"/>
    </row>
    <row r="41" spans="1:102" outlineLevel="1" x14ac:dyDescent="0.2">
      <c r="A41" s="41" t="str">
        <f>A9</f>
        <v>Assets 1</v>
      </c>
      <c r="B41" s="71" t="str">
        <f>B9</f>
        <v>FERC Plant Account 36400</v>
      </c>
      <c r="C41" s="87" t="s">
        <v>90</v>
      </c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88">
        <f>SUM($AD9:$AK9)*$AB$80/12</f>
        <v>9136.163968750001</v>
      </c>
      <c r="AE41" s="88">
        <f t="shared" ref="AE41:AK41" si="16">SUM($AA9:$AK9)*$AB$80/12</f>
        <v>9136.163968750001</v>
      </c>
      <c r="AF41" s="88">
        <f t="shared" si="16"/>
        <v>9136.163968750001</v>
      </c>
      <c r="AG41" s="88">
        <f t="shared" si="16"/>
        <v>9136.163968750001</v>
      </c>
      <c r="AH41" s="88">
        <f t="shared" si="16"/>
        <v>9136.163968750001</v>
      </c>
      <c r="AI41" s="88">
        <f t="shared" si="16"/>
        <v>9136.163968750001</v>
      </c>
      <c r="AJ41" s="88">
        <f t="shared" si="16"/>
        <v>9136.163968750001</v>
      </c>
      <c r="AK41" s="88">
        <f t="shared" si="16"/>
        <v>9136.163968750001</v>
      </c>
      <c r="AL41" s="88">
        <f t="shared" ref="AL41:AW41" si="17">SUM($AA9:$AK9)*$AC$80/12+SUM($AL9:$AW9)*$AB$80/12</f>
        <v>17587.72471744167</v>
      </c>
      <c r="AM41" s="88">
        <f t="shared" si="17"/>
        <v>17587.72471744167</v>
      </c>
      <c r="AN41" s="88">
        <f t="shared" si="17"/>
        <v>17587.72471744167</v>
      </c>
      <c r="AO41" s="88">
        <f t="shared" si="17"/>
        <v>17587.72471744167</v>
      </c>
      <c r="AP41" s="88">
        <f t="shared" si="17"/>
        <v>17587.72471744167</v>
      </c>
      <c r="AQ41" s="88">
        <f t="shared" si="17"/>
        <v>17587.72471744167</v>
      </c>
      <c r="AR41" s="88">
        <f t="shared" si="17"/>
        <v>17587.72471744167</v>
      </c>
      <c r="AS41" s="88">
        <f t="shared" si="17"/>
        <v>17587.72471744167</v>
      </c>
      <c r="AT41" s="88">
        <f t="shared" si="17"/>
        <v>17587.72471744167</v>
      </c>
      <c r="AU41" s="88">
        <f t="shared" si="17"/>
        <v>17587.72471744167</v>
      </c>
      <c r="AV41" s="88">
        <f t="shared" si="17"/>
        <v>17587.72471744167</v>
      </c>
      <c r="AW41" s="88">
        <f t="shared" si="17"/>
        <v>17587.72471744167</v>
      </c>
      <c r="AX41" s="88">
        <f t="shared" ref="AX41:BI41" si="18">SUM($AA9:$AK9)*$AD$80/12+SUM($AL9:$AW9)*$AC$80/12+SUM($AX9:$BI9)*$AB$80/12</f>
        <v>16267.244485158333</v>
      </c>
      <c r="AY41" s="88">
        <f t="shared" si="18"/>
        <v>16267.244485158333</v>
      </c>
      <c r="AZ41" s="88">
        <f t="shared" si="18"/>
        <v>16267.244485158333</v>
      </c>
      <c r="BA41" s="88">
        <f t="shared" si="18"/>
        <v>16267.244485158333</v>
      </c>
      <c r="BB41" s="88">
        <f t="shared" si="18"/>
        <v>16267.244485158333</v>
      </c>
      <c r="BC41" s="88">
        <f t="shared" si="18"/>
        <v>16267.244485158333</v>
      </c>
      <c r="BD41" s="88">
        <f t="shared" si="18"/>
        <v>16267.244485158333</v>
      </c>
      <c r="BE41" s="88">
        <f t="shared" si="18"/>
        <v>16267.244485158333</v>
      </c>
      <c r="BF41" s="88">
        <f t="shared" si="18"/>
        <v>16267.244485158333</v>
      </c>
      <c r="BG41" s="88">
        <f t="shared" si="18"/>
        <v>16267.244485158333</v>
      </c>
      <c r="BH41" s="88">
        <f t="shared" si="18"/>
        <v>16267.244485158333</v>
      </c>
      <c r="BI41" s="88">
        <f t="shared" si="18"/>
        <v>16267.244485158333</v>
      </c>
      <c r="BJ41" s="88">
        <f t="shared" ref="BJ41:BU41" si="19">SUM($AA9:$AK9)*$AE$80/12+SUM($AL9:$AW9)*$AD$80/12+SUM($AX9:$BI9)*$AC$80/12+SUM($BJ9:$BT9)*$AB$80/12</f>
        <v>15049.089289325</v>
      </c>
      <c r="BK41" s="88">
        <f t="shared" si="19"/>
        <v>15049.089289325</v>
      </c>
      <c r="BL41" s="88">
        <f t="shared" si="19"/>
        <v>15049.089289325</v>
      </c>
      <c r="BM41" s="88">
        <f t="shared" si="19"/>
        <v>15049.089289325</v>
      </c>
      <c r="BN41" s="88">
        <f t="shared" si="19"/>
        <v>15049.089289325</v>
      </c>
      <c r="BO41" s="88">
        <f t="shared" si="19"/>
        <v>15049.089289325</v>
      </c>
      <c r="BP41" s="88">
        <f t="shared" si="19"/>
        <v>15049.089289325</v>
      </c>
      <c r="BQ41" s="88">
        <f t="shared" si="19"/>
        <v>15049.089289325</v>
      </c>
      <c r="BR41" s="88">
        <f t="shared" si="19"/>
        <v>15049.089289325</v>
      </c>
      <c r="BS41" s="88">
        <f t="shared" si="19"/>
        <v>15049.089289325</v>
      </c>
      <c r="BT41" s="88">
        <f t="shared" si="19"/>
        <v>15049.089289325</v>
      </c>
      <c r="BU41" s="88">
        <f t="shared" si="19"/>
        <v>15049.089289325</v>
      </c>
      <c r="BV41" s="88">
        <f t="shared" ref="BV41:CG41" si="20">SUM($AA9:$AK9)*$AF$80/12+SUM($AL9:$AW9)*$AE$80/12+SUM($AX9:$BI9)*$AD$80/12+SUM($BJ9:$BT9)*$AC$80/12+SUM($BV9:$CG9)*$AB$80/12</f>
        <v>13918.641267591667</v>
      </c>
      <c r="BW41" s="88">
        <f t="shared" si="20"/>
        <v>13918.641267591667</v>
      </c>
      <c r="BX41" s="88">
        <f t="shared" si="20"/>
        <v>13918.641267591667</v>
      </c>
      <c r="BY41" s="88">
        <f t="shared" si="20"/>
        <v>13918.641267591667</v>
      </c>
      <c r="BZ41" s="88">
        <f t="shared" si="20"/>
        <v>13918.641267591667</v>
      </c>
      <c r="CA41" s="88">
        <f t="shared" si="20"/>
        <v>13918.641267591667</v>
      </c>
      <c r="CB41" s="88">
        <f t="shared" si="20"/>
        <v>13918.641267591667</v>
      </c>
      <c r="CC41" s="88">
        <f t="shared" si="20"/>
        <v>13918.641267591667</v>
      </c>
      <c r="CD41" s="88">
        <f t="shared" si="20"/>
        <v>13918.641267591667</v>
      </c>
      <c r="CE41" s="88">
        <f t="shared" si="20"/>
        <v>13918.641267591667</v>
      </c>
      <c r="CF41" s="88">
        <f t="shared" si="20"/>
        <v>13918.641267591667</v>
      </c>
      <c r="CG41" s="88">
        <f t="shared" si="20"/>
        <v>13918.641267591667</v>
      </c>
      <c r="CH41" s="88">
        <f t="shared" ref="CH41:CS41" si="21">SUM($AA9:$AK9)*$AG$80/12+SUM($AL9:$AW9)*$AF$80/12+SUM($AX9:$BI9)*$AE$80/12+SUM($BJ9:$BT9)*$AD$80/12+SUM($BV9:$CG9)*$AC$80/12+SUM($CH9:$CS9)*$AB$80/12</f>
        <v>12875.900419958334</v>
      </c>
      <c r="CI41" s="88">
        <f t="shared" si="21"/>
        <v>12875.900419958334</v>
      </c>
      <c r="CJ41" s="88">
        <f t="shared" si="21"/>
        <v>12875.900419958334</v>
      </c>
      <c r="CK41" s="88">
        <f t="shared" si="21"/>
        <v>12875.900419958334</v>
      </c>
      <c r="CL41" s="88">
        <f t="shared" si="21"/>
        <v>12875.900419958334</v>
      </c>
      <c r="CM41" s="88">
        <f t="shared" si="21"/>
        <v>12875.900419958334</v>
      </c>
      <c r="CN41" s="88">
        <f t="shared" si="21"/>
        <v>12875.900419958334</v>
      </c>
      <c r="CO41" s="88">
        <f t="shared" si="21"/>
        <v>12875.900419958334</v>
      </c>
      <c r="CP41" s="88">
        <f t="shared" si="21"/>
        <v>12875.900419958334</v>
      </c>
      <c r="CQ41" s="88">
        <f t="shared" si="21"/>
        <v>12875.900419958334</v>
      </c>
      <c r="CR41" s="88">
        <f t="shared" si="21"/>
        <v>12875.900419958334</v>
      </c>
      <c r="CS41" s="88">
        <f t="shared" si="21"/>
        <v>12875.900419958334</v>
      </c>
      <c r="CT41" s="88">
        <f>SUM($AA9:$AK9)*$AH$80/12+SUM($AL9:$AW9)*$AG$80/12+SUM($AX9:$BI9)*$AF$80/12+SUM($BJ9:$BT9)*$AE$80/12+SUM($BV9:$CG9)*$AD$80/12+SUM($CH9:$CS9)*$AC$80/12+SUM($CT9:$CU9)*$AB$80/12</f>
        <v>11908.685194466669</v>
      </c>
      <c r="CU41" s="88">
        <f>SUM($AA9:$AK9)*$AH$80/12+SUM($AL9:$AW9)*$AG$80/12+SUM($AX9:$BI9)*$AF$80/12+SUM($BJ9:$BT9)*$AE$80/12+SUM($BV9:$CG9)*$AD$80/12+SUM($CH9:$CS9)*$AC$80/12+SUM($CT9:$CU9)*$AB$80/12</f>
        <v>11908.685194466669</v>
      </c>
      <c r="CV41" s="52">
        <f>SUM(D41:CU41)</f>
        <v>1005289.8842926328</v>
      </c>
      <c r="CW41" s="89"/>
      <c r="CX41" s="89"/>
    </row>
    <row r="42" spans="1:102" outlineLevel="1" x14ac:dyDescent="0.2">
      <c r="A42" s="90" t="str">
        <f>A10</f>
        <v>Assets 2</v>
      </c>
      <c r="B42" s="74" t="str">
        <f>B10</f>
        <v>FERC Plant Account 36500</v>
      </c>
      <c r="C42" s="87" t="s">
        <v>90</v>
      </c>
      <c r="D42" s="91">
        <f>SUM($D10:$M10)*$AB$80/12</f>
        <v>9458.9982812500002</v>
      </c>
      <c r="E42" s="91">
        <f t="shared" ref="E42:M42" si="22">SUM($D10:$M10)*$AB$80/12</f>
        <v>9458.9982812500002</v>
      </c>
      <c r="F42" s="91">
        <f t="shared" si="22"/>
        <v>9458.9982812500002</v>
      </c>
      <c r="G42" s="91">
        <f t="shared" si="22"/>
        <v>9458.9982812500002</v>
      </c>
      <c r="H42" s="91">
        <f t="shared" si="22"/>
        <v>9458.9982812500002</v>
      </c>
      <c r="I42" s="91">
        <f t="shared" si="22"/>
        <v>9458.9982812500002</v>
      </c>
      <c r="J42" s="91">
        <f t="shared" si="22"/>
        <v>9458.9982812500002</v>
      </c>
      <c r="K42" s="91">
        <f t="shared" si="22"/>
        <v>9458.9982812500002</v>
      </c>
      <c r="L42" s="91">
        <f t="shared" si="22"/>
        <v>9458.9982812500002</v>
      </c>
      <c r="M42" s="91">
        <f t="shared" si="22"/>
        <v>9458.9982812500002</v>
      </c>
      <c r="N42" s="91">
        <f>SUM($D10:$M10)*$AC$80/12+SUM($N10:$Y10)*$AB$80/12</f>
        <v>18775.654603791671</v>
      </c>
      <c r="O42" s="91">
        <f t="shared" ref="O42:X42" si="23">SUM($D10:$M10)*$AC$80/12+SUM($N10:$Y10)*$AB$80/12</f>
        <v>18775.654603791671</v>
      </c>
      <c r="P42" s="91">
        <f t="shared" si="23"/>
        <v>18775.654603791671</v>
      </c>
      <c r="Q42" s="91">
        <f t="shared" si="23"/>
        <v>18775.654603791671</v>
      </c>
      <c r="R42" s="91">
        <f t="shared" si="23"/>
        <v>18775.654603791671</v>
      </c>
      <c r="S42" s="91">
        <f t="shared" si="23"/>
        <v>18775.654603791671</v>
      </c>
      <c r="T42" s="91">
        <f t="shared" si="23"/>
        <v>18775.654603791671</v>
      </c>
      <c r="U42" s="91">
        <f t="shared" si="23"/>
        <v>18775.654603791671</v>
      </c>
      <c r="V42" s="91">
        <f t="shared" si="23"/>
        <v>18775.654603791671</v>
      </c>
      <c r="W42" s="91">
        <f t="shared" si="23"/>
        <v>18775.654603791671</v>
      </c>
      <c r="X42" s="91">
        <f t="shared" si="23"/>
        <v>18775.654603791671</v>
      </c>
      <c r="Y42" s="91">
        <f>SUM($D10:$M10)*$AC$80/12+SUM($N10:$Y10)*$AB$80/12</f>
        <v>18775.654603791671</v>
      </c>
      <c r="Z42" s="91">
        <f>SUM($D10:$M10)*$AD$80/12+SUM($N10:$Y10)*$AC$80/12+SUM($Z10:$AK10)*$AB$80/12</f>
        <v>30570.054204758333</v>
      </c>
      <c r="AA42" s="91">
        <f t="shared" ref="AA42:AI42" si="24">SUM($D10:$M10)*$AD$80/12+SUM($N10:$Y10)*$AC$80/12+SUM($Z10:$AK10)*$AB$80/12</f>
        <v>30570.054204758333</v>
      </c>
      <c r="AB42" s="91">
        <f t="shared" si="24"/>
        <v>30570.054204758333</v>
      </c>
      <c r="AC42" s="91">
        <f t="shared" si="24"/>
        <v>30570.054204758333</v>
      </c>
      <c r="AD42" s="91">
        <f t="shared" si="24"/>
        <v>30570.054204758333</v>
      </c>
      <c r="AE42" s="91">
        <f t="shared" si="24"/>
        <v>30570.054204758333</v>
      </c>
      <c r="AF42" s="91">
        <f t="shared" si="24"/>
        <v>30570.054204758333</v>
      </c>
      <c r="AG42" s="91">
        <f t="shared" si="24"/>
        <v>30570.054204758333</v>
      </c>
      <c r="AH42" s="91">
        <f t="shared" si="24"/>
        <v>30570.054204758333</v>
      </c>
      <c r="AI42" s="91">
        <f t="shared" si="24"/>
        <v>30570.054204758333</v>
      </c>
      <c r="AJ42" s="91">
        <f>SUM($D10:$M10)*$AD$80/12+SUM($N10:$Y10)*$AC$80/12+SUM($Z10:$AK10)*$AB$80/12</f>
        <v>30570.054204758333</v>
      </c>
      <c r="AK42" s="91">
        <f>SUM($D10:$M10)*$AD$80/12+SUM($N10:$Y10)*$AC$80/12+SUM($Z10:$AK10)*$AB$80/12</f>
        <v>30570.054204758333</v>
      </c>
      <c r="AL42" s="91">
        <f>SUM($D10:$M10)*$AE$80/12+SUM($N10:$Y10)*$AD$80/12+SUM($Z10:$AK10)*$AC$80/12+SUM($AL10:$AW10)*$AB$80/12</f>
        <v>48473.299114041671</v>
      </c>
      <c r="AM42" s="91">
        <f t="shared" ref="AM42:AV42" si="25">SUM($D10:$M10)*$AE$80/12+SUM($N10:$Y10)*$AD$80/12+SUM($Z10:$AK10)*$AC$80/12+SUM($AL10:$AW10)*$AB$80/12</f>
        <v>48473.299114041671</v>
      </c>
      <c r="AN42" s="91">
        <f t="shared" si="25"/>
        <v>48473.299114041671</v>
      </c>
      <c r="AO42" s="91">
        <f t="shared" si="25"/>
        <v>48473.299114041671</v>
      </c>
      <c r="AP42" s="91">
        <f t="shared" si="25"/>
        <v>48473.299114041671</v>
      </c>
      <c r="AQ42" s="91">
        <f t="shared" si="25"/>
        <v>48473.299114041671</v>
      </c>
      <c r="AR42" s="91">
        <f t="shared" si="25"/>
        <v>48473.299114041671</v>
      </c>
      <c r="AS42" s="91">
        <f t="shared" si="25"/>
        <v>48473.299114041671</v>
      </c>
      <c r="AT42" s="91">
        <f t="shared" si="25"/>
        <v>48473.299114041671</v>
      </c>
      <c r="AU42" s="91">
        <f t="shared" si="25"/>
        <v>48473.299114041671</v>
      </c>
      <c r="AV42" s="91">
        <f t="shared" si="25"/>
        <v>48473.299114041671</v>
      </c>
      <c r="AW42" s="91">
        <f>SUM($D10:$M10)*$AE$80/12+SUM($N10:$Y10)*$AD$80/12+SUM($Z10:$AK10)*$AC$80/12+SUM($AL10:$AW10)*$AB$80/12</f>
        <v>48473.299114041671</v>
      </c>
      <c r="AX42" s="91">
        <f>SUM($D10:$M10)*$AF$80/12+SUM($N10:$Y10)*$AE$80/12+SUM($Z10:$AK10)*$AD$80/12+SUM($AL10:$AW10)*$AC$80/12+SUM($AX10:$BI10)*$AB$80/12</f>
        <v>61885.420750633333</v>
      </c>
      <c r="AY42" s="91">
        <f t="shared" ref="AY42:BH42" si="26">SUM($D10:$M10)*$AF$80/12+SUM($N10:$Y10)*$AE$80/12+SUM($Z10:$AK10)*$AD$80/12+SUM($AL10:$AW10)*$AC$80/12+SUM($AX10:$BI10)*$AB$80/12</f>
        <v>61885.420750633333</v>
      </c>
      <c r="AZ42" s="91">
        <f t="shared" si="26"/>
        <v>61885.420750633333</v>
      </c>
      <c r="BA42" s="91">
        <f t="shared" si="26"/>
        <v>61885.420750633333</v>
      </c>
      <c r="BB42" s="91">
        <f t="shared" si="26"/>
        <v>61885.420750633333</v>
      </c>
      <c r="BC42" s="91">
        <f t="shared" si="26"/>
        <v>61885.420750633333</v>
      </c>
      <c r="BD42" s="91">
        <f t="shared" si="26"/>
        <v>61885.420750633333</v>
      </c>
      <c r="BE42" s="91">
        <f t="shared" si="26"/>
        <v>61885.420750633333</v>
      </c>
      <c r="BF42" s="91">
        <f t="shared" si="26"/>
        <v>61885.420750633333</v>
      </c>
      <c r="BG42" s="91">
        <f t="shared" si="26"/>
        <v>61885.420750633333</v>
      </c>
      <c r="BH42" s="91">
        <f t="shared" si="26"/>
        <v>61885.420750633333</v>
      </c>
      <c r="BI42" s="91">
        <f>SUM($D10:$M10)*$AF$80/12+SUM($N10:$Y10)*$AE$80/12+SUM($Z10:$AK10)*$AD$80/12+SUM($AL10:$AW10)*$AC$80/12+SUM($AX10:$BI10)*$AB$80/12</f>
        <v>61885.420750633333</v>
      </c>
      <c r="BJ42" s="91">
        <f>SUM($D10:$M10)*$AG$80/12+SUM($N10:$Y10)*$AF$80/12+SUM($Z10:$AK10)*$AE$80/12+SUM($AL10:$AW10)*$AD$80/12+SUM($AX10:$BI10)*$AC$80/12+SUM($BJ10:$BU10)*$AB$80/12</f>
        <v>73563.105434950005</v>
      </c>
      <c r="BK42" s="91">
        <f t="shared" ref="BK42:BT42" si="27">SUM($D10:$M10)*$AG$80/12+SUM($N10:$Y10)*$AF$80/12+SUM($Z10:$AK10)*$AE$80/12+SUM($AL10:$AW10)*$AD$80/12+SUM($AX10:$BI10)*$AC$80/12+SUM($BJ10:$BU10)*$AB$80/12</f>
        <v>73563.105434950005</v>
      </c>
      <c r="BL42" s="91">
        <f t="shared" si="27"/>
        <v>73563.105434950005</v>
      </c>
      <c r="BM42" s="91">
        <f t="shared" si="27"/>
        <v>73563.105434950005</v>
      </c>
      <c r="BN42" s="91">
        <f t="shared" si="27"/>
        <v>73563.105434950005</v>
      </c>
      <c r="BO42" s="91">
        <f t="shared" si="27"/>
        <v>73563.105434950005</v>
      </c>
      <c r="BP42" s="91">
        <f t="shared" si="27"/>
        <v>73563.105434950005</v>
      </c>
      <c r="BQ42" s="91">
        <f t="shared" si="27"/>
        <v>73563.105434950005</v>
      </c>
      <c r="BR42" s="91">
        <f t="shared" si="27"/>
        <v>73563.105434950005</v>
      </c>
      <c r="BS42" s="91">
        <f t="shared" si="27"/>
        <v>73563.105434950005</v>
      </c>
      <c r="BT42" s="91">
        <f t="shared" si="27"/>
        <v>73563.105434950005</v>
      </c>
      <c r="BU42" s="91">
        <f>SUM($D10:$M10)*$AG$80/12+SUM($N10:$Y10)*$AF$80/12+SUM($Z10:$AK10)*$AE$80/12+SUM($AL10:$AW10)*$AD$80/12+SUM($AX10:$BI10)*$AC$80/12+SUM($BJ10:$BU10)*$AB$80/12</f>
        <v>73563.105434950005</v>
      </c>
      <c r="BV42" s="91">
        <f>SUM($D10:$M10)*$AH$80/12+SUM($N10:$Y10)*$AG$80/12+SUM($Z10:$AK10)*$AF$80/12+SUM($AL10:$AW10)*$AE$80/12+SUM($AX10:$BI10)*$AD$80/12+SUM($BJ10:$BU10)*$AC$80/12+SUM($BV10:$CG10)*$AB$80/12</f>
        <v>80053.629276000007</v>
      </c>
      <c r="BW42" s="91">
        <f t="shared" ref="BW42:CF42" si="28">SUM($D10:$M10)*$AH$80/12+SUM($N10:$Y10)*$AG$80/12+SUM($Z10:$AK10)*$AF$80/12+SUM($AL10:$AW10)*$AE$80/12+SUM($AX10:$BI10)*$AD$80/12+SUM($BJ10:$BU10)*$AC$80/12+SUM($BV10:$CG10)*$AB$80/12</f>
        <v>80053.629276000007</v>
      </c>
      <c r="BX42" s="91">
        <f t="shared" si="28"/>
        <v>80053.629276000007</v>
      </c>
      <c r="BY42" s="91">
        <f t="shared" si="28"/>
        <v>80053.629276000007</v>
      </c>
      <c r="BZ42" s="91">
        <f t="shared" si="28"/>
        <v>80053.629276000007</v>
      </c>
      <c r="CA42" s="91">
        <f t="shared" si="28"/>
        <v>80053.629276000007</v>
      </c>
      <c r="CB42" s="91">
        <f t="shared" si="28"/>
        <v>80053.629276000007</v>
      </c>
      <c r="CC42" s="91">
        <f t="shared" si="28"/>
        <v>80053.629276000007</v>
      </c>
      <c r="CD42" s="91">
        <f t="shared" si="28"/>
        <v>80053.629276000007</v>
      </c>
      <c r="CE42" s="91">
        <f t="shared" si="28"/>
        <v>80053.629276000007</v>
      </c>
      <c r="CF42" s="91">
        <f t="shared" si="28"/>
        <v>80053.629276000007</v>
      </c>
      <c r="CG42" s="91">
        <f>SUM($D10:$M10)*$AH$80/12+SUM($N10:$Y10)*$AG$80/12+SUM($Z10:$AK10)*$AF$80/12+SUM($AL10:$AW10)*$AE$80/12+SUM($AX10:$BI10)*$AD$80/12+SUM($BJ10:$BU10)*$AC$80/12+SUM($BV10:$CG10)*$AB$80/12</f>
        <v>80053.629276000007</v>
      </c>
      <c r="CH42" s="91">
        <f>SUM($D10:$M10)*$AI$80/12+SUM($N10:$Y10)*$AH$80/12+SUM($Z10:$AK10)*$AG$80/12+SUM($AL10:$AW10)*$AF$80/12+SUM($AX10:$BI10)*$AE$80/12+SUM($BJ10:$BU10)*$AD$80/12+SUM($BV10:$CG10)*$AC$80/12+SUM($CH10:$CS10)*$AB$80/12</f>
        <v>84352.82268841668</v>
      </c>
      <c r="CI42" s="91">
        <f t="shared" ref="CI42:CR42" si="29">SUM($D10:$M10)*$AI$80/12+SUM($N10:$Y10)*$AH$80/12+SUM($Z10:$AK10)*$AG$80/12+SUM($AL10:$AW10)*$AF$80/12+SUM($AX10:$BI10)*$AE$80/12+SUM($BJ10:$BU10)*$AD$80/12+SUM($BV10:$CG10)*$AC$80/12+SUM($CH10:$CS10)*$AB$80/12</f>
        <v>84352.82268841668</v>
      </c>
      <c r="CJ42" s="91">
        <f t="shared" si="29"/>
        <v>84352.82268841668</v>
      </c>
      <c r="CK42" s="91">
        <f t="shared" si="29"/>
        <v>84352.82268841668</v>
      </c>
      <c r="CL42" s="91">
        <f t="shared" si="29"/>
        <v>84352.82268841668</v>
      </c>
      <c r="CM42" s="91">
        <f t="shared" si="29"/>
        <v>84352.82268841668</v>
      </c>
      <c r="CN42" s="91">
        <f t="shared" si="29"/>
        <v>84352.82268841668</v>
      </c>
      <c r="CO42" s="91">
        <f t="shared" si="29"/>
        <v>84352.82268841668</v>
      </c>
      <c r="CP42" s="91">
        <f t="shared" si="29"/>
        <v>84352.82268841668</v>
      </c>
      <c r="CQ42" s="91">
        <f t="shared" si="29"/>
        <v>84352.82268841668</v>
      </c>
      <c r="CR42" s="91">
        <f t="shared" si="29"/>
        <v>84352.82268841668</v>
      </c>
      <c r="CS42" s="91">
        <f>SUM($D10:$M10)*$AI$80/12+SUM($N10:$Y10)*$AH$80/12+SUM($Z10:$AK10)*$AG$80/12+SUM($AL10:$AW10)*$AF$80/12+SUM($AX10:$BI10)*$AE$80/12+SUM($BJ10:$BU10)*$AD$80/12+SUM($BV10:$CG10)*$AC$80/12+SUM($CH10:$CS10)*$AB$80/12</f>
        <v>84352.82268841668</v>
      </c>
      <c r="CT42" s="91">
        <f>SUM($D10:$M10)*$AJ$80/12+SUM($N10:$Y10)*$AI$80/12+SUM($Z10:$AK10)*$AH$80/12+SUM($AL10:$AW10)*$AG$80/12+SUM($AX10:$BI10)*$AF$80/12+SUM($BJ10:$BU10)*$AE$80/12+SUM($BV10:$CG10)*$AD$80/12+SUM($CH10:$CS10)*$AC$80/12+SUM($CT10:$CU10)*$AB$80/12</f>
        <v>83838.704893974995</v>
      </c>
      <c r="CU42" s="91">
        <f>SUM($D10:$M10)*$AJ$80/12+SUM($N10:$Y10)*$AI$80/12+SUM($Z10:$AK10)*$AH$80/12+SUM($AL10:$AW10)*$AG$80/12+SUM($AX10:$BI10)*$AF$80/12+SUM($BJ10:$BU10)*$AE$80/12+SUM($BV10:$CG10)*$AD$80/12+SUM($CH10:$CS10)*$AC$80/12+SUM($CT10:$CU10)*$AB$80/12</f>
        <v>83838.704893974995</v>
      </c>
      <c r="CV42" s="52">
        <f>SUM(D42:CU42)</f>
        <v>5034355.2254715487</v>
      </c>
      <c r="CW42" s="89"/>
      <c r="CX42" s="89"/>
    </row>
    <row r="43" spans="1:102" ht="13.5" outlineLevel="1" thickBot="1" x14ac:dyDescent="0.25">
      <c r="A43" s="56"/>
      <c r="B43" s="57"/>
      <c r="C43" s="92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40"/>
    </row>
    <row r="44" spans="1:102" outlineLevel="1" x14ac:dyDescent="0.2">
      <c r="B44" s="74"/>
      <c r="C44" s="74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9"/>
      <c r="AF44" s="94"/>
      <c r="AG44" s="94"/>
      <c r="AH44" s="94"/>
      <c r="AI44" s="94"/>
      <c r="AJ44" s="94"/>
      <c r="AK44" s="94"/>
      <c r="AL44" s="94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CV44" s="40"/>
    </row>
    <row r="45" spans="1:102" ht="18" customHeight="1" outlineLevel="1" x14ac:dyDescent="0.2">
      <c r="B45" s="74" t="s">
        <v>91</v>
      </c>
      <c r="C45" s="74"/>
      <c r="D45" s="96">
        <f t="shared" ref="D45:BO45" si="30">SUM(D41:D44)</f>
        <v>9458.9982812500002</v>
      </c>
      <c r="E45" s="96">
        <f t="shared" si="30"/>
        <v>9458.9982812500002</v>
      </c>
      <c r="F45" s="96">
        <f t="shared" si="30"/>
        <v>9458.9982812500002</v>
      </c>
      <c r="G45" s="96">
        <f t="shared" si="30"/>
        <v>9458.9982812500002</v>
      </c>
      <c r="H45" s="96">
        <f t="shared" si="30"/>
        <v>9458.9982812500002</v>
      </c>
      <c r="I45" s="96">
        <f t="shared" si="30"/>
        <v>9458.9982812500002</v>
      </c>
      <c r="J45" s="96">
        <f t="shared" si="30"/>
        <v>9458.9982812500002</v>
      </c>
      <c r="K45" s="96">
        <f t="shared" si="30"/>
        <v>9458.9982812500002</v>
      </c>
      <c r="L45" s="96">
        <f t="shared" si="30"/>
        <v>9458.9982812500002</v>
      </c>
      <c r="M45" s="96">
        <f t="shared" si="30"/>
        <v>9458.9982812500002</v>
      </c>
      <c r="N45" s="96">
        <f t="shared" si="30"/>
        <v>18775.654603791671</v>
      </c>
      <c r="O45" s="96">
        <f t="shared" si="30"/>
        <v>18775.654603791671</v>
      </c>
      <c r="P45" s="96">
        <f t="shared" si="30"/>
        <v>18775.654603791671</v>
      </c>
      <c r="Q45" s="96">
        <f t="shared" si="30"/>
        <v>18775.654603791671</v>
      </c>
      <c r="R45" s="96">
        <f t="shared" si="30"/>
        <v>18775.654603791671</v>
      </c>
      <c r="S45" s="96">
        <f t="shared" si="30"/>
        <v>18775.654603791671</v>
      </c>
      <c r="T45" s="96">
        <f t="shared" si="30"/>
        <v>18775.654603791671</v>
      </c>
      <c r="U45" s="96">
        <f t="shared" si="30"/>
        <v>18775.654603791671</v>
      </c>
      <c r="V45" s="96">
        <f t="shared" si="30"/>
        <v>18775.654603791671</v>
      </c>
      <c r="W45" s="96">
        <f t="shared" si="30"/>
        <v>18775.654603791671</v>
      </c>
      <c r="X45" s="96">
        <f t="shared" si="30"/>
        <v>18775.654603791671</v>
      </c>
      <c r="Y45" s="96">
        <f t="shared" si="30"/>
        <v>18775.654603791671</v>
      </c>
      <c r="Z45" s="96">
        <f t="shared" si="30"/>
        <v>30570.054204758333</v>
      </c>
      <c r="AA45" s="96">
        <f t="shared" si="30"/>
        <v>30570.054204758333</v>
      </c>
      <c r="AB45" s="96">
        <f t="shared" si="30"/>
        <v>30570.054204758333</v>
      </c>
      <c r="AC45" s="96">
        <f t="shared" si="30"/>
        <v>30570.054204758333</v>
      </c>
      <c r="AD45" s="96">
        <f t="shared" si="30"/>
        <v>39706.218173508336</v>
      </c>
      <c r="AE45" s="96">
        <f t="shared" si="30"/>
        <v>39706.218173508336</v>
      </c>
      <c r="AF45" s="96">
        <f t="shared" si="30"/>
        <v>39706.218173508336</v>
      </c>
      <c r="AG45" s="96">
        <f t="shared" si="30"/>
        <v>39706.218173508336</v>
      </c>
      <c r="AH45" s="96">
        <f t="shared" si="30"/>
        <v>39706.218173508336</v>
      </c>
      <c r="AI45" s="96">
        <f t="shared" si="30"/>
        <v>39706.218173508336</v>
      </c>
      <c r="AJ45" s="96">
        <f t="shared" si="30"/>
        <v>39706.218173508336</v>
      </c>
      <c r="AK45" s="96">
        <f t="shared" si="30"/>
        <v>39706.218173508336</v>
      </c>
      <c r="AL45" s="96">
        <f t="shared" si="30"/>
        <v>66061.02383148334</v>
      </c>
      <c r="AM45" s="96">
        <f t="shared" si="30"/>
        <v>66061.02383148334</v>
      </c>
      <c r="AN45" s="96">
        <f t="shared" si="30"/>
        <v>66061.02383148334</v>
      </c>
      <c r="AO45" s="96">
        <f t="shared" si="30"/>
        <v>66061.02383148334</v>
      </c>
      <c r="AP45" s="96">
        <f t="shared" si="30"/>
        <v>66061.02383148334</v>
      </c>
      <c r="AQ45" s="96">
        <f t="shared" si="30"/>
        <v>66061.02383148334</v>
      </c>
      <c r="AR45" s="96">
        <f t="shared" si="30"/>
        <v>66061.02383148334</v>
      </c>
      <c r="AS45" s="96">
        <f t="shared" si="30"/>
        <v>66061.02383148334</v>
      </c>
      <c r="AT45" s="96">
        <f t="shared" si="30"/>
        <v>66061.02383148334</v>
      </c>
      <c r="AU45" s="96">
        <f t="shared" si="30"/>
        <v>66061.02383148334</v>
      </c>
      <c r="AV45" s="96">
        <f t="shared" si="30"/>
        <v>66061.02383148334</v>
      </c>
      <c r="AW45" s="96">
        <f t="shared" si="30"/>
        <v>66061.02383148334</v>
      </c>
      <c r="AX45" s="96">
        <f t="shared" si="30"/>
        <v>78152.665235791661</v>
      </c>
      <c r="AY45" s="96">
        <f t="shared" si="30"/>
        <v>78152.665235791661</v>
      </c>
      <c r="AZ45" s="96">
        <f t="shared" si="30"/>
        <v>78152.665235791661</v>
      </c>
      <c r="BA45" s="96">
        <f t="shared" si="30"/>
        <v>78152.665235791661</v>
      </c>
      <c r="BB45" s="96">
        <f t="shared" si="30"/>
        <v>78152.665235791661</v>
      </c>
      <c r="BC45" s="96">
        <f t="shared" si="30"/>
        <v>78152.665235791661</v>
      </c>
      <c r="BD45" s="96">
        <f t="shared" si="30"/>
        <v>78152.665235791661</v>
      </c>
      <c r="BE45" s="96">
        <f t="shared" si="30"/>
        <v>78152.665235791661</v>
      </c>
      <c r="BF45" s="96">
        <f t="shared" si="30"/>
        <v>78152.665235791661</v>
      </c>
      <c r="BG45" s="96">
        <f t="shared" si="30"/>
        <v>78152.665235791661</v>
      </c>
      <c r="BH45" s="96">
        <f t="shared" si="30"/>
        <v>78152.665235791661</v>
      </c>
      <c r="BI45" s="96">
        <f t="shared" si="30"/>
        <v>78152.665235791661</v>
      </c>
      <c r="BJ45" s="96">
        <f t="shared" si="30"/>
        <v>88612.194724275003</v>
      </c>
      <c r="BK45" s="96">
        <f t="shared" si="30"/>
        <v>88612.194724275003</v>
      </c>
      <c r="BL45" s="96">
        <f t="shared" si="30"/>
        <v>88612.194724275003</v>
      </c>
      <c r="BM45" s="96">
        <f t="shared" si="30"/>
        <v>88612.194724275003</v>
      </c>
      <c r="BN45" s="96">
        <f t="shared" si="30"/>
        <v>88612.194724275003</v>
      </c>
      <c r="BO45" s="96">
        <f t="shared" si="30"/>
        <v>88612.194724275003</v>
      </c>
      <c r="BP45" s="96">
        <f t="shared" ref="BP45:CU45" si="31">SUM(BP41:BP44)</f>
        <v>88612.194724275003</v>
      </c>
      <c r="BQ45" s="96">
        <f t="shared" si="31"/>
        <v>88612.194724275003</v>
      </c>
      <c r="BR45" s="96">
        <f t="shared" si="31"/>
        <v>88612.194724275003</v>
      </c>
      <c r="BS45" s="96">
        <f t="shared" si="31"/>
        <v>88612.194724275003</v>
      </c>
      <c r="BT45" s="96">
        <f t="shared" si="31"/>
        <v>88612.194724275003</v>
      </c>
      <c r="BU45" s="96">
        <f t="shared" si="31"/>
        <v>88612.194724275003</v>
      </c>
      <c r="BV45" s="96">
        <f t="shared" si="31"/>
        <v>93972.270543591672</v>
      </c>
      <c r="BW45" s="96">
        <f t="shared" si="31"/>
        <v>93972.270543591672</v>
      </c>
      <c r="BX45" s="96">
        <f t="shared" si="31"/>
        <v>93972.270543591672</v>
      </c>
      <c r="BY45" s="96">
        <f t="shared" si="31"/>
        <v>93972.270543591672</v>
      </c>
      <c r="BZ45" s="96">
        <f t="shared" si="31"/>
        <v>93972.270543591672</v>
      </c>
      <c r="CA45" s="96">
        <f t="shared" si="31"/>
        <v>93972.270543591672</v>
      </c>
      <c r="CB45" s="96">
        <f t="shared" si="31"/>
        <v>93972.270543591672</v>
      </c>
      <c r="CC45" s="96">
        <f t="shared" si="31"/>
        <v>93972.270543591672</v>
      </c>
      <c r="CD45" s="96">
        <f t="shared" si="31"/>
        <v>93972.270543591672</v>
      </c>
      <c r="CE45" s="96">
        <f t="shared" si="31"/>
        <v>93972.270543591672</v>
      </c>
      <c r="CF45" s="96">
        <f t="shared" si="31"/>
        <v>93972.270543591672</v>
      </c>
      <c r="CG45" s="96">
        <f t="shared" si="31"/>
        <v>93972.270543591672</v>
      </c>
      <c r="CH45" s="96">
        <f t="shared" si="31"/>
        <v>97228.723108375008</v>
      </c>
      <c r="CI45" s="96">
        <f t="shared" si="31"/>
        <v>97228.723108375008</v>
      </c>
      <c r="CJ45" s="96">
        <f t="shared" si="31"/>
        <v>97228.723108375008</v>
      </c>
      <c r="CK45" s="96">
        <f t="shared" si="31"/>
        <v>97228.723108375008</v>
      </c>
      <c r="CL45" s="96">
        <f t="shared" si="31"/>
        <v>97228.723108375008</v>
      </c>
      <c r="CM45" s="96">
        <f t="shared" si="31"/>
        <v>97228.723108375008</v>
      </c>
      <c r="CN45" s="96">
        <f t="shared" si="31"/>
        <v>97228.723108375008</v>
      </c>
      <c r="CO45" s="96">
        <f t="shared" si="31"/>
        <v>97228.723108375008</v>
      </c>
      <c r="CP45" s="96">
        <f t="shared" si="31"/>
        <v>97228.723108375008</v>
      </c>
      <c r="CQ45" s="96">
        <f t="shared" si="31"/>
        <v>97228.723108375008</v>
      </c>
      <c r="CR45" s="96">
        <f t="shared" si="31"/>
        <v>97228.723108375008</v>
      </c>
      <c r="CS45" s="96">
        <f t="shared" si="31"/>
        <v>97228.723108375008</v>
      </c>
      <c r="CT45" s="96">
        <f t="shared" si="31"/>
        <v>95747.390088441665</v>
      </c>
      <c r="CU45" s="96">
        <f t="shared" si="31"/>
        <v>95747.390088441665</v>
      </c>
      <c r="CV45" s="52">
        <f>SUM(D45:CU45)</f>
        <v>6039645.1097641885</v>
      </c>
    </row>
    <row r="46" spans="1:102" ht="18" customHeight="1" outlineLevel="1" x14ac:dyDescent="0.2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CV46" s="40"/>
    </row>
    <row r="47" spans="1:102" ht="18" customHeight="1" outlineLevel="1" x14ac:dyDescent="0.2">
      <c r="B47" s="98" t="s">
        <v>92</v>
      </c>
      <c r="C47" s="98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1"/>
      <c r="AE47" s="102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CV47" s="40"/>
    </row>
    <row r="48" spans="1:102" x14ac:dyDescent="0.2">
      <c r="B48" s="83" t="s">
        <v>93</v>
      </c>
      <c r="C48" s="83"/>
      <c r="D48" s="84">
        <f t="shared" ref="D48:AA48" si="32">+C48+D45+D47</f>
        <v>9458.9982812500002</v>
      </c>
      <c r="E48" s="84">
        <f t="shared" si="32"/>
        <v>18917.9965625</v>
      </c>
      <c r="F48" s="84">
        <f t="shared" si="32"/>
        <v>28376.994843749999</v>
      </c>
      <c r="G48" s="84">
        <f t="shared" si="32"/>
        <v>37835.993125000001</v>
      </c>
      <c r="H48" s="84">
        <f t="shared" si="32"/>
        <v>47294.991406250003</v>
      </c>
      <c r="I48" s="84">
        <f t="shared" si="32"/>
        <v>56753.989687500005</v>
      </c>
      <c r="J48" s="84">
        <f t="shared" si="32"/>
        <v>66212.987968750007</v>
      </c>
      <c r="K48" s="84">
        <f t="shared" si="32"/>
        <v>75671.986250000002</v>
      </c>
      <c r="L48" s="84">
        <f t="shared" si="32"/>
        <v>85130.984531249997</v>
      </c>
      <c r="M48" s="84">
        <f t="shared" si="32"/>
        <v>94589.982812499991</v>
      </c>
      <c r="N48" s="84">
        <f t="shared" si="32"/>
        <v>113365.63741629166</v>
      </c>
      <c r="O48" s="84">
        <f t="shared" si="32"/>
        <v>132141.29202008335</v>
      </c>
      <c r="P48" s="84">
        <f t="shared" si="32"/>
        <v>150916.946623875</v>
      </c>
      <c r="Q48" s="84">
        <f t="shared" si="32"/>
        <v>169692.60122766666</v>
      </c>
      <c r="R48" s="84">
        <f t="shared" si="32"/>
        <v>188468.25583145831</v>
      </c>
      <c r="S48" s="84">
        <f t="shared" si="32"/>
        <v>207243.91043524997</v>
      </c>
      <c r="T48" s="84">
        <f t="shared" si="32"/>
        <v>226019.56503904163</v>
      </c>
      <c r="U48" s="84">
        <f t="shared" si="32"/>
        <v>244795.21964283328</v>
      </c>
      <c r="V48" s="84">
        <f t="shared" si="32"/>
        <v>263570.87424662494</v>
      </c>
      <c r="W48" s="84">
        <f t="shared" si="32"/>
        <v>282346.52885041659</v>
      </c>
      <c r="X48" s="84">
        <f t="shared" si="32"/>
        <v>301122.18345420825</v>
      </c>
      <c r="Y48" s="84">
        <f t="shared" si="32"/>
        <v>319897.83805799991</v>
      </c>
      <c r="Z48" s="84">
        <f t="shared" si="32"/>
        <v>350467.89226275822</v>
      </c>
      <c r="AA48" s="84">
        <f t="shared" si="32"/>
        <v>381037.94646751654</v>
      </c>
      <c r="AB48" s="84">
        <f>+AA48+AB45+AB47</f>
        <v>411608.00067227485</v>
      </c>
      <c r="AC48" s="84">
        <f>+AB48+AC45+AC47</f>
        <v>442178.05487703317</v>
      </c>
      <c r="AD48" s="84">
        <f>+AD45+AD47+AC48</f>
        <v>481884.27305054152</v>
      </c>
      <c r="AE48" s="84">
        <f t="shared" ref="AE48:BF48" si="33">+AE45+AE47+AD48</f>
        <v>521590.49122404988</v>
      </c>
      <c r="AF48" s="84">
        <f t="shared" si="33"/>
        <v>561296.70939755824</v>
      </c>
      <c r="AG48" s="84">
        <f t="shared" si="33"/>
        <v>601002.92757106654</v>
      </c>
      <c r="AH48" s="84">
        <f t="shared" si="33"/>
        <v>640709.14574457484</v>
      </c>
      <c r="AI48" s="84">
        <f t="shared" si="33"/>
        <v>680415.36391808314</v>
      </c>
      <c r="AJ48" s="84">
        <f>+AJ45+AJ47+AI48</f>
        <v>720121.58209159144</v>
      </c>
      <c r="AK48" s="84">
        <f t="shared" si="33"/>
        <v>759827.80026509974</v>
      </c>
      <c r="AL48" s="84">
        <f t="shared" si="33"/>
        <v>825888.82409658306</v>
      </c>
      <c r="AM48" s="84">
        <f t="shared" si="33"/>
        <v>891949.84792806639</v>
      </c>
      <c r="AN48" s="84">
        <f t="shared" si="33"/>
        <v>958010.87175954971</v>
      </c>
      <c r="AO48" s="84">
        <f t="shared" si="33"/>
        <v>1024071.895591033</v>
      </c>
      <c r="AP48" s="84">
        <f t="shared" si="33"/>
        <v>1090132.9194225164</v>
      </c>
      <c r="AQ48" s="84">
        <f t="shared" si="33"/>
        <v>1156193.9432539998</v>
      </c>
      <c r="AR48" s="84">
        <f t="shared" si="33"/>
        <v>1222254.9670854833</v>
      </c>
      <c r="AS48" s="84">
        <f t="shared" si="33"/>
        <v>1288315.9909169667</v>
      </c>
      <c r="AT48" s="84">
        <f t="shared" si="33"/>
        <v>1354377.0147484501</v>
      </c>
      <c r="AU48" s="84">
        <f t="shared" si="33"/>
        <v>1420438.0385799336</v>
      </c>
      <c r="AV48" s="84">
        <f t="shared" si="33"/>
        <v>1486499.062411417</v>
      </c>
      <c r="AW48" s="84">
        <f t="shared" si="33"/>
        <v>1552560.0862429005</v>
      </c>
      <c r="AX48" s="84">
        <f t="shared" si="33"/>
        <v>1630712.7514786921</v>
      </c>
      <c r="AY48" s="84">
        <f t="shared" si="33"/>
        <v>1708865.4167144836</v>
      </c>
      <c r="AZ48" s="84">
        <f t="shared" si="33"/>
        <v>1787018.0819502752</v>
      </c>
      <c r="BA48" s="84">
        <f t="shared" si="33"/>
        <v>1865170.7471860668</v>
      </c>
      <c r="BB48" s="84">
        <f t="shared" si="33"/>
        <v>1943323.4124218584</v>
      </c>
      <c r="BC48" s="84">
        <f t="shared" si="33"/>
        <v>2021476.07765765</v>
      </c>
      <c r="BD48" s="84">
        <f t="shared" si="33"/>
        <v>2099628.7428934416</v>
      </c>
      <c r="BE48" s="84">
        <f t="shared" si="33"/>
        <v>2177781.4081292334</v>
      </c>
      <c r="BF48" s="84">
        <f t="shared" si="33"/>
        <v>2255934.0733650252</v>
      </c>
      <c r="BG48" s="84">
        <f>+BG45+BG47+BF48</f>
        <v>2334086.738600817</v>
      </c>
      <c r="BH48" s="84">
        <f t="shared" ref="BH48:BJ48" si="34">+BH45+BH47+BG48</f>
        <v>2412239.4038366089</v>
      </c>
      <c r="BI48" s="84">
        <f t="shared" si="34"/>
        <v>2490392.0690724007</v>
      </c>
      <c r="BJ48" s="84">
        <f t="shared" si="34"/>
        <v>2579004.2637966755</v>
      </c>
      <c r="BK48" s="84">
        <f>+BK45+BK47+BJ48</f>
        <v>2667616.4585209503</v>
      </c>
      <c r="BL48" s="84">
        <f>+BL45+BL47+BK48</f>
        <v>2756228.6532452251</v>
      </c>
      <c r="BM48" s="84">
        <f>+BM45+BM47+BL48</f>
        <v>2844840.8479694999</v>
      </c>
      <c r="BN48" s="84">
        <f>+BN45+BN47+BM48</f>
        <v>2933453.0426937747</v>
      </c>
      <c r="BO48" s="84">
        <f>+BO45+BO47+BN48</f>
        <v>3022065.2374180495</v>
      </c>
      <c r="BP48" s="84">
        <f t="shared" ref="BP48:BW48" si="35">+BP45+BP47+BO48</f>
        <v>3110677.4321423243</v>
      </c>
      <c r="BQ48" s="84">
        <f t="shared" si="35"/>
        <v>3199289.6268665991</v>
      </c>
      <c r="BR48" s="84">
        <f t="shared" si="35"/>
        <v>3287901.8215908739</v>
      </c>
      <c r="BS48" s="84">
        <f t="shared" si="35"/>
        <v>3376514.0163151487</v>
      </c>
      <c r="BT48" s="84">
        <f t="shared" si="35"/>
        <v>3465126.2110394235</v>
      </c>
      <c r="BU48" s="84">
        <f t="shared" si="35"/>
        <v>3553738.4057636983</v>
      </c>
      <c r="BV48" s="84">
        <f t="shared" si="35"/>
        <v>3647710.6763072899</v>
      </c>
      <c r="BW48" s="84">
        <f t="shared" si="35"/>
        <v>3741682.9468508814</v>
      </c>
      <c r="BX48" s="84">
        <f>+BX45+BX47+BW48</f>
        <v>3835655.217394473</v>
      </c>
      <c r="BY48" s="84">
        <f t="shared" ref="BY48:CU48" si="36">+BY45+BY47+BX48</f>
        <v>3929627.4879380646</v>
      </c>
      <c r="BZ48" s="84">
        <f t="shared" si="36"/>
        <v>4023599.7584816562</v>
      </c>
      <c r="CA48" s="84">
        <f t="shared" si="36"/>
        <v>4117572.0290252478</v>
      </c>
      <c r="CB48" s="84">
        <f t="shared" si="36"/>
        <v>4211544.2995688394</v>
      </c>
      <c r="CC48" s="84">
        <f t="shared" si="36"/>
        <v>4305516.5701124314</v>
      </c>
      <c r="CD48" s="84">
        <f t="shared" si="36"/>
        <v>4399488.8406560235</v>
      </c>
      <c r="CE48" s="84">
        <f t="shared" si="36"/>
        <v>4493461.1111996155</v>
      </c>
      <c r="CF48" s="84">
        <f t="shared" si="36"/>
        <v>4587433.3817432076</v>
      </c>
      <c r="CG48" s="84">
        <f t="shared" si="36"/>
        <v>4681405.6522867996</v>
      </c>
      <c r="CH48" s="84">
        <f t="shared" si="36"/>
        <v>4778634.3753951751</v>
      </c>
      <c r="CI48" s="84">
        <f t="shared" si="36"/>
        <v>4875863.0985035505</v>
      </c>
      <c r="CJ48" s="84">
        <f t="shared" si="36"/>
        <v>4973091.821611926</v>
      </c>
      <c r="CK48" s="84">
        <f t="shared" si="36"/>
        <v>5070320.5447203014</v>
      </c>
      <c r="CL48" s="84">
        <f t="shared" si="36"/>
        <v>5167549.2678286768</v>
      </c>
      <c r="CM48" s="84">
        <f t="shared" si="36"/>
        <v>5264777.9909370523</v>
      </c>
      <c r="CN48" s="84">
        <f t="shared" si="36"/>
        <v>5362006.7140454277</v>
      </c>
      <c r="CO48" s="84">
        <f t="shared" si="36"/>
        <v>5459235.4371538032</v>
      </c>
      <c r="CP48" s="84">
        <f t="shared" si="36"/>
        <v>5556464.1602621786</v>
      </c>
      <c r="CQ48" s="84">
        <f t="shared" si="36"/>
        <v>5653692.8833705541</v>
      </c>
      <c r="CR48" s="84">
        <f t="shared" si="36"/>
        <v>5750921.6064789295</v>
      </c>
      <c r="CS48" s="84">
        <f t="shared" si="36"/>
        <v>5848150.329587305</v>
      </c>
      <c r="CT48" s="84">
        <f t="shared" si="36"/>
        <v>5943897.7196757467</v>
      </c>
      <c r="CU48" s="84">
        <f t="shared" si="36"/>
        <v>6039645.1097641885</v>
      </c>
      <c r="CV48" s="84"/>
      <c r="CW48" s="48"/>
    </row>
    <row r="49" spans="1:100" x14ac:dyDescent="0.2"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10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</row>
    <row r="50" spans="1:100" x14ac:dyDescent="0.2">
      <c r="B50" s="106"/>
      <c r="C50" s="106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</row>
    <row r="51" spans="1:100" x14ac:dyDescent="0.2"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10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</row>
    <row r="52" spans="1:100" x14ac:dyDescent="0.2"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</row>
    <row r="53" spans="1:100" x14ac:dyDescent="0.2">
      <c r="B53" s="110"/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</row>
    <row r="54" spans="1:100" x14ac:dyDescent="0.2"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</row>
    <row r="56" spans="1:100" x14ac:dyDescent="0.2">
      <c r="C56" s="31" t="s">
        <v>1</v>
      </c>
      <c r="D56" s="112">
        <f t="shared" ref="D56:BO56" si="37">+D8</f>
        <v>43160</v>
      </c>
      <c r="E56" s="112">
        <f t="shared" si="37"/>
        <v>43191</v>
      </c>
      <c r="F56" s="112">
        <f t="shared" si="37"/>
        <v>43221</v>
      </c>
      <c r="G56" s="112">
        <f t="shared" si="37"/>
        <v>43252</v>
      </c>
      <c r="H56" s="112">
        <f t="shared" si="37"/>
        <v>43282</v>
      </c>
      <c r="I56" s="112">
        <f t="shared" si="37"/>
        <v>43313</v>
      </c>
      <c r="J56" s="112">
        <f t="shared" si="37"/>
        <v>43344</v>
      </c>
      <c r="K56" s="112">
        <f t="shared" si="37"/>
        <v>43374</v>
      </c>
      <c r="L56" s="112">
        <f t="shared" si="37"/>
        <v>43405</v>
      </c>
      <c r="M56" s="112">
        <f t="shared" si="37"/>
        <v>43435</v>
      </c>
      <c r="N56" s="112">
        <f t="shared" si="37"/>
        <v>43466</v>
      </c>
      <c r="O56" s="112">
        <f t="shared" si="37"/>
        <v>43497</v>
      </c>
      <c r="P56" s="112">
        <f t="shared" si="37"/>
        <v>43525</v>
      </c>
      <c r="Q56" s="112">
        <f t="shared" si="37"/>
        <v>43556</v>
      </c>
      <c r="R56" s="112">
        <f t="shared" si="37"/>
        <v>43586</v>
      </c>
      <c r="S56" s="112">
        <f t="shared" si="37"/>
        <v>43617</v>
      </c>
      <c r="T56" s="112">
        <f t="shared" si="37"/>
        <v>43677</v>
      </c>
      <c r="U56" s="112">
        <f t="shared" si="37"/>
        <v>43678</v>
      </c>
      <c r="V56" s="112">
        <f t="shared" si="37"/>
        <v>43709</v>
      </c>
      <c r="W56" s="112">
        <f t="shared" si="37"/>
        <v>43739</v>
      </c>
      <c r="X56" s="112">
        <f t="shared" si="37"/>
        <v>43770</v>
      </c>
      <c r="Y56" s="112">
        <f t="shared" si="37"/>
        <v>43800</v>
      </c>
      <c r="Z56" s="112">
        <f t="shared" si="37"/>
        <v>43831</v>
      </c>
      <c r="AA56" s="112">
        <f t="shared" si="37"/>
        <v>43862</v>
      </c>
      <c r="AB56" s="112">
        <f t="shared" si="37"/>
        <v>43892</v>
      </c>
      <c r="AC56" s="112">
        <f t="shared" si="37"/>
        <v>43924</v>
      </c>
      <c r="AD56" s="112">
        <f t="shared" si="37"/>
        <v>43955</v>
      </c>
      <c r="AE56" s="112">
        <f t="shared" si="37"/>
        <v>43983</v>
      </c>
      <c r="AF56" s="112">
        <f t="shared" si="37"/>
        <v>44014</v>
      </c>
      <c r="AG56" s="112">
        <f t="shared" si="37"/>
        <v>44046</v>
      </c>
      <c r="AH56" s="112">
        <f t="shared" si="37"/>
        <v>44078</v>
      </c>
      <c r="AI56" s="112">
        <f t="shared" si="37"/>
        <v>44105</v>
      </c>
      <c r="AJ56" s="112">
        <f t="shared" si="37"/>
        <v>44137</v>
      </c>
      <c r="AK56" s="112">
        <f t="shared" si="37"/>
        <v>44166</v>
      </c>
      <c r="AL56" s="112">
        <f t="shared" si="37"/>
        <v>44197</v>
      </c>
      <c r="AM56" s="112">
        <f t="shared" si="37"/>
        <v>44228</v>
      </c>
      <c r="AN56" s="112">
        <f t="shared" si="37"/>
        <v>44256</v>
      </c>
      <c r="AO56" s="112">
        <f t="shared" si="37"/>
        <v>44287</v>
      </c>
      <c r="AP56" s="112">
        <f t="shared" si="37"/>
        <v>44317</v>
      </c>
      <c r="AQ56" s="112">
        <f t="shared" si="37"/>
        <v>44348</v>
      </c>
      <c r="AR56" s="112">
        <f t="shared" si="37"/>
        <v>44378</v>
      </c>
      <c r="AS56" s="112">
        <f t="shared" si="37"/>
        <v>44409</v>
      </c>
      <c r="AT56" s="112">
        <f t="shared" si="37"/>
        <v>44440</v>
      </c>
      <c r="AU56" s="112">
        <f t="shared" si="37"/>
        <v>44470</v>
      </c>
      <c r="AV56" s="112">
        <f t="shared" si="37"/>
        <v>44501</v>
      </c>
      <c r="AW56" s="112">
        <f t="shared" si="37"/>
        <v>44531</v>
      </c>
      <c r="AX56" s="112">
        <f t="shared" si="37"/>
        <v>44562</v>
      </c>
      <c r="AY56" s="112">
        <f t="shared" si="37"/>
        <v>44593</v>
      </c>
      <c r="AZ56" s="112">
        <f t="shared" si="37"/>
        <v>44621</v>
      </c>
      <c r="BA56" s="112">
        <f t="shared" si="37"/>
        <v>44652</v>
      </c>
      <c r="BB56" s="112">
        <f t="shared" si="37"/>
        <v>44682</v>
      </c>
      <c r="BC56" s="112">
        <f t="shared" si="37"/>
        <v>44713</v>
      </c>
      <c r="BD56" s="112">
        <f t="shared" si="37"/>
        <v>44743</v>
      </c>
      <c r="BE56" s="112">
        <f t="shared" si="37"/>
        <v>44774</v>
      </c>
      <c r="BF56" s="112">
        <f t="shared" si="37"/>
        <v>44805</v>
      </c>
      <c r="BG56" s="112">
        <f t="shared" si="37"/>
        <v>44835</v>
      </c>
      <c r="BH56" s="112">
        <f t="shared" si="37"/>
        <v>44866</v>
      </c>
      <c r="BI56" s="112">
        <f t="shared" si="37"/>
        <v>44896</v>
      </c>
      <c r="BJ56" s="112">
        <f t="shared" si="37"/>
        <v>44927</v>
      </c>
      <c r="BK56" s="112">
        <f t="shared" si="37"/>
        <v>44958</v>
      </c>
      <c r="BL56" s="112">
        <f t="shared" si="37"/>
        <v>44986</v>
      </c>
      <c r="BM56" s="112">
        <f t="shared" si="37"/>
        <v>45017</v>
      </c>
      <c r="BN56" s="112">
        <f t="shared" si="37"/>
        <v>45047</v>
      </c>
      <c r="BO56" s="112">
        <f t="shared" si="37"/>
        <v>45078</v>
      </c>
      <c r="BP56" s="112">
        <f t="shared" ref="BP56:CU56" si="38">+BP8</f>
        <v>45108</v>
      </c>
      <c r="BQ56" s="112">
        <f t="shared" si="38"/>
        <v>45139</v>
      </c>
      <c r="BR56" s="112">
        <f t="shared" si="38"/>
        <v>45170</v>
      </c>
      <c r="BS56" s="112">
        <f t="shared" si="38"/>
        <v>45200</v>
      </c>
      <c r="BT56" s="112">
        <f t="shared" si="38"/>
        <v>45231</v>
      </c>
      <c r="BU56" s="112">
        <f t="shared" si="38"/>
        <v>45261</v>
      </c>
      <c r="BV56" s="112">
        <f t="shared" si="38"/>
        <v>45292</v>
      </c>
      <c r="BW56" s="112">
        <f t="shared" si="38"/>
        <v>45323</v>
      </c>
      <c r="BX56" s="112">
        <f t="shared" si="38"/>
        <v>45352</v>
      </c>
      <c r="BY56" s="112">
        <f t="shared" si="38"/>
        <v>45383</v>
      </c>
      <c r="BZ56" s="112">
        <f t="shared" si="38"/>
        <v>45413</v>
      </c>
      <c r="CA56" s="112">
        <f t="shared" si="38"/>
        <v>45444</v>
      </c>
      <c r="CB56" s="112">
        <f t="shared" si="38"/>
        <v>45474</v>
      </c>
      <c r="CC56" s="112">
        <f t="shared" si="38"/>
        <v>45505</v>
      </c>
      <c r="CD56" s="112">
        <f t="shared" si="38"/>
        <v>45536</v>
      </c>
      <c r="CE56" s="112">
        <f t="shared" si="38"/>
        <v>45566</v>
      </c>
      <c r="CF56" s="112">
        <f t="shared" si="38"/>
        <v>45597</v>
      </c>
      <c r="CG56" s="112">
        <f t="shared" si="38"/>
        <v>45627</v>
      </c>
      <c r="CH56" s="112">
        <f t="shared" si="38"/>
        <v>45658</v>
      </c>
      <c r="CI56" s="112">
        <f t="shared" si="38"/>
        <v>45689</v>
      </c>
      <c r="CJ56" s="112">
        <f t="shared" si="38"/>
        <v>45717</v>
      </c>
      <c r="CK56" s="112">
        <f t="shared" si="38"/>
        <v>45748</v>
      </c>
      <c r="CL56" s="112">
        <f t="shared" si="38"/>
        <v>45778</v>
      </c>
      <c r="CM56" s="112">
        <f t="shared" si="38"/>
        <v>45809</v>
      </c>
      <c r="CN56" s="112">
        <f t="shared" si="38"/>
        <v>45839</v>
      </c>
      <c r="CO56" s="112">
        <f t="shared" si="38"/>
        <v>45870</v>
      </c>
      <c r="CP56" s="112">
        <f t="shared" si="38"/>
        <v>45901</v>
      </c>
      <c r="CQ56" s="112">
        <f t="shared" si="38"/>
        <v>45931</v>
      </c>
      <c r="CR56" s="112">
        <f t="shared" si="38"/>
        <v>45962</v>
      </c>
      <c r="CS56" s="112">
        <f t="shared" si="38"/>
        <v>45992</v>
      </c>
      <c r="CT56" s="112">
        <f t="shared" si="38"/>
        <v>46023</v>
      </c>
      <c r="CU56" s="112">
        <f t="shared" si="38"/>
        <v>46054</v>
      </c>
    </row>
    <row r="57" spans="1:100" x14ac:dyDescent="0.2">
      <c r="B57" s="31" t="s">
        <v>94</v>
      </c>
      <c r="C57" s="31" t="s">
        <v>94</v>
      </c>
      <c r="D57" s="48">
        <f t="shared" ref="D57:BO57" si="39">+D38</f>
        <v>0</v>
      </c>
      <c r="E57" s="48">
        <f t="shared" si="39"/>
        <v>2353.8196586666668</v>
      </c>
      <c r="F57" s="48">
        <f t="shared" si="39"/>
        <v>5175.9270933333337</v>
      </c>
      <c r="G57" s="48">
        <f t="shared" si="39"/>
        <v>8882.5720133333343</v>
      </c>
      <c r="H57" s="48">
        <f t="shared" si="39"/>
        <v>13135.985749333335</v>
      </c>
      <c r="I57" s="48">
        <f t="shared" si="39"/>
        <v>18135.36671466667</v>
      </c>
      <c r="J57" s="48">
        <f t="shared" si="39"/>
        <v>23342.666424000003</v>
      </c>
      <c r="K57" s="48">
        <f t="shared" si="39"/>
        <v>29047.557117333337</v>
      </c>
      <c r="L57" s="48">
        <f t="shared" si="39"/>
        <v>35444.771912000004</v>
      </c>
      <c r="M57" s="48">
        <f t="shared" si="39"/>
        <v>42384.742840000006</v>
      </c>
      <c r="N57" s="48">
        <f t="shared" si="39"/>
        <v>51263.589226666678</v>
      </c>
      <c r="O57" s="48">
        <f t="shared" si="39"/>
        <v>60403.224493333342</v>
      </c>
      <c r="P57" s="48">
        <f t="shared" si="39"/>
        <v>69778.024829333342</v>
      </c>
      <c r="Q57" s="48">
        <f t="shared" si="39"/>
        <v>79179.644778666669</v>
      </c>
      <c r="R57" s="48">
        <f t="shared" si="39"/>
        <v>88590.201069333329</v>
      </c>
      <c r="S57" s="48">
        <f t="shared" si="39"/>
        <v>98000.757359999989</v>
      </c>
      <c r="T57" s="48">
        <f t="shared" si="39"/>
        <v>107411.31365066665</v>
      </c>
      <c r="U57" s="48">
        <f t="shared" si="39"/>
        <v>116821.86994133331</v>
      </c>
      <c r="V57" s="48">
        <f t="shared" si="39"/>
        <v>126232.42623199997</v>
      </c>
      <c r="W57" s="48">
        <f t="shared" si="39"/>
        <v>135642.98252266663</v>
      </c>
      <c r="X57" s="48">
        <f t="shared" si="39"/>
        <v>145053.53881333329</v>
      </c>
      <c r="Y57" s="48">
        <f t="shared" si="39"/>
        <v>154464.09510399995</v>
      </c>
      <c r="Z57" s="48">
        <f t="shared" si="39"/>
        <v>163874.65139466661</v>
      </c>
      <c r="AA57" s="48">
        <f t="shared" si="39"/>
        <v>173285.20768533327</v>
      </c>
      <c r="AB57" s="48">
        <f t="shared" si="39"/>
        <v>182695.76397599993</v>
      </c>
      <c r="AC57" s="48">
        <f t="shared" si="39"/>
        <v>192106.32026666659</v>
      </c>
      <c r="AD57" s="48">
        <f t="shared" si="39"/>
        <v>201516.87655733325</v>
      </c>
      <c r="AE57" s="48">
        <f t="shared" si="39"/>
        <v>219503.24542666657</v>
      </c>
      <c r="AF57" s="48">
        <f t="shared" si="39"/>
        <v>237489.6142959999</v>
      </c>
      <c r="AG57" s="48">
        <f t="shared" si="39"/>
        <v>255475.98316533322</v>
      </c>
      <c r="AH57" s="48">
        <f t="shared" si="39"/>
        <v>273469.42653066653</v>
      </c>
      <c r="AI57" s="48">
        <f t="shared" si="39"/>
        <v>291455.79539999989</v>
      </c>
      <c r="AJ57" s="48">
        <f t="shared" si="39"/>
        <v>320175.27253066655</v>
      </c>
      <c r="AK57" s="48">
        <f t="shared" si="39"/>
        <v>349385.41275733325</v>
      </c>
      <c r="AL57" s="48">
        <f t="shared" si="39"/>
        <v>379234.21354133327</v>
      </c>
      <c r="AM57" s="48">
        <f t="shared" si="39"/>
        <v>409482.51443733327</v>
      </c>
      <c r="AN57" s="48">
        <f t="shared" si="39"/>
        <v>440341.53166666662</v>
      </c>
      <c r="AO57" s="48">
        <f t="shared" si="39"/>
        <v>471692.07544799993</v>
      </c>
      <c r="AP57" s="48">
        <f t="shared" si="39"/>
        <v>503673.67347733327</v>
      </c>
      <c r="AQ57" s="48">
        <f t="shared" si="39"/>
        <v>536240.42425066663</v>
      </c>
      <c r="AR57" s="48">
        <f t="shared" si="39"/>
        <v>569725.73911733332</v>
      </c>
      <c r="AS57" s="48">
        <f t="shared" si="39"/>
        <v>603647.11011733336</v>
      </c>
      <c r="AT57" s="48">
        <f t="shared" si="39"/>
        <v>638408.61714666674</v>
      </c>
      <c r="AU57" s="48">
        <f t="shared" si="39"/>
        <v>673599.39577333338</v>
      </c>
      <c r="AV57" s="48">
        <f t="shared" si="39"/>
        <v>709255.67034666671</v>
      </c>
      <c r="AW57" s="48">
        <f t="shared" si="39"/>
        <v>745418.49010933342</v>
      </c>
      <c r="AX57" s="48">
        <f t="shared" si="39"/>
        <v>782359.62575466675</v>
      </c>
      <c r="AY57" s="48">
        <f t="shared" si="39"/>
        <v>820145.63840000005</v>
      </c>
      <c r="AZ57" s="48">
        <f t="shared" si="39"/>
        <v>858752.0096613334</v>
      </c>
      <c r="BA57" s="48">
        <f t="shared" si="39"/>
        <v>898491.28318400006</v>
      </c>
      <c r="BB57" s="48">
        <f t="shared" si="39"/>
        <v>938816.02689600002</v>
      </c>
      <c r="BC57" s="48">
        <f t="shared" si="39"/>
        <v>979696.0949893333</v>
      </c>
      <c r="BD57" s="48">
        <f t="shared" si="39"/>
        <v>1021166.4380719999</v>
      </c>
      <c r="BE57" s="48">
        <f t="shared" si="39"/>
        <v>1063325.5719386665</v>
      </c>
      <c r="BF57" s="48">
        <f t="shared" si="39"/>
        <v>1106198.4348799998</v>
      </c>
      <c r="BG57" s="48">
        <f t="shared" si="39"/>
        <v>1149460.5793733331</v>
      </c>
      <c r="BH57" s="48">
        <f t="shared" si="39"/>
        <v>1193643.7800613332</v>
      </c>
      <c r="BI57" s="48">
        <f t="shared" si="39"/>
        <v>1238490.7103653331</v>
      </c>
      <c r="BJ57" s="48">
        <f t="shared" si="39"/>
        <v>1284344.4956906664</v>
      </c>
      <c r="BK57" s="48">
        <f t="shared" si="39"/>
        <v>1331527.8610773331</v>
      </c>
      <c r="BL57" s="48">
        <f t="shared" si="39"/>
        <v>1379593.8074453331</v>
      </c>
      <c r="BM57" s="48">
        <f t="shared" si="39"/>
        <v>1428441.738269333</v>
      </c>
      <c r="BN57" s="48">
        <f t="shared" si="39"/>
        <v>1477500.0500479997</v>
      </c>
      <c r="BO57" s="48">
        <f t="shared" si="39"/>
        <v>1526829.7802853331</v>
      </c>
      <c r="BP57" s="48">
        <f t="shared" ref="BP57:CU57" si="40">+BP38</f>
        <v>1576769.0179413331</v>
      </c>
      <c r="BQ57" s="48">
        <f t="shared" si="40"/>
        <v>1628159.4566159998</v>
      </c>
      <c r="BR57" s="48">
        <f t="shared" si="40"/>
        <v>1679716.4540053331</v>
      </c>
      <c r="BS57" s="48">
        <f t="shared" si="40"/>
        <v>1731285.8329359998</v>
      </c>
      <c r="BT57" s="48">
        <f t="shared" si="40"/>
        <v>1782956.8784719999</v>
      </c>
      <c r="BU57" s="48">
        <f t="shared" si="40"/>
        <v>1834840.585952</v>
      </c>
      <c r="BV57" s="48">
        <f t="shared" si="40"/>
        <v>1887096.9284640001</v>
      </c>
      <c r="BW57" s="48">
        <f t="shared" si="40"/>
        <v>1939672.3234826669</v>
      </c>
      <c r="BX57" s="48">
        <f t="shared" si="40"/>
        <v>1992430.863338667</v>
      </c>
      <c r="BY57" s="48">
        <f t="shared" si="40"/>
        <v>2045149.8222320003</v>
      </c>
      <c r="BZ57" s="48">
        <f t="shared" si="40"/>
        <v>2098005.382850667</v>
      </c>
      <c r="CA57" s="48">
        <f t="shared" si="40"/>
        <v>2151350.9633440003</v>
      </c>
      <c r="CB57" s="48">
        <f t="shared" si="40"/>
        <v>2205855.9147386667</v>
      </c>
      <c r="CC57" s="48">
        <f t="shared" si="40"/>
        <v>2260644.7596773333</v>
      </c>
      <c r="CD57" s="48">
        <f t="shared" si="40"/>
        <v>2315770.2354746666</v>
      </c>
      <c r="CE57" s="48">
        <f t="shared" si="40"/>
        <v>2371567.0716319997</v>
      </c>
      <c r="CF57" s="48">
        <f t="shared" si="40"/>
        <v>2427849.5897333329</v>
      </c>
      <c r="CG57" s="48">
        <f t="shared" si="40"/>
        <v>2484602.8398106662</v>
      </c>
      <c r="CH57" s="48">
        <f t="shared" si="40"/>
        <v>2541731.0860186662</v>
      </c>
      <c r="CI57" s="48">
        <f t="shared" si="40"/>
        <v>2599154.0671946662</v>
      </c>
      <c r="CJ57" s="48">
        <f t="shared" si="40"/>
        <v>2656790.2980373329</v>
      </c>
      <c r="CK57" s="48">
        <f t="shared" si="40"/>
        <v>2714592.5967013328</v>
      </c>
      <c r="CL57" s="48">
        <f t="shared" si="40"/>
        <v>2772710.2455066661</v>
      </c>
      <c r="CM57" s="48">
        <f t="shared" si="40"/>
        <v>2831515.4421546659</v>
      </c>
      <c r="CN57" s="48">
        <f t="shared" si="40"/>
        <v>2891007.5150879994</v>
      </c>
      <c r="CO57" s="48">
        <f t="shared" si="40"/>
        <v>2951049.542026666</v>
      </c>
      <c r="CP57" s="48">
        <f t="shared" si="40"/>
        <v>3012083.4741653325</v>
      </c>
      <c r="CQ57" s="48">
        <f t="shared" si="40"/>
        <v>3073619.8463226659</v>
      </c>
      <c r="CR57" s="48">
        <f t="shared" si="40"/>
        <v>3135364.0507199992</v>
      </c>
      <c r="CS57" s="48">
        <f t="shared" si="40"/>
        <v>3197289.0298799993</v>
      </c>
      <c r="CT57" s="48">
        <f t="shared" si="40"/>
        <v>3259214.0090399995</v>
      </c>
      <c r="CU57" s="48">
        <f t="shared" si="40"/>
        <v>3321138.9881999996</v>
      </c>
    </row>
    <row r="58" spans="1:100" x14ac:dyDescent="0.2">
      <c r="B58" s="31" t="s">
        <v>95</v>
      </c>
      <c r="C58" s="31" t="s">
        <v>95</v>
      </c>
      <c r="D58" s="48">
        <f t="shared" ref="D58:BO58" si="41">+D48</f>
        <v>9458.9982812500002</v>
      </c>
      <c r="E58" s="48">
        <f t="shared" si="41"/>
        <v>18917.9965625</v>
      </c>
      <c r="F58" s="48">
        <f t="shared" si="41"/>
        <v>28376.994843749999</v>
      </c>
      <c r="G58" s="48">
        <f t="shared" si="41"/>
        <v>37835.993125000001</v>
      </c>
      <c r="H58" s="48">
        <f t="shared" si="41"/>
        <v>47294.991406250003</v>
      </c>
      <c r="I58" s="48">
        <f t="shared" si="41"/>
        <v>56753.989687500005</v>
      </c>
      <c r="J58" s="48">
        <f t="shared" si="41"/>
        <v>66212.987968750007</v>
      </c>
      <c r="K58" s="48">
        <f t="shared" si="41"/>
        <v>75671.986250000002</v>
      </c>
      <c r="L58" s="48">
        <f t="shared" si="41"/>
        <v>85130.984531249997</v>
      </c>
      <c r="M58" s="48">
        <f t="shared" si="41"/>
        <v>94589.982812499991</v>
      </c>
      <c r="N58" s="48">
        <f t="shared" si="41"/>
        <v>113365.63741629166</v>
      </c>
      <c r="O58" s="48">
        <f t="shared" si="41"/>
        <v>132141.29202008335</v>
      </c>
      <c r="P58" s="48">
        <f t="shared" si="41"/>
        <v>150916.946623875</v>
      </c>
      <c r="Q58" s="48">
        <f t="shared" si="41"/>
        <v>169692.60122766666</v>
      </c>
      <c r="R58" s="48">
        <f t="shared" si="41"/>
        <v>188468.25583145831</v>
      </c>
      <c r="S58" s="48">
        <f t="shared" si="41"/>
        <v>207243.91043524997</v>
      </c>
      <c r="T58" s="48">
        <f t="shared" si="41"/>
        <v>226019.56503904163</v>
      </c>
      <c r="U58" s="48">
        <f t="shared" si="41"/>
        <v>244795.21964283328</v>
      </c>
      <c r="V58" s="48">
        <f t="shared" si="41"/>
        <v>263570.87424662494</v>
      </c>
      <c r="W58" s="48">
        <f t="shared" si="41"/>
        <v>282346.52885041659</v>
      </c>
      <c r="X58" s="48">
        <f t="shared" si="41"/>
        <v>301122.18345420825</v>
      </c>
      <c r="Y58" s="48">
        <f t="shared" si="41"/>
        <v>319897.83805799991</v>
      </c>
      <c r="Z58" s="48">
        <f t="shared" si="41"/>
        <v>350467.89226275822</v>
      </c>
      <c r="AA58" s="48">
        <f t="shared" si="41"/>
        <v>381037.94646751654</v>
      </c>
      <c r="AB58" s="48">
        <f t="shared" si="41"/>
        <v>411608.00067227485</v>
      </c>
      <c r="AC58" s="48">
        <f t="shared" si="41"/>
        <v>442178.05487703317</v>
      </c>
      <c r="AD58" s="48">
        <f t="shared" si="41"/>
        <v>481884.27305054152</v>
      </c>
      <c r="AE58" s="48">
        <f t="shared" si="41"/>
        <v>521590.49122404988</v>
      </c>
      <c r="AF58" s="48">
        <f t="shared" si="41"/>
        <v>561296.70939755824</v>
      </c>
      <c r="AG58" s="48">
        <f t="shared" si="41"/>
        <v>601002.92757106654</v>
      </c>
      <c r="AH58" s="48">
        <f t="shared" si="41"/>
        <v>640709.14574457484</v>
      </c>
      <c r="AI58" s="48">
        <f t="shared" si="41"/>
        <v>680415.36391808314</v>
      </c>
      <c r="AJ58" s="48">
        <f t="shared" si="41"/>
        <v>720121.58209159144</v>
      </c>
      <c r="AK58" s="48">
        <f t="shared" si="41"/>
        <v>759827.80026509974</v>
      </c>
      <c r="AL58" s="48">
        <f t="shared" si="41"/>
        <v>825888.82409658306</v>
      </c>
      <c r="AM58" s="48">
        <f t="shared" si="41"/>
        <v>891949.84792806639</v>
      </c>
      <c r="AN58" s="48">
        <f t="shared" si="41"/>
        <v>958010.87175954971</v>
      </c>
      <c r="AO58" s="48">
        <f t="shared" si="41"/>
        <v>1024071.895591033</v>
      </c>
      <c r="AP58" s="48">
        <f t="shared" si="41"/>
        <v>1090132.9194225164</v>
      </c>
      <c r="AQ58" s="48">
        <f t="shared" si="41"/>
        <v>1156193.9432539998</v>
      </c>
      <c r="AR58" s="48">
        <f t="shared" si="41"/>
        <v>1222254.9670854833</v>
      </c>
      <c r="AS58" s="48">
        <f t="shared" si="41"/>
        <v>1288315.9909169667</v>
      </c>
      <c r="AT58" s="48">
        <f t="shared" si="41"/>
        <v>1354377.0147484501</v>
      </c>
      <c r="AU58" s="48">
        <f t="shared" si="41"/>
        <v>1420438.0385799336</v>
      </c>
      <c r="AV58" s="48">
        <f t="shared" si="41"/>
        <v>1486499.062411417</v>
      </c>
      <c r="AW58" s="48">
        <f t="shared" si="41"/>
        <v>1552560.0862429005</v>
      </c>
      <c r="AX58" s="48">
        <f t="shared" si="41"/>
        <v>1630712.7514786921</v>
      </c>
      <c r="AY58" s="48">
        <f t="shared" si="41"/>
        <v>1708865.4167144836</v>
      </c>
      <c r="AZ58" s="48">
        <f t="shared" si="41"/>
        <v>1787018.0819502752</v>
      </c>
      <c r="BA58" s="48">
        <f t="shared" si="41"/>
        <v>1865170.7471860668</v>
      </c>
      <c r="BB58" s="48">
        <f t="shared" si="41"/>
        <v>1943323.4124218584</v>
      </c>
      <c r="BC58" s="48">
        <f t="shared" si="41"/>
        <v>2021476.07765765</v>
      </c>
      <c r="BD58" s="48">
        <f t="shared" si="41"/>
        <v>2099628.7428934416</v>
      </c>
      <c r="BE58" s="48">
        <f t="shared" si="41"/>
        <v>2177781.4081292334</v>
      </c>
      <c r="BF58" s="48">
        <f t="shared" si="41"/>
        <v>2255934.0733650252</v>
      </c>
      <c r="BG58" s="48">
        <f t="shared" si="41"/>
        <v>2334086.738600817</v>
      </c>
      <c r="BH58" s="48">
        <f t="shared" si="41"/>
        <v>2412239.4038366089</v>
      </c>
      <c r="BI58" s="48">
        <f t="shared" si="41"/>
        <v>2490392.0690724007</v>
      </c>
      <c r="BJ58" s="48">
        <f t="shared" si="41"/>
        <v>2579004.2637966755</v>
      </c>
      <c r="BK58" s="48">
        <f t="shared" si="41"/>
        <v>2667616.4585209503</v>
      </c>
      <c r="BL58" s="48">
        <f t="shared" si="41"/>
        <v>2756228.6532452251</v>
      </c>
      <c r="BM58" s="48">
        <f t="shared" si="41"/>
        <v>2844840.8479694999</v>
      </c>
      <c r="BN58" s="48">
        <f t="shared" si="41"/>
        <v>2933453.0426937747</v>
      </c>
      <c r="BO58" s="48">
        <f t="shared" si="41"/>
        <v>3022065.2374180495</v>
      </c>
      <c r="BP58" s="48">
        <f t="shared" ref="BP58:CU58" si="42">+BP48</f>
        <v>3110677.4321423243</v>
      </c>
      <c r="BQ58" s="48">
        <f t="shared" si="42"/>
        <v>3199289.6268665991</v>
      </c>
      <c r="BR58" s="48">
        <f t="shared" si="42"/>
        <v>3287901.8215908739</v>
      </c>
      <c r="BS58" s="48">
        <f t="shared" si="42"/>
        <v>3376514.0163151487</v>
      </c>
      <c r="BT58" s="48">
        <f t="shared" si="42"/>
        <v>3465126.2110394235</v>
      </c>
      <c r="BU58" s="48">
        <f t="shared" si="42"/>
        <v>3553738.4057636983</v>
      </c>
      <c r="BV58" s="48">
        <f t="shared" si="42"/>
        <v>3647710.6763072899</v>
      </c>
      <c r="BW58" s="48">
        <f t="shared" si="42"/>
        <v>3741682.9468508814</v>
      </c>
      <c r="BX58" s="48">
        <f t="shared" si="42"/>
        <v>3835655.217394473</v>
      </c>
      <c r="BY58" s="48">
        <f t="shared" si="42"/>
        <v>3929627.4879380646</v>
      </c>
      <c r="BZ58" s="48">
        <f t="shared" si="42"/>
        <v>4023599.7584816562</v>
      </c>
      <c r="CA58" s="48">
        <f t="shared" si="42"/>
        <v>4117572.0290252478</v>
      </c>
      <c r="CB58" s="48">
        <f t="shared" si="42"/>
        <v>4211544.2995688394</v>
      </c>
      <c r="CC58" s="48">
        <f t="shared" si="42"/>
        <v>4305516.5701124314</v>
      </c>
      <c r="CD58" s="48">
        <f t="shared" si="42"/>
        <v>4399488.8406560235</v>
      </c>
      <c r="CE58" s="48">
        <f t="shared" si="42"/>
        <v>4493461.1111996155</v>
      </c>
      <c r="CF58" s="48">
        <f t="shared" si="42"/>
        <v>4587433.3817432076</v>
      </c>
      <c r="CG58" s="48">
        <f t="shared" si="42"/>
        <v>4681405.6522867996</v>
      </c>
      <c r="CH58" s="48">
        <f t="shared" si="42"/>
        <v>4778634.3753951751</v>
      </c>
      <c r="CI58" s="48">
        <f t="shared" si="42"/>
        <v>4875863.0985035505</v>
      </c>
      <c r="CJ58" s="48">
        <f t="shared" si="42"/>
        <v>4973091.821611926</v>
      </c>
      <c r="CK58" s="48">
        <f t="shared" si="42"/>
        <v>5070320.5447203014</v>
      </c>
      <c r="CL58" s="48">
        <f t="shared" si="42"/>
        <v>5167549.2678286768</v>
      </c>
      <c r="CM58" s="48">
        <f t="shared" si="42"/>
        <v>5264777.9909370523</v>
      </c>
      <c r="CN58" s="48">
        <f t="shared" si="42"/>
        <v>5362006.7140454277</v>
      </c>
      <c r="CO58" s="48">
        <f t="shared" si="42"/>
        <v>5459235.4371538032</v>
      </c>
      <c r="CP58" s="48">
        <f t="shared" si="42"/>
        <v>5556464.1602621786</v>
      </c>
      <c r="CQ58" s="48">
        <f t="shared" si="42"/>
        <v>5653692.8833705541</v>
      </c>
      <c r="CR58" s="48">
        <f t="shared" si="42"/>
        <v>5750921.6064789295</v>
      </c>
      <c r="CS58" s="48">
        <f t="shared" si="42"/>
        <v>5848150.329587305</v>
      </c>
      <c r="CT58" s="48">
        <f t="shared" si="42"/>
        <v>5943897.7196757467</v>
      </c>
      <c r="CU58" s="48">
        <f t="shared" si="42"/>
        <v>6039645.1097641885</v>
      </c>
    </row>
    <row r="59" spans="1:100" x14ac:dyDescent="0.2"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</row>
    <row r="60" spans="1:100" x14ac:dyDescent="0.2"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</row>
    <row r="61" spans="1:100" x14ac:dyDescent="0.2">
      <c r="A61" s="113"/>
      <c r="B61" s="113" t="s">
        <v>96</v>
      </c>
      <c r="C61" s="114" t="s">
        <v>16</v>
      </c>
      <c r="D61" s="115">
        <f t="shared" ref="D61:AL61" si="43">-(D58-D57)*0.21</f>
        <v>-1986.3896390625</v>
      </c>
      <c r="E61" s="115">
        <f t="shared" si="43"/>
        <v>-3478.477149805</v>
      </c>
      <c r="F61" s="115">
        <f t="shared" si="43"/>
        <v>-4872.2242275874996</v>
      </c>
      <c r="G61" s="115">
        <f t="shared" si="43"/>
        <v>-6080.2184334499998</v>
      </c>
      <c r="H61" s="115">
        <f t="shared" si="43"/>
        <v>-7173.3911879525003</v>
      </c>
      <c r="I61" s="115">
        <f t="shared" si="43"/>
        <v>-8109.9108242949997</v>
      </c>
      <c r="J61" s="115">
        <f t="shared" si="43"/>
        <v>-9002.7675243975009</v>
      </c>
      <c r="K61" s="115">
        <f t="shared" si="43"/>
        <v>-9791.1301178599988</v>
      </c>
      <c r="L61" s="115">
        <f t="shared" si="43"/>
        <v>-10434.104650042498</v>
      </c>
      <c r="M61" s="115">
        <f t="shared" si="43"/>
        <v>-10963.100394224997</v>
      </c>
      <c r="N61" s="115">
        <f t="shared" si="43"/>
        <v>-13041.430119821247</v>
      </c>
      <c r="O61" s="115">
        <f t="shared" si="43"/>
        <v>-15064.994180617501</v>
      </c>
      <c r="P61" s="115">
        <f t="shared" si="43"/>
        <v>-17039.173576853747</v>
      </c>
      <c r="Q61" s="115">
        <f t="shared" si="43"/>
        <v>-19007.720854289997</v>
      </c>
      <c r="R61" s="115">
        <f t="shared" si="43"/>
        <v>-20974.391500046248</v>
      </c>
      <c r="S61" s="115">
        <f t="shared" si="43"/>
        <v>-22941.062145802494</v>
      </c>
      <c r="T61" s="115">
        <f t="shared" si="43"/>
        <v>-24907.732791558745</v>
      </c>
      <c r="U61" s="115">
        <f t="shared" si="43"/>
        <v>-26874.403437314995</v>
      </c>
      <c r="V61" s="115">
        <f t="shared" si="43"/>
        <v>-28841.074083071242</v>
      </c>
      <c r="W61" s="115">
        <f t="shared" si="43"/>
        <v>-30807.744728827493</v>
      </c>
      <c r="X61" s="115">
        <f t="shared" si="43"/>
        <v>-32774.415374583739</v>
      </c>
      <c r="Y61" s="115">
        <f t="shared" si="43"/>
        <v>-34741.086020339993</v>
      </c>
      <c r="Z61" s="115">
        <f t="shared" si="43"/>
        <v>-39184.580582299241</v>
      </c>
      <c r="AA61" s="115">
        <f t="shared" si="43"/>
        <v>-43628.075144258488</v>
      </c>
      <c r="AB61" s="115">
        <f t="shared" si="43"/>
        <v>-48071.569706217735</v>
      </c>
      <c r="AC61" s="115">
        <f t="shared" si="43"/>
        <v>-52515.064268176982</v>
      </c>
      <c r="AD61" s="115">
        <f t="shared" si="43"/>
        <v>-58877.153263573731</v>
      </c>
      <c r="AE61" s="115">
        <f t="shared" si="43"/>
        <v>-63438.321617450492</v>
      </c>
      <c r="AF61" s="115">
        <f t="shared" si="43"/>
        <v>-67999.489971327261</v>
      </c>
      <c r="AG61" s="115">
        <f t="shared" si="43"/>
        <v>-72560.658325204</v>
      </c>
      <c r="AH61" s="115">
        <f t="shared" si="43"/>
        <v>-77120.341034920741</v>
      </c>
      <c r="AI61" s="115">
        <f t="shared" si="43"/>
        <v>-81681.50938879748</v>
      </c>
      <c r="AJ61" s="115">
        <f t="shared" si="43"/>
        <v>-83988.72500779423</v>
      </c>
      <c r="AK61" s="115">
        <f t="shared" si="43"/>
        <v>-86192.901376630965</v>
      </c>
      <c r="AL61" s="115">
        <f t="shared" si="43"/>
        <v>-93797.468216602458</v>
      </c>
      <c r="AM61" s="115">
        <f>-(AM58-AM57)*0.21</f>
        <v>-101318.14003305395</v>
      </c>
      <c r="AN61" s="115">
        <f t="shared" ref="AN61:CU61" si="44">-(AN58-AN57)*0.21</f>
        <v>-108710.56141950545</v>
      </c>
      <c r="AO61" s="115">
        <f t="shared" si="44"/>
        <v>-115999.76223003694</v>
      </c>
      <c r="AP61" s="115">
        <f t="shared" si="44"/>
        <v>-123156.44164848844</v>
      </c>
      <c r="AQ61" s="115">
        <f t="shared" si="44"/>
        <v>-130190.23899069996</v>
      </c>
      <c r="AR61" s="115">
        <f t="shared" si="44"/>
        <v>-137031.13787331147</v>
      </c>
      <c r="AS61" s="115">
        <f t="shared" si="44"/>
        <v>-143780.46496792301</v>
      </c>
      <c r="AT61" s="115">
        <f t="shared" si="44"/>
        <v>-150353.36349637451</v>
      </c>
      <c r="AU61" s="115">
        <f t="shared" si="44"/>
        <v>-156836.11498938603</v>
      </c>
      <c r="AV61" s="115">
        <f t="shared" si="44"/>
        <v>-163221.11233359756</v>
      </c>
      <c r="AW61" s="115">
        <f t="shared" si="44"/>
        <v>-169499.73518804906</v>
      </c>
      <c r="AX61" s="115">
        <f t="shared" si="44"/>
        <v>-178154.15640204531</v>
      </c>
      <c r="AY61" s="115">
        <f t="shared" si="44"/>
        <v>-186631.15344604154</v>
      </c>
      <c r="AZ61" s="115">
        <f t="shared" si="44"/>
        <v>-194935.87518067777</v>
      </c>
      <c r="BA61" s="115">
        <f t="shared" si="44"/>
        <v>-203002.68744043401</v>
      </c>
      <c r="BB61" s="115">
        <f t="shared" si="44"/>
        <v>-210946.55096043026</v>
      </c>
      <c r="BC61" s="115">
        <f t="shared" si="44"/>
        <v>-218773.79636034649</v>
      </c>
      <c r="BD61" s="115">
        <f t="shared" si="44"/>
        <v>-226477.08401250275</v>
      </c>
      <c r="BE61" s="115">
        <f t="shared" si="44"/>
        <v>-234035.72560001904</v>
      </c>
      <c r="BF61" s="115">
        <f t="shared" si="44"/>
        <v>-241444.48408185533</v>
      </c>
      <c r="BG61" s="115">
        <f t="shared" si="44"/>
        <v>-248771.4934377716</v>
      </c>
      <c r="BH61" s="115">
        <f t="shared" si="44"/>
        <v>-255905.08099280787</v>
      </c>
      <c r="BI61" s="115">
        <f t="shared" si="44"/>
        <v>-262899.2853284842</v>
      </c>
      <c r="BJ61" s="115">
        <f t="shared" si="44"/>
        <v>-271878.55130226188</v>
      </c>
      <c r="BK61" s="115">
        <f t="shared" si="44"/>
        <v>-280578.60546315962</v>
      </c>
      <c r="BL61" s="115">
        <f t="shared" si="44"/>
        <v>-289093.31761797733</v>
      </c>
      <c r="BM61" s="115">
        <f t="shared" si="44"/>
        <v>-297443.81303703506</v>
      </c>
      <c r="BN61" s="115">
        <f t="shared" si="44"/>
        <v>-305750.12845561275</v>
      </c>
      <c r="BO61" s="115">
        <f t="shared" si="44"/>
        <v>-313999.44599787041</v>
      </c>
      <c r="BP61" s="115">
        <f t="shared" si="44"/>
        <v>-322120.76698220812</v>
      </c>
      <c r="BQ61" s="115">
        <f t="shared" si="44"/>
        <v>-329937.33575262583</v>
      </c>
      <c r="BR61" s="115">
        <f>-(BR58-BR57)*0.21</f>
        <v>-337718.92719296354</v>
      </c>
      <c r="BS61" s="115">
        <f t="shared" si="44"/>
        <v>-345497.91850962123</v>
      </c>
      <c r="BT61" s="115">
        <f t="shared" si="44"/>
        <v>-353255.55983915896</v>
      </c>
      <c r="BU61" s="115">
        <f t="shared" si="44"/>
        <v>-360968.54216045665</v>
      </c>
      <c r="BV61" s="115">
        <f t="shared" si="44"/>
        <v>-369728.88704709086</v>
      </c>
      <c r="BW61" s="115">
        <f t="shared" si="44"/>
        <v>-378422.23090732505</v>
      </c>
      <c r="BX61" s="115">
        <f t="shared" si="44"/>
        <v>-387077.11435171927</v>
      </c>
      <c r="BY61" s="115">
        <f t="shared" si="44"/>
        <v>-395740.30979827349</v>
      </c>
      <c r="BZ61" s="115">
        <f t="shared" si="44"/>
        <v>-404374.81888250774</v>
      </c>
      <c r="CA61" s="115">
        <f t="shared" si="44"/>
        <v>-412906.42379306199</v>
      </c>
      <c r="CB61" s="115">
        <f t="shared" si="44"/>
        <v>-421194.56081433623</v>
      </c>
      <c r="CC61" s="115">
        <f t="shared" si="44"/>
        <v>-429423.08019137057</v>
      </c>
      <c r="CD61" s="115">
        <f t="shared" si="44"/>
        <v>-437580.9070880849</v>
      </c>
      <c r="CE61" s="115">
        <f t="shared" si="44"/>
        <v>-445597.74830919929</v>
      </c>
      <c r="CF61" s="115">
        <f t="shared" si="44"/>
        <v>-453512.59632207366</v>
      </c>
      <c r="CG61" s="115">
        <f t="shared" si="44"/>
        <v>-461328.59061998798</v>
      </c>
      <c r="CH61" s="115">
        <f t="shared" si="44"/>
        <v>-469749.69076906686</v>
      </c>
      <c r="CI61" s="115">
        <f t="shared" si="44"/>
        <v>-478108.89657486568</v>
      </c>
      <c r="CJ61" s="115">
        <f t="shared" si="44"/>
        <v>-486423.31995066453</v>
      </c>
      <c r="CK61" s="115">
        <f t="shared" si="44"/>
        <v>-494702.86908398336</v>
      </c>
      <c r="CL61" s="115">
        <f t="shared" si="44"/>
        <v>-502916.19468762225</v>
      </c>
      <c r="CM61" s="115">
        <f t="shared" si="44"/>
        <v>-510985.13524430111</v>
      </c>
      <c r="CN61" s="115">
        <f t="shared" si="44"/>
        <v>-518909.83178105991</v>
      </c>
      <c r="CO61" s="115">
        <f t="shared" si="44"/>
        <v>-526719.03797669883</v>
      </c>
      <c r="CP61" s="115">
        <f t="shared" si="44"/>
        <v>-534319.94408033765</v>
      </c>
      <c r="CQ61" s="115">
        <f t="shared" si="44"/>
        <v>-541815.33778005652</v>
      </c>
      <c r="CR61" s="115">
        <f t="shared" si="44"/>
        <v>-549267.08670937538</v>
      </c>
      <c r="CS61" s="115">
        <f t="shared" si="44"/>
        <v>-556680.87293853413</v>
      </c>
      <c r="CT61" s="115">
        <f t="shared" si="44"/>
        <v>-563783.57923350693</v>
      </c>
      <c r="CU61" s="115">
        <f t="shared" si="44"/>
        <v>-570886.28552847961</v>
      </c>
      <c r="CV61" s="113"/>
    </row>
    <row r="62" spans="1:100" x14ac:dyDescent="0.2"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</row>
    <row r="63" spans="1:100" x14ac:dyDescent="0.2">
      <c r="AE63" s="48"/>
      <c r="AF63" s="48"/>
      <c r="AG63" s="48"/>
      <c r="AH63" s="48"/>
      <c r="AI63" s="48"/>
    </row>
    <row r="64" spans="1:100" x14ac:dyDescent="0.2">
      <c r="B64" s="260" t="s">
        <v>36</v>
      </c>
      <c r="C64" s="116" t="s">
        <v>15</v>
      </c>
      <c r="D64" s="48">
        <f t="shared" ref="D64:BO64" si="45">D31-D38</f>
        <v>802438.52</v>
      </c>
      <c r="E64" s="48">
        <f t="shared" si="45"/>
        <v>959728.26034133346</v>
      </c>
      <c r="F64" s="48">
        <f t="shared" si="45"/>
        <v>1258453.0229066669</v>
      </c>
      <c r="G64" s="48">
        <f t="shared" si="45"/>
        <v>1441144.8379866667</v>
      </c>
      <c r="H64" s="48">
        <f t="shared" si="45"/>
        <v>1691198.4342506668</v>
      </c>
      <c r="I64" s="48">
        <f t="shared" si="45"/>
        <v>1757080.4432853335</v>
      </c>
      <c r="J64" s="48">
        <f t="shared" si="45"/>
        <v>1921506.4335760002</v>
      </c>
      <c r="K64" s="48">
        <f t="shared" si="45"/>
        <v>2151821.122882667</v>
      </c>
      <c r="L64" s="48">
        <f t="shared" si="45"/>
        <v>2330454.408088</v>
      </c>
      <c r="M64" s="48">
        <f t="shared" si="45"/>
        <v>2984494.7071600002</v>
      </c>
      <c r="N64" s="48">
        <f t="shared" si="45"/>
        <v>3064521.1607733332</v>
      </c>
      <c r="O64" s="48">
        <f t="shared" si="45"/>
        <v>3135551.435506667</v>
      </c>
      <c r="P64" s="48">
        <f t="shared" si="45"/>
        <v>3135319.6851706668</v>
      </c>
      <c r="Q64" s="48">
        <f t="shared" si="45"/>
        <v>3128964.5452213334</v>
      </c>
      <c r="R64" s="48">
        <f t="shared" si="45"/>
        <v>3119553.9889306668</v>
      </c>
      <c r="S64" s="48">
        <f t="shared" si="45"/>
        <v>3110143.4326399998</v>
      </c>
      <c r="T64" s="48">
        <f t="shared" si="45"/>
        <v>3100732.8763493332</v>
      </c>
      <c r="U64" s="48">
        <f t="shared" si="45"/>
        <v>3091322.3200586666</v>
      </c>
      <c r="V64" s="48">
        <f t="shared" si="45"/>
        <v>3081911.7637680001</v>
      </c>
      <c r="W64" s="48">
        <f t="shared" si="45"/>
        <v>3072501.2074773335</v>
      </c>
      <c r="X64" s="48">
        <f t="shared" si="45"/>
        <v>3063090.6511866665</v>
      </c>
      <c r="Y64" s="48">
        <f t="shared" si="45"/>
        <v>3053680.0948959999</v>
      </c>
      <c r="Z64" s="48">
        <f t="shared" si="45"/>
        <v>3044269.5386053333</v>
      </c>
      <c r="AA64" s="48">
        <f t="shared" si="45"/>
        <v>3034858.9823146667</v>
      </c>
      <c r="AB64" s="48">
        <f t="shared" si="45"/>
        <v>3025448.4260240002</v>
      </c>
      <c r="AC64" s="48">
        <f t="shared" si="45"/>
        <v>3016037.8697333336</v>
      </c>
      <c r="AD64" s="48">
        <f t="shared" si="45"/>
        <v>5930199.7834426668</v>
      </c>
      <c r="AE64" s="48">
        <f t="shared" si="45"/>
        <v>5912213.4145733332</v>
      </c>
      <c r="AF64" s="48">
        <f t="shared" si="45"/>
        <v>5894227.0457040006</v>
      </c>
      <c r="AG64" s="48">
        <f t="shared" si="45"/>
        <v>5878652.4368346669</v>
      </c>
      <c r="AH64" s="48">
        <f t="shared" si="45"/>
        <v>5858247.2334693335</v>
      </c>
      <c r="AI64" s="48">
        <f t="shared" si="45"/>
        <v>9499275.0446000006</v>
      </c>
      <c r="AJ64" s="48">
        <f t="shared" si="45"/>
        <v>9637827.077469334</v>
      </c>
      <c r="AK64" s="48">
        <f t="shared" si="45"/>
        <v>9826342.1272426657</v>
      </c>
      <c r="AL64" s="48">
        <f t="shared" si="45"/>
        <v>9932686.5464586671</v>
      </c>
      <c r="AM64" s="48">
        <f t="shared" si="45"/>
        <v>10110636.995562667</v>
      </c>
      <c r="AN64" s="48">
        <f t="shared" si="45"/>
        <v>10247343.848333333</v>
      </c>
      <c r="AO64" s="48">
        <f t="shared" si="45"/>
        <v>10431125.434551999</v>
      </c>
      <c r="AP64" s="48">
        <f t="shared" si="45"/>
        <v>10598627.726522667</v>
      </c>
      <c r="AQ64" s="48">
        <f t="shared" si="45"/>
        <v>10879207.825749334</v>
      </c>
      <c r="AR64" s="48">
        <f t="shared" si="45"/>
        <v>10994378.010882666</v>
      </c>
      <c r="AS64" s="48">
        <f t="shared" si="45"/>
        <v>11246866.649882667</v>
      </c>
      <c r="AT64" s="48">
        <f t="shared" si="45"/>
        <v>11358447.732853333</v>
      </c>
      <c r="AU64" s="48">
        <f t="shared" si="45"/>
        <v>11481948.754226668</v>
      </c>
      <c r="AV64" s="48">
        <f t="shared" si="45"/>
        <v>11618978.339653334</v>
      </c>
      <c r="AW64" s="48">
        <f t="shared" si="45"/>
        <v>11848150.479890667</v>
      </c>
      <c r="AX64" s="48">
        <f t="shared" si="45"/>
        <v>12099235.594245333</v>
      </c>
      <c r="AY64" s="48">
        <f t="shared" si="45"/>
        <v>12341117.291600002</v>
      </c>
      <c r="AZ64" s="48">
        <f t="shared" si="45"/>
        <v>12688727.600338668</v>
      </c>
      <c r="BA64" s="48">
        <f t="shared" si="45"/>
        <v>12848580.436816001</v>
      </c>
      <c r="BB64" s="48">
        <f t="shared" si="45"/>
        <v>12997570.823104002</v>
      </c>
      <c r="BC64" s="48">
        <f t="shared" si="45"/>
        <v>13157920.865010668</v>
      </c>
      <c r="BD64" s="48">
        <f t="shared" si="45"/>
        <v>13351265.561928</v>
      </c>
      <c r="BE64" s="48">
        <f t="shared" si="45"/>
        <v>13552423.158061333</v>
      </c>
      <c r="BF64" s="48">
        <f t="shared" si="45"/>
        <v>13642259.91512</v>
      </c>
      <c r="BG64" s="48">
        <f t="shared" si="45"/>
        <v>13912994.200626666</v>
      </c>
      <c r="BH64" s="48">
        <f t="shared" si="45"/>
        <v>14095082.459938668</v>
      </c>
      <c r="BI64" s="48">
        <f t="shared" si="45"/>
        <v>14393481.559634667</v>
      </c>
      <c r="BJ64" s="48">
        <f t="shared" si="45"/>
        <v>14800893.704309333</v>
      </c>
      <c r="BK64" s="48">
        <f t="shared" si="45"/>
        <v>15054590.218922667</v>
      </c>
      <c r="BL64" s="48">
        <f t="shared" si="45"/>
        <v>15273109.882554667</v>
      </c>
      <c r="BM64" s="48">
        <f t="shared" si="45"/>
        <v>15295982.731730666</v>
      </c>
      <c r="BN64" s="48">
        <f t="shared" si="45"/>
        <v>15339453.439951999</v>
      </c>
      <c r="BO64" s="48">
        <f t="shared" si="45"/>
        <v>15497910.329714667</v>
      </c>
      <c r="BP64" s="48">
        <f t="shared" ref="BP64:CU64" si="46">BP31-BP38</f>
        <v>15942698.712058667</v>
      </c>
      <c r="BQ64" s="48">
        <f t="shared" si="46"/>
        <v>15948089.653384</v>
      </c>
      <c r="BR64" s="48">
        <f t="shared" si="46"/>
        <v>15900753.635994667</v>
      </c>
      <c r="BS64" s="48">
        <f t="shared" si="46"/>
        <v>15883843.327064</v>
      </c>
      <c r="BT64" s="48">
        <f t="shared" si="46"/>
        <v>15904670.671528</v>
      </c>
      <c r="BU64" s="48">
        <f t="shared" si="46"/>
        <v>15979821.634048002</v>
      </c>
      <c r="BV64" s="48">
        <f t="shared" si="46"/>
        <v>16036333.191536002</v>
      </c>
      <c r="BW64" s="48">
        <f t="shared" si="46"/>
        <v>16046193.536517333</v>
      </c>
      <c r="BX64" s="48">
        <f t="shared" si="46"/>
        <v>15979941.48666133</v>
      </c>
      <c r="BY64" s="48">
        <f t="shared" si="46"/>
        <v>15973791.297767997</v>
      </c>
      <c r="BZ64" s="48">
        <f t="shared" si="46"/>
        <v>16087987.96714933</v>
      </c>
      <c r="CA64" s="48">
        <f t="shared" si="46"/>
        <v>16429882.466655996</v>
      </c>
      <c r="CB64" s="48">
        <f t="shared" si="46"/>
        <v>16472159.40526133</v>
      </c>
      <c r="CC64" s="48">
        <f t="shared" si="46"/>
        <v>16532131.080322662</v>
      </c>
      <c r="CD64" s="48">
        <f t="shared" si="46"/>
        <v>16705878.454525331</v>
      </c>
      <c r="CE64" s="48">
        <f t="shared" si="46"/>
        <v>16815655.008368</v>
      </c>
      <c r="CF64" s="48">
        <f t="shared" si="46"/>
        <v>16919849.300266664</v>
      </c>
      <c r="CG64" s="48">
        <f t="shared" si="46"/>
        <v>16990935.640189331</v>
      </c>
      <c r="CH64" s="48">
        <f t="shared" si="46"/>
        <v>17034285.223981328</v>
      </c>
      <c r="CI64" s="48">
        <f t="shared" si="46"/>
        <v>17049560.992805328</v>
      </c>
      <c r="CJ64" s="48">
        <f t="shared" si="46"/>
        <v>17048538.791962665</v>
      </c>
      <c r="CK64" s="48">
        <f t="shared" si="46"/>
        <v>17098242.223298665</v>
      </c>
      <c r="CL64" s="48">
        <f t="shared" si="46"/>
        <v>17274515.884493329</v>
      </c>
      <c r="CM64" s="48">
        <f t="shared" si="46"/>
        <v>17449873.057845332</v>
      </c>
      <c r="CN64" s="48">
        <f t="shared" si="46"/>
        <v>17577865.304911997</v>
      </c>
      <c r="CO64" s="48">
        <f t="shared" si="46"/>
        <v>17855972.777973332</v>
      </c>
      <c r="CP64" s="48">
        <f t="shared" si="46"/>
        <v>17966225.215834666</v>
      </c>
      <c r="CQ64" s="48">
        <f t="shared" si="46"/>
        <v>17975540.743677329</v>
      </c>
      <c r="CR64" s="48">
        <f t="shared" si="46"/>
        <v>17975424.299279999</v>
      </c>
      <c r="CS64" s="48">
        <f t="shared" si="46"/>
        <v>17913499.320119999</v>
      </c>
      <c r="CT64" s="48">
        <f t="shared" si="46"/>
        <v>17851574.34096</v>
      </c>
      <c r="CU64" s="48">
        <f t="shared" si="46"/>
        <v>17789649.3618</v>
      </c>
    </row>
    <row r="65" spans="2:99" x14ac:dyDescent="0.2">
      <c r="B65" s="260"/>
      <c r="C65" s="116" t="s">
        <v>97</v>
      </c>
      <c r="D65" s="117">
        <f t="shared" ref="D65:BO65" si="47">D31-D48</f>
        <v>792979.52171875001</v>
      </c>
      <c r="E65" s="117">
        <f t="shared" si="47"/>
        <v>943164.08343750006</v>
      </c>
      <c r="F65" s="117">
        <f t="shared" si="47"/>
        <v>1235251.9551562502</v>
      </c>
      <c r="G65" s="117">
        <f t="shared" si="47"/>
        <v>1412191.4168750001</v>
      </c>
      <c r="H65" s="117">
        <f t="shared" si="47"/>
        <v>1657039.4285937501</v>
      </c>
      <c r="I65" s="117">
        <f t="shared" si="47"/>
        <v>1718461.8203125</v>
      </c>
      <c r="J65" s="117">
        <f t="shared" si="47"/>
        <v>1878636.11203125</v>
      </c>
      <c r="K65" s="117">
        <f t="shared" si="47"/>
        <v>2105196.6937500001</v>
      </c>
      <c r="L65" s="117">
        <f t="shared" si="47"/>
        <v>2280768.1954687503</v>
      </c>
      <c r="M65" s="117">
        <f t="shared" si="47"/>
        <v>2932289.4671875001</v>
      </c>
      <c r="N65" s="117">
        <f t="shared" si="47"/>
        <v>3002419.1125837085</v>
      </c>
      <c r="O65" s="117">
        <f t="shared" si="47"/>
        <v>3063813.3679799167</v>
      </c>
      <c r="P65" s="117">
        <f t="shared" si="47"/>
        <v>3054180.7633761251</v>
      </c>
      <c r="Q65" s="117">
        <f t="shared" si="47"/>
        <v>3038451.5887723332</v>
      </c>
      <c r="R65" s="117">
        <f t="shared" si="47"/>
        <v>3019675.9341685418</v>
      </c>
      <c r="S65" s="117">
        <f t="shared" si="47"/>
        <v>3000900.2795647499</v>
      </c>
      <c r="T65" s="117">
        <f t="shared" si="47"/>
        <v>2982124.6249609585</v>
      </c>
      <c r="U65" s="117">
        <f t="shared" si="47"/>
        <v>2963348.9703571666</v>
      </c>
      <c r="V65" s="117">
        <f t="shared" si="47"/>
        <v>2944573.3157533752</v>
      </c>
      <c r="W65" s="117">
        <f t="shared" si="47"/>
        <v>2925797.6611495833</v>
      </c>
      <c r="X65" s="117">
        <f t="shared" si="47"/>
        <v>2907022.0065457919</v>
      </c>
      <c r="Y65" s="117">
        <f t="shared" si="47"/>
        <v>2888246.351942</v>
      </c>
      <c r="Z65" s="117">
        <f t="shared" si="47"/>
        <v>2857676.2977372417</v>
      </c>
      <c r="AA65" s="117">
        <f t="shared" si="47"/>
        <v>2827106.2435324835</v>
      </c>
      <c r="AB65" s="117">
        <f t="shared" si="47"/>
        <v>2796536.1893277252</v>
      </c>
      <c r="AC65" s="117">
        <f t="shared" si="47"/>
        <v>2765966.135122967</v>
      </c>
      <c r="AD65" s="117">
        <f t="shared" si="47"/>
        <v>5649832.3869494591</v>
      </c>
      <c r="AE65" s="117">
        <f t="shared" si="47"/>
        <v>5610126.1687759506</v>
      </c>
      <c r="AF65" s="117">
        <f t="shared" si="47"/>
        <v>5570419.950602442</v>
      </c>
      <c r="AG65" s="117">
        <f t="shared" si="47"/>
        <v>5533125.4924289333</v>
      </c>
      <c r="AH65" s="117">
        <f t="shared" si="47"/>
        <v>5491007.514255425</v>
      </c>
      <c r="AI65" s="117">
        <f t="shared" si="47"/>
        <v>9110315.4760819171</v>
      </c>
      <c r="AJ65" s="117">
        <f t="shared" si="47"/>
        <v>9237880.7679084074</v>
      </c>
      <c r="AK65" s="117">
        <f t="shared" si="47"/>
        <v>9415899.7397348993</v>
      </c>
      <c r="AL65" s="117">
        <f t="shared" si="47"/>
        <v>9486031.9359034169</v>
      </c>
      <c r="AM65" s="117">
        <f t="shared" si="47"/>
        <v>9628169.662071934</v>
      </c>
      <c r="AN65" s="117">
        <f t="shared" si="47"/>
        <v>9729674.5082404502</v>
      </c>
      <c r="AO65" s="117">
        <f t="shared" si="47"/>
        <v>9878745.6144089662</v>
      </c>
      <c r="AP65" s="117">
        <f t="shared" si="47"/>
        <v>10012168.480577484</v>
      </c>
      <c r="AQ65" s="117">
        <f t="shared" si="47"/>
        <v>10259254.306746</v>
      </c>
      <c r="AR65" s="117">
        <f t="shared" si="47"/>
        <v>10341848.782914517</v>
      </c>
      <c r="AS65" s="117">
        <f t="shared" si="47"/>
        <v>10562197.769083032</v>
      </c>
      <c r="AT65" s="117">
        <f t="shared" si="47"/>
        <v>10642479.335251549</v>
      </c>
      <c r="AU65" s="117">
        <f t="shared" si="47"/>
        <v>10735110.111420067</v>
      </c>
      <c r="AV65" s="117">
        <f t="shared" si="47"/>
        <v>10841734.947588583</v>
      </c>
      <c r="AW65" s="117">
        <f t="shared" si="47"/>
        <v>11041008.8837571</v>
      </c>
      <c r="AX65" s="117">
        <f t="shared" si="47"/>
        <v>11250882.468521308</v>
      </c>
      <c r="AY65" s="117">
        <f t="shared" si="47"/>
        <v>11452397.513285518</v>
      </c>
      <c r="AZ65" s="117">
        <f t="shared" si="47"/>
        <v>11760461.528049726</v>
      </c>
      <c r="BA65" s="117">
        <f t="shared" si="47"/>
        <v>11881900.972813934</v>
      </c>
      <c r="BB65" s="117">
        <f t="shared" si="47"/>
        <v>11993063.437578144</v>
      </c>
      <c r="BC65" s="117">
        <f t="shared" si="47"/>
        <v>12116140.882342352</v>
      </c>
      <c r="BD65" s="117">
        <f t="shared" si="47"/>
        <v>12272803.257106557</v>
      </c>
      <c r="BE65" s="117">
        <f t="shared" si="47"/>
        <v>12437967.321870767</v>
      </c>
      <c r="BF65" s="117">
        <f t="shared" si="47"/>
        <v>12492524.276634974</v>
      </c>
      <c r="BG65" s="117">
        <f t="shared" si="47"/>
        <v>12728368.041399183</v>
      </c>
      <c r="BH65" s="117">
        <f t="shared" si="47"/>
        <v>12876486.83616339</v>
      </c>
      <c r="BI65" s="117">
        <f t="shared" si="47"/>
        <v>13141580.200927598</v>
      </c>
      <c r="BJ65" s="117">
        <f t="shared" si="47"/>
        <v>13506233.936203323</v>
      </c>
      <c r="BK65" s="117">
        <f t="shared" si="47"/>
        <v>13718501.621479049</v>
      </c>
      <c r="BL65" s="117">
        <f t="shared" si="47"/>
        <v>13896475.036754774</v>
      </c>
      <c r="BM65" s="117">
        <f t="shared" si="47"/>
        <v>13879583.622030498</v>
      </c>
      <c r="BN65" s="117">
        <f t="shared" si="47"/>
        <v>13883500.447306223</v>
      </c>
      <c r="BO65" s="117">
        <f t="shared" si="47"/>
        <v>14002674.872581949</v>
      </c>
      <c r="BP65" s="117">
        <f t="shared" ref="BP65:CU65" si="48">BP31-BP48</f>
        <v>14408790.297857676</v>
      </c>
      <c r="BQ65" s="117">
        <f t="shared" si="48"/>
        <v>14376959.4831334</v>
      </c>
      <c r="BR65" s="117">
        <f t="shared" si="48"/>
        <v>14292568.268409126</v>
      </c>
      <c r="BS65" s="117">
        <f t="shared" si="48"/>
        <v>14238615.143684851</v>
      </c>
      <c r="BT65" s="117">
        <f t="shared" si="48"/>
        <v>14222501.338960577</v>
      </c>
      <c r="BU65" s="117">
        <f t="shared" si="48"/>
        <v>14260923.814236304</v>
      </c>
      <c r="BV65" s="117">
        <f t="shared" si="48"/>
        <v>14275719.44369271</v>
      </c>
      <c r="BW65" s="117">
        <f t="shared" si="48"/>
        <v>14244182.913149118</v>
      </c>
      <c r="BX65" s="117">
        <f t="shared" si="48"/>
        <v>14136717.132605525</v>
      </c>
      <c r="BY65" s="117">
        <f t="shared" si="48"/>
        <v>14089313.632061932</v>
      </c>
      <c r="BZ65" s="117">
        <f t="shared" si="48"/>
        <v>14162393.591518342</v>
      </c>
      <c r="CA65" s="117">
        <f t="shared" si="48"/>
        <v>14463661.400974749</v>
      </c>
      <c r="CB65" s="117">
        <f t="shared" si="48"/>
        <v>14466471.020431157</v>
      </c>
      <c r="CC65" s="117">
        <f t="shared" si="48"/>
        <v>14487259.269887565</v>
      </c>
      <c r="CD65" s="117">
        <f t="shared" si="48"/>
        <v>14622159.849343974</v>
      </c>
      <c r="CE65" s="117">
        <f t="shared" si="48"/>
        <v>14693760.968800383</v>
      </c>
      <c r="CF65" s="117">
        <f t="shared" si="48"/>
        <v>14760265.508256789</v>
      </c>
      <c r="CG65" s="117">
        <f t="shared" si="48"/>
        <v>14794132.827713197</v>
      </c>
      <c r="CH65" s="117">
        <f t="shared" si="48"/>
        <v>14797381.93460482</v>
      </c>
      <c r="CI65" s="117">
        <f t="shared" si="48"/>
        <v>14772851.961496444</v>
      </c>
      <c r="CJ65" s="117">
        <f t="shared" si="48"/>
        <v>14732237.26838807</v>
      </c>
      <c r="CK65" s="117">
        <f t="shared" si="48"/>
        <v>14742514.275279695</v>
      </c>
      <c r="CL65" s="117">
        <f t="shared" si="48"/>
        <v>14879676.862171318</v>
      </c>
      <c r="CM65" s="117">
        <f t="shared" si="48"/>
        <v>15016610.509062944</v>
      </c>
      <c r="CN65" s="117">
        <f t="shared" si="48"/>
        <v>15106866.105954569</v>
      </c>
      <c r="CO65" s="117">
        <f t="shared" si="48"/>
        <v>15347786.882846193</v>
      </c>
      <c r="CP65" s="117">
        <f t="shared" si="48"/>
        <v>15421844.529737819</v>
      </c>
      <c r="CQ65" s="117">
        <f t="shared" si="48"/>
        <v>15395467.706629442</v>
      </c>
      <c r="CR65" s="117">
        <f t="shared" si="48"/>
        <v>15359866.743521068</v>
      </c>
      <c r="CS65" s="117">
        <f t="shared" si="48"/>
        <v>15262638.020412693</v>
      </c>
      <c r="CT65" s="117">
        <f t="shared" si="48"/>
        <v>15166890.630324252</v>
      </c>
      <c r="CU65" s="117">
        <f t="shared" si="48"/>
        <v>15071143.240235809</v>
      </c>
    </row>
    <row r="66" spans="2:99" x14ac:dyDescent="0.2">
      <c r="B66" s="260"/>
      <c r="C66" s="116"/>
      <c r="D66" s="82">
        <f t="shared" ref="D66:BF66" si="49">+(D65-D64)*0.21</f>
        <v>-1986.3896390625018</v>
      </c>
      <c r="E66" s="82">
        <f t="shared" si="49"/>
        <v>-3478.4771498050145</v>
      </c>
      <c r="F66" s="82">
        <f t="shared" si="49"/>
        <v>-4872.224227587506</v>
      </c>
      <c r="G66" s="82">
        <f t="shared" si="49"/>
        <v>-6080.2184334499852</v>
      </c>
      <c r="H66" s="82">
        <f t="shared" si="49"/>
        <v>-7173.3911879524958</v>
      </c>
      <c r="I66" s="82">
        <f t="shared" si="49"/>
        <v>-8109.910824295026</v>
      </c>
      <c r="J66" s="82">
        <f t="shared" si="49"/>
        <v>-9002.7675243975264</v>
      </c>
      <c r="K66" s="82">
        <f t="shared" si="49"/>
        <v>-9791.1301178600497</v>
      </c>
      <c r="L66" s="82">
        <f t="shared" si="49"/>
        <v>-10434.104650042438</v>
      </c>
      <c r="M66" s="82">
        <f t="shared" si="49"/>
        <v>-10963.100394225026</v>
      </c>
      <c r="N66" s="82">
        <f t="shared" si="49"/>
        <v>-13041.430119821182</v>
      </c>
      <c r="O66" s="82">
        <f t="shared" si="49"/>
        <v>-15064.994180617556</v>
      </c>
      <c r="P66" s="82">
        <f t="shared" si="49"/>
        <v>-17039.173576853744</v>
      </c>
      <c r="Q66" s="82">
        <f t="shared" si="49"/>
        <v>-19007.720854290033</v>
      </c>
      <c r="R66" s="82">
        <f t="shared" si="49"/>
        <v>-20974.391500046251</v>
      </c>
      <c r="S66" s="82">
        <f t="shared" si="49"/>
        <v>-22941.062145802473</v>
      </c>
      <c r="T66" s="82">
        <f t="shared" si="49"/>
        <v>-24907.73279155869</v>
      </c>
      <c r="U66" s="82">
        <f t="shared" si="49"/>
        <v>-26874.403437315006</v>
      </c>
      <c r="V66" s="82">
        <f t="shared" si="49"/>
        <v>-28841.074083071224</v>
      </c>
      <c r="W66" s="82">
        <f t="shared" si="49"/>
        <v>-30807.74472882754</v>
      </c>
      <c r="X66" s="82">
        <f t="shared" si="49"/>
        <v>-32774.415374583659</v>
      </c>
      <c r="Y66" s="82">
        <f t="shared" si="49"/>
        <v>-34741.086020339979</v>
      </c>
      <c r="Z66" s="82">
        <f t="shared" si="49"/>
        <v>-39184.580582299233</v>
      </c>
      <c r="AA66" s="82">
        <f t="shared" si="49"/>
        <v>-43628.075144258488</v>
      </c>
      <c r="AB66" s="82">
        <f t="shared" si="49"/>
        <v>-48071.569706217735</v>
      </c>
      <c r="AC66" s="82">
        <f t="shared" si="49"/>
        <v>-52515.06426817699</v>
      </c>
      <c r="AD66" s="82">
        <f t="shared" si="49"/>
        <v>-58877.153263573608</v>
      </c>
      <c r="AE66" s="82">
        <f t="shared" si="49"/>
        <v>-63438.321617450361</v>
      </c>
      <c r="AF66" s="82">
        <f t="shared" si="49"/>
        <v>-67999.489971327304</v>
      </c>
      <c r="AG66" s="82">
        <f t="shared" si="49"/>
        <v>-72560.658325204058</v>
      </c>
      <c r="AH66" s="82">
        <f t="shared" si="49"/>
        <v>-77120.341034920784</v>
      </c>
      <c r="AI66" s="82">
        <f t="shared" si="49"/>
        <v>-81681.509388797538</v>
      </c>
      <c r="AJ66" s="82">
        <f t="shared" si="49"/>
        <v>-83988.725007794594</v>
      </c>
      <c r="AK66" s="82">
        <f t="shared" si="49"/>
        <v>-86192.901376630965</v>
      </c>
      <c r="AL66" s="82">
        <f t="shared" si="49"/>
        <v>-93797.468216602545</v>
      </c>
      <c r="AM66" s="82">
        <f t="shared" si="49"/>
        <v>-101318.14003305393</v>
      </c>
      <c r="AN66" s="82">
        <f t="shared" si="49"/>
        <v>-108710.56141950532</v>
      </c>
      <c r="AO66" s="82">
        <f t="shared" si="49"/>
        <v>-115999.76223003688</v>
      </c>
      <c r="AP66" s="82">
        <f t="shared" si="49"/>
        <v>-123156.44164848854</v>
      </c>
      <c r="AQ66" s="82">
        <f t="shared" si="49"/>
        <v>-130190.23899070003</v>
      </c>
      <c r="AR66" s="82">
        <f t="shared" si="49"/>
        <v>-137031.13787331127</v>
      </c>
      <c r="AS66" s="82">
        <f t="shared" si="49"/>
        <v>-143780.46496792321</v>
      </c>
      <c r="AT66" s="82">
        <f t="shared" si="49"/>
        <v>-150353.36349637448</v>
      </c>
      <c r="AU66" s="82">
        <f t="shared" si="49"/>
        <v>-156836.11498938614</v>
      </c>
      <c r="AV66" s="82">
        <f t="shared" si="49"/>
        <v>-163221.11233359753</v>
      </c>
      <c r="AW66" s="82">
        <f t="shared" si="49"/>
        <v>-169499.73518804915</v>
      </c>
      <c r="AX66" s="82">
        <f t="shared" si="49"/>
        <v>-178154.15640204525</v>
      </c>
      <c r="AY66" s="82">
        <f t="shared" si="49"/>
        <v>-186631.15344604169</v>
      </c>
      <c r="AZ66" s="82">
        <f t="shared" si="49"/>
        <v>-194935.87518067771</v>
      </c>
      <c r="BA66" s="82">
        <f t="shared" si="49"/>
        <v>-203002.68744043412</v>
      </c>
      <c r="BB66" s="82">
        <f t="shared" si="49"/>
        <v>-210946.55096043018</v>
      </c>
      <c r="BC66" s="82">
        <f t="shared" si="49"/>
        <v>-218773.79636034634</v>
      </c>
      <c r="BD66" s="82">
        <f t="shared" si="49"/>
        <v>-226477.08401250298</v>
      </c>
      <c r="BE66" s="82">
        <f t="shared" si="49"/>
        <v>-234035.72560001895</v>
      </c>
      <c r="BF66" s="82">
        <f t="shared" si="49"/>
        <v>-241444.48408185536</v>
      </c>
      <c r="BG66" s="82">
        <f>+(BG65-BG64)*0.21</f>
        <v>-248771.49343777142</v>
      </c>
      <c r="BH66" s="82">
        <f>+(BH65-BH64)*0.21</f>
        <v>-255905.08099280822</v>
      </c>
      <c r="BI66" s="82">
        <f t="shared" ref="BI66:CU66" si="50">+(BI65-BI64)*0.21</f>
        <v>-262899.28532848437</v>
      </c>
      <c r="BJ66" s="82">
        <f>+(BJ65-BJ64)*0.21</f>
        <v>-271878.55130226206</v>
      </c>
      <c r="BK66" s="82">
        <f t="shared" si="50"/>
        <v>-280578.60546315974</v>
      </c>
      <c r="BL66" s="82">
        <f t="shared" si="50"/>
        <v>-289093.31761797756</v>
      </c>
      <c r="BM66" s="82">
        <f t="shared" si="50"/>
        <v>-297443.81303703517</v>
      </c>
      <c r="BN66" s="82">
        <f t="shared" si="50"/>
        <v>-305750.12845561292</v>
      </c>
      <c r="BO66" s="82">
        <f t="shared" si="50"/>
        <v>-313999.4459978707</v>
      </c>
      <c r="BP66" s="82">
        <f t="shared" si="50"/>
        <v>-322120.76698220818</v>
      </c>
      <c r="BQ66" s="82">
        <f t="shared" si="50"/>
        <v>-329937.33575262601</v>
      </c>
      <c r="BR66" s="82">
        <f t="shared" si="50"/>
        <v>-337718.92719296372</v>
      </c>
      <c r="BS66" s="82">
        <f t="shared" si="50"/>
        <v>-345497.91850962129</v>
      </c>
      <c r="BT66" s="82">
        <f t="shared" si="50"/>
        <v>-353255.55983915896</v>
      </c>
      <c r="BU66" s="82">
        <f t="shared" si="50"/>
        <v>-360968.54216045659</v>
      </c>
      <c r="BV66" s="82">
        <f t="shared" si="50"/>
        <v>-369728.88704709121</v>
      </c>
      <c r="BW66" s="82">
        <f t="shared" si="50"/>
        <v>-378422.23090732511</v>
      </c>
      <c r="BX66" s="82">
        <f t="shared" si="50"/>
        <v>-387077.11435171904</v>
      </c>
      <c r="BY66" s="82">
        <f t="shared" si="50"/>
        <v>-395740.30979827355</v>
      </c>
      <c r="BZ66" s="82">
        <f t="shared" si="50"/>
        <v>-404374.81888250745</v>
      </c>
      <c r="CA66" s="82">
        <f t="shared" si="50"/>
        <v>-412906.42379306187</v>
      </c>
      <c r="CB66" s="82">
        <f t="shared" si="50"/>
        <v>-421194.56081433635</v>
      </c>
      <c r="CC66" s="82">
        <f t="shared" si="50"/>
        <v>-429423.08019137051</v>
      </c>
      <c r="CD66" s="82">
        <f t="shared" si="50"/>
        <v>-437580.9070880849</v>
      </c>
      <c r="CE66" s="82">
        <f t="shared" si="50"/>
        <v>-445597.7483091997</v>
      </c>
      <c r="CF66" s="82">
        <f t="shared" si="50"/>
        <v>-453512.59632207378</v>
      </c>
      <c r="CG66" s="82">
        <f t="shared" si="50"/>
        <v>-461328.5906199881</v>
      </c>
      <c r="CH66" s="82">
        <f t="shared" si="50"/>
        <v>-469749.69076906674</v>
      </c>
      <c r="CI66" s="82">
        <f t="shared" si="50"/>
        <v>-478108.89657486556</v>
      </c>
      <c r="CJ66" s="82">
        <f t="shared" si="50"/>
        <v>-486423.31995066482</v>
      </c>
      <c r="CK66" s="82">
        <f t="shared" si="50"/>
        <v>-494702.86908398365</v>
      </c>
      <c r="CL66" s="82">
        <f t="shared" si="50"/>
        <v>-502916.19468762213</v>
      </c>
      <c r="CM66" s="82">
        <f t="shared" si="50"/>
        <v>-510985.1352443014</v>
      </c>
      <c r="CN66" s="82">
        <f t="shared" si="50"/>
        <v>-518909.83178105991</v>
      </c>
      <c r="CO66" s="82">
        <f t="shared" si="50"/>
        <v>-526719.03797669895</v>
      </c>
      <c r="CP66" s="82">
        <f t="shared" si="50"/>
        <v>-534319.94408033788</v>
      </c>
      <c r="CQ66" s="82">
        <f t="shared" si="50"/>
        <v>-541815.33778005629</v>
      </c>
      <c r="CR66" s="82">
        <f t="shared" si="50"/>
        <v>-549267.08670937549</v>
      </c>
      <c r="CS66" s="82">
        <f t="shared" si="50"/>
        <v>-556680.87293853436</v>
      </c>
      <c r="CT66" s="82">
        <f t="shared" si="50"/>
        <v>-563783.57923350704</v>
      </c>
      <c r="CU66" s="82">
        <f t="shared" si="50"/>
        <v>-570886.28552848008</v>
      </c>
    </row>
    <row r="67" spans="2:99" x14ac:dyDescent="0.2">
      <c r="D67" s="48">
        <f t="shared" ref="D67:BO67" si="51">+D61-D66</f>
        <v>1.8189894035458565E-12</v>
      </c>
      <c r="E67" s="48">
        <f t="shared" si="51"/>
        <v>1.4551915228366852E-11</v>
      </c>
      <c r="F67" s="48">
        <f t="shared" si="51"/>
        <v>0</v>
      </c>
      <c r="G67" s="48">
        <f t="shared" si="51"/>
        <v>-1.4551915228366852E-11</v>
      </c>
      <c r="H67" s="48">
        <f t="shared" si="51"/>
        <v>0</v>
      </c>
      <c r="I67" s="48">
        <f t="shared" si="51"/>
        <v>2.6375346351414919E-11</v>
      </c>
      <c r="J67" s="48">
        <f t="shared" si="51"/>
        <v>2.5465851649641991E-11</v>
      </c>
      <c r="K67" s="48">
        <f t="shared" si="51"/>
        <v>5.0931703299283981E-11</v>
      </c>
      <c r="L67" s="48">
        <f t="shared" si="51"/>
        <v>-6.0026650317013264E-11</v>
      </c>
      <c r="M67" s="48">
        <f t="shared" si="51"/>
        <v>2.9103830456733704E-11</v>
      </c>
      <c r="N67" s="48">
        <f t="shared" si="51"/>
        <v>-6.5483618527650833E-11</v>
      </c>
      <c r="O67" s="48">
        <f t="shared" si="51"/>
        <v>5.4569682106375694E-11</v>
      </c>
      <c r="P67" s="48">
        <f t="shared" si="51"/>
        <v>0</v>
      </c>
      <c r="Q67" s="48">
        <f t="shared" si="51"/>
        <v>3.637978807091713E-11</v>
      </c>
      <c r="R67" s="48">
        <f t="shared" si="51"/>
        <v>0</v>
      </c>
      <c r="S67" s="48">
        <f t="shared" si="51"/>
        <v>0</v>
      </c>
      <c r="T67" s="48">
        <f t="shared" si="51"/>
        <v>-5.4569682106375694E-11</v>
      </c>
      <c r="U67" s="48">
        <f t="shared" si="51"/>
        <v>0</v>
      </c>
      <c r="V67" s="48">
        <f t="shared" si="51"/>
        <v>0</v>
      </c>
      <c r="W67" s="48">
        <f t="shared" si="51"/>
        <v>4.7293724492192268E-11</v>
      </c>
      <c r="X67" s="48">
        <f t="shared" si="51"/>
        <v>-8.0035533756017685E-11</v>
      </c>
      <c r="Y67" s="48">
        <f t="shared" si="51"/>
        <v>0</v>
      </c>
      <c r="Z67" s="48">
        <f t="shared" si="51"/>
        <v>0</v>
      </c>
      <c r="AA67" s="48">
        <f t="shared" si="51"/>
        <v>0</v>
      </c>
      <c r="AB67" s="48">
        <f t="shared" si="51"/>
        <v>0</v>
      </c>
      <c r="AC67" s="48">
        <f t="shared" si="51"/>
        <v>0</v>
      </c>
      <c r="AD67" s="48">
        <f t="shared" si="51"/>
        <v>-1.2369127944111824E-10</v>
      </c>
      <c r="AE67" s="48">
        <f t="shared" si="51"/>
        <v>-1.3096723705530167E-10</v>
      </c>
      <c r="AF67" s="48">
        <f t="shared" si="51"/>
        <v>0</v>
      </c>
      <c r="AG67" s="48">
        <f t="shared" si="51"/>
        <v>0</v>
      </c>
      <c r="AH67" s="48">
        <f>+AH61-AH66</f>
        <v>0</v>
      </c>
      <c r="AI67" s="48">
        <f t="shared" si="51"/>
        <v>0</v>
      </c>
      <c r="AJ67" s="48">
        <f>+AJ61-AJ66</f>
        <v>3.637978807091713E-10</v>
      </c>
      <c r="AK67" s="48">
        <f t="shared" si="51"/>
        <v>0</v>
      </c>
      <c r="AL67" s="48">
        <f t="shared" si="51"/>
        <v>0</v>
      </c>
      <c r="AM67" s="48">
        <f t="shared" si="51"/>
        <v>0</v>
      </c>
      <c r="AN67" s="48">
        <f t="shared" si="51"/>
        <v>-1.3096723705530167E-10</v>
      </c>
      <c r="AO67" s="48">
        <f t="shared" si="51"/>
        <v>0</v>
      </c>
      <c r="AP67" s="48">
        <f t="shared" si="51"/>
        <v>0</v>
      </c>
      <c r="AQ67" s="48">
        <f t="shared" si="51"/>
        <v>0</v>
      </c>
      <c r="AR67" s="48">
        <f t="shared" si="51"/>
        <v>0</v>
      </c>
      <c r="AS67" s="48">
        <f t="shared" si="51"/>
        <v>0</v>
      </c>
      <c r="AT67" s="48">
        <f t="shared" si="51"/>
        <v>0</v>
      </c>
      <c r="AU67" s="48">
        <f t="shared" si="51"/>
        <v>0</v>
      </c>
      <c r="AV67" s="48">
        <f t="shared" si="51"/>
        <v>0</v>
      </c>
      <c r="AW67" s="48">
        <f t="shared" si="51"/>
        <v>0</v>
      </c>
      <c r="AX67" s="48">
        <f t="shared" si="51"/>
        <v>0</v>
      </c>
      <c r="AY67" s="48">
        <f t="shared" si="51"/>
        <v>0</v>
      </c>
      <c r="AZ67" s="48">
        <f t="shared" si="51"/>
        <v>0</v>
      </c>
      <c r="BA67" s="48">
        <f t="shared" si="51"/>
        <v>0</v>
      </c>
      <c r="BB67" s="48">
        <f t="shared" si="51"/>
        <v>0</v>
      </c>
      <c r="BC67" s="48">
        <f t="shared" si="51"/>
        <v>0</v>
      </c>
      <c r="BD67" s="48">
        <f t="shared" si="51"/>
        <v>2.3283064365386963E-10</v>
      </c>
      <c r="BE67" s="48">
        <f t="shared" si="51"/>
        <v>0</v>
      </c>
      <c r="BF67" s="48">
        <f t="shared" si="51"/>
        <v>0</v>
      </c>
      <c r="BG67" s="48">
        <f t="shared" si="51"/>
        <v>0</v>
      </c>
      <c r="BH67" s="48">
        <f t="shared" si="51"/>
        <v>3.4924596548080444E-10</v>
      </c>
      <c r="BI67" s="48">
        <f t="shared" si="51"/>
        <v>0</v>
      </c>
      <c r="BJ67" s="48">
        <f t="shared" si="51"/>
        <v>0</v>
      </c>
      <c r="BK67" s="48">
        <f t="shared" si="51"/>
        <v>0</v>
      </c>
      <c r="BL67" s="48">
        <f t="shared" si="51"/>
        <v>0</v>
      </c>
      <c r="BM67" s="48">
        <f t="shared" si="51"/>
        <v>0</v>
      </c>
      <c r="BN67" s="48">
        <f t="shared" si="51"/>
        <v>0</v>
      </c>
      <c r="BO67" s="48">
        <f t="shared" si="51"/>
        <v>0</v>
      </c>
      <c r="BP67" s="48">
        <f t="shared" ref="BP67:CU67" si="52">+BP61-BP66</f>
        <v>0</v>
      </c>
      <c r="BQ67" s="48">
        <f t="shared" si="52"/>
        <v>0</v>
      </c>
      <c r="BR67" s="48">
        <f>+BR61-BR66</f>
        <v>0</v>
      </c>
      <c r="BS67" s="48">
        <f t="shared" si="52"/>
        <v>0</v>
      </c>
      <c r="BT67" s="48">
        <f t="shared" si="52"/>
        <v>0</v>
      </c>
      <c r="BU67" s="48">
        <f t="shared" si="52"/>
        <v>0</v>
      </c>
      <c r="BV67" s="48">
        <f t="shared" si="52"/>
        <v>0</v>
      </c>
      <c r="BW67" s="48">
        <f t="shared" si="52"/>
        <v>0</v>
      </c>
      <c r="BX67" s="48">
        <f t="shared" si="52"/>
        <v>0</v>
      </c>
      <c r="BY67" s="48">
        <f t="shared" si="52"/>
        <v>0</v>
      </c>
      <c r="BZ67" s="48">
        <f t="shared" si="52"/>
        <v>0</v>
      </c>
      <c r="CA67" s="48">
        <f t="shared" si="52"/>
        <v>0</v>
      </c>
      <c r="CB67" s="48">
        <f t="shared" si="52"/>
        <v>0</v>
      </c>
      <c r="CC67" s="48">
        <f t="shared" si="52"/>
        <v>0</v>
      </c>
      <c r="CD67" s="48">
        <f t="shared" si="52"/>
        <v>0</v>
      </c>
      <c r="CE67" s="48">
        <f t="shared" si="52"/>
        <v>0</v>
      </c>
      <c r="CF67" s="48">
        <f t="shared" si="52"/>
        <v>0</v>
      </c>
      <c r="CG67" s="48">
        <f t="shared" si="52"/>
        <v>0</v>
      </c>
      <c r="CH67" s="48">
        <f t="shared" si="52"/>
        <v>0</v>
      </c>
      <c r="CI67" s="48">
        <f t="shared" si="52"/>
        <v>0</v>
      </c>
      <c r="CJ67" s="48">
        <f t="shared" si="52"/>
        <v>0</v>
      </c>
      <c r="CK67" s="48">
        <f t="shared" si="52"/>
        <v>0</v>
      </c>
      <c r="CL67" s="48">
        <f t="shared" si="52"/>
        <v>0</v>
      </c>
      <c r="CM67" s="48">
        <f t="shared" si="52"/>
        <v>0</v>
      </c>
      <c r="CN67" s="48">
        <f t="shared" si="52"/>
        <v>0</v>
      </c>
      <c r="CO67" s="48">
        <f t="shared" si="52"/>
        <v>0</v>
      </c>
      <c r="CP67" s="48">
        <f t="shared" si="52"/>
        <v>0</v>
      </c>
      <c r="CQ67" s="48">
        <f t="shared" si="52"/>
        <v>0</v>
      </c>
      <c r="CR67" s="48">
        <f t="shared" si="52"/>
        <v>0</v>
      </c>
      <c r="CS67" s="48">
        <f t="shared" si="52"/>
        <v>0</v>
      </c>
      <c r="CT67" s="48">
        <f t="shared" si="52"/>
        <v>0</v>
      </c>
      <c r="CU67" s="48">
        <f t="shared" si="52"/>
        <v>0</v>
      </c>
    </row>
    <row r="68" spans="2:99" x14ac:dyDescent="0.2"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</row>
    <row r="69" spans="2:99" x14ac:dyDescent="0.2">
      <c r="B69" s="31" t="s">
        <v>98</v>
      </c>
      <c r="D69" s="48">
        <f t="shared" ref="D69:BO69" si="53">+D31-D38+D61</f>
        <v>800452.13036093756</v>
      </c>
      <c r="E69" s="48">
        <f t="shared" si="53"/>
        <v>956249.7831915284</v>
      </c>
      <c r="F69" s="48">
        <f t="shared" si="53"/>
        <v>1253580.7986790794</v>
      </c>
      <c r="G69" s="48">
        <f t="shared" si="53"/>
        <v>1435064.6195532167</v>
      </c>
      <c r="H69" s="48">
        <f t="shared" si="53"/>
        <v>1684025.0430627142</v>
      </c>
      <c r="I69" s="48">
        <f t="shared" si="53"/>
        <v>1748970.5324610386</v>
      </c>
      <c r="J69" s="48">
        <f t="shared" si="53"/>
        <v>1912503.6660516027</v>
      </c>
      <c r="K69" s="48">
        <f t="shared" si="53"/>
        <v>2142029.9927648068</v>
      </c>
      <c r="L69" s="48">
        <f t="shared" si="53"/>
        <v>2320020.3034379575</v>
      </c>
      <c r="M69" s="48">
        <f t="shared" si="53"/>
        <v>2973531.606765775</v>
      </c>
      <c r="N69" s="48">
        <f t="shared" si="53"/>
        <v>3051479.7306535118</v>
      </c>
      <c r="O69" s="48">
        <f t="shared" si="53"/>
        <v>3120486.4413260496</v>
      </c>
      <c r="P69" s="48">
        <f t="shared" si="53"/>
        <v>3118280.5115938131</v>
      </c>
      <c r="Q69" s="48">
        <f t="shared" si="53"/>
        <v>3109956.8243670436</v>
      </c>
      <c r="R69" s="48">
        <f t="shared" si="53"/>
        <v>3098579.5974306203</v>
      </c>
      <c r="S69" s="48">
        <f t="shared" si="53"/>
        <v>3087202.3704941971</v>
      </c>
      <c r="T69" s="48">
        <f t="shared" si="53"/>
        <v>3075825.1435577744</v>
      </c>
      <c r="U69" s="48">
        <f t="shared" si="53"/>
        <v>3064447.9166213516</v>
      </c>
      <c r="V69" s="48">
        <f t="shared" si="53"/>
        <v>3053070.6896849289</v>
      </c>
      <c r="W69" s="48">
        <f t="shared" si="53"/>
        <v>3041693.4627485061</v>
      </c>
      <c r="X69" s="48">
        <f t="shared" si="53"/>
        <v>3030316.2358120829</v>
      </c>
      <c r="Y69" s="48">
        <f t="shared" si="53"/>
        <v>3018939.0088756597</v>
      </c>
      <c r="Z69" s="48">
        <f t="shared" si="53"/>
        <v>3005084.958023034</v>
      </c>
      <c r="AA69" s="48">
        <f t="shared" si="53"/>
        <v>2991230.9071704084</v>
      </c>
      <c r="AB69" s="48">
        <f t="shared" si="53"/>
        <v>2977376.8563177823</v>
      </c>
      <c r="AC69" s="48">
        <f t="shared" si="53"/>
        <v>2963522.8054651567</v>
      </c>
      <c r="AD69" s="48">
        <f t="shared" si="53"/>
        <v>5871322.6301790932</v>
      </c>
      <c r="AE69" s="48">
        <f t="shared" si="53"/>
        <v>5848775.0929558827</v>
      </c>
      <c r="AF69" s="48">
        <f t="shared" si="53"/>
        <v>5826227.555732673</v>
      </c>
      <c r="AG69" s="48">
        <f t="shared" si="53"/>
        <v>5806091.7785094632</v>
      </c>
      <c r="AH69" s="48">
        <f t="shared" si="53"/>
        <v>5781126.8924344126</v>
      </c>
      <c r="AI69" s="48">
        <f t="shared" si="53"/>
        <v>9417593.5352112036</v>
      </c>
      <c r="AJ69" s="48">
        <f t="shared" si="53"/>
        <v>9553838.3524615392</v>
      </c>
      <c r="AK69" s="48">
        <f t="shared" si="53"/>
        <v>9740149.2258660346</v>
      </c>
      <c r="AL69" s="48">
        <f t="shared" si="53"/>
        <v>9838889.0782420654</v>
      </c>
      <c r="AM69" s="48">
        <f t="shared" si="53"/>
        <v>10009318.855529614</v>
      </c>
      <c r="AN69" s="48">
        <f t="shared" si="53"/>
        <v>10138633.286913827</v>
      </c>
      <c r="AO69" s="48">
        <f t="shared" si="53"/>
        <v>10315125.672321962</v>
      </c>
      <c r="AP69" s="48">
        <f t="shared" si="53"/>
        <v>10475471.284874178</v>
      </c>
      <c r="AQ69" s="48">
        <f t="shared" si="53"/>
        <v>10749017.586758634</v>
      </c>
      <c r="AR69" s="48">
        <f t="shared" si="53"/>
        <v>10857346.873009356</v>
      </c>
      <c r="AS69" s="48">
        <f t="shared" si="53"/>
        <v>11103086.184914744</v>
      </c>
      <c r="AT69" s="48">
        <f t="shared" si="53"/>
        <v>11208094.369356958</v>
      </c>
      <c r="AU69" s="48">
        <f t="shared" si="53"/>
        <v>11325112.639237281</v>
      </c>
      <c r="AV69" s="48">
        <f t="shared" si="53"/>
        <v>11455757.227319736</v>
      </c>
      <c r="AW69" s="48">
        <f t="shared" si="53"/>
        <v>11678650.744702619</v>
      </c>
      <c r="AX69" s="48">
        <f t="shared" si="53"/>
        <v>11921081.437843287</v>
      </c>
      <c r="AY69" s="48">
        <f t="shared" si="53"/>
        <v>12154486.138153961</v>
      </c>
      <c r="AZ69" s="48">
        <f t="shared" si="53"/>
        <v>12493791.725157989</v>
      </c>
      <c r="BA69" s="48">
        <f t="shared" si="53"/>
        <v>12645577.749375567</v>
      </c>
      <c r="BB69" s="48">
        <f t="shared" si="53"/>
        <v>12786624.272143571</v>
      </c>
      <c r="BC69" s="48">
        <f t="shared" si="53"/>
        <v>12939147.06865032</v>
      </c>
      <c r="BD69" s="48">
        <f t="shared" si="53"/>
        <v>13124788.477915497</v>
      </c>
      <c r="BE69" s="48">
        <f t="shared" si="53"/>
        <v>13318387.432461314</v>
      </c>
      <c r="BF69" s="48">
        <f t="shared" si="53"/>
        <v>13400815.431038145</v>
      </c>
      <c r="BG69" s="48">
        <f t="shared" si="53"/>
        <v>13664222.707188895</v>
      </c>
      <c r="BH69" s="48">
        <f t="shared" si="53"/>
        <v>13839177.378945859</v>
      </c>
      <c r="BI69" s="48">
        <f t="shared" si="53"/>
        <v>14130582.274306182</v>
      </c>
      <c r="BJ69" s="48">
        <f t="shared" si="53"/>
        <v>14529015.153007071</v>
      </c>
      <c r="BK69" s="48">
        <f t="shared" si="53"/>
        <v>14774011.613459507</v>
      </c>
      <c r="BL69" s="48">
        <f t="shared" si="53"/>
        <v>14984016.56493669</v>
      </c>
      <c r="BM69" s="48">
        <f t="shared" si="53"/>
        <v>14998538.918693632</v>
      </c>
      <c r="BN69" s="48">
        <f t="shared" si="53"/>
        <v>15033703.311496386</v>
      </c>
      <c r="BO69" s="48">
        <f t="shared" si="53"/>
        <v>15183910.883716797</v>
      </c>
      <c r="BP69" s="48">
        <f t="shared" ref="BP69:CU69" si="54">+BP31-BP38+BP61</f>
        <v>15620577.945076458</v>
      </c>
      <c r="BQ69" s="48">
        <f t="shared" si="54"/>
        <v>15618152.317631375</v>
      </c>
      <c r="BR69" s="48">
        <f t="shared" si="54"/>
        <v>15563034.708801704</v>
      </c>
      <c r="BS69" s="48">
        <f t="shared" si="54"/>
        <v>15538345.408554379</v>
      </c>
      <c r="BT69" s="48">
        <f t="shared" si="54"/>
        <v>15551415.111688841</v>
      </c>
      <c r="BU69" s="48">
        <f t="shared" si="54"/>
        <v>15618853.091887545</v>
      </c>
      <c r="BV69" s="48">
        <f t="shared" si="54"/>
        <v>15666604.30448891</v>
      </c>
      <c r="BW69" s="48">
        <f t="shared" si="54"/>
        <v>15667771.305610009</v>
      </c>
      <c r="BX69" s="48">
        <f t="shared" si="54"/>
        <v>15592864.37230961</v>
      </c>
      <c r="BY69" s="48">
        <f t="shared" si="54"/>
        <v>15578050.987969723</v>
      </c>
      <c r="BZ69" s="48">
        <f t="shared" si="54"/>
        <v>15683613.148266822</v>
      </c>
      <c r="CA69" s="48">
        <f t="shared" si="54"/>
        <v>16016976.042862933</v>
      </c>
      <c r="CB69" s="48">
        <f t="shared" si="54"/>
        <v>16050964.844446994</v>
      </c>
      <c r="CC69" s="48">
        <f t="shared" si="54"/>
        <v>16102708.000131292</v>
      </c>
      <c r="CD69" s="48">
        <f t="shared" si="54"/>
        <v>16268297.547437247</v>
      </c>
      <c r="CE69" s="48">
        <f t="shared" si="54"/>
        <v>16370057.260058802</v>
      </c>
      <c r="CF69" s="48">
        <f t="shared" si="54"/>
        <v>16466336.70394459</v>
      </c>
      <c r="CG69" s="48">
        <f t="shared" si="54"/>
        <v>16529607.049569342</v>
      </c>
      <c r="CH69" s="48">
        <f t="shared" si="54"/>
        <v>16564535.533212261</v>
      </c>
      <c r="CI69" s="48">
        <f t="shared" si="54"/>
        <v>16571452.096230462</v>
      </c>
      <c r="CJ69" s="48">
        <f t="shared" si="54"/>
        <v>16562115.472012</v>
      </c>
      <c r="CK69" s="48">
        <f t="shared" si="54"/>
        <v>16603539.354214681</v>
      </c>
      <c r="CL69" s="48">
        <f t="shared" si="54"/>
        <v>16771599.689805707</v>
      </c>
      <c r="CM69" s="48">
        <f t="shared" si="54"/>
        <v>16938887.922601029</v>
      </c>
      <c r="CN69" s="48">
        <f t="shared" si="54"/>
        <v>17058955.473130938</v>
      </c>
      <c r="CO69" s="48">
        <f t="shared" si="54"/>
        <v>17329253.739996634</v>
      </c>
      <c r="CP69" s="48">
        <f t="shared" si="54"/>
        <v>17431905.271754328</v>
      </c>
      <c r="CQ69" s="48">
        <f t="shared" si="54"/>
        <v>17433725.405897275</v>
      </c>
      <c r="CR69" s="48">
        <f t="shared" si="54"/>
        <v>17426157.212570623</v>
      </c>
      <c r="CS69" s="48">
        <f t="shared" si="54"/>
        <v>17356818.447181467</v>
      </c>
      <c r="CT69" s="48">
        <f t="shared" si="54"/>
        <v>17287790.761726491</v>
      </c>
      <c r="CU69" s="48">
        <f t="shared" si="54"/>
        <v>17218763.076271519</v>
      </c>
    </row>
    <row r="70" spans="2:99" x14ac:dyDescent="0.2">
      <c r="AA70" s="48"/>
      <c r="AB70" s="48"/>
      <c r="AC70" s="48"/>
    </row>
    <row r="75" spans="2:99" ht="13.5" thickBot="1" x14ac:dyDescent="0.25">
      <c r="AB75" s="31" t="s">
        <v>99</v>
      </c>
      <c r="AC75" s="31" t="s">
        <v>100</v>
      </c>
      <c r="AD75" s="31" t="s">
        <v>101</v>
      </c>
      <c r="AE75" s="31" t="s">
        <v>102</v>
      </c>
      <c r="AF75" s="31" t="s">
        <v>103</v>
      </c>
      <c r="AG75" s="31" t="s">
        <v>104</v>
      </c>
      <c r="AH75" s="31" t="s">
        <v>105</v>
      </c>
      <c r="AI75" s="31" t="s">
        <v>106</v>
      </c>
      <c r="AJ75" s="31" t="s">
        <v>107</v>
      </c>
      <c r="AK75" s="31" t="s">
        <v>108</v>
      </c>
      <c r="AL75" s="31" t="s">
        <v>109</v>
      </c>
      <c r="AM75" s="31" t="s">
        <v>110</v>
      </c>
      <c r="AN75" s="31" t="s">
        <v>111</v>
      </c>
      <c r="AO75" s="31" t="s">
        <v>112</v>
      </c>
      <c r="AP75" s="31" t="s">
        <v>113</v>
      </c>
      <c r="AQ75" s="31" t="s">
        <v>114</v>
      </c>
      <c r="AR75" s="31" t="s">
        <v>115</v>
      </c>
      <c r="AS75" s="31" t="s">
        <v>116</v>
      </c>
      <c r="AT75" s="31" t="s">
        <v>117</v>
      </c>
      <c r="AU75" s="31" t="s">
        <v>118</v>
      </c>
      <c r="AV75" s="31" t="s">
        <v>119</v>
      </c>
      <c r="AW75" s="31" t="s">
        <v>24</v>
      </c>
    </row>
    <row r="76" spans="2:99" x14ac:dyDescent="0.2">
      <c r="B76" s="31" t="s">
        <v>120</v>
      </c>
      <c r="C76" s="118" t="s">
        <v>121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20"/>
      <c r="AB76" s="120">
        <v>0.2</v>
      </c>
      <c r="AC76" s="120">
        <v>0.32</v>
      </c>
      <c r="AD76" s="120">
        <v>0.192</v>
      </c>
      <c r="AE76" s="120">
        <v>0.1152</v>
      </c>
      <c r="AF76" s="120">
        <v>0.1152</v>
      </c>
      <c r="AG76" s="120">
        <v>5.7599999999999998E-2</v>
      </c>
      <c r="AH76" s="121"/>
      <c r="AI76" s="122"/>
      <c r="AJ76" s="122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4"/>
      <c r="AW76" s="125">
        <f>SUM(AB76:AV76)</f>
        <v>0.99999999999999989</v>
      </c>
    </row>
    <row r="77" spans="2:99" x14ac:dyDescent="0.2">
      <c r="C77" s="126" t="s">
        <v>122</v>
      </c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27"/>
      <c r="AB77" s="127">
        <v>0.1429</v>
      </c>
      <c r="AC77" s="127">
        <v>0.24490000000000001</v>
      </c>
      <c r="AD77" s="127">
        <v>0.1749</v>
      </c>
      <c r="AE77" s="127">
        <v>0.1249</v>
      </c>
      <c r="AF77" s="127">
        <v>8.9300000000000004E-2</v>
      </c>
      <c r="AG77" s="127">
        <v>8.9200000000000002E-2</v>
      </c>
      <c r="AH77" s="127">
        <v>8.9300000000000004E-2</v>
      </c>
      <c r="AI77" s="127">
        <v>4.4600000000000001E-2</v>
      </c>
      <c r="AJ77" s="128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30"/>
      <c r="AW77" s="125">
        <f t="shared" ref="AW77:AW81" si="55">SUM(AB77:AV77)</f>
        <v>1.0000000000000002</v>
      </c>
    </row>
    <row r="78" spans="2:99" x14ac:dyDescent="0.2">
      <c r="C78" s="126" t="s">
        <v>123</v>
      </c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31"/>
      <c r="AB78" s="131">
        <v>0.1</v>
      </c>
      <c r="AC78" s="131">
        <v>0.18</v>
      </c>
      <c r="AD78" s="131">
        <v>0.14399999999999999</v>
      </c>
      <c r="AE78" s="131">
        <v>0.1152</v>
      </c>
      <c r="AF78" s="131">
        <v>9.2200000000000004E-2</v>
      </c>
      <c r="AG78" s="131">
        <v>7.3700000000000002E-2</v>
      </c>
      <c r="AH78" s="131">
        <v>6.5500000000000003E-2</v>
      </c>
      <c r="AI78" s="131">
        <v>6.5500000000000003E-2</v>
      </c>
      <c r="AJ78" s="131">
        <v>6.5600000000000006E-2</v>
      </c>
      <c r="AK78" s="131">
        <v>6.5500000000000003E-2</v>
      </c>
      <c r="AL78" s="131">
        <v>3.2800000000000003E-2</v>
      </c>
      <c r="AM78" s="129"/>
      <c r="AN78" s="129"/>
      <c r="AO78" s="129"/>
      <c r="AP78" s="129"/>
      <c r="AQ78" s="129"/>
      <c r="AR78" s="129"/>
      <c r="AS78" s="129"/>
      <c r="AT78" s="129"/>
      <c r="AU78" s="129"/>
      <c r="AV78" s="130"/>
      <c r="AW78" s="125">
        <f t="shared" si="55"/>
        <v>1</v>
      </c>
    </row>
    <row r="79" spans="2:99" x14ac:dyDescent="0.2">
      <c r="C79" s="126" t="s">
        <v>124</v>
      </c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31"/>
      <c r="AB79" s="131">
        <v>0.05</v>
      </c>
      <c r="AC79" s="131">
        <v>9.5000000000000001E-2</v>
      </c>
      <c r="AD79" s="131">
        <v>8.5500000000000007E-2</v>
      </c>
      <c r="AE79" s="131">
        <v>7.6999999999999999E-2</v>
      </c>
      <c r="AF79" s="131">
        <v>6.93E-2</v>
      </c>
      <c r="AG79" s="131">
        <v>6.2300000000000001E-2</v>
      </c>
      <c r="AH79" s="131">
        <v>5.8999999999999997E-2</v>
      </c>
      <c r="AI79" s="131">
        <v>5.8999999999999997E-2</v>
      </c>
      <c r="AJ79" s="131">
        <v>5.91E-2</v>
      </c>
      <c r="AK79" s="131">
        <v>5.8999999999999997E-2</v>
      </c>
      <c r="AL79" s="131">
        <v>5.91E-2</v>
      </c>
      <c r="AM79" s="131">
        <v>5.8999999999999997E-2</v>
      </c>
      <c r="AN79" s="131">
        <v>5.91E-2</v>
      </c>
      <c r="AO79" s="131">
        <v>5.8999999999999997E-2</v>
      </c>
      <c r="AP79" s="131">
        <v>5.91E-2</v>
      </c>
      <c r="AQ79" s="131">
        <v>2.9499999999999998E-2</v>
      </c>
      <c r="AR79" s="132"/>
      <c r="AS79" s="132"/>
      <c r="AT79" s="132"/>
      <c r="AU79" s="132"/>
      <c r="AV79" s="133"/>
      <c r="AW79" s="125">
        <f t="shared" si="55"/>
        <v>1.0000000000000002</v>
      </c>
    </row>
    <row r="80" spans="2:99" x14ac:dyDescent="0.2">
      <c r="C80" s="126" t="s">
        <v>90</v>
      </c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31"/>
      <c r="AB80" s="131">
        <v>3.7499999999999999E-2</v>
      </c>
      <c r="AC80" s="131">
        <v>7.2190000000000004E-2</v>
      </c>
      <c r="AD80" s="131">
        <v>6.6769999999999996E-2</v>
      </c>
      <c r="AE80" s="131">
        <v>6.1769999999999999E-2</v>
      </c>
      <c r="AF80" s="131">
        <v>5.713E-2</v>
      </c>
      <c r="AG80" s="131">
        <v>5.2850000000000001E-2</v>
      </c>
      <c r="AH80" s="131">
        <v>4.888E-2</v>
      </c>
      <c r="AI80" s="131">
        <v>4.5220000000000003E-2</v>
      </c>
      <c r="AJ80" s="131">
        <v>4.462E-2</v>
      </c>
      <c r="AK80" s="131">
        <v>4.4609999999999997E-2</v>
      </c>
      <c r="AL80" s="131">
        <v>4.462E-2</v>
      </c>
      <c r="AM80" s="131">
        <v>4.4609999999999997E-2</v>
      </c>
      <c r="AN80" s="131">
        <v>4.462E-2</v>
      </c>
      <c r="AO80" s="131">
        <v>4.4609999999999997E-2</v>
      </c>
      <c r="AP80" s="131">
        <v>4.462E-2</v>
      </c>
      <c r="AQ80" s="131">
        <v>4.4609999999999997E-2</v>
      </c>
      <c r="AR80" s="131">
        <v>4.462E-2</v>
      </c>
      <c r="AS80" s="131">
        <v>4.4609999999999997E-2</v>
      </c>
      <c r="AT80" s="131">
        <v>4.462E-2</v>
      </c>
      <c r="AU80" s="131">
        <v>4.4609999999999997E-2</v>
      </c>
      <c r="AV80" s="134">
        <v>2.231E-2</v>
      </c>
      <c r="AW80" s="125">
        <f t="shared" si="55"/>
        <v>1.0000000000000002</v>
      </c>
    </row>
    <row r="81" spans="2:49" ht="13.5" thickBot="1" x14ac:dyDescent="0.25">
      <c r="C81" s="135" t="s">
        <v>125</v>
      </c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7"/>
      <c r="AB81" s="137">
        <v>0.1</v>
      </c>
      <c r="AC81" s="137">
        <v>0.2</v>
      </c>
      <c r="AD81" s="137">
        <v>0.2</v>
      </c>
      <c r="AE81" s="137">
        <v>0.2</v>
      </c>
      <c r="AF81" s="137">
        <v>0.2</v>
      </c>
      <c r="AG81" s="137">
        <v>0.1</v>
      </c>
      <c r="AH81" s="138">
        <v>0</v>
      </c>
      <c r="AI81" s="137"/>
      <c r="AJ81" s="139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1"/>
      <c r="AW81" s="125">
        <f t="shared" si="55"/>
        <v>0.99999999999999989</v>
      </c>
    </row>
    <row r="83" spans="2:49" x14ac:dyDescent="0.2">
      <c r="B83" s="31" t="s">
        <v>126</v>
      </c>
      <c r="C83" s="142" t="s">
        <v>127</v>
      </c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3">
        <v>6.5629999999999994E-2</v>
      </c>
      <c r="AB83" s="143">
        <v>7.0000000000000007E-2</v>
      </c>
      <c r="AC83" s="143">
        <v>6.4820000000000003E-2</v>
      </c>
      <c r="AD83" s="143">
        <v>5.9959999999999999E-2</v>
      </c>
      <c r="AE83" s="143">
        <v>5.5460000000000002E-2</v>
      </c>
      <c r="AF83" s="143">
        <v>5.1299999999999998E-2</v>
      </c>
      <c r="AG83" s="143">
        <v>4.7460000000000002E-2</v>
      </c>
      <c r="AH83" s="143">
        <v>4.4589999999999998E-2</v>
      </c>
      <c r="AI83" s="143">
        <v>4.4589999999999998E-2</v>
      </c>
      <c r="AJ83" s="143">
        <v>4.4589999999999998E-2</v>
      </c>
      <c r="AK83" s="143">
        <v>4.4589999999999998E-2</v>
      </c>
      <c r="AL83" s="143">
        <v>4.4600000000000001E-2</v>
      </c>
      <c r="AM83" s="143">
        <v>4.4589999999999998E-2</v>
      </c>
      <c r="AN83" s="143">
        <v>4.4600000000000001E-2</v>
      </c>
      <c r="AO83" s="143">
        <v>4.4589999999999998E-2</v>
      </c>
      <c r="AP83" s="143">
        <v>4.4600000000000001E-2</v>
      </c>
      <c r="AQ83" s="143">
        <v>4.4589999999999998E-2</v>
      </c>
      <c r="AR83" s="143">
        <v>4.4600000000000001E-2</v>
      </c>
      <c r="AS83" s="143">
        <v>4.4589999999999998E-2</v>
      </c>
      <c r="AT83" s="143">
        <v>4.4600000000000001E-2</v>
      </c>
      <c r="AU83" s="143">
        <v>5.6499999999999996E-3</v>
      </c>
      <c r="AV83" s="144">
        <f t="shared" ref="AV83:AV85" si="56">SUM(AA83:AU83)</f>
        <v>1</v>
      </c>
    </row>
    <row r="84" spans="2:49" x14ac:dyDescent="0.2">
      <c r="C84" s="142" t="s">
        <v>128</v>
      </c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3">
        <v>4.6879999999999998E-2</v>
      </c>
      <c r="AB84" s="143">
        <v>7.1480000000000002E-2</v>
      </c>
      <c r="AC84" s="143">
        <v>6.6119999999999998E-2</v>
      </c>
      <c r="AD84" s="143">
        <v>6.1159999999999999E-2</v>
      </c>
      <c r="AE84" s="143">
        <v>5.6579999999999998E-2</v>
      </c>
      <c r="AF84" s="143">
        <v>5.2330000000000002E-2</v>
      </c>
      <c r="AG84" s="143">
        <v>4.8410000000000002E-2</v>
      </c>
      <c r="AH84" s="143">
        <v>4.478E-2</v>
      </c>
      <c r="AI84" s="143">
        <v>4.4630000000000003E-2</v>
      </c>
      <c r="AJ84" s="143">
        <v>4.4630000000000003E-2</v>
      </c>
      <c r="AK84" s="143">
        <v>4.4630000000000003E-2</v>
      </c>
      <c r="AL84" s="143">
        <v>4.4630000000000003E-2</v>
      </c>
      <c r="AM84" s="143">
        <v>4.4630000000000003E-2</v>
      </c>
      <c r="AN84" s="143">
        <v>4.4630000000000003E-2</v>
      </c>
      <c r="AO84" s="143">
        <v>4.462E-2</v>
      </c>
      <c r="AP84" s="143">
        <v>4.4630000000000003E-2</v>
      </c>
      <c r="AQ84" s="143">
        <v>4.462E-2</v>
      </c>
      <c r="AR84" s="143">
        <v>4.4630000000000003E-2</v>
      </c>
      <c r="AS84" s="143">
        <v>4.462E-2</v>
      </c>
      <c r="AT84" s="143">
        <v>4.4630000000000003E-2</v>
      </c>
      <c r="AU84" s="143">
        <v>1.6729999999999998E-2</v>
      </c>
      <c r="AV84" s="144">
        <f t="shared" si="56"/>
        <v>0.99999999999999989</v>
      </c>
    </row>
    <row r="85" spans="2:49" x14ac:dyDescent="0.2">
      <c r="C85" s="142" t="s">
        <v>129</v>
      </c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3">
        <v>2.8129999999999999E-2</v>
      </c>
      <c r="AB85" s="143">
        <v>7.2889999999999996E-2</v>
      </c>
      <c r="AC85" s="143">
        <v>6.7419999999999994E-2</v>
      </c>
      <c r="AD85" s="143">
        <v>6.2370000000000002E-2</v>
      </c>
      <c r="AE85" s="143">
        <v>5.7689999999999998E-2</v>
      </c>
      <c r="AF85" s="143">
        <v>5.3359999999999998E-2</v>
      </c>
      <c r="AG85" s="143">
        <v>4.9360000000000001E-2</v>
      </c>
      <c r="AH85" s="143">
        <v>4.5659999999999999E-2</v>
      </c>
      <c r="AI85" s="143">
        <v>4.4600000000000001E-2</v>
      </c>
      <c r="AJ85" s="143">
        <v>4.4600000000000001E-2</v>
      </c>
      <c r="AK85" s="143">
        <v>4.4600000000000001E-2</v>
      </c>
      <c r="AL85" s="143">
        <v>4.4600000000000001E-2</v>
      </c>
      <c r="AM85" s="143">
        <v>4.4609999999999997E-2</v>
      </c>
      <c r="AN85" s="143">
        <v>4.4600000000000001E-2</v>
      </c>
      <c r="AO85" s="143">
        <v>4.4609999999999997E-2</v>
      </c>
      <c r="AP85" s="143">
        <v>4.4600000000000001E-2</v>
      </c>
      <c r="AQ85" s="143">
        <v>4.4609999999999997E-2</v>
      </c>
      <c r="AR85" s="143">
        <v>4.4600000000000001E-2</v>
      </c>
      <c r="AS85" s="143">
        <v>4.4609999999999997E-2</v>
      </c>
      <c r="AT85" s="143">
        <v>4.4600000000000001E-2</v>
      </c>
      <c r="AU85" s="143">
        <v>2.7879999999999999E-2</v>
      </c>
      <c r="AV85" s="144">
        <f t="shared" si="56"/>
        <v>1</v>
      </c>
    </row>
    <row r="86" spans="2:49" x14ac:dyDescent="0.2">
      <c r="C86" s="142" t="s">
        <v>130</v>
      </c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3">
        <v>9.3799999999999994E-3</v>
      </c>
      <c r="AB86" s="143">
        <v>7.4300000000000005E-2</v>
      </c>
      <c r="AC86" s="143">
        <v>6.8720000000000003E-2</v>
      </c>
      <c r="AD86" s="143">
        <v>6.3570000000000002E-2</v>
      </c>
      <c r="AE86" s="143">
        <v>5.8799999999999998E-2</v>
      </c>
      <c r="AF86" s="143">
        <v>5.4390000000000001E-2</v>
      </c>
      <c r="AG86" s="143">
        <v>5.0310000000000001E-2</v>
      </c>
      <c r="AH86" s="143">
        <v>4.6539999999999998E-2</v>
      </c>
      <c r="AI86" s="143">
        <v>4.4580000000000002E-2</v>
      </c>
      <c r="AJ86" s="143">
        <v>4.4580000000000002E-2</v>
      </c>
      <c r="AK86" s="143">
        <v>4.4580000000000002E-2</v>
      </c>
      <c r="AL86" s="143">
        <v>4.4580000000000002E-2</v>
      </c>
      <c r="AM86" s="143">
        <v>4.4580000000000002E-2</v>
      </c>
      <c r="AN86" s="143">
        <v>4.4580000000000002E-2</v>
      </c>
      <c r="AO86" s="143">
        <v>4.4580000000000002E-2</v>
      </c>
      <c r="AP86" s="143">
        <v>4.4580000000000002E-2</v>
      </c>
      <c r="AQ86" s="143">
        <v>4.4580000000000002E-2</v>
      </c>
      <c r="AR86" s="143">
        <v>4.4589999999999998E-2</v>
      </c>
      <c r="AS86" s="143">
        <v>4.4580000000000002E-2</v>
      </c>
      <c r="AT86" s="143">
        <v>4.4589999999999998E-2</v>
      </c>
      <c r="AU86" s="143">
        <v>3.9010000000000003E-2</v>
      </c>
      <c r="AV86" s="144">
        <f>SUM(AA86:AU86)</f>
        <v>0.99999999999999967</v>
      </c>
    </row>
    <row r="88" spans="2:49" x14ac:dyDescent="0.2">
      <c r="B88" s="31" t="s">
        <v>126</v>
      </c>
      <c r="C88" s="145" t="s">
        <v>131</v>
      </c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7">
        <v>0.35</v>
      </c>
      <c r="AB88" s="147">
        <v>0.26</v>
      </c>
      <c r="AC88" s="147">
        <v>0.156</v>
      </c>
      <c r="AD88" s="147">
        <v>0.1101</v>
      </c>
      <c r="AE88" s="147">
        <v>0.1101</v>
      </c>
      <c r="AF88" s="147">
        <v>1.38E-2</v>
      </c>
    </row>
    <row r="89" spans="2:49" x14ac:dyDescent="0.2">
      <c r="C89" s="145" t="s">
        <v>132</v>
      </c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7">
        <v>0.25</v>
      </c>
      <c r="AB89" s="147">
        <v>0.3</v>
      </c>
      <c r="AC89" s="147">
        <v>0.18</v>
      </c>
      <c r="AD89" s="147">
        <v>0.1137</v>
      </c>
      <c r="AE89" s="147">
        <v>0.1137</v>
      </c>
      <c r="AF89" s="147">
        <v>4.2599999999999999E-2</v>
      </c>
    </row>
    <row r="90" spans="2:49" x14ac:dyDescent="0.2">
      <c r="C90" s="145" t="s">
        <v>133</v>
      </c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7">
        <v>0.15</v>
      </c>
      <c r="AB90" s="147">
        <v>0.34</v>
      </c>
      <c r="AC90" s="147">
        <v>0.20399999999999999</v>
      </c>
      <c r="AD90" s="147">
        <v>0.12239999999999999</v>
      </c>
      <c r="AE90" s="147">
        <v>0.113</v>
      </c>
      <c r="AF90" s="147">
        <v>7.0599999999999996E-2</v>
      </c>
    </row>
    <row r="91" spans="2:49" x14ac:dyDescent="0.2">
      <c r="C91" s="145" t="s">
        <v>134</v>
      </c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7">
        <v>0.05</v>
      </c>
      <c r="AB91" s="147">
        <v>0.38</v>
      </c>
      <c r="AC91" s="147">
        <v>0.22800000000000001</v>
      </c>
      <c r="AD91" s="147">
        <v>0.1368</v>
      </c>
      <c r="AE91" s="147">
        <v>0.1094</v>
      </c>
      <c r="AF91" s="147">
        <v>9.5799999999999996E-2</v>
      </c>
    </row>
    <row r="94" spans="2:49" x14ac:dyDescent="0.2">
      <c r="AB94" s="31">
        <v>2026</v>
      </c>
      <c r="AC94" s="31">
        <v>2027</v>
      </c>
      <c r="AD94" s="31">
        <v>2028</v>
      </c>
      <c r="AE94" s="31">
        <v>2029</v>
      </c>
      <c r="AF94" s="31">
        <v>2030</v>
      </c>
      <c r="AG94" s="31">
        <v>2031</v>
      </c>
      <c r="AH94" s="31">
        <f>AG94+1</f>
        <v>2032</v>
      </c>
      <c r="AI94" s="31">
        <f t="shared" ref="AI94:AV94" si="57">AH94+1</f>
        <v>2033</v>
      </c>
      <c r="AJ94" s="31">
        <f t="shared" si="57"/>
        <v>2034</v>
      </c>
      <c r="AK94" s="31">
        <f t="shared" si="57"/>
        <v>2035</v>
      </c>
      <c r="AL94" s="31">
        <f t="shared" si="57"/>
        <v>2036</v>
      </c>
      <c r="AM94" s="31">
        <f t="shared" si="57"/>
        <v>2037</v>
      </c>
      <c r="AN94" s="31">
        <f t="shared" si="57"/>
        <v>2038</v>
      </c>
      <c r="AO94" s="31">
        <f t="shared" si="57"/>
        <v>2039</v>
      </c>
      <c r="AP94" s="31">
        <f t="shared" si="57"/>
        <v>2040</v>
      </c>
      <c r="AQ94" s="31">
        <f t="shared" si="57"/>
        <v>2041</v>
      </c>
      <c r="AR94" s="31">
        <f t="shared" si="57"/>
        <v>2042</v>
      </c>
      <c r="AS94" s="31">
        <f t="shared" si="57"/>
        <v>2043</v>
      </c>
      <c r="AT94" s="31">
        <f t="shared" si="57"/>
        <v>2044</v>
      </c>
      <c r="AU94" s="31">
        <f t="shared" si="57"/>
        <v>2045</v>
      </c>
      <c r="AV94" s="31">
        <f t="shared" si="57"/>
        <v>2046</v>
      </c>
    </row>
    <row r="95" spans="2:49" x14ac:dyDescent="0.2">
      <c r="AA95" s="31" t="s">
        <v>135</v>
      </c>
      <c r="AB95" s="31" t="s">
        <v>99</v>
      </c>
      <c r="AC95" s="31" t="s">
        <v>100</v>
      </c>
      <c r="AD95" s="31" t="s">
        <v>101</v>
      </c>
      <c r="AE95" s="31" t="s">
        <v>102</v>
      </c>
      <c r="AF95" s="31" t="s">
        <v>103</v>
      </c>
      <c r="AG95" s="31" t="s">
        <v>104</v>
      </c>
      <c r="AH95" s="31" t="s">
        <v>105</v>
      </c>
      <c r="AI95" s="31" t="s">
        <v>106</v>
      </c>
      <c r="AJ95" s="31" t="s">
        <v>107</v>
      </c>
      <c r="AK95" s="31" t="s">
        <v>108</v>
      </c>
      <c r="AL95" s="31" t="s">
        <v>109</v>
      </c>
      <c r="AM95" s="31" t="s">
        <v>110</v>
      </c>
      <c r="AN95" s="31" t="s">
        <v>111</v>
      </c>
      <c r="AO95" s="31" t="s">
        <v>112</v>
      </c>
      <c r="AP95" s="31" t="s">
        <v>113</v>
      </c>
      <c r="AQ95" s="31" t="s">
        <v>114</v>
      </c>
      <c r="AR95" s="31" t="s">
        <v>115</v>
      </c>
      <c r="AS95" s="31" t="s">
        <v>116</v>
      </c>
      <c r="AT95" s="31" t="s">
        <v>117</v>
      </c>
      <c r="AU95" s="31" t="s">
        <v>118</v>
      </c>
      <c r="AV95" s="31" t="s">
        <v>119</v>
      </c>
      <c r="AW95" s="31" t="s">
        <v>24</v>
      </c>
    </row>
    <row r="96" spans="2:49" x14ac:dyDescent="0.2">
      <c r="B96" s="148" t="s">
        <v>136</v>
      </c>
      <c r="C96" s="31">
        <v>2026</v>
      </c>
      <c r="AA96" s="82">
        <f>SUM(AI$12:$AT12)</f>
        <v>0</v>
      </c>
      <c r="AB96" s="82">
        <f t="shared" ref="AB96:AV96" si="58">$AA$96*AB80</f>
        <v>0</v>
      </c>
      <c r="AC96" s="82">
        <f t="shared" si="58"/>
        <v>0</v>
      </c>
      <c r="AD96" s="82">
        <f t="shared" si="58"/>
        <v>0</v>
      </c>
      <c r="AE96" s="82">
        <f t="shared" si="58"/>
        <v>0</v>
      </c>
      <c r="AF96" s="82">
        <f t="shared" si="58"/>
        <v>0</v>
      </c>
      <c r="AG96" s="82">
        <f t="shared" si="58"/>
        <v>0</v>
      </c>
      <c r="AH96" s="82">
        <f t="shared" si="58"/>
        <v>0</v>
      </c>
      <c r="AI96" s="82">
        <f t="shared" si="58"/>
        <v>0</v>
      </c>
      <c r="AJ96" s="82">
        <f t="shared" si="58"/>
        <v>0</v>
      </c>
      <c r="AK96" s="82">
        <f t="shared" si="58"/>
        <v>0</v>
      </c>
      <c r="AL96" s="82">
        <f t="shared" si="58"/>
        <v>0</v>
      </c>
      <c r="AM96" s="82">
        <f t="shared" si="58"/>
        <v>0</v>
      </c>
      <c r="AN96" s="82">
        <f t="shared" si="58"/>
        <v>0</v>
      </c>
      <c r="AO96" s="82">
        <f t="shared" si="58"/>
        <v>0</v>
      </c>
      <c r="AP96" s="82">
        <f t="shared" si="58"/>
        <v>0</v>
      </c>
      <c r="AQ96" s="82">
        <f t="shared" si="58"/>
        <v>0</v>
      </c>
      <c r="AR96" s="82">
        <f t="shared" si="58"/>
        <v>0</v>
      </c>
      <c r="AS96" s="82">
        <f t="shared" si="58"/>
        <v>0</v>
      </c>
      <c r="AT96" s="82">
        <f t="shared" si="58"/>
        <v>0</v>
      </c>
      <c r="AU96" s="82">
        <f t="shared" si="58"/>
        <v>0</v>
      </c>
      <c r="AV96" s="82">
        <f t="shared" si="58"/>
        <v>0</v>
      </c>
      <c r="AW96" s="82">
        <f>SUM(AB96:AV96)</f>
        <v>0</v>
      </c>
    </row>
    <row r="100" spans="2:49" ht="13.5" thickBot="1" x14ac:dyDescent="0.25">
      <c r="C100" s="31" t="s">
        <v>24</v>
      </c>
      <c r="AA100" s="149">
        <f>SUM(AA96:AA99)</f>
        <v>0</v>
      </c>
      <c r="AB100" s="149">
        <f>SUM(AB96:AB99)</f>
        <v>0</v>
      </c>
      <c r="AC100" s="149">
        <f>SUM(AC96:AC99)</f>
        <v>0</v>
      </c>
      <c r="AD100" s="149">
        <f t="shared" ref="AD100:AV100" si="59">SUM(AD96:AD99)</f>
        <v>0</v>
      </c>
      <c r="AE100" s="149">
        <f t="shared" si="59"/>
        <v>0</v>
      </c>
      <c r="AF100" s="149">
        <f t="shared" si="59"/>
        <v>0</v>
      </c>
      <c r="AG100" s="149">
        <f t="shared" si="59"/>
        <v>0</v>
      </c>
      <c r="AH100" s="149">
        <f t="shared" si="59"/>
        <v>0</v>
      </c>
      <c r="AI100" s="149">
        <f t="shared" si="59"/>
        <v>0</v>
      </c>
      <c r="AJ100" s="149">
        <f t="shared" si="59"/>
        <v>0</v>
      </c>
      <c r="AK100" s="149">
        <f t="shared" si="59"/>
        <v>0</v>
      </c>
      <c r="AL100" s="149">
        <f t="shared" si="59"/>
        <v>0</v>
      </c>
      <c r="AM100" s="149">
        <f t="shared" si="59"/>
        <v>0</v>
      </c>
      <c r="AN100" s="149">
        <f t="shared" si="59"/>
        <v>0</v>
      </c>
      <c r="AO100" s="149">
        <f t="shared" si="59"/>
        <v>0</v>
      </c>
      <c r="AP100" s="149">
        <f t="shared" si="59"/>
        <v>0</v>
      </c>
      <c r="AQ100" s="149">
        <f t="shared" si="59"/>
        <v>0</v>
      </c>
      <c r="AR100" s="149">
        <f t="shared" si="59"/>
        <v>0</v>
      </c>
      <c r="AS100" s="149">
        <f t="shared" si="59"/>
        <v>0</v>
      </c>
      <c r="AT100" s="149">
        <f t="shared" si="59"/>
        <v>0</v>
      </c>
      <c r="AU100" s="149">
        <f t="shared" si="59"/>
        <v>0</v>
      </c>
      <c r="AV100" s="149">
        <f t="shared" si="59"/>
        <v>0</v>
      </c>
      <c r="AW100" s="149">
        <f>+AA100-SUM(AB100:AV100)</f>
        <v>0</v>
      </c>
    </row>
    <row r="101" spans="2:49" x14ac:dyDescent="0.2">
      <c r="C101" s="31" t="s">
        <v>36</v>
      </c>
      <c r="AA101" s="150">
        <f>-AA100+AI12</f>
        <v>0</v>
      </c>
    </row>
    <row r="102" spans="2:49" x14ac:dyDescent="0.2">
      <c r="AA102" s="151"/>
    </row>
    <row r="104" spans="2:49" x14ac:dyDescent="0.2">
      <c r="AB104" s="31">
        <v>2026</v>
      </c>
      <c r="AC104" s="31">
        <v>2027</v>
      </c>
      <c r="AD104" s="31">
        <v>2028</v>
      </c>
      <c r="AE104" s="31">
        <v>2029</v>
      </c>
      <c r="AF104" s="31">
        <v>2030</v>
      </c>
      <c r="AG104" s="31">
        <v>2031</v>
      </c>
      <c r="AH104" s="31">
        <f>AG104+1</f>
        <v>2032</v>
      </c>
    </row>
    <row r="105" spans="2:49" x14ac:dyDescent="0.2">
      <c r="AA105" s="31" t="s">
        <v>135</v>
      </c>
      <c r="AB105" s="31" t="s">
        <v>99</v>
      </c>
      <c r="AC105" s="31" t="s">
        <v>100</v>
      </c>
      <c r="AD105" s="31" t="s">
        <v>101</v>
      </c>
      <c r="AE105" s="31" t="s">
        <v>102</v>
      </c>
      <c r="AF105" s="31" t="s">
        <v>103</v>
      </c>
      <c r="AG105" s="31" t="s">
        <v>104</v>
      </c>
      <c r="AH105" s="31" t="s">
        <v>24</v>
      </c>
    </row>
    <row r="106" spans="2:49" x14ac:dyDescent="0.2">
      <c r="B106" s="148" t="s">
        <v>137</v>
      </c>
      <c r="C106" s="31">
        <v>2026</v>
      </c>
      <c r="AA106" s="82">
        <f>SUM(AI$13:$AT20)</f>
        <v>0</v>
      </c>
      <c r="AB106" s="82">
        <f t="shared" ref="AB106:AG106" si="60">$AA$106*AB76</f>
        <v>0</v>
      </c>
      <c r="AC106" s="82">
        <f t="shared" si="60"/>
        <v>0</v>
      </c>
      <c r="AD106" s="82">
        <f t="shared" si="60"/>
        <v>0</v>
      </c>
      <c r="AE106" s="82">
        <f t="shared" si="60"/>
        <v>0</v>
      </c>
      <c r="AF106" s="82">
        <f t="shared" si="60"/>
        <v>0</v>
      </c>
      <c r="AG106" s="82">
        <f t="shared" si="60"/>
        <v>0</v>
      </c>
      <c r="AH106" s="82">
        <f>SUM(AB106:AG106)</f>
        <v>0</v>
      </c>
    </row>
    <row r="110" spans="2:49" ht="13.5" thickBot="1" x14ac:dyDescent="0.25">
      <c r="C110" s="31" t="s">
        <v>24</v>
      </c>
      <c r="AA110" s="149">
        <f>SUM(AA106:AA109)</f>
        <v>0</v>
      </c>
      <c r="AB110" s="149">
        <f>SUM(AB106:AB109)</f>
        <v>0</v>
      </c>
      <c r="AC110" s="149">
        <f>SUM(AC106:AC109)</f>
        <v>0</v>
      </c>
      <c r="AD110" s="149">
        <f t="shared" ref="AD110:AG110" si="61">SUM(AD106:AD109)</f>
        <v>0</v>
      </c>
      <c r="AE110" s="149">
        <f t="shared" si="61"/>
        <v>0</v>
      </c>
      <c r="AF110" s="149">
        <f t="shared" si="61"/>
        <v>0</v>
      </c>
      <c r="AG110" s="149">
        <f t="shared" si="61"/>
        <v>0</v>
      </c>
      <c r="AH110" s="149">
        <f>+AA110-SUM(AB110:AG110)</f>
        <v>0</v>
      </c>
    </row>
    <row r="111" spans="2:49" x14ac:dyDescent="0.2">
      <c r="C111" s="31" t="s">
        <v>36</v>
      </c>
      <c r="AA111" s="150">
        <f>-AA110+AI13</f>
        <v>0</v>
      </c>
    </row>
  </sheetData>
  <mergeCells count="1">
    <mergeCell ref="B64:B6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8AC68-93E7-4EEA-9110-2D8745C5841E}">
  <dimension ref="A1:AA190"/>
  <sheetViews>
    <sheetView zoomScale="85" zoomScaleNormal="85" workbookViewId="0">
      <pane xSplit="1" ySplit="2" topLeftCell="B3" activePane="bottomRight" state="frozen"/>
      <selection pane="topRight" activeCell="B10" sqref="B10"/>
      <selection pane="bottomLeft" activeCell="B10" sqref="B10"/>
      <selection pane="bottomRight" activeCell="B10" sqref="B10"/>
    </sheetView>
  </sheetViews>
  <sheetFormatPr defaultRowHeight="15" x14ac:dyDescent="0.25"/>
  <cols>
    <col min="1" max="1" width="18.85546875" bestFit="1" customWidth="1"/>
    <col min="2" max="2" width="8.42578125" customWidth="1"/>
    <col min="3" max="10" width="14.28515625" customWidth="1"/>
    <col min="11" max="11" width="14.28515625" bestFit="1" customWidth="1"/>
    <col min="12" max="12" width="9.7109375" bestFit="1" customWidth="1"/>
    <col min="13" max="13" width="13.28515625" bestFit="1" customWidth="1"/>
    <col min="14" max="15" width="14.28515625" bestFit="1" customWidth="1"/>
    <col min="16" max="16" width="5.140625" bestFit="1" customWidth="1"/>
    <col min="17" max="17" width="13.5703125" bestFit="1" customWidth="1"/>
    <col min="18" max="20" width="14.28515625" customWidth="1"/>
    <col min="21" max="21" width="10.85546875" bestFit="1" customWidth="1"/>
    <col min="22" max="22" width="12.7109375" bestFit="1" customWidth="1"/>
    <col min="23" max="23" width="13.28515625" bestFit="1" customWidth="1"/>
    <col min="24" max="24" width="13.85546875" bestFit="1" customWidth="1"/>
    <col min="25" max="25" width="3" customWidth="1"/>
  </cols>
  <sheetData>
    <row r="1" spans="1:24" ht="15.75" thickBot="1" x14ac:dyDescent="0.3">
      <c r="C1" s="256" t="s">
        <v>0</v>
      </c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8"/>
      <c r="Q1" s="256" t="s">
        <v>31</v>
      </c>
      <c r="R1" s="257"/>
      <c r="S1" s="257"/>
      <c r="T1" s="257"/>
      <c r="U1" s="257"/>
      <c r="V1" s="257"/>
      <c r="W1" s="257"/>
      <c r="X1" s="258"/>
    </row>
    <row r="2" spans="1:24" ht="45.75" thickBot="1" x14ac:dyDescent="0.3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2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3"/>
      <c r="Q2" s="2" t="s">
        <v>32</v>
      </c>
      <c r="R2" s="1" t="s">
        <v>33</v>
      </c>
      <c r="S2" s="2" t="s">
        <v>10</v>
      </c>
      <c r="T2" s="2" t="s">
        <v>11</v>
      </c>
      <c r="U2" s="1" t="s">
        <v>12</v>
      </c>
      <c r="V2" s="1" t="s">
        <v>13</v>
      </c>
      <c r="W2" s="1" t="s">
        <v>14</v>
      </c>
      <c r="X2" s="1" t="s">
        <v>15</v>
      </c>
    </row>
    <row r="3" spans="1:24" x14ac:dyDescent="0.25">
      <c r="A3" s="4" t="s">
        <v>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4"/>
      <c r="R3" s="4"/>
      <c r="S3" s="4"/>
      <c r="T3" s="4"/>
      <c r="U3" s="4"/>
      <c r="V3" s="4"/>
      <c r="W3" s="4"/>
      <c r="X3" s="4"/>
    </row>
    <row r="4" spans="1:24" x14ac:dyDescent="0.25">
      <c r="A4" s="6">
        <v>201908</v>
      </c>
      <c r="B4" s="6">
        <v>36400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f t="shared" ref="J4:J67" si="0">SUM(C4:I4)</f>
        <v>0</v>
      </c>
      <c r="K4" s="7">
        <f>J4</f>
        <v>0</v>
      </c>
      <c r="L4" s="8">
        <f>3.52%</f>
        <v>3.5200000000000002E-2</v>
      </c>
      <c r="M4" s="9">
        <v>0</v>
      </c>
      <c r="N4" s="7">
        <f>M4</f>
        <v>0</v>
      </c>
      <c r="O4" s="7">
        <f t="shared" ref="O4:O10" si="1">K4-N4</f>
        <v>0</v>
      </c>
      <c r="Q4" s="7">
        <v>0</v>
      </c>
      <c r="R4" s="7">
        <v>0</v>
      </c>
      <c r="S4" s="7">
        <f>SUM(Q4:R4)</f>
        <v>0</v>
      </c>
      <c r="T4" s="7">
        <f>S4</f>
        <v>0</v>
      </c>
      <c r="U4" s="8">
        <f>3.52%</f>
        <v>3.5200000000000002E-2</v>
      </c>
      <c r="V4" s="9">
        <v>0</v>
      </c>
      <c r="W4" s="7">
        <f>V4</f>
        <v>0</v>
      </c>
      <c r="X4" s="7">
        <f>T4-W4</f>
        <v>0</v>
      </c>
    </row>
    <row r="5" spans="1:24" x14ac:dyDescent="0.25">
      <c r="A5" s="6">
        <v>201909</v>
      </c>
      <c r="B5" s="6">
        <v>36400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f t="shared" si="0"/>
        <v>0</v>
      </c>
      <c r="K5" s="7">
        <f>K4+J5</f>
        <v>0</v>
      </c>
      <c r="L5" s="8">
        <f t="shared" ref="L5:L68" si="2">3.52%</f>
        <v>3.5200000000000002E-2</v>
      </c>
      <c r="M5" s="9">
        <f>ROUND(((L5*K4)/12),2)</f>
        <v>0</v>
      </c>
      <c r="N5" s="7">
        <f>M5+N4</f>
        <v>0</v>
      </c>
      <c r="O5" s="7">
        <f t="shared" si="1"/>
        <v>0</v>
      </c>
      <c r="Q5" s="7">
        <v>0</v>
      </c>
      <c r="R5" s="7">
        <v>0</v>
      </c>
      <c r="S5" s="7">
        <f t="shared" ref="S5:S68" si="3">SUM(Q5:R5)</f>
        <v>0</v>
      </c>
      <c r="T5" s="7">
        <f>T4+S5</f>
        <v>0</v>
      </c>
      <c r="U5" s="8">
        <f t="shared" ref="U5:U68" si="4">3.52%</f>
        <v>3.5200000000000002E-2</v>
      </c>
      <c r="V5" s="9">
        <f>ROUND(((U5*T4)/12),2)</f>
        <v>0</v>
      </c>
      <c r="W5" s="7">
        <f>V5+W4</f>
        <v>0</v>
      </c>
      <c r="X5" s="7">
        <f t="shared" ref="X5:X68" si="5">T5-W5</f>
        <v>0</v>
      </c>
    </row>
    <row r="6" spans="1:24" x14ac:dyDescent="0.25">
      <c r="A6" s="6">
        <v>201910</v>
      </c>
      <c r="B6" s="6">
        <v>36400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f t="shared" si="0"/>
        <v>0</v>
      </c>
      <c r="K6" s="7">
        <f t="shared" ref="K6:K69" si="6">K5+J6</f>
        <v>0</v>
      </c>
      <c r="L6" s="8">
        <f t="shared" si="2"/>
        <v>3.5200000000000002E-2</v>
      </c>
      <c r="M6" s="9">
        <f t="shared" ref="M6:M69" si="7">ROUND(((L6*K5)/12),2)</f>
        <v>0</v>
      </c>
      <c r="N6" s="7">
        <f>M6+N5</f>
        <v>0</v>
      </c>
      <c r="O6" s="7">
        <f t="shared" si="1"/>
        <v>0</v>
      </c>
      <c r="Q6" s="7">
        <v>0</v>
      </c>
      <c r="R6" s="7">
        <v>0</v>
      </c>
      <c r="S6" s="7">
        <f t="shared" si="3"/>
        <v>0</v>
      </c>
      <c r="T6" s="7">
        <f t="shared" ref="T6:T69" si="8">T5+S6</f>
        <v>0</v>
      </c>
      <c r="U6" s="8">
        <f t="shared" si="4"/>
        <v>3.5200000000000002E-2</v>
      </c>
      <c r="V6" s="9">
        <f t="shared" ref="V6:V69" si="9">ROUND(((U6*T5)/12),2)</f>
        <v>0</v>
      </c>
      <c r="W6" s="7">
        <f>V6+W5</f>
        <v>0</v>
      </c>
      <c r="X6" s="7">
        <f t="shared" si="5"/>
        <v>0</v>
      </c>
    </row>
    <row r="7" spans="1:24" x14ac:dyDescent="0.25">
      <c r="A7" s="6">
        <v>201911</v>
      </c>
      <c r="B7" s="6">
        <v>36400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f t="shared" si="0"/>
        <v>0</v>
      </c>
      <c r="K7" s="7">
        <f t="shared" si="6"/>
        <v>0</v>
      </c>
      <c r="L7" s="8">
        <f t="shared" si="2"/>
        <v>3.5200000000000002E-2</v>
      </c>
      <c r="M7" s="9">
        <f t="shared" si="7"/>
        <v>0</v>
      </c>
      <c r="N7" s="7">
        <f t="shared" ref="N7:N10" si="10">M7+N6</f>
        <v>0</v>
      </c>
      <c r="O7" s="7">
        <f t="shared" si="1"/>
        <v>0</v>
      </c>
      <c r="Q7" s="7">
        <v>0</v>
      </c>
      <c r="R7" s="7">
        <v>0</v>
      </c>
      <c r="S7" s="7">
        <f t="shared" si="3"/>
        <v>0</v>
      </c>
      <c r="T7" s="7">
        <f t="shared" si="8"/>
        <v>0</v>
      </c>
      <c r="U7" s="8">
        <f t="shared" si="4"/>
        <v>3.5200000000000002E-2</v>
      </c>
      <c r="V7" s="9">
        <f t="shared" si="9"/>
        <v>0</v>
      </c>
      <c r="W7" s="7">
        <f t="shared" ref="W7:W10" si="11">V7+W6</f>
        <v>0</v>
      </c>
      <c r="X7" s="7">
        <f t="shared" si="5"/>
        <v>0</v>
      </c>
    </row>
    <row r="8" spans="1:24" x14ac:dyDescent="0.25">
      <c r="A8" s="6">
        <v>201912</v>
      </c>
      <c r="B8" s="6">
        <v>36400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f t="shared" si="0"/>
        <v>0</v>
      </c>
      <c r="K8" s="7">
        <f t="shared" si="6"/>
        <v>0</v>
      </c>
      <c r="L8" s="8">
        <f t="shared" si="2"/>
        <v>3.5200000000000002E-2</v>
      </c>
      <c r="M8" s="9">
        <f t="shared" si="7"/>
        <v>0</v>
      </c>
      <c r="N8" s="7">
        <f t="shared" si="10"/>
        <v>0</v>
      </c>
      <c r="O8" s="7">
        <f t="shared" si="1"/>
        <v>0</v>
      </c>
      <c r="Q8" s="7">
        <v>0</v>
      </c>
      <c r="R8" s="7">
        <v>0</v>
      </c>
      <c r="S8" s="7">
        <f t="shared" si="3"/>
        <v>0</v>
      </c>
      <c r="T8" s="7">
        <f t="shared" si="8"/>
        <v>0</v>
      </c>
      <c r="U8" s="8">
        <f t="shared" si="4"/>
        <v>3.5200000000000002E-2</v>
      </c>
      <c r="V8" s="9">
        <f t="shared" si="9"/>
        <v>0</v>
      </c>
      <c r="W8" s="7">
        <f t="shared" si="11"/>
        <v>0</v>
      </c>
      <c r="X8" s="7">
        <f t="shared" si="5"/>
        <v>0</v>
      </c>
    </row>
    <row r="9" spans="1:24" x14ac:dyDescent="0.25">
      <c r="A9" s="6">
        <v>202001</v>
      </c>
      <c r="B9" s="6">
        <v>36400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f t="shared" si="0"/>
        <v>0</v>
      </c>
      <c r="K9" s="7">
        <f t="shared" si="6"/>
        <v>0</v>
      </c>
      <c r="L9" s="8">
        <f t="shared" si="2"/>
        <v>3.5200000000000002E-2</v>
      </c>
      <c r="M9" s="9">
        <f t="shared" si="7"/>
        <v>0</v>
      </c>
      <c r="N9" s="7">
        <f t="shared" si="10"/>
        <v>0</v>
      </c>
      <c r="O9" s="7">
        <f t="shared" si="1"/>
        <v>0</v>
      </c>
      <c r="Q9" s="7">
        <v>0</v>
      </c>
      <c r="R9" s="7">
        <v>0</v>
      </c>
      <c r="S9" s="7">
        <f t="shared" si="3"/>
        <v>0</v>
      </c>
      <c r="T9" s="7">
        <f t="shared" si="8"/>
        <v>0</v>
      </c>
      <c r="U9" s="8">
        <f t="shared" si="4"/>
        <v>3.5200000000000002E-2</v>
      </c>
      <c r="V9" s="9">
        <f t="shared" si="9"/>
        <v>0</v>
      </c>
      <c r="W9" s="7">
        <f t="shared" si="11"/>
        <v>0</v>
      </c>
      <c r="X9" s="7">
        <f t="shared" si="5"/>
        <v>0</v>
      </c>
    </row>
    <row r="10" spans="1:24" x14ac:dyDescent="0.25">
      <c r="A10" s="6">
        <v>202002</v>
      </c>
      <c r="B10" s="6">
        <v>36400</v>
      </c>
      <c r="C10" s="7">
        <v>4341.1499999999996</v>
      </c>
      <c r="D10" s="7">
        <v>12113028.140000001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f t="shared" si="0"/>
        <v>12117369.290000001</v>
      </c>
      <c r="K10" s="7">
        <f t="shared" si="6"/>
        <v>12117369.290000001</v>
      </c>
      <c r="L10" s="8">
        <f t="shared" si="2"/>
        <v>3.5200000000000002E-2</v>
      </c>
      <c r="M10" s="9">
        <f t="shared" si="7"/>
        <v>0</v>
      </c>
      <c r="N10" s="7">
        <f t="shared" si="10"/>
        <v>0</v>
      </c>
      <c r="O10" s="7">
        <f t="shared" si="1"/>
        <v>12117369.290000001</v>
      </c>
      <c r="Q10" s="7">
        <v>0</v>
      </c>
      <c r="R10" s="7">
        <v>0</v>
      </c>
      <c r="S10" s="7">
        <f t="shared" si="3"/>
        <v>0</v>
      </c>
      <c r="T10" s="7">
        <f t="shared" si="8"/>
        <v>0</v>
      </c>
      <c r="U10" s="8">
        <f t="shared" si="4"/>
        <v>3.5200000000000002E-2</v>
      </c>
      <c r="V10" s="9">
        <f t="shared" si="9"/>
        <v>0</v>
      </c>
      <c r="W10" s="7">
        <f t="shared" si="11"/>
        <v>0</v>
      </c>
      <c r="X10" s="7">
        <f t="shared" si="5"/>
        <v>0</v>
      </c>
    </row>
    <row r="11" spans="1:24" x14ac:dyDescent="0.25">
      <c r="A11" s="6">
        <v>202003</v>
      </c>
      <c r="B11" s="6">
        <v>36400</v>
      </c>
      <c r="C11" s="7">
        <v>0</v>
      </c>
      <c r="D11" s="7">
        <v>6822.86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f t="shared" si="0"/>
        <v>6822.86</v>
      </c>
      <c r="K11" s="7">
        <f t="shared" si="6"/>
        <v>12124192.15</v>
      </c>
      <c r="L11" s="8">
        <f t="shared" si="2"/>
        <v>3.5200000000000002E-2</v>
      </c>
      <c r="M11" s="9">
        <f t="shared" si="7"/>
        <v>35544.28</v>
      </c>
      <c r="N11" s="7">
        <f>M11+N10</f>
        <v>35544.28</v>
      </c>
      <c r="O11" s="7">
        <f>K11-N11</f>
        <v>12088647.870000001</v>
      </c>
      <c r="Q11" s="7">
        <v>0</v>
      </c>
      <c r="R11" s="7">
        <v>0</v>
      </c>
      <c r="S11" s="7">
        <f t="shared" si="3"/>
        <v>0</v>
      </c>
      <c r="T11" s="7">
        <f t="shared" si="8"/>
        <v>0</v>
      </c>
      <c r="U11" s="8">
        <f t="shared" si="4"/>
        <v>3.5200000000000002E-2</v>
      </c>
      <c r="V11" s="9">
        <f t="shared" si="9"/>
        <v>0</v>
      </c>
      <c r="W11" s="7">
        <f>V11+W10</f>
        <v>0</v>
      </c>
      <c r="X11" s="7">
        <f t="shared" si="5"/>
        <v>0</v>
      </c>
    </row>
    <row r="12" spans="1:24" x14ac:dyDescent="0.25">
      <c r="A12" s="6">
        <v>202004</v>
      </c>
      <c r="B12" s="6">
        <v>36400</v>
      </c>
      <c r="C12" s="7">
        <v>0</v>
      </c>
      <c r="D12" s="7">
        <v>-33688.76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f t="shared" si="0"/>
        <v>-33688.76</v>
      </c>
      <c r="K12" s="7">
        <f t="shared" si="6"/>
        <v>12090503.390000001</v>
      </c>
      <c r="L12" s="8">
        <f t="shared" si="2"/>
        <v>3.5200000000000002E-2</v>
      </c>
      <c r="M12" s="9">
        <f t="shared" si="7"/>
        <v>35564.300000000003</v>
      </c>
      <c r="N12" s="7">
        <f>M12+N11</f>
        <v>71108.58</v>
      </c>
      <c r="O12" s="7">
        <f t="shared" ref="O12:O75" si="12">K12-N12</f>
        <v>12019394.810000001</v>
      </c>
      <c r="Q12" s="7">
        <v>0</v>
      </c>
      <c r="R12" s="7">
        <v>0</v>
      </c>
      <c r="S12" s="7">
        <f t="shared" si="3"/>
        <v>0</v>
      </c>
      <c r="T12" s="7">
        <f t="shared" si="8"/>
        <v>0</v>
      </c>
      <c r="U12" s="8">
        <f t="shared" si="4"/>
        <v>3.5200000000000002E-2</v>
      </c>
      <c r="V12" s="9">
        <f t="shared" si="9"/>
        <v>0</v>
      </c>
      <c r="W12" s="7">
        <f>V12+W11</f>
        <v>0</v>
      </c>
      <c r="X12" s="7">
        <f t="shared" si="5"/>
        <v>0</v>
      </c>
    </row>
    <row r="13" spans="1:24" x14ac:dyDescent="0.25">
      <c r="A13" s="6">
        <v>202005</v>
      </c>
      <c r="B13" s="6">
        <v>36400</v>
      </c>
      <c r="C13" s="7">
        <v>0</v>
      </c>
      <c r="D13" s="7">
        <v>10461.24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f t="shared" si="0"/>
        <v>10461.24</v>
      </c>
      <c r="K13" s="7">
        <f t="shared" si="6"/>
        <v>12100964.630000001</v>
      </c>
      <c r="L13" s="8">
        <f t="shared" si="2"/>
        <v>3.5200000000000002E-2</v>
      </c>
      <c r="M13" s="9">
        <f t="shared" si="7"/>
        <v>35465.480000000003</v>
      </c>
      <c r="N13" s="7">
        <f t="shared" ref="N13:N76" si="13">M13+N12</f>
        <v>106574.06</v>
      </c>
      <c r="O13" s="7">
        <f t="shared" si="12"/>
        <v>11994390.57</v>
      </c>
      <c r="Q13" s="7">
        <v>0</v>
      </c>
      <c r="R13" s="7">
        <v>2923572.47</v>
      </c>
      <c r="S13" s="7">
        <f t="shared" si="3"/>
        <v>2923572.47</v>
      </c>
      <c r="T13" s="7">
        <f>T12+S13</f>
        <v>2923572.47</v>
      </c>
      <c r="U13" s="8">
        <f t="shared" si="4"/>
        <v>3.5200000000000002E-2</v>
      </c>
      <c r="V13" s="9">
        <f t="shared" si="9"/>
        <v>0</v>
      </c>
      <c r="W13" s="7">
        <f t="shared" ref="W13:W76" si="14">V13+W12</f>
        <v>0</v>
      </c>
      <c r="X13" s="7">
        <f t="shared" si="5"/>
        <v>2923572.47</v>
      </c>
    </row>
    <row r="14" spans="1:24" x14ac:dyDescent="0.25">
      <c r="A14" s="6">
        <v>202006</v>
      </c>
      <c r="B14" s="6">
        <v>36400</v>
      </c>
      <c r="C14" s="7">
        <v>0</v>
      </c>
      <c r="D14" s="7">
        <v>15542.7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f t="shared" si="0"/>
        <v>15542.7</v>
      </c>
      <c r="K14" s="7">
        <f t="shared" si="6"/>
        <v>12116507.33</v>
      </c>
      <c r="L14" s="8">
        <f t="shared" si="2"/>
        <v>3.5200000000000002E-2</v>
      </c>
      <c r="M14" s="9">
        <f t="shared" si="7"/>
        <v>35496.160000000003</v>
      </c>
      <c r="N14" s="7">
        <f t="shared" si="13"/>
        <v>142070.22</v>
      </c>
      <c r="O14" s="7">
        <f t="shared" si="12"/>
        <v>11974437.109999999</v>
      </c>
      <c r="Q14" s="7">
        <v>0</v>
      </c>
      <c r="R14" s="7">
        <v>0</v>
      </c>
      <c r="S14" s="7">
        <f t="shared" si="3"/>
        <v>0</v>
      </c>
      <c r="T14" s="7">
        <f t="shared" si="8"/>
        <v>2923572.47</v>
      </c>
      <c r="U14" s="8">
        <f t="shared" si="4"/>
        <v>3.5200000000000002E-2</v>
      </c>
      <c r="V14" s="9">
        <f t="shared" si="9"/>
        <v>8575.81</v>
      </c>
      <c r="W14" s="7">
        <f t="shared" si="14"/>
        <v>8575.81</v>
      </c>
      <c r="X14" s="7">
        <f t="shared" si="5"/>
        <v>2914996.66</v>
      </c>
    </row>
    <row r="15" spans="1:24" x14ac:dyDescent="0.25">
      <c r="A15" s="6">
        <v>202007</v>
      </c>
      <c r="B15" s="6">
        <v>36400</v>
      </c>
      <c r="C15" s="7">
        <v>0</v>
      </c>
      <c r="D15" s="7">
        <v>13714.82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f t="shared" si="0"/>
        <v>13714.82</v>
      </c>
      <c r="K15" s="7">
        <f t="shared" si="6"/>
        <v>12130222.15</v>
      </c>
      <c r="L15" s="8">
        <f t="shared" si="2"/>
        <v>3.5200000000000002E-2</v>
      </c>
      <c r="M15" s="9">
        <f t="shared" si="7"/>
        <v>35541.75</v>
      </c>
      <c r="N15" s="7">
        <f t="shared" si="13"/>
        <v>177611.97</v>
      </c>
      <c r="O15" s="7">
        <f t="shared" si="12"/>
        <v>11952610.18</v>
      </c>
      <c r="Q15" s="7">
        <v>0</v>
      </c>
      <c r="R15" s="7">
        <v>0</v>
      </c>
      <c r="S15" s="7">
        <f t="shared" si="3"/>
        <v>0</v>
      </c>
      <c r="T15" s="7">
        <f t="shared" si="8"/>
        <v>2923572.47</v>
      </c>
      <c r="U15" s="8">
        <f t="shared" si="4"/>
        <v>3.5200000000000002E-2</v>
      </c>
      <c r="V15" s="9">
        <f t="shared" si="9"/>
        <v>8575.81</v>
      </c>
      <c r="W15" s="7">
        <f t="shared" si="14"/>
        <v>17151.62</v>
      </c>
      <c r="X15" s="7">
        <f t="shared" si="5"/>
        <v>2906420.85</v>
      </c>
    </row>
    <row r="16" spans="1:24" x14ac:dyDescent="0.25">
      <c r="A16" s="6">
        <v>202008</v>
      </c>
      <c r="B16" s="6">
        <v>36400</v>
      </c>
      <c r="C16" s="7">
        <v>0</v>
      </c>
      <c r="D16" s="7">
        <v>11791.51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f t="shared" si="0"/>
        <v>11791.51</v>
      </c>
      <c r="K16" s="7">
        <f t="shared" si="6"/>
        <v>12142013.66</v>
      </c>
      <c r="L16" s="8">
        <f t="shared" si="2"/>
        <v>3.5200000000000002E-2</v>
      </c>
      <c r="M16" s="9">
        <f t="shared" si="7"/>
        <v>35581.980000000003</v>
      </c>
      <c r="N16" s="7">
        <f t="shared" si="13"/>
        <v>213193.95</v>
      </c>
      <c r="O16" s="7">
        <f t="shared" si="12"/>
        <v>11928819.710000001</v>
      </c>
      <c r="Q16" s="7">
        <v>0</v>
      </c>
      <c r="R16" s="7">
        <v>2411.7600000000002</v>
      </c>
      <c r="S16" s="7">
        <f t="shared" si="3"/>
        <v>2411.7600000000002</v>
      </c>
      <c r="T16" s="7">
        <f t="shared" si="8"/>
        <v>2925984.23</v>
      </c>
      <c r="U16" s="8">
        <f t="shared" si="4"/>
        <v>3.5200000000000002E-2</v>
      </c>
      <c r="V16" s="9">
        <f t="shared" si="9"/>
        <v>8575.81</v>
      </c>
      <c r="W16" s="7">
        <f t="shared" si="14"/>
        <v>25727.43</v>
      </c>
      <c r="X16" s="7">
        <f t="shared" si="5"/>
        <v>2900256.8</v>
      </c>
    </row>
    <row r="17" spans="1:24" x14ac:dyDescent="0.25">
      <c r="A17" s="6">
        <v>202009</v>
      </c>
      <c r="B17" s="6">
        <v>36400</v>
      </c>
      <c r="C17" s="7">
        <v>0</v>
      </c>
      <c r="D17" s="7">
        <v>1008.6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f t="shared" si="0"/>
        <v>1008.6</v>
      </c>
      <c r="K17" s="7">
        <f t="shared" si="6"/>
        <v>12143022.26</v>
      </c>
      <c r="L17" s="8">
        <f t="shared" si="2"/>
        <v>3.5200000000000002E-2</v>
      </c>
      <c r="M17" s="9">
        <f t="shared" si="7"/>
        <v>35616.57</v>
      </c>
      <c r="N17" s="7">
        <f t="shared" si="13"/>
        <v>248810.52000000002</v>
      </c>
      <c r="O17" s="7">
        <f t="shared" si="12"/>
        <v>11894211.74</v>
      </c>
      <c r="Q17" s="7">
        <v>0</v>
      </c>
      <c r="R17" s="7">
        <v>-2411.7600000000002</v>
      </c>
      <c r="S17" s="7">
        <f t="shared" si="3"/>
        <v>-2411.7600000000002</v>
      </c>
      <c r="T17" s="7">
        <f t="shared" si="8"/>
        <v>2923572.47</v>
      </c>
      <c r="U17" s="8">
        <f t="shared" si="4"/>
        <v>3.5200000000000002E-2</v>
      </c>
      <c r="V17" s="9">
        <f t="shared" si="9"/>
        <v>8582.89</v>
      </c>
      <c r="W17" s="7">
        <f t="shared" si="14"/>
        <v>34310.32</v>
      </c>
      <c r="X17" s="7">
        <f t="shared" si="5"/>
        <v>2889262.1500000004</v>
      </c>
    </row>
    <row r="18" spans="1:24" x14ac:dyDescent="0.25">
      <c r="A18" s="6">
        <v>202010</v>
      </c>
      <c r="B18" s="6">
        <v>36400</v>
      </c>
      <c r="C18" s="7">
        <v>0</v>
      </c>
      <c r="D18" s="7">
        <v>-2017.2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f t="shared" si="0"/>
        <v>-2017.2</v>
      </c>
      <c r="K18" s="7">
        <f t="shared" si="6"/>
        <v>12141005.060000001</v>
      </c>
      <c r="L18" s="8">
        <f t="shared" si="2"/>
        <v>3.5200000000000002E-2</v>
      </c>
      <c r="M18" s="9">
        <f t="shared" si="7"/>
        <v>35619.53</v>
      </c>
      <c r="N18" s="7">
        <f t="shared" si="13"/>
        <v>284430.05000000005</v>
      </c>
      <c r="O18" s="7">
        <f t="shared" si="12"/>
        <v>11856575.01</v>
      </c>
      <c r="Q18" s="7">
        <v>0</v>
      </c>
      <c r="R18" s="7">
        <v>0</v>
      </c>
      <c r="S18" s="7">
        <f t="shared" si="3"/>
        <v>0</v>
      </c>
      <c r="T18" s="7">
        <f t="shared" si="8"/>
        <v>2923572.47</v>
      </c>
      <c r="U18" s="8">
        <f t="shared" si="4"/>
        <v>3.5200000000000002E-2</v>
      </c>
      <c r="V18" s="9">
        <f t="shared" si="9"/>
        <v>8575.81</v>
      </c>
      <c r="W18" s="7">
        <f t="shared" si="14"/>
        <v>42886.13</v>
      </c>
      <c r="X18" s="7">
        <f t="shared" si="5"/>
        <v>2880686.3400000003</v>
      </c>
    </row>
    <row r="19" spans="1:24" x14ac:dyDescent="0.25">
      <c r="A19" s="6">
        <v>202011</v>
      </c>
      <c r="B19" s="6">
        <v>36400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f t="shared" si="0"/>
        <v>0</v>
      </c>
      <c r="K19" s="7">
        <f t="shared" si="6"/>
        <v>12141005.060000001</v>
      </c>
      <c r="L19" s="8">
        <f t="shared" si="2"/>
        <v>3.5200000000000002E-2</v>
      </c>
      <c r="M19" s="9">
        <f t="shared" si="7"/>
        <v>35613.61</v>
      </c>
      <c r="N19" s="7">
        <f t="shared" si="13"/>
        <v>320043.66000000003</v>
      </c>
      <c r="O19" s="7">
        <f t="shared" si="12"/>
        <v>11820961.4</v>
      </c>
      <c r="Q19" s="7">
        <v>0</v>
      </c>
      <c r="R19" s="7">
        <v>0</v>
      </c>
      <c r="S19" s="7">
        <f t="shared" si="3"/>
        <v>0</v>
      </c>
      <c r="T19" s="7">
        <f t="shared" si="8"/>
        <v>2923572.47</v>
      </c>
      <c r="U19" s="8">
        <f t="shared" si="4"/>
        <v>3.5200000000000002E-2</v>
      </c>
      <c r="V19" s="9">
        <f t="shared" si="9"/>
        <v>8575.81</v>
      </c>
      <c r="W19" s="7">
        <f t="shared" si="14"/>
        <v>51461.939999999995</v>
      </c>
      <c r="X19" s="7">
        <f t="shared" si="5"/>
        <v>2872110.5300000003</v>
      </c>
    </row>
    <row r="20" spans="1:24" x14ac:dyDescent="0.25">
      <c r="A20" s="6">
        <v>202012</v>
      </c>
      <c r="B20" s="6">
        <v>36400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f t="shared" si="0"/>
        <v>0</v>
      </c>
      <c r="K20" s="7">
        <f t="shared" si="6"/>
        <v>12141005.060000001</v>
      </c>
      <c r="L20" s="8">
        <f t="shared" si="2"/>
        <v>3.5200000000000002E-2</v>
      </c>
      <c r="M20" s="9">
        <f t="shared" si="7"/>
        <v>35613.61</v>
      </c>
      <c r="N20" s="7">
        <f t="shared" si="13"/>
        <v>355657.27</v>
      </c>
      <c r="O20" s="7">
        <f t="shared" si="12"/>
        <v>11785347.790000001</v>
      </c>
      <c r="Q20" s="7">
        <v>0</v>
      </c>
      <c r="R20" s="7">
        <v>0</v>
      </c>
      <c r="S20" s="7">
        <f t="shared" si="3"/>
        <v>0</v>
      </c>
      <c r="T20" s="7">
        <f t="shared" si="8"/>
        <v>2923572.47</v>
      </c>
      <c r="U20" s="8">
        <f t="shared" si="4"/>
        <v>3.5200000000000002E-2</v>
      </c>
      <c r="V20" s="9">
        <f t="shared" si="9"/>
        <v>8575.81</v>
      </c>
      <c r="W20" s="7">
        <f t="shared" si="14"/>
        <v>60037.749999999993</v>
      </c>
      <c r="X20" s="7">
        <f t="shared" si="5"/>
        <v>2863534.72</v>
      </c>
    </row>
    <row r="21" spans="1:24" x14ac:dyDescent="0.25">
      <c r="A21" s="6">
        <v>202101</v>
      </c>
      <c r="B21" s="6">
        <v>36400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f t="shared" si="0"/>
        <v>0</v>
      </c>
      <c r="K21" s="7">
        <f t="shared" si="6"/>
        <v>12141005.060000001</v>
      </c>
      <c r="L21" s="8">
        <f t="shared" si="2"/>
        <v>3.5200000000000002E-2</v>
      </c>
      <c r="M21" s="9">
        <f t="shared" si="7"/>
        <v>35613.61</v>
      </c>
      <c r="N21" s="7">
        <f t="shared" si="13"/>
        <v>391270.88</v>
      </c>
      <c r="O21" s="7">
        <f t="shared" si="12"/>
        <v>11749734.18</v>
      </c>
      <c r="Q21" s="7">
        <v>0</v>
      </c>
      <c r="R21" s="7">
        <v>0</v>
      </c>
      <c r="S21" s="7">
        <f t="shared" si="3"/>
        <v>0</v>
      </c>
      <c r="T21" s="7">
        <f t="shared" si="8"/>
        <v>2923572.47</v>
      </c>
      <c r="U21" s="8">
        <f t="shared" si="4"/>
        <v>3.5200000000000002E-2</v>
      </c>
      <c r="V21" s="9">
        <f t="shared" si="9"/>
        <v>8575.81</v>
      </c>
      <c r="W21" s="7">
        <f t="shared" si="14"/>
        <v>68613.56</v>
      </c>
      <c r="X21" s="7">
        <f t="shared" si="5"/>
        <v>2854958.91</v>
      </c>
    </row>
    <row r="22" spans="1:24" x14ac:dyDescent="0.25">
      <c r="A22" s="6">
        <v>202102</v>
      </c>
      <c r="B22" s="6">
        <v>36400</v>
      </c>
      <c r="C22" s="7">
        <v>0</v>
      </c>
      <c r="D22" s="7">
        <v>0</v>
      </c>
      <c r="E22" s="7">
        <v>7554373.8700000001</v>
      </c>
      <c r="F22" s="7">
        <v>0</v>
      </c>
      <c r="G22" s="7">
        <v>0</v>
      </c>
      <c r="H22" s="7">
        <v>0</v>
      </c>
      <c r="I22" s="7">
        <v>0</v>
      </c>
      <c r="J22" s="7">
        <f t="shared" si="0"/>
        <v>7554373.8700000001</v>
      </c>
      <c r="K22" s="7">
        <f t="shared" si="6"/>
        <v>19695378.93</v>
      </c>
      <c r="L22" s="8">
        <f t="shared" si="2"/>
        <v>3.5200000000000002E-2</v>
      </c>
      <c r="M22" s="9">
        <f t="shared" si="7"/>
        <v>35613.61</v>
      </c>
      <c r="N22" s="7">
        <f t="shared" si="13"/>
        <v>426884.49</v>
      </c>
      <c r="O22" s="7">
        <f t="shared" si="12"/>
        <v>19268494.440000001</v>
      </c>
      <c r="Q22" s="7">
        <v>0</v>
      </c>
      <c r="R22" s="7">
        <v>0</v>
      </c>
      <c r="S22" s="7">
        <f t="shared" si="3"/>
        <v>0</v>
      </c>
      <c r="T22" s="7">
        <f t="shared" si="8"/>
        <v>2923572.47</v>
      </c>
      <c r="U22" s="8">
        <f t="shared" si="4"/>
        <v>3.5200000000000002E-2</v>
      </c>
      <c r="V22" s="9">
        <f t="shared" si="9"/>
        <v>8575.81</v>
      </c>
      <c r="W22" s="7">
        <f t="shared" si="14"/>
        <v>77189.37</v>
      </c>
      <c r="X22" s="7">
        <f t="shared" si="5"/>
        <v>2846383.1</v>
      </c>
    </row>
    <row r="23" spans="1:24" x14ac:dyDescent="0.25">
      <c r="A23" s="6">
        <v>202103</v>
      </c>
      <c r="B23" s="6">
        <v>36400</v>
      </c>
      <c r="C23" s="7">
        <v>0</v>
      </c>
      <c r="D23" s="7">
        <v>0</v>
      </c>
      <c r="E23" s="7">
        <v>72668.34</v>
      </c>
      <c r="F23" s="7">
        <v>0</v>
      </c>
      <c r="G23" s="7">
        <v>0</v>
      </c>
      <c r="H23" s="7">
        <v>0</v>
      </c>
      <c r="I23" s="7">
        <v>0</v>
      </c>
      <c r="J23" s="7">
        <f t="shared" si="0"/>
        <v>72668.34</v>
      </c>
      <c r="K23" s="7">
        <f t="shared" si="6"/>
        <v>19768047.27</v>
      </c>
      <c r="L23" s="8">
        <f t="shared" si="2"/>
        <v>3.5200000000000002E-2</v>
      </c>
      <c r="M23" s="9">
        <f t="shared" si="7"/>
        <v>57773.11</v>
      </c>
      <c r="N23" s="7">
        <f t="shared" si="13"/>
        <v>484657.6</v>
      </c>
      <c r="O23" s="7">
        <f t="shared" si="12"/>
        <v>19283389.669999998</v>
      </c>
      <c r="Q23" s="7">
        <v>0</v>
      </c>
      <c r="R23" s="7">
        <v>0</v>
      </c>
      <c r="S23" s="7">
        <f t="shared" si="3"/>
        <v>0</v>
      </c>
      <c r="T23" s="7">
        <f t="shared" si="8"/>
        <v>2923572.47</v>
      </c>
      <c r="U23" s="8">
        <f t="shared" si="4"/>
        <v>3.5200000000000002E-2</v>
      </c>
      <c r="V23" s="9">
        <f t="shared" si="9"/>
        <v>8575.81</v>
      </c>
      <c r="W23" s="7">
        <f t="shared" si="14"/>
        <v>85765.18</v>
      </c>
      <c r="X23" s="7">
        <f t="shared" si="5"/>
        <v>2837807.29</v>
      </c>
    </row>
    <row r="24" spans="1:24" x14ac:dyDescent="0.25">
      <c r="A24" s="6">
        <v>202104</v>
      </c>
      <c r="B24" s="6">
        <v>36400</v>
      </c>
      <c r="C24" s="7">
        <v>0</v>
      </c>
      <c r="D24" s="7">
        <v>0</v>
      </c>
      <c r="E24" s="7">
        <v>18919.54</v>
      </c>
      <c r="F24" s="7">
        <v>0</v>
      </c>
      <c r="G24" s="7">
        <v>0</v>
      </c>
      <c r="H24" s="7">
        <v>0</v>
      </c>
      <c r="I24" s="7">
        <v>0</v>
      </c>
      <c r="J24" s="7">
        <f t="shared" si="0"/>
        <v>18919.54</v>
      </c>
      <c r="K24" s="7">
        <f t="shared" si="6"/>
        <v>19786966.809999999</v>
      </c>
      <c r="L24" s="8">
        <f t="shared" si="2"/>
        <v>3.5200000000000002E-2</v>
      </c>
      <c r="M24" s="9">
        <f t="shared" si="7"/>
        <v>57986.27</v>
      </c>
      <c r="N24" s="7">
        <f t="shared" si="13"/>
        <v>542643.87</v>
      </c>
      <c r="O24" s="7">
        <f t="shared" si="12"/>
        <v>19244322.939999998</v>
      </c>
      <c r="Q24" s="7">
        <v>0</v>
      </c>
      <c r="R24" s="7">
        <v>0</v>
      </c>
      <c r="S24" s="7">
        <f t="shared" si="3"/>
        <v>0</v>
      </c>
      <c r="T24" s="7">
        <f t="shared" si="8"/>
        <v>2923572.47</v>
      </c>
      <c r="U24" s="8">
        <f t="shared" si="4"/>
        <v>3.5200000000000002E-2</v>
      </c>
      <c r="V24" s="9">
        <f t="shared" si="9"/>
        <v>8575.81</v>
      </c>
      <c r="W24" s="7">
        <f t="shared" si="14"/>
        <v>94340.989999999991</v>
      </c>
      <c r="X24" s="7">
        <f t="shared" si="5"/>
        <v>2829231.4800000004</v>
      </c>
    </row>
    <row r="25" spans="1:24" x14ac:dyDescent="0.25">
      <c r="A25" s="6">
        <v>202105</v>
      </c>
      <c r="B25" s="6">
        <v>36400</v>
      </c>
      <c r="C25" s="7">
        <v>0</v>
      </c>
      <c r="D25" s="7">
        <v>0</v>
      </c>
      <c r="E25" s="7">
        <v>-4042.42</v>
      </c>
      <c r="F25" s="7">
        <v>0</v>
      </c>
      <c r="G25" s="7">
        <v>0</v>
      </c>
      <c r="H25" s="7">
        <v>0</v>
      </c>
      <c r="I25" s="7">
        <v>0</v>
      </c>
      <c r="J25" s="7">
        <f t="shared" si="0"/>
        <v>-4042.42</v>
      </c>
      <c r="K25" s="7">
        <f t="shared" si="6"/>
        <v>19782924.389999997</v>
      </c>
      <c r="L25" s="8">
        <f t="shared" si="2"/>
        <v>3.5200000000000002E-2</v>
      </c>
      <c r="M25" s="9">
        <f t="shared" si="7"/>
        <v>58041.77</v>
      </c>
      <c r="N25" s="7">
        <f t="shared" si="13"/>
        <v>600685.64</v>
      </c>
      <c r="O25" s="7">
        <f t="shared" si="12"/>
        <v>19182238.749999996</v>
      </c>
      <c r="Q25" s="7">
        <v>0</v>
      </c>
      <c r="R25" s="7">
        <v>0</v>
      </c>
      <c r="S25" s="7">
        <f t="shared" si="3"/>
        <v>0</v>
      </c>
      <c r="T25" s="7">
        <f t="shared" si="8"/>
        <v>2923572.47</v>
      </c>
      <c r="U25" s="8">
        <f t="shared" si="4"/>
        <v>3.5200000000000002E-2</v>
      </c>
      <c r="V25" s="9">
        <f t="shared" si="9"/>
        <v>8575.81</v>
      </c>
      <c r="W25" s="7">
        <f t="shared" si="14"/>
        <v>102916.79999999999</v>
      </c>
      <c r="X25" s="7">
        <f t="shared" si="5"/>
        <v>2820655.6700000004</v>
      </c>
    </row>
    <row r="26" spans="1:24" x14ac:dyDescent="0.25">
      <c r="A26" s="6">
        <v>202106</v>
      </c>
      <c r="B26" s="6">
        <v>36400</v>
      </c>
      <c r="C26" s="7">
        <v>0</v>
      </c>
      <c r="D26" s="7">
        <v>0</v>
      </c>
      <c r="E26" s="7">
        <v>-88066.2</v>
      </c>
      <c r="F26" s="7">
        <v>0</v>
      </c>
      <c r="G26" s="7">
        <v>0</v>
      </c>
      <c r="H26" s="7">
        <v>0</v>
      </c>
      <c r="I26" s="7">
        <v>0</v>
      </c>
      <c r="J26" s="7">
        <f t="shared" si="0"/>
        <v>-88066.2</v>
      </c>
      <c r="K26" s="7">
        <f t="shared" si="6"/>
        <v>19694858.189999998</v>
      </c>
      <c r="L26" s="8">
        <f t="shared" si="2"/>
        <v>3.5200000000000002E-2</v>
      </c>
      <c r="M26" s="9">
        <f t="shared" si="7"/>
        <v>58029.91</v>
      </c>
      <c r="N26" s="7">
        <f t="shared" si="13"/>
        <v>658715.55000000005</v>
      </c>
      <c r="O26" s="7">
        <f t="shared" si="12"/>
        <v>19036142.639999997</v>
      </c>
      <c r="Q26" s="7">
        <v>0</v>
      </c>
      <c r="R26" s="7">
        <v>0</v>
      </c>
      <c r="S26" s="7">
        <f t="shared" si="3"/>
        <v>0</v>
      </c>
      <c r="T26" s="7">
        <f t="shared" si="8"/>
        <v>2923572.47</v>
      </c>
      <c r="U26" s="8">
        <f t="shared" si="4"/>
        <v>3.5200000000000002E-2</v>
      </c>
      <c r="V26" s="9">
        <f t="shared" si="9"/>
        <v>8575.81</v>
      </c>
      <c r="W26" s="7">
        <f t="shared" si="14"/>
        <v>111492.60999999999</v>
      </c>
      <c r="X26" s="7">
        <f t="shared" si="5"/>
        <v>2812079.8600000003</v>
      </c>
    </row>
    <row r="27" spans="1:24" x14ac:dyDescent="0.25">
      <c r="A27" s="6">
        <v>202107</v>
      </c>
      <c r="B27" s="6">
        <v>36400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f t="shared" si="0"/>
        <v>0</v>
      </c>
      <c r="K27" s="7">
        <f t="shared" si="6"/>
        <v>19694858.189999998</v>
      </c>
      <c r="L27" s="8">
        <f t="shared" si="2"/>
        <v>3.5200000000000002E-2</v>
      </c>
      <c r="M27" s="9">
        <f t="shared" si="7"/>
        <v>57771.58</v>
      </c>
      <c r="N27" s="7">
        <f t="shared" si="13"/>
        <v>716487.13</v>
      </c>
      <c r="O27" s="7">
        <f t="shared" si="12"/>
        <v>18978371.059999999</v>
      </c>
      <c r="Q27" s="7">
        <v>0</v>
      </c>
      <c r="R27" s="7">
        <v>0</v>
      </c>
      <c r="S27" s="7">
        <f t="shared" si="3"/>
        <v>0</v>
      </c>
      <c r="T27" s="7">
        <f t="shared" si="8"/>
        <v>2923572.47</v>
      </c>
      <c r="U27" s="8">
        <f t="shared" si="4"/>
        <v>3.5200000000000002E-2</v>
      </c>
      <c r="V27" s="9">
        <f t="shared" si="9"/>
        <v>8575.81</v>
      </c>
      <c r="W27" s="7">
        <f t="shared" si="14"/>
        <v>120068.41999999998</v>
      </c>
      <c r="X27" s="7">
        <f t="shared" si="5"/>
        <v>2803504.0500000003</v>
      </c>
    </row>
    <row r="28" spans="1:24" x14ac:dyDescent="0.25">
      <c r="A28" s="6">
        <v>202108</v>
      </c>
      <c r="B28" s="6">
        <v>36400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f t="shared" si="0"/>
        <v>0</v>
      </c>
      <c r="K28" s="7">
        <f t="shared" si="6"/>
        <v>19694858.189999998</v>
      </c>
      <c r="L28" s="8">
        <f t="shared" si="2"/>
        <v>3.5200000000000002E-2</v>
      </c>
      <c r="M28" s="9">
        <f t="shared" si="7"/>
        <v>57771.58</v>
      </c>
      <c r="N28" s="7">
        <f t="shared" si="13"/>
        <v>774258.71</v>
      </c>
      <c r="O28" s="7">
        <f t="shared" si="12"/>
        <v>18920599.479999997</v>
      </c>
      <c r="Q28" s="7">
        <v>0</v>
      </c>
      <c r="R28" s="7">
        <v>0</v>
      </c>
      <c r="S28" s="7">
        <f t="shared" si="3"/>
        <v>0</v>
      </c>
      <c r="T28" s="7">
        <f t="shared" si="8"/>
        <v>2923572.47</v>
      </c>
      <c r="U28" s="8">
        <f t="shared" si="4"/>
        <v>3.5200000000000002E-2</v>
      </c>
      <c r="V28" s="9">
        <f t="shared" si="9"/>
        <v>8575.81</v>
      </c>
      <c r="W28" s="7">
        <f t="shared" si="14"/>
        <v>128644.22999999998</v>
      </c>
      <c r="X28" s="7">
        <f t="shared" si="5"/>
        <v>2794928.24</v>
      </c>
    </row>
    <row r="29" spans="1:24" x14ac:dyDescent="0.25">
      <c r="A29" s="6">
        <v>202109</v>
      </c>
      <c r="B29" s="6">
        <v>36400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f t="shared" si="0"/>
        <v>0</v>
      </c>
      <c r="K29" s="7">
        <f t="shared" si="6"/>
        <v>19694858.189999998</v>
      </c>
      <c r="L29" s="8">
        <f t="shared" si="2"/>
        <v>3.5200000000000002E-2</v>
      </c>
      <c r="M29" s="9">
        <f t="shared" si="7"/>
        <v>57771.58</v>
      </c>
      <c r="N29" s="7">
        <f t="shared" si="13"/>
        <v>832030.28999999992</v>
      </c>
      <c r="O29" s="7">
        <f t="shared" si="12"/>
        <v>18862827.899999999</v>
      </c>
      <c r="Q29" s="7">
        <v>0</v>
      </c>
      <c r="R29" s="7">
        <v>0</v>
      </c>
      <c r="S29" s="7">
        <f t="shared" si="3"/>
        <v>0</v>
      </c>
      <c r="T29" s="7">
        <f t="shared" si="8"/>
        <v>2923572.47</v>
      </c>
      <c r="U29" s="8">
        <f t="shared" si="4"/>
        <v>3.5200000000000002E-2</v>
      </c>
      <c r="V29" s="9">
        <f t="shared" si="9"/>
        <v>8575.81</v>
      </c>
      <c r="W29" s="7">
        <f t="shared" si="14"/>
        <v>137220.03999999998</v>
      </c>
      <c r="X29" s="7">
        <f t="shared" si="5"/>
        <v>2786352.43</v>
      </c>
    </row>
    <row r="30" spans="1:24" x14ac:dyDescent="0.25">
      <c r="A30" s="6">
        <v>202110</v>
      </c>
      <c r="B30" s="6">
        <v>36400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f t="shared" si="0"/>
        <v>0</v>
      </c>
      <c r="K30" s="7">
        <f t="shared" si="6"/>
        <v>19694858.189999998</v>
      </c>
      <c r="L30" s="8">
        <f t="shared" si="2"/>
        <v>3.5200000000000002E-2</v>
      </c>
      <c r="M30" s="9">
        <f t="shared" si="7"/>
        <v>57771.58</v>
      </c>
      <c r="N30" s="7">
        <f t="shared" si="13"/>
        <v>889801.86999999988</v>
      </c>
      <c r="O30" s="7">
        <f t="shared" si="12"/>
        <v>18805056.319999997</v>
      </c>
      <c r="Q30" s="7">
        <v>0</v>
      </c>
      <c r="R30" s="7">
        <v>0</v>
      </c>
      <c r="S30" s="7">
        <f t="shared" si="3"/>
        <v>0</v>
      </c>
      <c r="T30" s="7">
        <f t="shared" si="8"/>
        <v>2923572.47</v>
      </c>
      <c r="U30" s="8">
        <f t="shared" si="4"/>
        <v>3.5200000000000002E-2</v>
      </c>
      <c r="V30" s="9">
        <f t="shared" si="9"/>
        <v>8575.81</v>
      </c>
      <c r="W30" s="7">
        <f t="shared" si="14"/>
        <v>145795.84999999998</v>
      </c>
      <c r="X30" s="7">
        <f t="shared" si="5"/>
        <v>2777776.62</v>
      </c>
    </row>
    <row r="31" spans="1:24" x14ac:dyDescent="0.25">
      <c r="A31" s="6">
        <v>202111</v>
      </c>
      <c r="B31" s="6">
        <v>36400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f t="shared" si="0"/>
        <v>0</v>
      </c>
      <c r="K31" s="7">
        <f t="shared" si="6"/>
        <v>19694858.189999998</v>
      </c>
      <c r="L31" s="8">
        <f t="shared" si="2"/>
        <v>3.5200000000000002E-2</v>
      </c>
      <c r="M31" s="9">
        <f t="shared" si="7"/>
        <v>57771.58</v>
      </c>
      <c r="N31" s="7">
        <f t="shared" si="13"/>
        <v>947573.44999999984</v>
      </c>
      <c r="O31" s="7">
        <f t="shared" si="12"/>
        <v>18747284.739999998</v>
      </c>
      <c r="Q31" s="7">
        <v>0</v>
      </c>
      <c r="R31" s="7">
        <v>0</v>
      </c>
      <c r="S31" s="7">
        <f t="shared" si="3"/>
        <v>0</v>
      </c>
      <c r="T31" s="7">
        <f t="shared" si="8"/>
        <v>2923572.47</v>
      </c>
      <c r="U31" s="8">
        <f t="shared" si="4"/>
        <v>3.5200000000000002E-2</v>
      </c>
      <c r="V31" s="9">
        <f t="shared" si="9"/>
        <v>8575.81</v>
      </c>
      <c r="W31" s="7">
        <f t="shared" si="14"/>
        <v>154371.65999999997</v>
      </c>
      <c r="X31" s="7">
        <f t="shared" si="5"/>
        <v>2769200.81</v>
      </c>
    </row>
    <row r="32" spans="1:24" x14ac:dyDescent="0.25">
      <c r="A32" s="6">
        <v>202112</v>
      </c>
      <c r="B32" s="6">
        <v>36400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f t="shared" si="0"/>
        <v>0</v>
      </c>
      <c r="K32" s="7">
        <f t="shared" si="6"/>
        <v>19694858.189999998</v>
      </c>
      <c r="L32" s="8">
        <f t="shared" si="2"/>
        <v>3.5200000000000002E-2</v>
      </c>
      <c r="M32" s="9">
        <f t="shared" si="7"/>
        <v>57771.58</v>
      </c>
      <c r="N32" s="7">
        <f t="shared" si="13"/>
        <v>1005345.0299999998</v>
      </c>
      <c r="O32" s="7">
        <f t="shared" si="12"/>
        <v>18689513.159999996</v>
      </c>
      <c r="Q32" s="7">
        <v>0</v>
      </c>
      <c r="R32" s="7">
        <v>0</v>
      </c>
      <c r="S32" s="7">
        <f t="shared" si="3"/>
        <v>0</v>
      </c>
      <c r="T32" s="7">
        <f t="shared" si="8"/>
        <v>2923572.47</v>
      </c>
      <c r="U32" s="8">
        <f t="shared" si="4"/>
        <v>3.5200000000000002E-2</v>
      </c>
      <c r="V32" s="9">
        <f t="shared" si="9"/>
        <v>8575.81</v>
      </c>
      <c r="W32" s="7">
        <f t="shared" si="14"/>
        <v>162947.46999999997</v>
      </c>
      <c r="X32" s="7">
        <f t="shared" si="5"/>
        <v>2760625</v>
      </c>
    </row>
    <row r="33" spans="1:24" x14ac:dyDescent="0.25">
      <c r="A33" s="6">
        <v>202201</v>
      </c>
      <c r="B33" s="6">
        <v>36400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f t="shared" si="0"/>
        <v>0</v>
      </c>
      <c r="K33" s="7">
        <f t="shared" si="6"/>
        <v>19694858.189999998</v>
      </c>
      <c r="L33" s="8">
        <f t="shared" si="2"/>
        <v>3.5200000000000002E-2</v>
      </c>
      <c r="M33" s="9">
        <f t="shared" si="7"/>
        <v>57771.58</v>
      </c>
      <c r="N33" s="7">
        <f t="shared" si="13"/>
        <v>1063116.6099999999</v>
      </c>
      <c r="O33" s="7">
        <f t="shared" si="12"/>
        <v>18631741.579999998</v>
      </c>
      <c r="Q33" s="7">
        <v>0</v>
      </c>
      <c r="R33" s="7">
        <v>0</v>
      </c>
      <c r="S33" s="7">
        <f t="shared" si="3"/>
        <v>0</v>
      </c>
      <c r="T33" s="7">
        <f t="shared" si="8"/>
        <v>2923572.47</v>
      </c>
      <c r="U33" s="8">
        <f t="shared" si="4"/>
        <v>3.5200000000000002E-2</v>
      </c>
      <c r="V33" s="9">
        <f t="shared" si="9"/>
        <v>8575.81</v>
      </c>
      <c r="W33" s="7">
        <f t="shared" si="14"/>
        <v>171523.27999999997</v>
      </c>
      <c r="X33" s="7">
        <f t="shared" si="5"/>
        <v>2752049.1900000004</v>
      </c>
    </row>
    <row r="34" spans="1:24" x14ac:dyDescent="0.25">
      <c r="A34" s="6">
        <v>202202</v>
      </c>
      <c r="B34" s="6">
        <v>36400</v>
      </c>
      <c r="C34" s="7">
        <v>0</v>
      </c>
      <c r="D34" s="7">
        <v>0</v>
      </c>
      <c r="E34" s="7">
        <v>0</v>
      </c>
      <c r="F34" s="7">
        <v>6836837.1900000004</v>
      </c>
      <c r="G34" s="7">
        <v>0</v>
      </c>
      <c r="H34" s="7">
        <v>0</v>
      </c>
      <c r="I34" s="7">
        <v>0</v>
      </c>
      <c r="J34" s="7">
        <f t="shared" si="0"/>
        <v>6836837.1900000004</v>
      </c>
      <c r="K34" s="7">
        <f t="shared" si="6"/>
        <v>26531695.379999999</v>
      </c>
      <c r="L34" s="8">
        <f t="shared" si="2"/>
        <v>3.5200000000000002E-2</v>
      </c>
      <c r="M34" s="9">
        <f t="shared" si="7"/>
        <v>57771.58</v>
      </c>
      <c r="N34" s="7">
        <f t="shared" si="13"/>
        <v>1120888.19</v>
      </c>
      <c r="O34" s="7">
        <f t="shared" si="12"/>
        <v>25410807.189999998</v>
      </c>
      <c r="Q34" s="7">
        <v>0</v>
      </c>
      <c r="R34" s="7">
        <v>0</v>
      </c>
      <c r="S34" s="7">
        <f t="shared" si="3"/>
        <v>0</v>
      </c>
      <c r="T34" s="7">
        <f t="shared" si="8"/>
        <v>2923572.47</v>
      </c>
      <c r="U34" s="8">
        <f t="shared" si="4"/>
        <v>3.5200000000000002E-2</v>
      </c>
      <c r="V34" s="9">
        <f t="shared" si="9"/>
        <v>8575.81</v>
      </c>
      <c r="W34" s="7">
        <f t="shared" si="14"/>
        <v>180099.08999999997</v>
      </c>
      <c r="X34" s="7">
        <f t="shared" si="5"/>
        <v>2743473.3800000004</v>
      </c>
    </row>
    <row r="35" spans="1:24" x14ac:dyDescent="0.25">
      <c r="A35" s="6">
        <v>202203</v>
      </c>
      <c r="B35" s="6">
        <v>36400</v>
      </c>
      <c r="C35" s="7">
        <v>0</v>
      </c>
      <c r="D35" s="7">
        <v>0</v>
      </c>
      <c r="E35" s="7">
        <v>0</v>
      </c>
      <c r="F35" s="7">
        <v>5164.07</v>
      </c>
      <c r="G35" s="7">
        <v>0</v>
      </c>
      <c r="H35" s="7">
        <v>0</v>
      </c>
      <c r="I35" s="7">
        <v>0</v>
      </c>
      <c r="J35" s="7">
        <f t="shared" si="0"/>
        <v>5164.07</v>
      </c>
      <c r="K35" s="7">
        <f t="shared" si="6"/>
        <v>26536859.449999999</v>
      </c>
      <c r="L35" s="8">
        <f t="shared" si="2"/>
        <v>3.5200000000000002E-2</v>
      </c>
      <c r="M35" s="9">
        <f t="shared" si="7"/>
        <v>77826.31</v>
      </c>
      <c r="N35" s="7">
        <f t="shared" si="13"/>
        <v>1198714.5</v>
      </c>
      <c r="O35" s="7">
        <f t="shared" si="12"/>
        <v>25338144.949999999</v>
      </c>
      <c r="Q35" s="7">
        <v>0</v>
      </c>
      <c r="R35" s="7">
        <v>0</v>
      </c>
      <c r="S35" s="7">
        <f t="shared" si="3"/>
        <v>0</v>
      </c>
      <c r="T35" s="7">
        <f t="shared" si="8"/>
        <v>2923572.47</v>
      </c>
      <c r="U35" s="8">
        <f t="shared" si="4"/>
        <v>3.5200000000000002E-2</v>
      </c>
      <c r="V35" s="9">
        <f t="shared" si="9"/>
        <v>8575.81</v>
      </c>
      <c r="W35" s="7">
        <f t="shared" si="14"/>
        <v>188674.89999999997</v>
      </c>
      <c r="X35" s="7">
        <f t="shared" si="5"/>
        <v>2734897.5700000003</v>
      </c>
    </row>
    <row r="36" spans="1:24" x14ac:dyDescent="0.25">
      <c r="A36" s="6">
        <v>202204</v>
      </c>
      <c r="B36" s="6">
        <v>36400</v>
      </c>
      <c r="C36" s="7">
        <v>0</v>
      </c>
      <c r="D36" s="7">
        <v>0</v>
      </c>
      <c r="E36" s="7">
        <v>0</v>
      </c>
      <c r="F36" s="7">
        <v>4112.7</v>
      </c>
      <c r="G36" s="7">
        <v>0</v>
      </c>
      <c r="H36" s="7">
        <v>0</v>
      </c>
      <c r="I36" s="7">
        <v>0</v>
      </c>
      <c r="J36" s="7">
        <f t="shared" si="0"/>
        <v>4112.7</v>
      </c>
      <c r="K36" s="7">
        <f t="shared" si="6"/>
        <v>26540972.149999999</v>
      </c>
      <c r="L36" s="8">
        <f t="shared" si="2"/>
        <v>3.5200000000000002E-2</v>
      </c>
      <c r="M36" s="9">
        <f t="shared" si="7"/>
        <v>77841.45</v>
      </c>
      <c r="N36" s="7">
        <f t="shared" si="13"/>
        <v>1276555.95</v>
      </c>
      <c r="O36" s="7">
        <f t="shared" si="12"/>
        <v>25264416.199999999</v>
      </c>
      <c r="Q36" s="7">
        <v>0</v>
      </c>
      <c r="R36" s="7">
        <v>0</v>
      </c>
      <c r="S36" s="7">
        <f t="shared" si="3"/>
        <v>0</v>
      </c>
      <c r="T36" s="7">
        <f t="shared" si="8"/>
        <v>2923572.47</v>
      </c>
      <c r="U36" s="8">
        <f t="shared" si="4"/>
        <v>3.5200000000000002E-2</v>
      </c>
      <c r="V36" s="9">
        <f t="shared" si="9"/>
        <v>8575.81</v>
      </c>
      <c r="W36" s="7">
        <f t="shared" si="14"/>
        <v>197250.70999999996</v>
      </c>
      <c r="X36" s="7">
        <f t="shared" si="5"/>
        <v>2726321.7600000002</v>
      </c>
    </row>
    <row r="37" spans="1:24" x14ac:dyDescent="0.25">
      <c r="A37" s="6">
        <v>202205</v>
      </c>
      <c r="B37" s="6">
        <v>36400</v>
      </c>
      <c r="C37" s="7">
        <v>0</v>
      </c>
      <c r="D37" s="7">
        <v>0</v>
      </c>
      <c r="E37" s="7">
        <v>0</v>
      </c>
      <c r="F37" s="7">
        <v>4243.2700000000004</v>
      </c>
      <c r="G37" s="7">
        <v>0</v>
      </c>
      <c r="H37" s="7">
        <v>0</v>
      </c>
      <c r="I37" s="7">
        <v>0</v>
      </c>
      <c r="J37" s="7">
        <f t="shared" si="0"/>
        <v>4243.2700000000004</v>
      </c>
      <c r="K37" s="7">
        <f t="shared" si="6"/>
        <v>26545215.419999998</v>
      </c>
      <c r="L37" s="8">
        <f t="shared" si="2"/>
        <v>3.5200000000000002E-2</v>
      </c>
      <c r="M37" s="9">
        <f t="shared" si="7"/>
        <v>77853.52</v>
      </c>
      <c r="N37" s="7">
        <f t="shared" si="13"/>
        <v>1354409.47</v>
      </c>
      <c r="O37" s="7">
        <f t="shared" si="12"/>
        <v>25190805.949999999</v>
      </c>
      <c r="Q37" s="7">
        <v>0</v>
      </c>
      <c r="R37" s="7">
        <v>0</v>
      </c>
      <c r="S37" s="7">
        <f t="shared" si="3"/>
        <v>0</v>
      </c>
      <c r="T37" s="7">
        <f t="shared" si="8"/>
        <v>2923572.47</v>
      </c>
      <c r="U37" s="8">
        <f t="shared" si="4"/>
        <v>3.5200000000000002E-2</v>
      </c>
      <c r="V37" s="9">
        <f t="shared" si="9"/>
        <v>8575.81</v>
      </c>
      <c r="W37" s="7">
        <f t="shared" si="14"/>
        <v>205826.51999999996</v>
      </c>
      <c r="X37" s="7">
        <f t="shared" si="5"/>
        <v>2717745.95</v>
      </c>
    </row>
    <row r="38" spans="1:24" x14ac:dyDescent="0.25">
      <c r="A38" s="6">
        <v>202206</v>
      </c>
      <c r="B38" s="6">
        <v>36400</v>
      </c>
      <c r="C38" s="7">
        <v>0</v>
      </c>
      <c r="D38" s="7">
        <v>0</v>
      </c>
      <c r="E38" s="7">
        <v>0</v>
      </c>
      <c r="F38" s="7">
        <v>5048.6400000000003</v>
      </c>
      <c r="G38" s="7">
        <v>0</v>
      </c>
      <c r="H38" s="7">
        <v>0</v>
      </c>
      <c r="I38" s="7">
        <v>0</v>
      </c>
      <c r="J38" s="7">
        <f t="shared" si="0"/>
        <v>5048.6400000000003</v>
      </c>
      <c r="K38" s="7">
        <f t="shared" si="6"/>
        <v>26550264.059999999</v>
      </c>
      <c r="L38" s="8">
        <f t="shared" si="2"/>
        <v>3.5200000000000002E-2</v>
      </c>
      <c r="M38" s="9">
        <f t="shared" si="7"/>
        <v>77865.97</v>
      </c>
      <c r="N38" s="7">
        <f t="shared" si="13"/>
        <v>1432275.44</v>
      </c>
      <c r="O38" s="7">
        <f t="shared" si="12"/>
        <v>25117988.619999997</v>
      </c>
      <c r="Q38" s="7">
        <v>0</v>
      </c>
      <c r="R38" s="7">
        <v>0</v>
      </c>
      <c r="S38" s="7">
        <f t="shared" si="3"/>
        <v>0</v>
      </c>
      <c r="T38" s="7">
        <f t="shared" si="8"/>
        <v>2923572.47</v>
      </c>
      <c r="U38" s="8">
        <f t="shared" si="4"/>
        <v>3.5200000000000002E-2</v>
      </c>
      <c r="V38" s="9">
        <f t="shared" si="9"/>
        <v>8575.81</v>
      </c>
      <c r="W38" s="7">
        <f t="shared" si="14"/>
        <v>214402.32999999996</v>
      </c>
      <c r="X38" s="7">
        <f t="shared" si="5"/>
        <v>2709170.14</v>
      </c>
    </row>
    <row r="39" spans="1:24" x14ac:dyDescent="0.25">
      <c r="A39" s="6">
        <v>202207</v>
      </c>
      <c r="B39" s="6">
        <v>36400</v>
      </c>
      <c r="C39" s="7">
        <v>0</v>
      </c>
      <c r="D39" s="7">
        <v>0</v>
      </c>
      <c r="E39" s="7">
        <v>0</v>
      </c>
      <c r="F39" s="7">
        <v>5596.25</v>
      </c>
      <c r="G39" s="7">
        <v>0</v>
      </c>
      <c r="H39" s="7">
        <v>0</v>
      </c>
      <c r="I39" s="7">
        <v>0</v>
      </c>
      <c r="J39" s="7">
        <f t="shared" si="0"/>
        <v>5596.25</v>
      </c>
      <c r="K39" s="7">
        <f t="shared" si="6"/>
        <v>26555860.309999999</v>
      </c>
      <c r="L39" s="8">
        <f t="shared" si="2"/>
        <v>3.5200000000000002E-2</v>
      </c>
      <c r="M39" s="9">
        <f t="shared" si="7"/>
        <v>77880.77</v>
      </c>
      <c r="N39" s="7">
        <f t="shared" si="13"/>
        <v>1510156.21</v>
      </c>
      <c r="O39" s="7">
        <f t="shared" si="12"/>
        <v>25045704.099999998</v>
      </c>
      <c r="Q39" s="7">
        <v>0</v>
      </c>
      <c r="R39" s="7">
        <v>0</v>
      </c>
      <c r="S39" s="7">
        <f t="shared" si="3"/>
        <v>0</v>
      </c>
      <c r="T39" s="7">
        <f t="shared" si="8"/>
        <v>2923572.47</v>
      </c>
      <c r="U39" s="8">
        <f t="shared" si="4"/>
        <v>3.5200000000000002E-2</v>
      </c>
      <c r="V39" s="9">
        <f t="shared" si="9"/>
        <v>8575.81</v>
      </c>
      <c r="W39" s="7">
        <f t="shared" si="14"/>
        <v>222978.13999999996</v>
      </c>
      <c r="X39" s="7">
        <f t="shared" si="5"/>
        <v>2700594.33</v>
      </c>
    </row>
    <row r="40" spans="1:24" x14ac:dyDescent="0.25">
      <c r="A40" s="6">
        <v>202208</v>
      </c>
      <c r="B40" s="6">
        <v>36400</v>
      </c>
      <c r="C40" s="7">
        <v>0</v>
      </c>
      <c r="D40" s="7">
        <v>0</v>
      </c>
      <c r="E40" s="7">
        <v>0</v>
      </c>
      <c r="F40" s="7">
        <v>2941.37</v>
      </c>
      <c r="G40" s="7">
        <v>0</v>
      </c>
      <c r="H40" s="7">
        <v>0</v>
      </c>
      <c r="I40" s="7">
        <v>0</v>
      </c>
      <c r="J40" s="7">
        <f t="shared" si="0"/>
        <v>2941.37</v>
      </c>
      <c r="K40" s="7">
        <f t="shared" si="6"/>
        <v>26558801.68</v>
      </c>
      <c r="L40" s="8">
        <f t="shared" si="2"/>
        <v>3.5200000000000002E-2</v>
      </c>
      <c r="M40" s="9">
        <f t="shared" si="7"/>
        <v>77897.19</v>
      </c>
      <c r="N40" s="7">
        <f t="shared" si="13"/>
        <v>1588053.4</v>
      </c>
      <c r="O40" s="7">
        <f t="shared" si="12"/>
        <v>24970748.280000001</v>
      </c>
      <c r="Q40" s="7">
        <v>0</v>
      </c>
      <c r="R40" s="7">
        <v>0</v>
      </c>
      <c r="S40" s="7">
        <f t="shared" si="3"/>
        <v>0</v>
      </c>
      <c r="T40" s="7">
        <f t="shared" si="8"/>
        <v>2923572.47</v>
      </c>
      <c r="U40" s="8">
        <f t="shared" si="4"/>
        <v>3.5200000000000002E-2</v>
      </c>
      <c r="V40" s="9">
        <f t="shared" si="9"/>
        <v>8575.81</v>
      </c>
      <c r="W40" s="7">
        <f t="shared" si="14"/>
        <v>231553.94999999995</v>
      </c>
      <c r="X40" s="7">
        <f t="shared" si="5"/>
        <v>2692018.5200000005</v>
      </c>
    </row>
    <row r="41" spans="1:24" x14ac:dyDescent="0.25">
      <c r="A41" s="6">
        <v>202209</v>
      </c>
      <c r="B41" s="6">
        <v>36400</v>
      </c>
      <c r="C41" s="7">
        <v>0</v>
      </c>
      <c r="D41" s="7">
        <v>0</v>
      </c>
      <c r="E41" s="7">
        <v>0</v>
      </c>
      <c r="F41" s="7">
        <v>3672.33</v>
      </c>
      <c r="G41" s="7">
        <v>0</v>
      </c>
      <c r="H41" s="7">
        <v>0</v>
      </c>
      <c r="I41" s="7">
        <v>0</v>
      </c>
      <c r="J41" s="7">
        <f t="shared" si="0"/>
        <v>3672.33</v>
      </c>
      <c r="K41" s="7">
        <f t="shared" si="6"/>
        <v>26562474.009999998</v>
      </c>
      <c r="L41" s="8">
        <f t="shared" si="2"/>
        <v>3.5200000000000002E-2</v>
      </c>
      <c r="M41" s="9">
        <f t="shared" si="7"/>
        <v>77905.820000000007</v>
      </c>
      <c r="N41" s="7">
        <f t="shared" si="13"/>
        <v>1665959.22</v>
      </c>
      <c r="O41" s="7">
        <f t="shared" si="12"/>
        <v>24896514.789999999</v>
      </c>
      <c r="Q41" s="7">
        <v>0</v>
      </c>
      <c r="R41" s="7">
        <v>0</v>
      </c>
      <c r="S41" s="7">
        <f t="shared" si="3"/>
        <v>0</v>
      </c>
      <c r="T41" s="7">
        <f t="shared" si="8"/>
        <v>2923572.47</v>
      </c>
      <c r="U41" s="8">
        <f t="shared" si="4"/>
        <v>3.5200000000000002E-2</v>
      </c>
      <c r="V41" s="9">
        <f t="shared" si="9"/>
        <v>8575.81</v>
      </c>
      <c r="W41" s="7">
        <f t="shared" si="14"/>
        <v>240129.75999999995</v>
      </c>
      <c r="X41" s="7">
        <f t="shared" si="5"/>
        <v>2683442.7100000004</v>
      </c>
    </row>
    <row r="42" spans="1:24" x14ac:dyDescent="0.25">
      <c r="A42" s="6">
        <v>202210</v>
      </c>
      <c r="B42" s="6">
        <v>36400</v>
      </c>
      <c r="C42" s="7">
        <v>0</v>
      </c>
      <c r="D42" s="7">
        <v>0</v>
      </c>
      <c r="E42" s="7">
        <v>0</v>
      </c>
      <c r="F42" s="7">
        <v>4748.74</v>
      </c>
      <c r="G42" s="7">
        <v>0</v>
      </c>
      <c r="H42" s="7">
        <v>0</v>
      </c>
      <c r="I42" s="7">
        <v>0</v>
      </c>
      <c r="J42" s="7">
        <f t="shared" si="0"/>
        <v>4748.74</v>
      </c>
      <c r="K42" s="7">
        <f t="shared" si="6"/>
        <v>26567222.749999996</v>
      </c>
      <c r="L42" s="8">
        <f t="shared" si="2"/>
        <v>3.5200000000000002E-2</v>
      </c>
      <c r="M42" s="9">
        <f t="shared" si="7"/>
        <v>77916.59</v>
      </c>
      <c r="N42" s="7">
        <f t="shared" si="13"/>
        <v>1743875.81</v>
      </c>
      <c r="O42" s="7">
        <f t="shared" si="12"/>
        <v>24823346.939999998</v>
      </c>
      <c r="Q42" s="7">
        <v>0</v>
      </c>
      <c r="R42" s="7">
        <v>0</v>
      </c>
      <c r="S42" s="7">
        <f t="shared" si="3"/>
        <v>0</v>
      </c>
      <c r="T42" s="7">
        <f t="shared" si="8"/>
        <v>2923572.47</v>
      </c>
      <c r="U42" s="8">
        <f t="shared" si="4"/>
        <v>3.5200000000000002E-2</v>
      </c>
      <c r="V42" s="9">
        <f t="shared" si="9"/>
        <v>8575.81</v>
      </c>
      <c r="W42" s="7">
        <f t="shared" si="14"/>
        <v>248705.56999999995</v>
      </c>
      <c r="X42" s="7">
        <f t="shared" si="5"/>
        <v>2674866.9000000004</v>
      </c>
    </row>
    <row r="43" spans="1:24" x14ac:dyDescent="0.25">
      <c r="A43" s="6">
        <v>202211</v>
      </c>
      <c r="B43" s="6">
        <v>36400</v>
      </c>
      <c r="C43" s="7">
        <v>0</v>
      </c>
      <c r="D43" s="7">
        <v>0</v>
      </c>
      <c r="E43" s="7">
        <v>0</v>
      </c>
      <c r="F43" s="7">
        <v>3773.09</v>
      </c>
      <c r="G43" s="7">
        <v>0</v>
      </c>
      <c r="H43" s="7">
        <v>0</v>
      </c>
      <c r="I43" s="7">
        <v>0</v>
      </c>
      <c r="J43" s="7">
        <f t="shared" si="0"/>
        <v>3773.09</v>
      </c>
      <c r="K43" s="7">
        <f t="shared" si="6"/>
        <v>26570995.839999996</v>
      </c>
      <c r="L43" s="8">
        <f t="shared" si="2"/>
        <v>3.5200000000000002E-2</v>
      </c>
      <c r="M43" s="9">
        <f t="shared" si="7"/>
        <v>77930.52</v>
      </c>
      <c r="N43" s="7">
        <f t="shared" si="13"/>
        <v>1821806.33</v>
      </c>
      <c r="O43" s="7">
        <f t="shared" si="12"/>
        <v>24749189.509999998</v>
      </c>
      <c r="Q43" s="7">
        <v>0</v>
      </c>
      <c r="R43" s="7">
        <v>0</v>
      </c>
      <c r="S43" s="7">
        <f t="shared" si="3"/>
        <v>0</v>
      </c>
      <c r="T43" s="7">
        <f t="shared" si="8"/>
        <v>2923572.47</v>
      </c>
      <c r="U43" s="8">
        <f t="shared" si="4"/>
        <v>3.5200000000000002E-2</v>
      </c>
      <c r="V43" s="9">
        <f t="shared" si="9"/>
        <v>8575.81</v>
      </c>
      <c r="W43" s="7">
        <f t="shared" si="14"/>
        <v>257281.37999999995</v>
      </c>
      <c r="X43" s="7">
        <f t="shared" si="5"/>
        <v>2666291.0900000003</v>
      </c>
    </row>
    <row r="44" spans="1:24" x14ac:dyDescent="0.25">
      <c r="A44" s="6">
        <v>202212</v>
      </c>
      <c r="B44" s="6">
        <v>36400</v>
      </c>
      <c r="C44" s="7">
        <v>0</v>
      </c>
      <c r="D44" s="7">
        <v>0</v>
      </c>
      <c r="E44" s="7">
        <v>0</v>
      </c>
      <c r="F44" s="7">
        <v>5462.88</v>
      </c>
      <c r="G44" s="7">
        <v>0</v>
      </c>
      <c r="H44" s="7">
        <v>0</v>
      </c>
      <c r="I44" s="7">
        <v>0</v>
      </c>
      <c r="J44" s="7">
        <f t="shared" si="0"/>
        <v>5462.88</v>
      </c>
      <c r="K44" s="7">
        <f t="shared" si="6"/>
        <v>26576458.719999995</v>
      </c>
      <c r="L44" s="8">
        <f t="shared" si="2"/>
        <v>3.5200000000000002E-2</v>
      </c>
      <c r="M44" s="9">
        <f t="shared" si="7"/>
        <v>77941.59</v>
      </c>
      <c r="N44" s="7">
        <f t="shared" si="13"/>
        <v>1899747.9200000002</v>
      </c>
      <c r="O44" s="7">
        <f t="shared" si="12"/>
        <v>24676710.799999993</v>
      </c>
      <c r="Q44" s="7">
        <v>0</v>
      </c>
      <c r="R44" s="7">
        <v>0</v>
      </c>
      <c r="S44" s="7">
        <f t="shared" si="3"/>
        <v>0</v>
      </c>
      <c r="T44" s="7">
        <f t="shared" si="8"/>
        <v>2923572.47</v>
      </c>
      <c r="U44" s="8">
        <f t="shared" si="4"/>
        <v>3.5200000000000002E-2</v>
      </c>
      <c r="V44" s="9">
        <f t="shared" si="9"/>
        <v>8575.81</v>
      </c>
      <c r="W44" s="7">
        <f t="shared" si="14"/>
        <v>265857.18999999994</v>
      </c>
      <c r="X44" s="7">
        <f t="shared" si="5"/>
        <v>2657715.2800000003</v>
      </c>
    </row>
    <row r="45" spans="1:24" x14ac:dyDescent="0.25">
      <c r="A45" s="6">
        <v>202301</v>
      </c>
      <c r="B45" s="6">
        <v>36400</v>
      </c>
      <c r="C45" s="7">
        <v>0</v>
      </c>
      <c r="D45" s="7">
        <v>0</v>
      </c>
      <c r="E45" s="7">
        <v>0</v>
      </c>
      <c r="F45" s="7">
        <v>7167119.0100000007</v>
      </c>
      <c r="G45" s="7">
        <v>0</v>
      </c>
      <c r="H45" s="7">
        <v>0</v>
      </c>
      <c r="I45" s="7">
        <v>0</v>
      </c>
      <c r="J45" s="7">
        <f t="shared" si="0"/>
        <v>7167119.0100000007</v>
      </c>
      <c r="K45" s="7">
        <f t="shared" si="6"/>
        <v>33743577.729999997</v>
      </c>
      <c r="L45" s="10">
        <f t="shared" si="2"/>
        <v>3.5200000000000002E-2</v>
      </c>
      <c r="M45" s="11">
        <f t="shared" si="7"/>
        <v>77957.61</v>
      </c>
      <c r="N45" s="7">
        <f t="shared" si="13"/>
        <v>1977705.5300000003</v>
      </c>
      <c r="O45" s="7">
        <f t="shared" si="12"/>
        <v>31765872.199999996</v>
      </c>
      <c r="Q45" s="7">
        <v>0</v>
      </c>
      <c r="R45" s="7">
        <v>0</v>
      </c>
      <c r="S45" s="7">
        <f t="shared" si="3"/>
        <v>0</v>
      </c>
      <c r="T45" s="7">
        <f t="shared" si="8"/>
        <v>2923572.47</v>
      </c>
      <c r="U45" s="10">
        <f t="shared" si="4"/>
        <v>3.5200000000000002E-2</v>
      </c>
      <c r="V45" s="11">
        <f t="shared" si="9"/>
        <v>8575.81</v>
      </c>
      <c r="W45" s="7">
        <f t="shared" si="14"/>
        <v>274432.99999999994</v>
      </c>
      <c r="X45" s="7">
        <f t="shared" si="5"/>
        <v>2649139.4700000002</v>
      </c>
    </row>
    <row r="46" spans="1:24" x14ac:dyDescent="0.25">
      <c r="A46" s="6">
        <v>202302</v>
      </c>
      <c r="B46" s="6">
        <v>36400</v>
      </c>
      <c r="C46" s="7">
        <v>0</v>
      </c>
      <c r="D46" s="7">
        <v>0</v>
      </c>
      <c r="E46" s="7">
        <v>0</v>
      </c>
      <c r="F46" s="7">
        <v>696432.22000000009</v>
      </c>
      <c r="G46" s="7">
        <v>0</v>
      </c>
      <c r="H46" s="7">
        <v>0</v>
      </c>
      <c r="I46" s="7">
        <v>0</v>
      </c>
      <c r="J46" s="7">
        <f t="shared" si="0"/>
        <v>696432.22000000009</v>
      </c>
      <c r="K46" s="7">
        <f t="shared" si="6"/>
        <v>34440009.949999996</v>
      </c>
      <c r="L46" s="10">
        <f t="shared" si="2"/>
        <v>3.5200000000000002E-2</v>
      </c>
      <c r="M46" s="11">
        <f t="shared" si="7"/>
        <v>98981.16</v>
      </c>
      <c r="N46" s="7">
        <f t="shared" si="13"/>
        <v>2076686.6900000002</v>
      </c>
      <c r="O46" s="7">
        <f t="shared" si="12"/>
        <v>32363323.259999994</v>
      </c>
      <c r="Q46" s="7">
        <v>0</v>
      </c>
      <c r="R46" s="7">
        <v>0</v>
      </c>
      <c r="S46" s="7">
        <f t="shared" si="3"/>
        <v>0</v>
      </c>
      <c r="T46" s="7">
        <f t="shared" si="8"/>
        <v>2923572.47</v>
      </c>
      <c r="U46" s="10">
        <f t="shared" si="4"/>
        <v>3.5200000000000002E-2</v>
      </c>
      <c r="V46" s="11">
        <f t="shared" si="9"/>
        <v>8575.81</v>
      </c>
      <c r="W46" s="7">
        <f t="shared" si="14"/>
        <v>283008.80999999994</v>
      </c>
      <c r="X46" s="7">
        <f t="shared" si="5"/>
        <v>2640563.66</v>
      </c>
    </row>
    <row r="47" spans="1:24" x14ac:dyDescent="0.25">
      <c r="A47" s="6">
        <v>202303</v>
      </c>
      <c r="B47" s="6">
        <v>36400</v>
      </c>
      <c r="C47" s="7">
        <v>0</v>
      </c>
      <c r="D47" s="7">
        <v>0</v>
      </c>
      <c r="E47" s="7">
        <v>0</v>
      </c>
      <c r="F47" s="7">
        <v>-714290.11</v>
      </c>
      <c r="G47" s="7">
        <v>0</v>
      </c>
      <c r="H47" s="7">
        <v>0</v>
      </c>
      <c r="I47" s="7">
        <v>0</v>
      </c>
      <c r="J47" s="7">
        <f t="shared" si="0"/>
        <v>-714290.11</v>
      </c>
      <c r="K47" s="7">
        <f t="shared" si="6"/>
        <v>33725719.839999996</v>
      </c>
      <c r="L47" s="10">
        <f t="shared" si="2"/>
        <v>3.5200000000000002E-2</v>
      </c>
      <c r="M47" s="11">
        <f t="shared" si="7"/>
        <v>101024.03</v>
      </c>
      <c r="N47" s="7">
        <f t="shared" si="13"/>
        <v>2177710.7200000002</v>
      </c>
      <c r="O47" s="7">
        <f t="shared" si="12"/>
        <v>31548009.119999997</v>
      </c>
      <c r="Q47" s="7">
        <v>0</v>
      </c>
      <c r="R47" s="7">
        <v>0</v>
      </c>
      <c r="S47" s="7">
        <f t="shared" si="3"/>
        <v>0</v>
      </c>
      <c r="T47" s="7">
        <f t="shared" si="8"/>
        <v>2923572.47</v>
      </c>
      <c r="U47" s="10">
        <f t="shared" si="4"/>
        <v>3.5200000000000002E-2</v>
      </c>
      <c r="V47" s="11">
        <f t="shared" si="9"/>
        <v>8575.81</v>
      </c>
      <c r="W47" s="7">
        <f t="shared" si="14"/>
        <v>291584.61999999994</v>
      </c>
      <c r="X47" s="7">
        <f t="shared" si="5"/>
        <v>2631987.85</v>
      </c>
    </row>
    <row r="48" spans="1:24" x14ac:dyDescent="0.25">
      <c r="A48" s="6">
        <v>202304</v>
      </c>
      <c r="B48" s="6">
        <v>36400</v>
      </c>
      <c r="C48" s="7">
        <v>0</v>
      </c>
      <c r="D48" s="7">
        <v>0</v>
      </c>
      <c r="E48" s="7">
        <v>0</v>
      </c>
      <c r="F48" s="7">
        <v>95752.18</v>
      </c>
      <c r="G48" s="7">
        <v>0</v>
      </c>
      <c r="H48" s="7">
        <v>0</v>
      </c>
      <c r="I48" s="7">
        <v>0</v>
      </c>
      <c r="J48" s="7">
        <f t="shared" si="0"/>
        <v>95752.18</v>
      </c>
      <c r="K48" s="7">
        <f t="shared" si="6"/>
        <v>33821472.019999996</v>
      </c>
      <c r="L48" s="10">
        <f t="shared" si="2"/>
        <v>3.5200000000000002E-2</v>
      </c>
      <c r="M48" s="11">
        <f t="shared" si="7"/>
        <v>98928.78</v>
      </c>
      <c r="N48" s="7">
        <f t="shared" si="13"/>
        <v>2276639.5</v>
      </c>
      <c r="O48" s="7">
        <f t="shared" si="12"/>
        <v>31544832.519999996</v>
      </c>
      <c r="Q48" s="7">
        <v>0</v>
      </c>
      <c r="R48" s="7">
        <v>0</v>
      </c>
      <c r="S48" s="7">
        <f t="shared" si="3"/>
        <v>0</v>
      </c>
      <c r="T48" s="7">
        <f t="shared" si="8"/>
        <v>2923572.47</v>
      </c>
      <c r="U48" s="10">
        <f t="shared" si="4"/>
        <v>3.5200000000000002E-2</v>
      </c>
      <c r="V48" s="11">
        <f t="shared" si="9"/>
        <v>8575.81</v>
      </c>
      <c r="W48" s="7">
        <f t="shared" si="14"/>
        <v>300160.42999999993</v>
      </c>
      <c r="X48" s="7">
        <f t="shared" si="5"/>
        <v>2623412.04</v>
      </c>
    </row>
    <row r="49" spans="1:24" x14ac:dyDescent="0.25">
      <c r="A49" s="6">
        <v>202305</v>
      </c>
      <c r="B49" s="6">
        <v>36400</v>
      </c>
      <c r="C49" s="7">
        <v>0</v>
      </c>
      <c r="D49" s="7">
        <v>0</v>
      </c>
      <c r="E49" s="7">
        <v>0</v>
      </c>
      <c r="F49" s="7">
        <v>-646254.22</v>
      </c>
      <c r="G49" s="7">
        <v>0</v>
      </c>
      <c r="H49" s="7">
        <v>0</v>
      </c>
      <c r="I49" s="7">
        <v>0</v>
      </c>
      <c r="J49" s="7">
        <f t="shared" si="0"/>
        <v>-646254.22</v>
      </c>
      <c r="K49" s="7">
        <f t="shared" si="6"/>
        <v>33175217.799999997</v>
      </c>
      <c r="L49" s="10">
        <f t="shared" si="2"/>
        <v>3.5200000000000002E-2</v>
      </c>
      <c r="M49" s="11">
        <f t="shared" si="7"/>
        <v>99209.65</v>
      </c>
      <c r="N49" s="7">
        <f t="shared" si="13"/>
        <v>2375849.15</v>
      </c>
      <c r="O49" s="7">
        <f t="shared" si="12"/>
        <v>30799368.649999999</v>
      </c>
      <c r="Q49" s="7">
        <v>0</v>
      </c>
      <c r="R49" s="7">
        <v>0</v>
      </c>
      <c r="S49" s="7">
        <f t="shared" si="3"/>
        <v>0</v>
      </c>
      <c r="T49" s="7">
        <f t="shared" si="8"/>
        <v>2923572.47</v>
      </c>
      <c r="U49" s="10">
        <f t="shared" si="4"/>
        <v>3.5200000000000002E-2</v>
      </c>
      <c r="V49" s="11">
        <f t="shared" si="9"/>
        <v>8575.81</v>
      </c>
      <c r="W49" s="7">
        <f t="shared" si="14"/>
        <v>308736.23999999993</v>
      </c>
      <c r="X49" s="7">
        <f t="shared" si="5"/>
        <v>2614836.2300000004</v>
      </c>
    </row>
    <row r="50" spans="1:24" x14ac:dyDescent="0.25">
      <c r="A50" s="6">
        <v>202306</v>
      </c>
      <c r="B50" s="6">
        <v>36400</v>
      </c>
      <c r="C50" s="7">
        <v>0</v>
      </c>
      <c r="D50" s="7">
        <v>0</v>
      </c>
      <c r="E50" s="7">
        <v>0</v>
      </c>
      <c r="F50" s="7">
        <v>978.53</v>
      </c>
      <c r="G50" s="7">
        <v>0</v>
      </c>
      <c r="H50" s="7">
        <v>0</v>
      </c>
      <c r="I50" s="7">
        <v>0</v>
      </c>
      <c r="J50" s="7">
        <f t="shared" si="0"/>
        <v>978.53</v>
      </c>
      <c r="K50" s="7">
        <f t="shared" si="6"/>
        <v>33176196.329999998</v>
      </c>
      <c r="L50" s="10">
        <f t="shared" si="2"/>
        <v>3.5200000000000002E-2</v>
      </c>
      <c r="M50" s="11">
        <f t="shared" si="7"/>
        <v>97313.97</v>
      </c>
      <c r="N50" s="7">
        <f t="shared" si="13"/>
        <v>2473163.12</v>
      </c>
      <c r="O50" s="7">
        <f t="shared" si="12"/>
        <v>30703033.209999997</v>
      </c>
      <c r="Q50" s="7">
        <v>0</v>
      </c>
      <c r="R50" s="7">
        <v>0</v>
      </c>
      <c r="S50" s="7">
        <f t="shared" si="3"/>
        <v>0</v>
      </c>
      <c r="T50" s="7">
        <f t="shared" si="8"/>
        <v>2923572.47</v>
      </c>
      <c r="U50" s="10">
        <f t="shared" si="4"/>
        <v>3.5200000000000002E-2</v>
      </c>
      <c r="V50" s="11">
        <f t="shared" si="9"/>
        <v>8575.81</v>
      </c>
      <c r="W50" s="7">
        <f t="shared" si="14"/>
        <v>317312.04999999993</v>
      </c>
      <c r="X50" s="7">
        <f t="shared" si="5"/>
        <v>2606260.4200000004</v>
      </c>
    </row>
    <row r="51" spans="1:24" x14ac:dyDescent="0.25">
      <c r="A51" s="6">
        <v>202307</v>
      </c>
      <c r="B51" s="6">
        <v>36400</v>
      </c>
      <c r="C51" s="7">
        <v>0</v>
      </c>
      <c r="D51" s="7">
        <v>0</v>
      </c>
      <c r="E51" s="7">
        <v>0</v>
      </c>
      <c r="F51" s="7">
        <v>531.39</v>
      </c>
      <c r="G51" s="7">
        <v>0</v>
      </c>
      <c r="H51" s="7">
        <v>0</v>
      </c>
      <c r="I51" s="7">
        <v>0</v>
      </c>
      <c r="J51" s="7">
        <f t="shared" si="0"/>
        <v>531.39</v>
      </c>
      <c r="K51" s="7">
        <f t="shared" si="6"/>
        <v>33176727.719999999</v>
      </c>
      <c r="L51" s="10">
        <f t="shared" si="2"/>
        <v>3.5200000000000002E-2</v>
      </c>
      <c r="M51" s="11">
        <f t="shared" si="7"/>
        <v>97316.84</v>
      </c>
      <c r="N51" s="7">
        <f t="shared" si="13"/>
        <v>2570479.96</v>
      </c>
      <c r="O51" s="7">
        <f t="shared" si="12"/>
        <v>30606247.759999998</v>
      </c>
      <c r="Q51" s="7">
        <v>0</v>
      </c>
      <c r="R51" s="7">
        <v>0</v>
      </c>
      <c r="S51" s="7">
        <f t="shared" si="3"/>
        <v>0</v>
      </c>
      <c r="T51" s="7">
        <f t="shared" si="8"/>
        <v>2923572.47</v>
      </c>
      <c r="U51" s="10">
        <f t="shared" si="4"/>
        <v>3.5200000000000002E-2</v>
      </c>
      <c r="V51" s="11">
        <f t="shared" si="9"/>
        <v>8575.81</v>
      </c>
      <c r="W51" s="7">
        <f t="shared" si="14"/>
        <v>325887.85999999993</v>
      </c>
      <c r="X51" s="7">
        <f t="shared" si="5"/>
        <v>2597684.6100000003</v>
      </c>
    </row>
    <row r="52" spans="1:24" x14ac:dyDescent="0.25">
      <c r="A52" s="6">
        <v>202308</v>
      </c>
      <c r="B52" s="6">
        <v>36400</v>
      </c>
      <c r="C52" s="7">
        <v>0</v>
      </c>
      <c r="D52" s="7">
        <v>0</v>
      </c>
      <c r="E52" s="7">
        <v>0</v>
      </c>
      <c r="F52" s="7">
        <v>358.56</v>
      </c>
      <c r="G52" s="7">
        <v>0</v>
      </c>
      <c r="H52" s="7">
        <v>0</v>
      </c>
      <c r="I52" s="7">
        <v>0</v>
      </c>
      <c r="J52" s="7">
        <f t="shared" si="0"/>
        <v>358.56</v>
      </c>
      <c r="K52" s="7">
        <f t="shared" si="6"/>
        <v>33177086.279999997</v>
      </c>
      <c r="L52" s="10">
        <f t="shared" si="2"/>
        <v>3.5200000000000002E-2</v>
      </c>
      <c r="M52" s="11">
        <f t="shared" si="7"/>
        <v>97318.399999999994</v>
      </c>
      <c r="N52" s="7">
        <f t="shared" si="13"/>
        <v>2667798.36</v>
      </c>
      <c r="O52" s="7">
        <f t="shared" si="12"/>
        <v>30509287.919999998</v>
      </c>
      <c r="Q52" s="7">
        <v>0</v>
      </c>
      <c r="R52" s="7">
        <v>0</v>
      </c>
      <c r="S52" s="7">
        <f t="shared" si="3"/>
        <v>0</v>
      </c>
      <c r="T52" s="7">
        <f t="shared" si="8"/>
        <v>2923572.47</v>
      </c>
      <c r="U52" s="10">
        <f t="shared" si="4"/>
        <v>3.5200000000000002E-2</v>
      </c>
      <c r="V52" s="11">
        <f t="shared" si="9"/>
        <v>8575.81</v>
      </c>
      <c r="W52" s="7">
        <f t="shared" si="14"/>
        <v>334463.66999999993</v>
      </c>
      <c r="X52" s="7">
        <f t="shared" si="5"/>
        <v>2589108.8000000003</v>
      </c>
    </row>
    <row r="53" spans="1:24" x14ac:dyDescent="0.25">
      <c r="A53" s="6">
        <v>202309</v>
      </c>
      <c r="B53" s="6">
        <v>36400</v>
      </c>
      <c r="C53" s="7">
        <v>0</v>
      </c>
      <c r="D53" s="7">
        <v>0</v>
      </c>
      <c r="E53" s="7">
        <v>0</v>
      </c>
      <c r="F53" s="7">
        <v>-31608.48</v>
      </c>
      <c r="G53" s="7">
        <v>0</v>
      </c>
      <c r="H53" s="7">
        <v>0</v>
      </c>
      <c r="I53" s="7">
        <v>0</v>
      </c>
      <c r="J53" s="7">
        <f t="shared" si="0"/>
        <v>-31608.48</v>
      </c>
      <c r="K53" s="7">
        <f t="shared" si="6"/>
        <v>33145477.799999997</v>
      </c>
      <c r="L53" s="10">
        <f t="shared" si="2"/>
        <v>3.5200000000000002E-2</v>
      </c>
      <c r="M53" s="11">
        <f t="shared" si="7"/>
        <v>97319.45</v>
      </c>
      <c r="N53" s="7">
        <f t="shared" si="13"/>
        <v>2765117.81</v>
      </c>
      <c r="O53" s="7">
        <f t="shared" si="12"/>
        <v>30380359.989999998</v>
      </c>
      <c r="Q53" s="7">
        <v>0</v>
      </c>
      <c r="R53" s="7">
        <v>0</v>
      </c>
      <c r="S53" s="7">
        <f t="shared" si="3"/>
        <v>0</v>
      </c>
      <c r="T53" s="7">
        <f t="shared" si="8"/>
        <v>2923572.47</v>
      </c>
      <c r="U53" s="10">
        <f t="shared" si="4"/>
        <v>3.5200000000000002E-2</v>
      </c>
      <c r="V53" s="11">
        <f t="shared" si="9"/>
        <v>8575.81</v>
      </c>
      <c r="W53" s="7">
        <f t="shared" si="14"/>
        <v>343039.47999999992</v>
      </c>
      <c r="X53" s="7">
        <f t="shared" si="5"/>
        <v>2580532.9900000002</v>
      </c>
    </row>
    <row r="54" spans="1:24" x14ac:dyDescent="0.25">
      <c r="A54" s="6">
        <v>202310</v>
      </c>
      <c r="B54" s="6">
        <v>36400</v>
      </c>
      <c r="C54" s="7">
        <v>0</v>
      </c>
      <c r="D54" s="7">
        <v>0</v>
      </c>
      <c r="E54" s="7">
        <v>0</v>
      </c>
      <c r="F54" s="7">
        <v>403.3</v>
      </c>
      <c r="G54" s="7">
        <v>0</v>
      </c>
      <c r="H54" s="7">
        <v>0</v>
      </c>
      <c r="I54" s="7">
        <v>0</v>
      </c>
      <c r="J54" s="7">
        <f t="shared" si="0"/>
        <v>403.3</v>
      </c>
      <c r="K54" s="7">
        <f t="shared" si="6"/>
        <v>33145881.099999998</v>
      </c>
      <c r="L54" s="10">
        <f t="shared" si="2"/>
        <v>3.5200000000000002E-2</v>
      </c>
      <c r="M54" s="11">
        <f t="shared" si="7"/>
        <v>97226.73</v>
      </c>
      <c r="N54" s="7">
        <f t="shared" si="13"/>
        <v>2862344.54</v>
      </c>
      <c r="O54" s="7">
        <f t="shared" si="12"/>
        <v>30283536.559999999</v>
      </c>
      <c r="Q54" s="7">
        <v>0</v>
      </c>
      <c r="R54" s="7">
        <v>0</v>
      </c>
      <c r="S54" s="7">
        <f t="shared" si="3"/>
        <v>0</v>
      </c>
      <c r="T54" s="7">
        <f t="shared" si="8"/>
        <v>2923572.47</v>
      </c>
      <c r="U54" s="10">
        <f t="shared" si="4"/>
        <v>3.5200000000000002E-2</v>
      </c>
      <c r="V54" s="11">
        <f t="shared" si="9"/>
        <v>8575.81</v>
      </c>
      <c r="W54" s="7">
        <f t="shared" si="14"/>
        <v>351615.28999999992</v>
      </c>
      <c r="X54" s="7">
        <f t="shared" si="5"/>
        <v>2571957.1800000002</v>
      </c>
    </row>
    <row r="55" spans="1:24" x14ac:dyDescent="0.25">
      <c r="A55" s="6">
        <v>202311</v>
      </c>
      <c r="B55" s="6">
        <v>36400</v>
      </c>
      <c r="C55" s="7">
        <v>0</v>
      </c>
      <c r="D55" s="7">
        <v>0</v>
      </c>
      <c r="E55" s="7">
        <v>0</v>
      </c>
      <c r="F55" s="7">
        <v>667.18</v>
      </c>
      <c r="G55" s="7">
        <v>0</v>
      </c>
      <c r="H55" s="7">
        <v>0</v>
      </c>
      <c r="I55" s="7">
        <v>0</v>
      </c>
      <c r="J55" s="7">
        <f t="shared" si="0"/>
        <v>667.18</v>
      </c>
      <c r="K55" s="7">
        <f t="shared" si="6"/>
        <v>33146548.279999997</v>
      </c>
      <c r="L55" s="10">
        <f t="shared" si="2"/>
        <v>3.5200000000000002E-2</v>
      </c>
      <c r="M55" s="11">
        <f t="shared" si="7"/>
        <v>97227.92</v>
      </c>
      <c r="N55" s="7">
        <f t="shared" si="13"/>
        <v>2959572.46</v>
      </c>
      <c r="O55" s="7">
        <f t="shared" si="12"/>
        <v>30186975.819999997</v>
      </c>
      <c r="Q55" s="7">
        <v>0</v>
      </c>
      <c r="R55" s="7">
        <v>0</v>
      </c>
      <c r="S55" s="7">
        <f t="shared" si="3"/>
        <v>0</v>
      </c>
      <c r="T55" s="7">
        <f t="shared" si="8"/>
        <v>2923572.47</v>
      </c>
      <c r="U55" s="10">
        <f t="shared" si="4"/>
        <v>3.5200000000000002E-2</v>
      </c>
      <c r="V55" s="11">
        <f t="shared" si="9"/>
        <v>8575.81</v>
      </c>
      <c r="W55" s="7">
        <f t="shared" si="14"/>
        <v>360191.09999999992</v>
      </c>
      <c r="X55" s="7">
        <f t="shared" si="5"/>
        <v>2563381.37</v>
      </c>
    </row>
    <row r="56" spans="1:24" x14ac:dyDescent="0.25">
      <c r="A56" s="6">
        <v>202312</v>
      </c>
      <c r="B56" s="6">
        <v>36400</v>
      </c>
      <c r="C56" s="7">
        <v>0</v>
      </c>
      <c r="D56" s="7">
        <v>0</v>
      </c>
      <c r="E56" s="7">
        <v>0</v>
      </c>
      <c r="F56" s="7">
        <v>914.52</v>
      </c>
      <c r="G56" s="7">
        <v>0</v>
      </c>
      <c r="H56" s="7">
        <v>0</v>
      </c>
      <c r="I56" s="7">
        <v>0</v>
      </c>
      <c r="J56" s="7">
        <f t="shared" si="0"/>
        <v>914.52</v>
      </c>
      <c r="K56" s="7">
        <f t="shared" si="6"/>
        <v>33147462.799999997</v>
      </c>
      <c r="L56" s="10">
        <f t="shared" si="2"/>
        <v>3.5200000000000002E-2</v>
      </c>
      <c r="M56" s="11">
        <f t="shared" si="7"/>
        <v>97229.87</v>
      </c>
      <c r="N56" s="7">
        <f t="shared" si="13"/>
        <v>3056802.33</v>
      </c>
      <c r="O56" s="7">
        <f t="shared" si="12"/>
        <v>30090660.469999999</v>
      </c>
      <c r="Q56" s="7">
        <v>0</v>
      </c>
      <c r="R56" s="7">
        <v>0</v>
      </c>
      <c r="S56" s="7">
        <f t="shared" si="3"/>
        <v>0</v>
      </c>
      <c r="T56" s="7">
        <f t="shared" si="8"/>
        <v>2923572.47</v>
      </c>
      <c r="U56" s="10">
        <f t="shared" si="4"/>
        <v>3.5200000000000002E-2</v>
      </c>
      <c r="V56" s="11">
        <f t="shared" si="9"/>
        <v>8575.81</v>
      </c>
      <c r="W56" s="7">
        <f t="shared" si="14"/>
        <v>368766.90999999992</v>
      </c>
      <c r="X56" s="7">
        <f t="shared" si="5"/>
        <v>2554805.5600000005</v>
      </c>
    </row>
    <row r="57" spans="1:24" x14ac:dyDescent="0.25">
      <c r="A57" s="6">
        <v>202401</v>
      </c>
      <c r="B57" s="6">
        <v>36400</v>
      </c>
      <c r="C57" s="7">
        <v>0</v>
      </c>
      <c r="D57" s="7">
        <v>0</v>
      </c>
      <c r="E57" s="7">
        <v>0</v>
      </c>
      <c r="F57" s="7">
        <v>410.96</v>
      </c>
      <c r="G57" s="7">
        <v>6726022.79</v>
      </c>
      <c r="H57" s="7">
        <v>0</v>
      </c>
      <c r="I57" s="7">
        <v>0</v>
      </c>
      <c r="J57" s="7">
        <f t="shared" si="0"/>
        <v>6726433.75</v>
      </c>
      <c r="K57" s="7">
        <f t="shared" si="6"/>
        <v>39873896.549999997</v>
      </c>
      <c r="L57" s="10">
        <f t="shared" si="2"/>
        <v>3.5200000000000002E-2</v>
      </c>
      <c r="M57" s="11">
        <f t="shared" si="7"/>
        <v>97232.56</v>
      </c>
      <c r="N57" s="7">
        <f t="shared" si="13"/>
        <v>3154034.89</v>
      </c>
      <c r="O57" s="7">
        <f t="shared" si="12"/>
        <v>36719861.659999996</v>
      </c>
      <c r="Q57" s="7">
        <v>0</v>
      </c>
      <c r="R57" s="7">
        <v>0</v>
      </c>
      <c r="S57" s="7">
        <f t="shared" si="3"/>
        <v>0</v>
      </c>
      <c r="T57" s="7">
        <f t="shared" si="8"/>
        <v>2923572.47</v>
      </c>
      <c r="U57" s="10">
        <f t="shared" si="4"/>
        <v>3.5200000000000002E-2</v>
      </c>
      <c r="V57" s="11">
        <f t="shared" si="9"/>
        <v>8575.81</v>
      </c>
      <c r="W57" s="7">
        <f t="shared" si="14"/>
        <v>377342.71999999991</v>
      </c>
      <c r="X57" s="7">
        <f t="shared" si="5"/>
        <v>2546229.7500000005</v>
      </c>
    </row>
    <row r="58" spans="1:24" x14ac:dyDescent="0.25">
      <c r="A58" s="6">
        <v>202402</v>
      </c>
      <c r="B58" s="6">
        <v>36400</v>
      </c>
      <c r="C58" s="7">
        <v>0</v>
      </c>
      <c r="D58" s="7">
        <v>0</v>
      </c>
      <c r="E58" s="7">
        <v>0</v>
      </c>
      <c r="F58" s="7">
        <v>606.16999999999996</v>
      </c>
      <c r="G58" s="7">
        <v>47404.82</v>
      </c>
      <c r="H58" s="7">
        <v>755709.8</v>
      </c>
      <c r="I58" s="7">
        <v>0</v>
      </c>
      <c r="J58" s="7">
        <f t="shared" si="0"/>
        <v>803720.79</v>
      </c>
      <c r="K58" s="7">
        <f t="shared" si="6"/>
        <v>40677617.339999996</v>
      </c>
      <c r="L58" s="10">
        <f t="shared" si="2"/>
        <v>3.5200000000000002E-2</v>
      </c>
      <c r="M58" s="11">
        <f t="shared" si="7"/>
        <v>116963.43</v>
      </c>
      <c r="N58" s="7">
        <f t="shared" si="13"/>
        <v>3270998.3200000003</v>
      </c>
      <c r="O58" s="7">
        <f t="shared" si="12"/>
        <v>37406619.019999996</v>
      </c>
      <c r="Q58" s="7">
        <v>0</v>
      </c>
      <c r="R58" s="7">
        <v>0</v>
      </c>
      <c r="S58" s="7">
        <f t="shared" si="3"/>
        <v>0</v>
      </c>
      <c r="T58" s="7">
        <f t="shared" si="8"/>
        <v>2923572.47</v>
      </c>
      <c r="U58" s="10">
        <f t="shared" si="4"/>
        <v>3.5200000000000002E-2</v>
      </c>
      <c r="V58" s="11">
        <f t="shared" si="9"/>
        <v>8575.81</v>
      </c>
      <c r="W58" s="7">
        <f t="shared" si="14"/>
        <v>385918.52999999991</v>
      </c>
      <c r="X58" s="7">
        <f t="shared" si="5"/>
        <v>2537653.9400000004</v>
      </c>
    </row>
    <row r="59" spans="1:24" x14ac:dyDescent="0.25">
      <c r="A59" s="6">
        <v>202403</v>
      </c>
      <c r="B59" s="6">
        <v>36400</v>
      </c>
      <c r="C59" s="7">
        <v>0</v>
      </c>
      <c r="D59" s="7">
        <v>0</v>
      </c>
      <c r="E59" s="7">
        <v>0</v>
      </c>
      <c r="F59" s="7">
        <v>621.13</v>
      </c>
      <c r="G59" s="7">
        <v>-30654.57</v>
      </c>
      <c r="H59" s="7">
        <v>145626.01999999999</v>
      </c>
      <c r="I59" s="7">
        <v>0</v>
      </c>
      <c r="J59" s="7">
        <f t="shared" si="0"/>
        <v>115592.57999999999</v>
      </c>
      <c r="K59" s="7">
        <f t="shared" si="6"/>
        <v>40793209.919999994</v>
      </c>
      <c r="L59" s="10">
        <f t="shared" si="2"/>
        <v>3.5200000000000002E-2</v>
      </c>
      <c r="M59" s="11">
        <f t="shared" si="7"/>
        <v>119321.01</v>
      </c>
      <c r="N59" s="7">
        <f t="shared" si="13"/>
        <v>3390319.33</v>
      </c>
      <c r="O59" s="7">
        <f t="shared" si="12"/>
        <v>37402890.589999996</v>
      </c>
      <c r="Q59" s="7">
        <v>0</v>
      </c>
      <c r="R59" s="7">
        <v>0</v>
      </c>
      <c r="S59" s="7">
        <f t="shared" si="3"/>
        <v>0</v>
      </c>
      <c r="T59" s="7">
        <f t="shared" si="8"/>
        <v>2923572.47</v>
      </c>
      <c r="U59" s="10">
        <f t="shared" si="4"/>
        <v>3.5200000000000002E-2</v>
      </c>
      <c r="V59" s="11">
        <f t="shared" si="9"/>
        <v>8575.81</v>
      </c>
      <c r="W59" s="7">
        <f t="shared" si="14"/>
        <v>394494.33999999991</v>
      </c>
      <c r="X59" s="7">
        <f t="shared" si="5"/>
        <v>2529078.1300000004</v>
      </c>
    </row>
    <row r="60" spans="1:24" x14ac:dyDescent="0.25">
      <c r="A60" s="6">
        <v>202404</v>
      </c>
      <c r="B60" s="6">
        <v>36400</v>
      </c>
      <c r="C60" s="7">
        <v>0</v>
      </c>
      <c r="D60" s="7">
        <v>0</v>
      </c>
      <c r="E60" s="7">
        <v>0</v>
      </c>
      <c r="F60" s="7">
        <v>570.4</v>
      </c>
      <c r="G60" s="7">
        <v>-32552.23</v>
      </c>
      <c r="H60" s="7">
        <v>-13302.83</v>
      </c>
      <c r="I60" s="7">
        <v>0</v>
      </c>
      <c r="J60" s="7">
        <f t="shared" si="0"/>
        <v>-45284.659999999996</v>
      </c>
      <c r="K60" s="7">
        <f t="shared" si="6"/>
        <v>40747925.259999998</v>
      </c>
      <c r="L60" s="10">
        <f t="shared" si="2"/>
        <v>3.5200000000000002E-2</v>
      </c>
      <c r="M60" s="11">
        <f t="shared" si="7"/>
        <v>119660.08</v>
      </c>
      <c r="N60" s="7">
        <f t="shared" si="13"/>
        <v>3509979.41</v>
      </c>
      <c r="O60" s="7">
        <f t="shared" si="12"/>
        <v>37237945.849999994</v>
      </c>
      <c r="Q60" s="7">
        <v>0</v>
      </c>
      <c r="R60" s="7">
        <v>0</v>
      </c>
      <c r="S60" s="7">
        <f t="shared" si="3"/>
        <v>0</v>
      </c>
      <c r="T60" s="7">
        <f t="shared" si="8"/>
        <v>2923572.47</v>
      </c>
      <c r="U60" s="10">
        <f t="shared" si="4"/>
        <v>3.5200000000000002E-2</v>
      </c>
      <c r="V60" s="11">
        <f t="shared" si="9"/>
        <v>8575.81</v>
      </c>
      <c r="W60" s="7">
        <f t="shared" si="14"/>
        <v>403070.14999999991</v>
      </c>
      <c r="X60" s="7">
        <f t="shared" si="5"/>
        <v>2520502.3200000003</v>
      </c>
    </row>
    <row r="61" spans="1:24" x14ac:dyDescent="0.25">
      <c r="A61" s="6">
        <v>202405</v>
      </c>
      <c r="B61" s="6">
        <v>36400</v>
      </c>
      <c r="C61" s="7">
        <v>0</v>
      </c>
      <c r="D61" s="7">
        <v>0</v>
      </c>
      <c r="E61" s="7">
        <v>0</v>
      </c>
      <c r="F61" s="7">
        <v>835.19</v>
      </c>
      <c r="G61" s="7">
        <v>56864.9</v>
      </c>
      <c r="H61" s="7">
        <v>226015.99</v>
      </c>
      <c r="I61" s="7">
        <v>0</v>
      </c>
      <c r="J61" s="7">
        <f t="shared" si="0"/>
        <v>283716.08</v>
      </c>
      <c r="K61" s="7">
        <f t="shared" si="6"/>
        <v>41031641.339999996</v>
      </c>
      <c r="L61" s="10">
        <f t="shared" si="2"/>
        <v>3.5200000000000002E-2</v>
      </c>
      <c r="M61" s="11">
        <f t="shared" si="7"/>
        <v>119527.25</v>
      </c>
      <c r="N61" s="7">
        <f t="shared" si="13"/>
        <v>3629506.66</v>
      </c>
      <c r="O61" s="7">
        <f t="shared" si="12"/>
        <v>37402134.679999992</v>
      </c>
      <c r="Q61" s="7">
        <v>0</v>
      </c>
      <c r="R61" s="7">
        <v>0</v>
      </c>
      <c r="S61" s="7">
        <f t="shared" si="3"/>
        <v>0</v>
      </c>
      <c r="T61" s="7">
        <f t="shared" si="8"/>
        <v>2923572.47</v>
      </c>
      <c r="U61" s="10">
        <f t="shared" si="4"/>
        <v>3.5200000000000002E-2</v>
      </c>
      <c r="V61" s="11">
        <f t="shared" si="9"/>
        <v>8575.81</v>
      </c>
      <c r="W61" s="7">
        <f t="shared" si="14"/>
        <v>411645.9599999999</v>
      </c>
      <c r="X61" s="7">
        <f t="shared" si="5"/>
        <v>2511926.5100000002</v>
      </c>
    </row>
    <row r="62" spans="1:24" x14ac:dyDescent="0.25">
      <c r="A62" s="6">
        <v>202406</v>
      </c>
      <c r="B62" s="6">
        <v>36400</v>
      </c>
      <c r="C62" s="7">
        <v>0</v>
      </c>
      <c r="D62" s="7">
        <v>0</v>
      </c>
      <c r="E62" s="7">
        <v>0</v>
      </c>
      <c r="F62" s="7">
        <v>664.4</v>
      </c>
      <c r="G62" s="7">
        <v>-50998.45</v>
      </c>
      <c r="H62" s="7">
        <v>353400.36</v>
      </c>
      <c r="I62" s="7">
        <v>0</v>
      </c>
      <c r="J62" s="7">
        <f t="shared" si="0"/>
        <v>303066.31</v>
      </c>
      <c r="K62" s="7">
        <f t="shared" si="6"/>
        <v>41334707.649999999</v>
      </c>
      <c r="L62" s="10">
        <f t="shared" si="2"/>
        <v>3.5200000000000002E-2</v>
      </c>
      <c r="M62" s="11">
        <f t="shared" si="7"/>
        <v>120359.48</v>
      </c>
      <c r="N62" s="7">
        <f t="shared" si="13"/>
        <v>3749866.14</v>
      </c>
      <c r="O62" s="7">
        <f t="shared" si="12"/>
        <v>37584841.509999998</v>
      </c>
      <c r="Q62" s="7">
        <v>0</v>
      </c>
      <c r="R62" s="7">
        <v>0</v>
      </c>
      <c r="S62" s="7">
        <f t="shared" si="3"/>
        <v>0</v>
      </c>
      <c r="T62" s="7">
        <f t="shared" si="8"/>
        <v>2923572.47</v>
      </c>
      <c r="U62" s="10">
        <f t="shared" si="4"/>
        <v>3.5200000000000002E-2</v>
      </c>
      <c r="V62" s="11">
        <f t="shared" si="9"/>
        <v>8575.81</v>
      </c>
      <c r="W62" s="7">
        <f t="shared" si="14"/>
        <v>420221.7699999999</v>
      </c>
      <c r="X62" s="7">
        <f t="shared" si="5"/>
        <v>2503350.7000000002</v>
      </c>
    </row>
    <row r="63" spans="1:24" x14ac:dyDescent="0.25">
      <c r="A63" s="6">
        <v>202407</v>
      </c>
      <c r="B63" s="6">
        <v>36400</v>
      </c>
      <c r="C63" s="7">
        <v>0</v>
      </c>
      <c r="D63" s="7">
        <v>0</v>
      </c>
      <c r="E63" s="7">
        <v>0</v>
      </c>
      <c r="F63" s="7">
        <v>0</v>
      </c>
      <c r="G63" s="7">
        <v>-604.6</v>
      </c>
      <c r="H63" s="7">
        <v>260421.33</v>
      </c>
      <c r="I63" s="7">
        <v>0</v>
      </c>
      <c r="J63" s="7">
        <f t="shared" si="0"/>
        <v>259816.72999999998</v>
      </c>
      <c r="K63" s="7">
        <f t="shared" si="6"/>
        <v>41594524.379999995</v>
      </c>
      <c r="L63" s="10">
        <f t="shared" si="2"/>
        <v>3.5200000000000002E-2</v>
      </c>
      <c r="M63" s="11">
        <f t="shared" si="7"/>
        <v>121248.48</v>
      </c>
      <c r="N63" s="7">
        <f t="shared" si="13"/>
        <v>3871114.62</v>
      </c>
      <c r="O63" s="7">
        <f t="shared" si="12"/>
        <v>37723409.759999998</v>
      </c>
      <c r="Q63" s="7">
        <v>0</v>
      </c>
      <c r="R63" s="7">
        <v>0</v>
      </c>
      <c r="S63" s="7">
        <f t="shared" si="3"/>
        <v>0</v>
      </c>
      <c r="T63" s="7">
        <f t="shared" si="8"/>
        <v>2923572.47</v>
      </c>
      <c r="U63" s="10">
        <f t="shared" si="4"/>
        <v>3.5200000000000002E-2</v>
      </c>
      <c r="V63" s="11">
        <f t="shared" si="9"/>
        <v>8575.81</v>
      </c>
      <c r="W63" s="7">
        <f t="shared" si="14"/>
        <v>428797.5799999999</v>
      </c>
      <c r="X63" s="7">
        <f t="shared" si="5"/>
        <v>2494774.89</v>
      </c>
    </row>
    <row r="64" spans="1:24" x14ac:dyDescent="0.25">
      <c r="A64" s="6">
        <v>202408</v>
      </c>
      <c r="B64" s="6">
        <v>36400</v>
      </c>
      <c r="C64" s="7">
        <v>0</v>
      </c>
      <c r="D64" s="7">
        <v>0</v>
      </c>
      <c r="E64" s="7">
        <v>0</v>
      </c>
      <c r="F64" s="7">
        <v>0</v>
      </c>
      <c r="G64" s="7">
        <v>18344.349999999999</v>
      </c>
      <c r="H64" s="7">
        <v>474290.94</v>
      </c>
      <c r="I64" s="7">
        <v>0</v>
      </c>
      <c r="J64" s="7">
        <f t="shared" si="0"/>
        <v>492635.29</v>
      </c>
      <c r="K64" s="7">
        <f t="shared" si="6"/>
        <v>42087159.669999994</v>
      </c>
      <c r="L64" s="10">
        <f t="shared" si="2"/>
        <v>3.5200000000000002E-2</v>
      </c>
      <c r="M64" s="11">
        <f t="shared" si="7"/>
        <v>122010.6</v>
      </c>
      <c r="N64" s="7">
        <f t="shared" si="13"/>
        <v>3993125.22</v>
      </c>
      <c r="O64" s="7">
        <f t="shared" si="12"/>
        <v>38094034.449999996</v>
      </c>
      <c r="Q64" s="7">
        <v>0</v>
      </c>
      <c r="R64" s="7">
        <v>0</v>
      </c>
      <c r="S64" s="7">
        <f t="shared" si="3"/>
        <v>0</v>
      </c>
      <c r="T64" s="7">
        <f t="shared" si="8"/>
        <v>2923572.47</v>
      </c>
      <c r="U64" s="10">
        <f t="shared" si="4"/>
        <v>3.5200000000000002E-2</v>
      </c>
      <c r="V64" s="11">
        <f t="shared" si="9"/>
        <v>8575.81</v>
      </c>
      <c r="W64" s="7">
        <f t="shared" si="14"/>
        <v>437373.3899999999</v>
      </c>
      <c r="X64" s="7">
        <f t="shared" si="5"/>
        <v>2486199.08</v>
      </c>
    </row>
    <row r="65" spans="1:24" x14ac:dyDescent="0.25">
      <c r="A65" s="6">
        <v>202409</v>
      </c>
      <c r="B65" s="6">
        <v>36400</v>
      </c>
      <c r="C65" s="7">
        <v>0</v>
      </c>
      <c r="D65" s="7">
        <v>0</v>
      </c>
      <c r="E65" s="7">
        <v>0</v>
      </c>
      <c r="F65" s="7">
        <v>0</v>
      </c>
      <c r="G65" s="7">
        <v>-17491.009999999998</v>
      </c>
      <c r="H65" s="7">
        <v>458345.43</v>
      </c>
      <c r="I65" s="7">
        <v>0</v>
      </c>
      <c r="J65" s="7">
        <f t="shared" si="0"/>
        <v>440854.42</v>
      </c>
      <c r="K65" s="7">
        <f t="shared" si="6"/>
        <v>42528014.089999996</v>
      </c>
      <c r="L65" s="10">
        <f t="shared" si="2"/>
        <v>3.5200000000000002E-2</v>
      </c>
      <c r="M65" s="11">
        <f t="shared" si="7"/>
        <v>123455.67</v>
      </c>
      <c r="N65" s="7">
        <f t="shared" si="13"/>
        <v>4116580.89</v>
      </c>
      <c r="O65" s="7">
        <f t="shared" si="12"/>
        <v>38411433.199999996</v>
      </c>
      <c r="Q65" s="7">
        <v>0</v>
      </c>
      <c r="R65" s="7">
        <v>0</v>
      </c>
      <c r="S65" s="7">
        <f t="shared" si="3"/>
        <v>0</v>
      </c>
      <c r="T65" s="7">
        <f t="shared" si="8"/>
        <v>2923572.47</v>
      </c>
      <c r="U65" s="10">
        <f t="shared" si="4"/>
        <v>3.5200000000000002E-2</v>
      </c>
      <c r="V65" s="11">
        <f t="shared" si="9"/>
        <v>8575.81</v>
      </c>
      <c r="W65" s="7">
        <f t="shared" si="14"/>
        <v>445949.1999999999</v>
      </c>
      <c r="X65" s="7">
        <f t="shared" si="5"/>
        <v>2477623.2700000005</v>
      </c>
    </row>
    <row r="66" spans="1:24" x14ac:dyDescent="0.25">
      <c r="A66" s="6">
        <v>202410</v>
      </c>
      <c r="B66" s="6">
        <v>36400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676259.48</v>
      </c>
      <c r="I66" s="7">
        <v>0</v>
      </c>
      <c r="J66" s="7">
        <f t="shared" si="0"/>
        <v>676259.48</v>
      </c>
      <c r="K66" s="7">
        <f t="shared" si="6"/>
        <v>43204273.569999993</v>
      </c>
      <c r="L66" s="10">
        <f t="shared" si="2"/>
        <v>3.5200000000000002E-2</v>
      </c>
      <c r="M66" s="11">
        <f t="shared" si="7"/>
        <v>124748.84</v>
      </c>
      <c r="N66" s="7">
        <f t="shared" si="13"/>
        <v>4241329.7300000004</v>
      </c>
      <c r="O66" s="7">
        <f t="shared" si="12"/>
        <v>38962943.839999989</v>
      </c>
      <c r="Q66" s="7">
        <v>0</v>
      </c>
      <c r="R66" s="7">
        <v>0</v>
      </c>
      <c r="S66" s="7">
        <f t="shared" si="3"/>
        <v>0</v>
      </c>
      <c r="T66" s="7">
        <f t="shared" si="8"/>
        <v>2923572.47</v>
      </c>
      <c r="U66" s="10">
        <f t="shared" si="4"/>
        <v>3.5200000000000002E-2</v>
      </c>
      <c r="V66" s="11">
        <f t="shared" si="9"/>
        <v>8575.81</v>
      </c>
      <c r="W66" s="7">
        <f t="shared" si="14"/>
        <v>454525.00999999989</v>
      </c>
      <c r="X66" s="7">
        <f t="shared" si="5"/>
        <v>2469047.4600000004</v>
      </c>
    </row>
    <row r="67" spans="1:24" x14ac:dyDescent="0.25">
      <c r="A67" s="6">
        <v>202411</v>
      </c>
      <c r="B67" s="6">
        <v>36400</v>
      </c>
      <c r="C67" s="7">
        <v>0</v>
      </c>
      <c r="D67" s="7">
        <v>0</v>
      </c>
      <c r="E67" s="7">
        <v>0</v>
      </c>
      <c r="F67" s="7">
        <v>0</v>
      </c>
      <c r="G67" s="7">
        <v>1524.28</v>
      </c>
      <c r="H67" s="7">
        <v>798132</v>
      </c>
      <c r="I67" s="7">
        <v>0</v>
      </c>
      <c r="J67" s="7">
        <f t="shared" si="0"/>
        <v>799656.28</v>
      </c>
      <c r="K67" s="7">
        <f t="shared" si="6"/>
        <v>44003929.849999994</v>
      </c>
      <c r="L67" s="10">
        <f t="shared" si="2"/>
        <v>3.5200000000000002E-2</v>
      </c>
      <c r="M67" s="11">
        <f t="shared" si="7"/>
        <v>126732.54</v>
      </c>
      <c r="N67" s="7">
        <f t="shared" si="13"/>
        <v>4368062.2700000005</v>
      </c>
      <c r="O67" s="7">
        <f t="shared" si="12"/>
        <v>39635867.579999991</v>
      </c>
      <c r="Q67" s="7">
        <v>0</v>
      </c>
      <c r="R67" s="7">
        <v>0</v>
      </c>
      <c r="S67" s="7">
        <f t="shared" si="3"/>
        <v>0</v>
      </c>
      <c r="T67" s="7">
        <f t="shared" si="8"/>
        <v>2923572.47</v>
      </c>
      <c r="U67" s="10">
        <f t="shared" si="4"/>
        <v>3.5200000000000002E-2</v>
      </c>
      <c r="V67" s="11">
        <f t="shared" si="9"/>
        <v>8575.81</v>
      </c>
      <c r="W67" s="7">
        <f t="shared" si="14"/>
        <v>463100.81999999989</v>
      </c>
      <c r="X67" s="7">
        <f t="shared" si="5"/>
        <v>2460471.6500000004</v>
      </c>
    </row>
    <row r="68" spans="1:24" x14ac:dyDescent="0.25">
      <c r="A68" s="6">
        <v>202412</v>
      </c>
      <c r="B68" s="6">
        <v>36400</v>
      </c>
      <c r="C68" s="7">
        <v>0</v>
      </c>
      <c r="D68" s="7">
        <v>0</v>
      </c>
      <c r="E68" s="7">
        <v>0</v>
      </c>
      <c r="F68" s="7">
        <v>0</v>
      </c>
      <c r="G68" s="7">
        <v>20737.14</v>
      </c>
      <c r="H68" s="7">
        <v>454041.07</v>
      </c>
      <c r="I68" s="7">
        <v>0</v>
      </c>
      <c r="J68" s="7">
        <f t="shared" ref="J68:J82" si="15">SUM(C68:I68)</f>
        <v>474778.21</v>
      </c>
      <c r="K68" s="7">
        <f t="shared" si="6"/>
        <v>44478708.059999995</v>
      </c>
      <c r="L68" s="10">
        <f t="shared" si="2"/>
        <v>3.5200000000000002E-2</v>
      </c>
      <c r="M68" s="11">
        <f t="shared" si="7"/>
        <v>129078.19</v>
      </c>
      <c r="N68" s="7">
        <f t="shared" si="13"/>
        <v>4497140.4600000009</v>
      </c>
      <c r="O68" s="7">
        <f t="shared" si="12"/>
        <v>39981567.599999994</v>
      </c>
      <c r="Q68" s="7">
        <v>0</v>
      </c>
      <c r="R68" s="7">
        <v>0</v>
      </c>
      <c r="S68" s="7">
        <f t="shared" si="3"/>
        <v>0</v>
      </c>
      <c r="T68" s="7">
        <f t="shared" si="8"/>
        <v>2923572.47</v>
      </c>
      <c r="U68" s="10">
        <f t="shared" si="4"/>
        <v>3.5200000000000002E-2</v>
      </c>
      <c r="V68" s="11">
        <f t="shared" si="9"/>
        <v>8575.81</v>
      </c>
      <c r="W68" s="7">
        <f t="shared" si="14"/>
        <v>471676.62999999989</v>
      </c>
      <c r="X68" s="7">
        <f t="shared" si="5"/>
        <v>2451895.8400000003</v>
      </c>
    </row>
    <row r="69" spans="1:24" x14ac:dyDescent="0.25">
      <c r="A69" s="6">
        <v>202501</v>
      </c>
      <c r="B69" s="6">
        <v>36400</v>
      </c>
      <c r="C69" s="7">
        <v>0</v>
      </c>
      <c r="D69" s="7">
        <v>0</v>
      </c>
      <c r="E69" s="7">
        <v>0</v>
      </c>
      <c r="F69" s="7">
        <v>0</v>
      </c>
      <c r="G69" s="7">
        <v>-17587.72</v>
      </c>
      <c r="H69" s="7">
        <v>142135.57</v>
      </c>
      <c r="I69" s="7">
        <v>0</v>
      </c>
      <c r="J69" s="7">
        <f t="shared" si="15"/>
        <v>124547.85</v>
      </c>
      <c r="K69" s="7">
        <f t="shared" si="6"/>
        <v>44603255.909999996</v>
      </c>
      <c r="L69" s="10">
        <f t="shared" ref="L69:L80" si="16">3.52%</f>
        <v>3.5200000000000002E-2</v>
      </c>
      <c r="M69" s="11">
        <f t="shared" si="7"/>
        <v>130470.88</v>
      </c>
      <c r="N69" s="7">
        <f t="shared" si="13"/>
        <v>4627611.3400000008</v>
      </c>
      <c r="O69" s="7">
        <f t="shared" si="12"/>
        <v>39975644.569999993</v>
      </c>
      <c r="Q69" s="7">
        <v>0</v>
      </c>
      <c r="R69" s="7">
        <v>0</v>
      </c>
      <c r="S69" s="7">
        <f t="shared" ref="S69:S82" si="17">SUM(Q69:R69)</f>
        <v>0</v>
      </c>
      <c r="T69" s="7">
        <f t="shared" si="8"/>
        <v>2923572.47</v>
      </c>
      <c r="U69" s="10">
        <f t="shared" ref="U69:U80" si="18">3.52%</f>
        <v>3.5200000000000002E-2</v>
      </c>
      <c r="V69" s="11">
        <f t="shared" si="9"/>
        <v>8575.81</v>
      </c>
      <c r="W69" s="7">
        <f t="shared" si="14"/>
        <v>480252.43999999989</v>
      </c>
      <c r="X69" s="7">
        <f t="shared" ref="X69:X82" si="19">T69-W69</f>
        <v>2443320.0300000003</v>
      </c>
    </row>
    <row r="70" spans="1:24" x14ac:dyDescent="0.25">
      <c r="A70" s="6">
        <v>202502</v>
      </c>
      <c r="B70" s="6">
        <v>36400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-114184.17</v>
      </c>
      <c r="I70" s="7">
        <v>0</v>
      </c>
      <c r="J70" s="7">
        <f t="shared" si="15"/>
        <v>-114184.17</v>
      </c>
      <c r="K70" s="7">
        <f t="shared" ref="K70:K82" si="20">K69+J70</f>
        <v>44489071.739999995</v>
      </c>
      <c r="L70" s="10">
        <f t="shared" si="16"/>
        <v>3.5200000000000002E-2</v>
      </c>
      <c r="M70" s="11">
        <f t="shared" ref="M70:M82" si="21">ROUND(((L70*K69)/12),2)</f>
        <v>130836.22</v>
      </c>
      <c r="N70" s="7">
        <f t="shared" si="13"/>
        <v>4758447.5600000005</v>
      </c>
      <c r="O70" s="7">
        <f t="shared" si="12"/>
        <v>39730624.179999992</v>
      </c>
      <c r="Q70" s="7">
        <v>0</v>
      </c>
      <c r="R70" s="7">
        <v>0</v>
      </c>
      <c r="S70" s="7">
        <f t="shared" si="17"/>
        <v>0</v>
      </c>
      <c r="T70" s="7">
        <f t="shared" ref="T70:T82" si="22">T69+S70</f>
        <v>2923572.47</v>
      </c>
      <c r="U70" s="10">
        <f t="shared" si="18"/>
        <v>3.5200000000000002E-2</v>
      </c>
      <c r="V70" s="11">
        <f t="shared" ref="V70:V82" si="23">ROUND(((U70*T69)/12),2)</f>
        <v>8575.81</v>
      </c>
      <c r="W70" s="7">
        <f t="shared" si="14"/>
        <v>488828.24999999988</v>
      </c>
      <c r="X70" s="7">
        <f t="shared" si="19"/>
        <v>2434744.2200000002</v>
      </c>
    </row>
    <row r="71" spans="1:24" x14ac:dyDescent="0.25">
      <c r="A71" s="6">
        <v>202503</v>
      </c>
      <c r="B71" s="6">
        <v>36400</v>
      </c>
      <c r="C71" s="7">
        <v>0</v>
      </c>
      <c r="D71" s="7">
        <v>0</v>
      </c>
      <c r="E71" s="7">
        <v>0</v>
      </c>
      <c r="F71" s="7">
        <v>0</v>
      </c>
      <c r="G71" s="7">
        <v>5899.17</v>
      </c>
      <c r="H71" s="7">
        <v>67685.37</v>
      </c>
      <c r="I71" s="7">
        <v>0</v>
      </c>
      <c r="J71" s="7">
        <f t="shared" si="15"/>
        <v>73584.539999999994</v>
      </c>
      <c r="K71" s="7">
        <f t="shared" si="20"/>
        <v>44562656.279999994</v>
      </c>
      <c r="L71" s="10">
        <f t="shared" si="16"/>
        <v>3.5200000000000002E-2</v>
      </c>
      <c r="M71" s="11">
        <f t="shared" si="21"/>
        <v>130501.28</v>
      </c>
      <c r="N71" s="7">
        <f t="shared" si="13"/>
        <v>4888948.8400000008</v>
      </c>
      <c r="O71" s="7">
        <f t="shared" si="12"/>
        <v>39673707.43999999</v>
      </c>
      <c r="Q71" s="7">
        <v>0</v>
      </c>
      <c r="R71" s="7">
        <v>0</v>
      </c>
      <c r="S71" s="7">
        <f t="shared" si="17"/>
        <v>0</v>
      </c>
      <c r="T71" s="7">
        <f t="shared" si="22"/>
        <v>2923572.47</v>
      </c>
      <c r="U71" s="10">
        <f t="shared" si="18"/>
        <v>3.5200000000000002E-2</v>
      </c>
      <c r="V71" s="11">
        <f t="shared" si="23"/>
        <v>8575.81</v>
      </c>
      <c r="W71" s="7">
        <f t="shared" si="14"/>
        <v>497404.05999999988</v>
      </c>
      <c r="X71" s="7">
        <f t="shared" si="19"/>
        <v>2426168.41</v>
      </c>
    </row>
    <row r="72" spans="1:24" x14ac:dyDescent="0.25">
      <c r="A72" s="6">
        <v>202504</v>
      </c>
      <c r="B72" s="6">
        <v>36400</v>
      </c>
      <c r="C72" s="7">
        <v>0</v>
      </c>
      <c r="D72" s="7">
        <v>0</v>
      </c>
      <c r="E72" s="7">
        <v>0</v>
      </c>
      <c r="F72" s="7">
        <v>0</v>
      </c>
      <c r="G72" s="7">
        <v>-5899.17</v>
      </c>
      <c r="H72" s="7">
        <v>-45108.01</v>
      </c>
      <c r="I72" s="7">
        <v>0</v>
      </c>
      <c r="J72" s="7">
        <f t="shared" si="15"/>
        <v>-51007.18</v>
      </c>
      <c r="K72" s="7">
        <f t="shared" si="20"/>
        <v>44511649.099999994</v>
      </c>
      <c r="L72" s="10">
        <f t="shared" si="16"/>
        <v>3.5200000000000002E-2</v>
      </c>
      <c r="M72" s="11">
        <f t="shared" si="21"/>
        <v>130717.13</v>
      </c>
      <c r="N72" s="7">
        <f t="shared" si="13"/>
        <v>5019665.9700000007</v>
      </c>
      <c r="O72" s="7">
        <f t="shared" si="12"/>
        <v>39491983.129999995</v>
      </c>
      <c r="Q72" s="7">
        <v>0</v>
      </c>
      <c r="R72" s="7">
        <v>0</v>
      </c>
      <c r="S72" s="7">
        <f t="shared" si="17"/>
        <v>0</v>
      </c>
      <c r="T72" s="7">
        <f t="shared" si="22"/>
        <v>2923572.47</v>
      </c>
      <c r="U72" s="10">
        <f t="shared" si="18"/>
        <v>3.5200000000000002E-2</v>
      </c>
      <c r="V72" s="11">
        <f t="shared" si="23"/>
        <v>8575.81</v>
      </c>
      <c r="W72" s="7">
        <f t="shared" si="14"/>
        <v>505979.86999999988</v>
      </c>
      <c r="X72" s="7">
        <f t="shared" si="19"/>
        <v>2417592.6000000006</v>
      </c>
    </row>
    <row r="73" spans="1:24" x14ac:dyDescent="0.25">
      <c r="A73" s="6">
        <v>202505</v>
      </c>
      <c r="B73" s="6">
        <v>36400</v>
      </c>
      <c r="C73" s="7">
        <v>0</v>
      </c>
      <c r="D73" s="7">
        <v>0</v>
      </c>
      <c r="E73" s="7">
        <v>0</v>
      </c>
      <c r="F73" s="7">
        <v>0</v>
      </c>
      <c r="G73" s="7">
        <v>10654.4</v>
      </c>
      <c r="H73" s="7">
        <v>3840</v>
      </c>
      <c r="I73" s="7">
        <v>0</v>
      </c>
      <c r="J73" s="7">
        <f t="shared" si="15"/>
        <v>14494.4</v>
      </c>
      <c r="K73" s="7">
        <f t="shared" si="20"/>
        <v>44526143.499999993</v>
      </c>
      <c r="L73" s="10">
        <f t="shared" si="16"/>
        <v>3.5200000000000002E-2</v>
      </c>
      <c r="M73" s="11">
        <f t="shared" si="21"/>
        <v>130567.5</v>
      </c>
      <c r="N73" s="7">
        <f t="shared" si="13"/>
        <v>5150233.4700000007</v>
      </c>
      <c r="O73" s="7">
        <f t="shared" si="12"/>
        <v>39375910.029999994</v>
      </c>
      <c r="Q73" s="7">
        <v>0</v>
      </c>
      <c r="R73" s="7">
        <v>0</v>
      </c>
      <c r="S73" s="7">
        <f t="shared" si="17"/>
        <v>0</v>
      </c>
      <c r="T73" s="7">
        <f t="shared" si="22"/>
        <v>2923572.47</v>
      </c>
      <c r="U73" s="10">
        <f t="shared" si="18"/>
        <v>3.5200000000000002E-2</v>
      </c>
      <c r="V73" s="11">
        <f t="shared" si="23"/>
        <v>8575.81</v>
      </c>
      <c r="W73" s="7">
        <f t="shared" si="14"/>
        <v>514555.67999999988</v>
      </c>
      <c r="X73" s="7">
        <f t="shared" si="19"/>
        <v>2409016.7900000005</v>
      </c>
    </row>
    <row r="74" spans="1:24" x14ac:dyDescent="0.25">
      <c r="A74" s="6">
        <v>202506</v>
      </c>
      <c r="B74" s="6">
        <v>36400</v>
      </c>
      <c r="C74" s="7">
        <v>0</v>
      </c>
      <c r="D74" s="7">
        <v>0</v>
      </c>
      <c r="E74" s="7">
        <v>0</v>
      </c>
      <c r="F74" s="7">
        <v>0</v>
      </c>
      <c r="G74" s="7">
        <v>-8471.4500000000007</v>
      </c>
      <c r="H74" s="7">
        <v>4657.96</v>
      </c>
      <c r="I74" s="7">
        <v>0</v>
      </c>
      <c r="J74" s="7">
        <f t="shared" si="15"/>
        <v>-3813.4900000000007</v>
      </c>
      <c r="K74" s="7">
        <f t="shared" si="20"/>
        <v>44522330.00999999</v>
      </c>
      <c r="L74" s="10">
        <f t="shared" si="16"/>
        <v>3.5200000000000002E-2</v>
      </c>
      <c r="M74" s="11">
        <f t="shared" si="21"/>
        <v>130610.02</v>
      </c>
      <c r="N74" s="7">
        <f t="shared" si="13"/>
        <v>5280843.49</v>
      </c>
      <c r="O74" s="7">
        <f t="shared" si="12"/>
        <v>39241486.519999988</v>
      </c>
      <c r="Q74" s="7">
        <v>0</v>
      </c>
      <c r="R74" s="7">
        <v>0</v>
      </c>
      <c r="S74" s="7">
        <f t="shared" si="17"/>
        <v>0</v>
      </c>
      <c r="T74" s="7">
        <f t="shared" si="22"/>
        <v>2923572.47</v>
      </c>
      <c r="U74" s="10">
        <f t="shared" si="18"/>
        <v>3.5200000000000002E-2</v>
      </c>
      <c r="V74" s="11">
        <f t="shared" si="23"/>
        <v>8575.81</v>
      </c>
      <c r="W74" s="7">
        <f t="shared" si="14"/>
        <v>523131.48999999987</v>
      </c>
      <c r="X74" s="7">
        <f t="shared" si="19"/>
        <v>2400440.9800000004</v>
      </c>
    </row>
    <row r="75" spans="1:24" x14ac:dyDescent="0.25">
      <c r="A75" s="6">
        <v>202507</v>
      </c>
      <c r="B75" s="6">
        <v>36400</v>
      </c>
      <c r="C75" s="7">
        <v>0</v>
      </c>
      <c r="D75" s="7">
        <v>0</v>
      </c>
      <c r="E75" s="7">
        <v>0</v>
      </c>
      <c r="F75" s="7">
        <v>0</v>
      </c>
      <c r="G75" s="7">
        <v>1544.7</v>
      </c>
      <c r="H75" s="7">
        <v>7916.56</v>
      </c>
      <c r="I75" s="7">
        <v>0</v>
      </c>
      <c r="J75" s="7">
        <f t="shared" si="15"/>
        <v>9461.26</v>
      </c>
      <c r="K75" s="7">
        <f t="shared" si="20"/>
        <v>44531791.269999988</v>
      </c>
      <c r="L75" s="10">
        <f t="shared" si="16"/>
        <v>3.5200000000000002E-2</v>
      </c>
      <c r="M75" s="11">
        <f t="shared" si="21"/>
        <v>130598.83</v>
      </c>
      <c r="N75" s="7">
        <f t="shared" si="13"/>
        <v>5411442.3200000003</v>
      </c>
      <c r="O75" s="7">
        <f t="shared" si="12"/>
        <v>39120348.949999988</v>
      </c>
      <c r="Q75" s="7">
        <v>0</v>
      </c>
      <c r="R75" s="7">
        <v>0</v>
      </c>
      <c r="S75" s="7">
        <f t="shared" si="17"/>
        <v>0</v>
      </c>
      <c r="T75" s="7">
        <f t="shared" si="22"/>
        <v>2923572.47</v>
      </c>
      <c r="U75" s="10">
        <f t="shared" si="18"/>
        <v>3.5200000000000002E-2</v>
      </c>
      <c r="V75" s="11">
        <f t="shared" si="23"/>
        <v>8575.81</v>
      </c>
      <c r="W75" s="7">
        <f t="shared" si="14"/>
        <v>531707.29999999993</v>
      </c>
      <c r="X75" s="7">
        <f t="shared" si="19"/>
        <v>2391865.1700000004</v>
      </c>
    </row>
    <row r="76" spans="1:24" x14ac:dyDescent="0.25">
      <c r="A76" s="6">
        <v>202508</v>
      </c>
      <c r="B76" s="6">
        <v>36400</v>
      </c>
      <c r="C76" s="7">
        <v>0</v>
      </c>
      <c r="D76" s="7">
        <v>0</v>
      </c>
      <c r="E76" s="7">
        <v>0</v>
      </c>
      <c r="F76" s="7">
        <v>0</v>
      </c>
      <c r="G76" s="7">
        <v>-1544.7</v>
      </c>
      <c r="H76" s="7">
        <v>7833.24</v>
      </c>
      <c r="I76" s="7">
        <v>0</v>
      </c>
      <c r="J76" s="7">
        <f t="shared" si="15"/>
        <v>6288.54</v>
      </c>
      <c r="K76" s="7">
        <f t="shared" si="20"/>
        <v>44538079.809999987</v>
      </c>
      <c r="L76" s="10">
        <f t="shared" si="16"/>
        <v>3.5200000000000002E-2</v>
      </c>
      <c r="M76" s="11">
        <f t="shared" si="21"/>
        <v>130626.59</v>
      </c>
      <c r="N76" s="7">
        <f t="shared" si="13"/>
        <v>5542068.9100000001</v>
      </c>
      <c r="O76" s="7">
        <f t="shared" ref="O76:O82" si="24">K76-N76</f>
        <v>38996010.899999991</v>
      </c>
      <c r="Q76" s="7">
        <v>0</v>
      </c>
      <c r="R76" s="7">
        <v>0</v>
      </c>
      <c r="S76" s="7">
        <f t="shared" si="17"/>
        <v>0</v>
      </c>
      <c r="T76" s="7">
        <f t="shared" si="22"/>
        <v>2923572.47</v>
      </c>
      <c r="U76" s="10">
        <f t="shared" si="18"/>
        <v>3.5200000000000002E-2</v>
      </c>
      <c r="V76" s="11">
        <f t="shared" si="23"/>
        <v>8575.81</v>
      </c>
      <c r="W76" s="7">
        <f t="shared" si="14"/>
        <v>540283.11</v>
      </c>
      <c r="X76" s="7">
        <f t="shared" si="19"/>
        <v>2383289.3600000003</v>
      </c>
    </row>
    <row r="77" spans="1:24" x14ac:dyDescent="0.25">
      <c r="A77" s="6">
        <v>202509</v>
      </c>
      <c r="B77" s="6">
        <v>36400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-4598.5200000000004</v>
      </c>
      <c r="I77" s="7">
        <v>0</v>
      </c>
      <c r="J77" s="7">
        <f t="shared" si="15"/>
        <v>-4598.5200000000004</v>
      </c>
      <c r="K77" s="7">
        <f t="shared" si="20"/>
        <v>44533481.289999984</v>
      </c>
      <c r="L77" s="10">
        <f t="shared" si="16"/>
        <v>3.5200000000000002E-2</v>
      </c>
      <c r="M77" s="11">
        <f t="shared" si="21"/>
        <v>130645.03</v>
      </c>
      <c r="N77" s="7">
        <f t="shared" ref="N77:N82" si="25">M77+N76</f>
        <v>5672713.9400000004</v>
      </c>
      <c r="O77" s="7">
        <f t="shared" si="24"/>
        <v>38860767.349999987</v>
      </c>
      <c r="Q77" s="7">
        <v>0</v>
      </c>
      <c r="R77" s="7">
        <v>0</v>
      </c>
      <c r="S77" s="7">
        <f t="shared" si="17"/>
        <v>0</v>
      </c>
      <c r="T77" s="7">
        <f t="shared" si="22"/>
        <v>2923572.47</v>
      </c>
      <c r="U77" s="10">
        <f t="shared" si="18"/>
        <v>3.5200000000000002E-2</v>
      </c>
      <c r="V77" s="11">
        <f t="shared" si="23"/>
        <v>8575.81</v>
      </c>
      <c r="W77" s="7">
        <f t="shared" ref="W77:W82" si="26">V77+W76</f>
        <v>548858.92000000004</v>
      </c>
      <c r="X77" s="7">
        <f t="shared" si="19"/>
        <v>2374713.5500000003</v>
      </c>
    </row>
    <row r="78" spans="1:24" x14ac:dyDescent="0.25">
      <c r="A78" s="6">
        <v>202510</v>
      </c>
      <c r="B78" s="6">
        <v>36400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3000.6</v>
      </c>
      <c r="I78" s="7">
        <v>0</v>
      </c>
      <c r="J78" s="7">
        <f t="shared" si="15"/>
        <v>3000.6</v>
      </c>
      <c r="K78" s="7">
        <f t="shared" si="20"/>
        <v>44536481.889999986</v>
      </c>
      <c r="L78" s="10">
        <f t="shared" si="16"/>
        <v>3.5200000000000002E-2</v>
      </c>
      <c r="M78" s="11">
        <f t="shared" si="21"/>
        <v>130631.55</v>
      </c>
      <c r="N78" s="7">
        <f t="shared" si="25"/>
        <v>5803345.4900000002</v>
      </c>
      <c r="O78" s="7">
        <f t="shared" si="24"/>
        <v>38733136.399999984</v>
      </c>
      <c r="Q78" s="7">
        <v>0</v>
      </c>
      <c r="R78" s="7">
        <v>0</v>
      </c>
      <c r="S78" s="7">
        <f t="shared" si="17"/>
        <v>0</v>
      </c>
      <c r="T78" s="7">
        <f t="shared" si="22"/>
        <v>2923572.47</v>
      </c>
      <c r="U78" s="10">
        <f t="shared" si="18"/>
        <v>3.5200000000000002E-2</v>
      </c>
      <c r="V78" s="11">
        <f t="shared" si="23"/>
        <v>8575.81</v>
      </c>
      <c r="W78" s="7">
        <f t="shared" si="26"/>
        <v>557434.7300000001</v>
      </c>
      <c r="X78" s="7">
        <f t="shared" si="19"/>
        <v>2366137.7400000002</v>
      </c>
    </row>
    <row r="79" spans="1:24" x14ac:dyDescent="0.25">
      <c r="A79" s="6">
        <v>202511</v>
      </c>
      <c r="B79" s="6">
        <v>36400</v>
      </c>
      <c r="C79" s="7">
        <v>0</v>
      </c>
      <c r="D79" s="7">
        <v>0</v>
      </c>
      <c r="E79" s="7">
        <v>0</v>
      </c>
      <c r="F79" s="7">
        <v>0</v>
      </c>
      <c r="G79" s="7">
        <v>1727.7</v>
      </c>
      <c r="H79" s="7">
        <v>3607.1</v>
      </c>
      <c r="I79" s="7">
        <v>0</v>
      </c>
      <c r="J79" s="7">
        <f t="shared" si="15"/>
        <v>5334.8</v>
      </c>
      <c r="K79" s="7">
        <f t="shared" si="20"/>
        <v>44541816.689999983</v>
      </c>
      <c r="L79" s="10">
        <f t="shared" si="16"/>
        <v>3.5200000000000002E-2</v>
      </c>
      <c r="M79" s="11">
        <f t="shared" si="21"/>
        <v>130640.35</v>
      </c>
      <c r="N79" s="7">
        <f t="shared" si="25"/>
        <v>5933985.8399999999</v>
      </c>
      <c r="O79" s="7">
        <f t="shared" si="24"/>
        <v>38607830.849999979</v>
      </c>
      <c r="Q79" s="7">
        <v>0</v>
      </c>
      <c r="R79" s="7">
        <v>0</v>
      </c>
      <c r="S79" s="7">
        <f t="shared" si="17"/>
        <v>0</v>
      </c>
      <c r="T79" s="7">
        <f t="shared" si="22"/>
        <v>2923572.47</v>
      </c>
      <c r="U79" s="10">
        <f t="shared" si="18"/>
        <v>3.5200000000000002E-2</v>
      </c>
      <c r="V79" s="11">
        <f t="shared" si="23"/>
        <v>8575.81</v>
      </c>
      <c r="W79" s="7">
        <f t="shared" si="26"/>
        <v>566010.54000000015</v>
      </c>
      <c r="X79" s="7">
        <f t="shared" si="19"/>
        <v>2357561.9300000002</v>
      </c>
    </row>
    <row r="80" spans="1:24" x14ac:dyDescent="0.25">
      <c r="A80" s="6">
        <v>202512</v>
      </c>
      <c r="B80" s="6">
        <v>36400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1336.3</v>
      </c>
      <c r="I80" s="7">
        <v>18157875.41</v>
      </c>
      <c r="J80" s="7">
        <f t="shared" si="15"/>
        <v>18159211.710000001</v>
      </c>
      <c r="K80" s="7">
        <f t="shared" si="20"/>
        <v>62701028.399999984</v>
      </c>
      <c r="L80" s="10">
        <f t="shared" si="16"/>
        <v>3.5200000000000002E-2</v>
      </c>
      <c r="M80" s="11">
        <f t="shared" si="21"/>
        <v>130656</v>
      </c>
      <c r="N80" s="7">
        <f t="shared" si="25"/>
        <v>6064641.8399999999</v>
      </c>
      <c r="O80" s="7">
        <f t="shared" si="24"/>
        <v>56636386.559999987</v>
      </c>
      <c r="Q80" s="7">
        <v>0</v>
      </c>
      <c r="R80" s="7">
        <v>0</v>
      </c>
      <c r="S80" s="7">
        <f t="shared" si="17"/>
        <v>0</v>
      </c>
      <c r="T80" s="7">
        <f t="shared" si="22"/>
        <v>2923572.47</v>
      </c>
      <c r="U80" s="10">
        <f t="shared" si="18"/>
        <v>3.5200000000000002E-2</v>
      </c>
      <c r="V80" s="11">
        <f t="shared" si="23"/>
        <v>8575.81</v>
      </c>
      <c r="W80" s="7">
        <f t="shared" si="26"/>
        <v>574586.35000000021</v>
      </c>
      <c r="X80" s="7">
        <f t="shared" si="19"/>
        <v>2348986.12</v>
      </c>
    </row>
    <row r="81" spans="1:27" x14ac:dyDescent="0.25">
      <c r="A81" s="6">
        <v>202601</v>
      </c>
      <c r="B81" s="6">
        <v>36400</v>
      </c>
      <c r="C81" s="7">
        <v>0</v>
      </c>
      <c r="D81" s="7">
        <v>0</v>
      </c>
      <c r="E81" s="7">
        <v>0</v>
      </c>
      <c r="F81" s="7">
        <v>0</v>
      </c>
      <c r="G81" s="7">
        <v>47.3</v>
      </c>
      <c r="H81" s="7">
        <v>1664</v>
      </c>
      <c r="I81" s="7">
        <v>215578</v>
      </c>
      <c r="J81" s="7">
        <f t="shared" si="15"/>
        <v>217289.3</v>
      </c>
      <c r="K81" s="7">
        <f t="shared" si="20"/>
        <v>62918317.699999981</v>
      </c>
      <c r="L81" s="10">
        <f>3.52%</f>
        <v>3.5200000000000002E-2</v>
      </c>
      <c r="M81" s="11">
        <f t="shared" si="21"/>
        <v>183923.02</v>
      </c>
      <c r="N81" s="7">
        <f t="shared" si="25"/>
        <v>6248564.8599999994</v>
      </c>
      <c r="O81" s="7">
        <f t="shared" si="24"/>
        <v>56669752.839999981</v>
      </c>
      <c r="Q81" s="7">
        <v>0</v>
      </c>
      <c r="R81" s="7">
        <v>0</v>
      </c>
      <c r="S81" s="7">
        <f t="shared" si="17"/>
        <v>0</v>
      </c>
      <c r="T81" s="7">
        <f t="shared" si="22"/>
        <v>2923572.47</v>
      </c>
      <c r="U81" s="10">
        <f>3.52%</f>
        <v>3.5200000000000002E-2</v>
      </c>
      <c r="V81" s="11">
        <f t="shared" si="23"/>
        <v>8575.81</v>
      </c>
      <c r="W81" s="7">
        <f t="shared" si="26"/>
        <v>583162.16000000027</v>
      </c>
      <c r="X81" s="7">
        <f t="shared" si="19"/>
        <v>2340410.31</v>
      </c>
    </row>
    <row r="82" spans="1:27" x14ac:dyDescent="0.25">
      <c r="A82" s="6">
        <v>202602</v>
      </c>
      <c r="B82" s="6">
        <v>36400</v>
      </c>
      <c r="C82" s="7">
        <v>0</v>
      </c>
      <c r="D82" s="7">
        <v>0</v>
      </c>
      <c r="E82" s="7">
        <v>0</v>
      </c>
      <c r="F82" s="7">
        <v>0</v>
      </c>
      <c r="G82" s="7">
        <v>-591.9</v>
      </c>
      <c r="H82" s="7">
        <v>2560</v>
      </c>
      <c r="I82" s="7">
        <v>13415.64</v>
      </c>
      <c r="J82" s="7">
        <f t="shared" si="15"/>
        <v>15383.74</v>
      </c>
      <c r="K82" s="7">
        <f t="shared" si="20"/>
        <v>62933701.439999983</v>
      </c>
      <c r="L82" s="10">
        <f>3.52%</f>
        <v>3.5200000000000002E-2</v>
      </c>
      <c r="M82" s="11">
        <f t="shared" si="21"/>
        <v>184560.4</v>
      </c>
      <c r="N82" s="7">
        <f t="shared" si="25"/>
        <v>6433125.2599999998</v>
      </c>
      <c r="O82" s="7">
        <f t="shared" si="24"/>
        <v>56500576.179999985</v>
      </c>
      <c r="Q82" s="7">
        <v>0</v>
      </c>
      <c r="R82" s="7">
        <v>0</v>
      </c>
      <c r="S82" s="7">
        <f t="shared" si="17"/>
        <v>0</v>
      </c>
      <c r="T82" s="7">
        <f t="shared" si="22"/>
        <v>2923572.47</v>
      </c>
      <c r="U82" s="10">
        <f>3.52%</f>
        <v>3.5200000000000002E-2</v>
      </c>
      <c r="V82" s="11">
        <f t="shared" si="23"/>
        <v>8575.81</v>
      </c>
      <c r="W82" s="7">
        <f t="shared" si="26"/>
        <v>591737.97000000032</v>
      </c>
      <c r="X82" s="7">
        <f t="shared" si="19"/>
        <v>2331834.5</v>
      </c>
    </row>
    <row r="83" spans="1:27" x14ac:dyDescent="0.25">
      <c r="A83" s="6"/>
      <c r="B83" s="6"/>
      <c r="C83" s="7"/>
      <c r="D83" s="7"/>
      <c r="E83" s="7"/>
      <c r="F83" s="7"/>
      <c r="G83" s="7"/>
      <c r="H83" s="7"/>
      <c r="I83" s="7"/>
      <c r="J83" s="7"/>
      <c r="K83" s="7"/>
      <c r="L83" s="10"/>
      <c r="M83" s="11"/>
      <c r="N83" s="7"/>
      <c r="Q83" s="6"/>
      <c r="R83" s="7"/>
      <c r="S83" s="7"/>
      <c r="T83" s="7"/>
      <c r="U83" s="10"/>
      <c r="V83" s="11"/>
      <c r="W83" s="7"/>
    </row>
    <row r="84" spans="1:27" x14ac:dyDescent="0.25">
      <c r="A84" s="12" t="s">
        <v>21</v>
      </c>
      <c r="B84" s="12"/>
      <c r="C84" s="7">
        <f>SUM(C4:C82)</f>
        <v>4341.1499999999996</v>
      </c>
      <c r="D84" s="7">
        <f t="shared" ref="D84:J84" si="27">SUM(D4:D82)</f>
        <v>12136663.91</v>
      </c>
      <c r="E84" s="7">
        <f t="shared" si="27"/>
        <v>7553853.1299999999</v>
      </c>
      <c r="F84" s="7">
        <f t="shared" si="27"/>
        <v>13456312.860000003</v>
      </c>
      <c r="G84" s="7">
        <f t="shared" si="27"/>
        <v>6724375.75</v>
      </c>
      <c r="H84" s="7">
        <f t="shared" si="27"/>
        <v>4671285.59</v>
      </c>
      <c r="I84" s="7">
        <f t="shared" si="27"/>
        <v>18386869.050000001</v>
      </c>
      <c r="J84" s="13">
        <f t="shared" si="27"/>
        <v>62933701.439999983</v>
      </c>
      <c r="M84" s="13"/>
      <c r="O84" s="13"/>
      <c r="P84" s="13"/>
      <c r="Q84" s="7">
        <f t="shared" ref="Q84:S84" si="28">SUM(Q4:Q82)</f>
        <v>0</v>
      </c>
      <c r="R84" s="7">
        <f>SUM(R4:R82)</f>
        <v>2923572.47</v>
      </c>
      <c r="S84" s="13">
        <f t="shared" si="28"/>
        <v>2923572.47</v>
      </c>
      <c r="V84" s="13"/>
      <c r="X84" s="13"/>
    </row>
    <row r="87" spans="1:27" x14ac:dyDescent="0.25">
      <c r="A87" s="14" t="s">
        <v>22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5"/>
      <c r="Q87" s="14"/>
      <c r="R87" s="14"/>
      <c r="S87" s="14"/>
      <c r="T87" s="14"/>
      <c r="U87" s="14"/>
      <c r="V87" s="14"/>
      <c r="W87" s="14"/>
      <c r="X87" s="14"/>
    </row>
    <row r="88" spans="1:27" x14ac:dyDescent="0.25">
      <c r="A88" s="6">
        <v>201803</v>
      </c>
      <c r="B88" s="6">
        <v>36500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f t="shared" ref="J88:J151" si="29">SUM(C88:I88)</f>
        <v>0</v>
      </c>
      <c r="K88" s="7">
        <f>J88</f>
        <v>0</v>
      </c>
      <c r="L88" s="10">
        <f>3.52%</f>
        <v>3.5200000000000002E-2</v>
      </c>
      <c r="M88" s="9">
        <v>0</v>
      </c>
      <c r="N88" s="7">
        <f>M88</f>
        <v>0</v>
      </c>
      <c r="O88" s="7">
        <f t="shared" ref="O88:O151" si="30">K88-N88</f>
        <v>0</v>
      </c>
      <c r="P88" s="5"/>
      <c r="Q88" s="15">
        <v>802438.52</v>
      </c>
      <c r="R88" s="7">
        <v>0</v>
      </c>
      <c r="S88" s="7">
        <f t="shared" ref="S88:S151" si="31">SUM(Q88:R88)</f>
        <v>802438.52</v>
      </c>
      <c r="T88" s="7">
        <f>S88</f>
        <v>802438.52</v>
      </c>
      <c r="U88" s="10">
        <f>3.52%</f>
        <v>3.5200000000000002E-2</v>
      </c>
      <c r="V88" s="11">
        <v>0</v>
      </c>
      <c r="W88" s="7">
        <f>V88</f>
        <v>0</v>
      </c>
      <c r="X88" s="7">
        <f t="shared" ref="X88:X151" si="32">T88-W88</f>
        <v>802438.52</v>
      </c>
    </row>
    <row r="89" spans="1:27" x14ac:dyDescent="0.25">
      <c r="A89" s="6">
        <v>201804</v>
      </c>
      <c r="B89" s="6">
        <v>36500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f t="shared" si="29"/>
        <v>0</v>
      </c>
      <c r="K89" s="7">
        <f>K88+J89</f>
        <v>0</v>
      </c>
      <c r="L89" s="10">
        <f t="shared" ref="L89:L101" si="33">3.52%</f>
        <v>3.5200000000000002E-2</v>
      </c>
      <c r="M89" s="9">
        <f>ROUND(((L89*K88)/12),2)</f>
        <v>0</v>
      </c>
      <c r="N89" s="7">
        <f>M89+N88</f>
        <v>0</v>
      </c>
      <c r="O89" s="7">
        <f t="shared" si="30"/>
        <v>0</v>
      </c>
      <c r="P89" s="5"/>
      <c r="Q89" s="15">
        <v>159643.56</v>
      </c>
      <c r="R89" s="7">
        <v>0</v>
      </c>
      <c r="S89" s="7">
        <f t="shared" si="31"/>
        <v>159643.56</v>
      </c>
      <c r="T89" s="7">
        <f>T88+S89</f>
        <v>962082.08000000007</v>
      </c>
      <c r="U89" s="10">
        <f t="shared" ref="U89:U152" si="34">3.52%</f>
        <v>3.5200000000000002E-2</v>
      </c>
      <c r="V89" s="11">
        <f>ROUND(((U89*T88)/12),2)</f>
        <v>2353.8200000000002</v>
      </c>
      <c r="W89" s="7">
        <f>V89+W88</f>
        <v>2353.8200000000002</v>
      </c>
      <c r="X89" s="7">
        <f t="shared" si="32"/>
        <v>959728.26000000013</v>
      </c>
      <c r="AA89">
        <v>159643.56</v>
      </c>
    </row>
    <row r="90" spans="1:27" x14ac:dyDescent="0.25">
      <c r="A90" s="6">
        <v>201805</v>
      </c>
      <c r="B90" s="6">
        <v>36500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f t="shared" si="29"/>
        <v>0</v>
      </c>
      <c r="K90" s="7">
        <f t="shared" ref="K90:K153" si="35">K89+J90</f>
        <v>0</v>
      </c>
      <c r="L90" s="10">
        <f t="shared" si="33"/>
        <v>3.5200000000000002E-2</v>
      </c>
      <c r="M90" s="9">
        <f t="shared" ref="M90:M153" si="36">ROUND(((L90*K89)/12),2)</f>
        <v>0</v>
      </c>
      <c r="N90" s="7">
        <f t="shared" ref="N90:N153" si="37">M90+N89</f>
        <v>0</v>
      </c>
      <c r="O90" s="7">
        <f t="shared" si="30"/>
        <v>0</v>
      </c>
      <c r="P90" s="5"/>
      <c r="Q90" s="15">
        <v>301546.87</v>
      </c>
      <c r="R90" s="7">
        <v>0</v>
      </c>
      <c r="S90" s="7">
        <f t="shared" si="31"/>
        <v>301546.87</v>
      </c>
      <c r="T90" s="7">
        <f t="shared" ref="T90:T153" si="38">T89+S90</f>
        <v>1263628.9500000002</v>
      </c>
      <c r="U90" s="10">
        <f t="shared" si="34"/>
        <v>3.5200000000000002E-2</v>
      </c>
      <c r="V90" s="11">
        <f t="shared" ref="V90:V153" si="39">ROUND(((U90*T89)/12),2)</f>
        <v>2822.11</v>
      </c>
      <c r="W90" s="7">
        <f>V90+W89</f>
        <v>5175.93</v>
      </c>
      <c r="X90" s="7">
        <f t="shared" si="32"/>
        <v>1258453.0200000003</v>
      </c>
      <c r="AA90">
        <v>301546.87</v>
      </c>
    </row>
    <row r="91" spans="1:27" x14ac:dyDescent="0.25">
      <c r="A91" s="6">
        <v>201806</v>
      </c>
      <c r="B91" s="6">
        <v>36500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f t="shared" si="29"/>
        <v>0</v>
      </c>
      <c r="K91" s="7">
        <f t="shared" si="35"/>
        <v>0</v>
      </c>
      <c r="L91" s="10">
        <f t="shared" si="33"/>
        <v>3.5200000000000002E-2</v>
      </c>
      <c r="M91" s="9">
        <f t="shared" si="36"/>
        <v>0</v>
      </c>
      <c r="N91" s="7">
        <f t="shared" si="37"/>
        <v>0</v>
      </c>
      <c r="O91" s="7">
        <f t="shared" si="30"/>
        <v>0</v>
      </c>
      <c r="P91" s="5"/>
      <c r="Q91" s="15">
        <v>186398.46</v>
      </c>
      <c r="R91" s="7">
        <v>0</v>
      </c>
      <c r="S91" s="7">
        <f t="shared" si="31"/>
        <v>186398.46</v>
      </c>
      <c r="T91" s="7">
        <f t="shared" si="38"/>
        <v>1450027.4100000001</v>
      </c>
      <c r="U91" s="10">
        <f t="shared" si="34"/>
        <v>3.5200000000000002E-2</v>
      </c>
      <c r="V91" s="11">
        <f t="shared" si="39"/>
        <v>3706.64</v>
      </c>
      <c r="W91" s="7">
        <f t="shared" ref="W91:W154" si="40">V91+W90</f>
        <v>8882.57</v>
      </c>
      <c r="X91" s="7">
        <f t="shared" si="32"/>
        <v>1441144.84</v>
      </c>
      <c r="AA91">
        <v>186398.46</v>
      </c>
    </row>
    <row r="92" spans="1:27" x14ac:dyDescent="0.25">
      <c r="A92" s="6">
        <v>201807</v>
      </c>
      <c r="B92" s="6">
        <v>36500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f t="shared" si="29"/>
        <v>0</v>
      </c>
      <c r="K92" s="7">
        <f t="shared" si="35"/>
        <v>0</v>
      </c>
      <c r="L92" s="10">
        <f t="shared" si="33"/>
        <v>3.5200000000000002E-2</v>
      </c>
      <c r="M92" s="9">
        <f t="shared" si="36"/>
        <v>0</v>
      </c>
      <c r="N92" s="7">
        <f t="shared" si="37"/>
        <v>0</v>
      </c>
      <c r="O92" s="7">
        <f t="shared" si="30"/>
        <v>0</v>
      </c>
      <c r="P92" s="5"/>
      <c r="Q92" s="15">
        <v>254307.01</v>
      </c>
      <c r="R92" s="7">
        <v>0</v>
      </c>
      <c r="S92" s="7">
        <f t="shared" si="31"/>
        <v>254307.01</v>
      </c>
      <c r="T92" s="7">
        <f t="shared" si="38"/>
        <v>1704334.4200000002</v>
      </c>
      <c r="U92" s="10">
        <f t="shared" si="34"/>
        <v>3.5200000000000002E-2</v>
      </c>
      <c r="V92" s="11">
        <f t="shared" si="39"/>
        <v>4253.41</v>
      </c>
      <c r="W92" s="7">
        <f t="shared" si="40"/>
        <v>13135.98</v>
      </c>
      <c r="X92" s="7">
        <f t="shared" si="32"/>
        <v>1691198.4400000002</v>
      </c>
      <c r="AA92">
        <v>254307.01</v>
      </c>
    </row>
    <row r="93" spans="1:27" x14ac:dyDescent="0.25">
      <c r="A93" s="6">
        <v>201808</v>
      </c>
      <c r="B93" s="6">
        <v>36500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f t="shared" si="29"/>
        <v>0</v>
      </c>
      <c r="K93" s="7">
        <f t="shared" si="35"/>
        <v>0</v>
      </c>
      <c r="L93" s="10">
        <f t="shared" si="33"/>
        <v>3.5200000000000002E-2</v>
      </c>
      <c r="M93" s="9">
        <f t="shared" si="36"/>
        <v>0</v>
      </c>
      <c r="N93" s="7">
        <f t="shared" si="37"/>
        <v>0</v>
      </c>
      <c r="O93" s="7">
        <f t="shared" si="30"/>
        <v>0</v>
      </c>
      <c r="P93" s="5"/>
      <c r="Q93" s="15">
        <v>70881.39</v>
      </c>
      <c r="R93" s="7">
        <v>0</v>
      </c>
      <c r="S93" s="7">
        <f t="shared" si="31"/>
        <v>70881.39</v>
      </c>
      <c r="T93" s="7">
        <f t="shared" si="38"/>
        <v>1775215.81</v>
      </c>
      <c r="U93" s="10">
        <f t="shared" si="34"/>
        <v>3.5200000000000002E-2</v>
      </c>
      <c r="V93" s="11">
        <f t="shared" si="39"/>
        <v>4999.38</v>
      </c>
      <c r="W93" s="7">
        <f t="shared" si="40"/>
        <v>18135.36</v>
      </c>
      <c r="X93" s="7">
        <f t="shared" si="32"/>
        <v>1757080.45</v>
      </c>
      <c r="AA93">
        <v>70881.39</v>
      </c>
    </row>
    <row r="94" spans="1:27" x14ac:dyDescent="0.25">
      <c r="A94" s="6">
        <v>201809</v>
      </c>
      <c r="B94" s="6">
        <v>36500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f t="shared" si="29"/>
        <v>0</v>
      </c>
      <c r="K94" s="7">
        <f t="shared" si="35"/>
        <v>0</v>
      </c>
      <c r="L94" s="10">
        <f t="shared" si="33"/>
        <v>3.5200000000000002E-2</v>
      </c>
      <c r="M94" s="9">
        <f t="shared" si="36"/>
        <v>0</v>
      </c>
      <c r="N94" s="7">
        <f t="shared" si="37"/>
        <v>0</v>
      </c>
      <c r="O94" s="7">
        <f t="shared" si="30"/>
        <v>0</v>
      </c>
      <c r="P94" s="5"/>
      <c r="Q94" s="15">
        <v>169633.29</v>
      </c>
      <c r="R94" s="7">
        <v>0</v>
      </c>
      <c r="S94" s="7">
        <f t="shared" si="31"/>
        <v>169633.29</v>
      </c>
      <c r="T94" s="7">
        <f t="shared" si="38"/>
        <v>1944849.1</v>
      </c>
      <c r="U94" s="10">
        <f t="shared" si="34"/>
        <v>3.5200000000000002E-2</v>
      </c>
      <c r="V94" s="11">
        <f t="shared" si="39"/>
        <v>5207.3</v>
      </c>
      <c r="W94" s="7">
        <f t="shared" si="40"/>
        <v>23342.66</v>
      </c>
      <c r="X94" s="7">
        <f t="shared" si="32"/>
        <v>1921506.4400000002</v>
      </c>
      <c r="AA94">
        <v>169633.29</v>
      </c>
    </row>
    <row r="95" spans="1:27" x14ac:dyDescent="0.25">
      <c r="A95" s="6">
        <v>201810</v>
      </c>
      <c r="B95" s="6">
        <v>36500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f t="shared" si="29"/>
        <v>0</v>
      </c>
      <c r="K95" s="7">
        <f t="shared" si="35"/>
        <v>0</v>
      </c>
      <c r="L95" s="10">
        <f t="shared" si="33"/>
        <v>3.5200000000000002E-2</v>
      </c>
      <c r="M95" s="9">
        <f t="shared" si="36"/>
        <v>0</v>
      </c>
      <c r="N95" s="7">
        <f t="shared" si="37"/>
        <v>0</v>
      </c>
      <c r="O95" s="7">
        <f t="shared" si="30"/>
        <v>0</v>
      </c>
      <c r="P95" s="5"/>
      <c r="Q95" s="15">
        <v>236019.58</v>
      </c>
      <c r="R95" s="7">
        <v>0</v>
      </c>
      <c r="S95" s="7">
        <f t="shared" si="31"/>
        <v>236019.58</v>
      </c>
      <c r="T95" s="7">
        <f t="shared" si="38"/>
        <v>2180868.6800000002</v>
      </c>
      <c r="U95" s="10">
        <f t="shared" si="34"/>
        <v>3.5200000000000002E-2</v>
      </c>
      <c r="V95" s="11">
        <f t="shared" si="39"/>
        <v>5704.89</v>
      </c>
      <c r="W95" s="7">
        <f t="shared" si="40"/>
        <v>29047.55</v>
      </c>
      <c r="X95" s="7">
        <f t="shared" si="32"/>
        <v>2151821.1300000004</v>
      </c>
      <c r="AA95">
        <v>236019.58</v>
      </c>
    </row>
    <row r="96" spans="1:27" x14ac:dyDescent="0.25">
      <c r="A96" s="6">
        <v>201811</v>
      </c>
      <c r="B96" s="6">
        <v>36500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f t="shared" si="29"/>
        <v>0</v>
      </c>
      <c r="K96" s="7">
        <f t="shared" si="35"/>
        <v>0</v>
      </c>
      <c r="L96" s="10">
        <f t="shared" si="33"/>
        <v>3.5200000000000002E-2</v>
      </c>
      <c r="M96" s="9">
        <f t="shared" si="36"/>
        <v>0</v>
      </c>
      <c r="N96" s="7">
        <f t="shared" si="37"/>
        <v>0</v>
      </c>
      <c r="O96" s="7">
        <f t="shared" si="30"/>
        <v>0</v>
      </c>
      <c r="P96" s="5"/>
      <c r="Q96" s="15">
        <v>185030.5</v>
      </c>
      <c r="R96" s="7">
        <v>0</v>
      </c>
      <c r="S96" s="7">
        <f t="shared" si="31"/>
        <v>185030.5</v>
      </c>
      <c r="T96" s="7">
        <f t="shared" si="38"/>
        <v>2365899.1800000002</v>
      </c>
      <c r="U96" s="10">
        <f t="shared" si="34"/>
        <v>3.5200000000000002E-2</v>
      </c>
      <c r="V96" s="11">
        <f t="shared" si="39"/>
        <v>6397.21</v>
      </c>
      <c r="W96" s="7">
        <f t="shared" si="40"/>
        <v>35444.76</v>
      </c>
      <c r="X96" s="7">
        <f t="shared" si="32"/>
        <v>2330454.4200000004</v>
      </c>
      <c r="AA96">
        <v>185030.5</v>
      </c>
    </row>
    <row r="97" spans="1:27" x14ac:dyDescent="0.25">
      <c r="A97" s="6">
        <v>201812</v>
      </c>
      <c r="B97" s="6">
        <v>36500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f t="shared" si="29"/>
        <v>0</v>
      </c>
      <c r="K97" s="7">
        <f t="shared" si="35"/>
        <v>0</v>
      </c>
      <c r="L97" s="10">
        <f t="shared" si="33"/>
        <v>3.5200000000000002E-2</v>
      </c>
      <c r="M97" s="9">
        <f t="shared" si="36"/>
        <v>0</v>
      </c>
      <c r="N97" s="7">
        <f t="shared" si="37"/>
        <v>0</v>
      </c>
      <c r="O97" s="7">
        <f t="shared" si="30"/>
        <v>0</v>
      </c>
      <c r="P97" s="5"/>
      <c r="Q97" s="15">
        <v>660980.27</v>
      </c>
      <c r="R97" s="7">
        <v>0</v>
      </c>
      <c r="S97" s="7">
        <f t="shared" si="31"/>
        <v>660980.27</v>
      </c>
      <c r="T97" s="7">
        <f t="shared" si="38"/>
        <v>3026879.45</v>
      </c>
      <c r="U97" s="10">
        <f t="shared" si="34"/>
        <v>3.5200000000000002E-2</v>
      </c>
      <c r="V97" s="11">
        <f t="shared" si="39"/>
        <v>6939.97</v>
      </c>
      <c r="W97" s="7">
        <f t="shared" si="40"/>
        <v>42384.73</v>
      </c>
      <c r="X97" s="7">
        <f t="shared" si="32"/>
        <v>2984494.72</v>
      </c>
      <c r="AA97">
        <v>660980.27</v>
      </c>
    </row>
    <row r="98" spans="1:27" x14ac:dyDescent="0.25">
      <c r="A98" s="6">
        <v>201901</v>
      </c>
      <c r="B98" s="6">
        <v>36500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f t="shared" si="29"/>
        <v>0</v>
      </c>
      <c r="K98" s="7">
        <f t="shared" si="35"/>
        <v>0</v>
      </c>
      <c r="L98" s="10">
        <f t="shared" si="33"/>
        <v>3.5200000000000002E-2</v>
      </c>
      <c r="M98" s="9">
        <f t="shared" si="36"/>
        <v>0</v>
      </c>
      <c r="N98" s="7">
        <f t="shared" si="37"/>
        <v>0</v>
      </c>
      <c r="O98" s="7">
        <f t="shared" si="30"/>
        <v>0</v>
      </c>
      <c r="P98" s="5"/>
      <c r="Q98" s="15">
        <v>88905.3</v>
      </c>
      <c r="R98" s="7">
        <v>0</v>
      </c>
      <c r="S98" s="7">
        <f t="shared" si="31"/>
        <v>88905.3</v>
      </c>
      <c r="T98" s="7">
        <f t="shared" si="38"/>
        <v>3115784.75</v>
      </c>
      <c r="U98" s="10">
        <f t="shared" si="34"/>
        <v>3.5200000000000002E-2</v>
      </c>
      <c r="V98" s="11">
        <f t="shared" si="39"/>
        <v>8878.85</v>
      </c>
      <c r="W98" s="7">
        <f t="shared" si="40"/>
        <v>51263.58</v>
      </c>
      <c r="X98" s="7">
        <f t="shared" si="32"/>
        <v>3064521.17</v>
      </c>
      <c r="AA98">
        <v>88905.3</v>
      </c>
    </row>
    <row r="99" spans="1:27" x14ac:dyDescent="0.25">
      <c r="A99" s="6">
        <v>201902</v>
      </c>
      <c r="B99" s="6">
        <v>36500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f t="shared" si="29"/>
        <v>0</v>
      </c>
      <c r="K99" s="7">
        <f t="shared" si="35"/>
        <v>0</v>
      </c>
      <c r="L99" s="10">
        <f t="shared" si="33"/>
        <v>3.5200000000000002E-2</v>
      </c>
      <c r="M99" s="9">
        <f t="shared" si="36"/>
        <v>0</v>
      </c>
      <c r="N99" s="7">
        <f t="shared" si="37"/>
        <v>0</v>
      </c>
      <c r="O99" s="7">
        <f t="shared" si="30"/>
        <v>0</v>
      </c>
      <c r="P99" s="5"/>
      <c r="Q99" s="15">
        <v>80169.91</v>
      </c>
      <c r="R99" s="7">
        <v>0</v>
      </c>
      <c r="S99" s="7">
        <f t="shared" si="31"/>
        <v>80169.91</v>
      </c>
      <c r="T99" s="7">
        <f t="shared" si="38"/>
        <v>3195954.66</v>
      </c>
      <c r="U99" s="10">
        <f t="shared" si="34"/>
        <v>3.5200000000000002E-2</v>
      </c>
      <c r="V99" s="11">
        <f t="shared" si="39"/>
        <v>9139.64</v>
      </c>
      <c r="W99" s="7">
        <f t="shared" si="40"/>
        <v>60403.22</v>
      </c>
      <c r="X99" s="7">
        <f t="shared" si="32"/>
        <v>3135551.44</v>
      </c>
      <c r="AA99">
        <v>80169.91</v>
      </c>
    </row>
    <row r="100" spans="1:27" x14ac:dyDescent="0.25">
      <c r="A100" s="6">
        <v>201903</v>
      </c>
      <c r="B100" s="6">
        <v>36500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f t="shared" si="29"/>
        <v>0</v>
      </c>
      <c r="K100" s="7">
        <f t="shared" si="35"/>
        <v>0</v>
      </c>
      <c r="L100" s="10">
        <f t="shared" si="33"/>
        <v>3.5200000000000002E-2</v>
      </c>
      <c r="M100" s="9">
        <f t="shared" si="36"/>
        <v>0</v>
      </c>
      <c r="N100" s="7">
        <f t="shared" si="37"/>
        <v>0</v>
      </c>
      <c r="O100" s="7">
        <f t="shared" si="30"/>
        <v>0</v>
      </c>
      <c r="P100" s="5"/>
      <c r="Q100" s="15">
        <v>9143.0499999999993</v>
      </c>
      <c r="R100" s="7">
        <v>0</v>
      </c>
      <c r="S100" s="7">
        <f t="shared" si="31"/>
        <v>9143.0499999999993</v>
      </c>
      <c r="T100" s="7">
        <f t="shared" si="38"/>
        <v>3205097.71</v>
      </c>
      <c r="U100" s="10">
        <f t="shared" si="34"/>
        <v>3.5200000000000002E-2</v>
      </c>
      <c r="V100" s="11">
        <f t="shared" si="39"/>
        <v>9374.7999999999993</v>
      </c>
      <c r="W100" s="7">
        <f t="shared" si="40"/>
        <v>69778.02</v>
      </c>
      <c r="X100" s="7">
        <f t="shared" si="32"/>
        <v>3135319.69</v>
      </c>
      <c r="AA100">
        <v>9143.0499999999993</v>
      </c>
    </row>
    <row r="101" spans="1:27" x14ac:dyDescent="0.25">
      <c r="A101" s="6">
        <v>201904</v>
      </c>
      <c r="B101" s="6">
        <v>36500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f t="shared" si="29"/>
        <v>0</v>
      </c>
      <c r="K101" s="7">
        <f t="shared" si="35"/>
        <v>0</v>
      </c>
      <c r="L101" s="10">
        <f t="shared" si="33"/>
        <v>3.5200000000000002E-2</v>
      </c>
      <c r="M101" s="9">
        <f t="shared" si="36"/>
        <v>0</v>
      </c>
      <c r="N101" s="7">
        <f t="shared" si="37"/>
        <v>0</v>
      </c>
      <c r="O101" s="7">
        <f t="shared" si="30"/>
        <v>0</v>
      </c>
      <c r="P101" s="5"/>
      <c r="Q101" s="15">
        <v>3046.48</v>
      </c>
      <c r="R101" s="7">
        <v>0</v>
      </c>
      <c r="S101" s="7">
        <f t="shared" si="31"/>
        <v>3046.48</v>
      </c>
      <c r="T101" s="7">
        <f t="shared" si="38"/>
        <v>3208144.19</v>
      </c>
      <c r="U101" s="10">
        <f t="shared" si="34"/>
        <v>3.5200000000000002E-2</v>
      </c>
      <c r="V101" s="11">
        <f t="shared" si="39"/>
        <v>9401.6200000000008</v>
      </c>
      <c r="W101" s="7">
        <f t="shared" si="40"/>
        <v>79179.64</v>
      </c>
      <c r="X101" s="7">
        <f t="shared" si="32"/>
        <v>3128964.55</v>
      </c>
      <c r="AA101">
        <v>3046.48</v>
      </c>
    </row>
    <row r="102" spans="1:27" x14ac:dyDescent="0.25">
      <c r="A102" s="6">
        <v>201908</v>
      </c>
      <c r="B102" s="6">
        <v>36500</v>
      </c>
      <c r="C102" s="7">
        <v>5995105.7300000004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f t="shared" si="29"/>
        <v>5995105.7300000004</v>
      </c>
      <c r="K102" s="7">
        <f t="shared" si="35"/>
        <v>5995105.7300000004</v>
      </c>
      <c r="L102" s="10">
        <f>3.52%</f>
        <v>3.5200000000000002E-2</v>
      </c>
      <c r="M102" s="9">
        <f t="shared" si="36"/>
        <v>0</v>
      </c>
      <c r="N102" s="7">
        <f t="shared" si="37"/>
        <v>0</v>
      </c>
      <c r="O102" s="7">
        <f t="shared" si="30"/>
        <v>5995105.7300000004</v>
      </c>
      <c r="Q102" s="7">
        <v>0</v>
      </c>
      <c r="R102" s="7">
        <v>0</v>
      </c>
      <c r="S102" s="7">
        <f t="shared" si="31"/>
        <v>0</v>
      </c>
      <c r="T102" s="7">
        <f t="shared" si="38"/>
        <v>3208144.19</v>
      </c>
      <c r="U102" s="10">
        <f t="shared" si="34"/>
        <v>3.5200000000000002E-2</v>
      </c>
      <c r="V102" s="11">
        <f t="shared" si="39"/>
        <v>9410.56</v>
      </c>
      <c r="W102" s="7">
        <f t="shared" si="40"/>
        <v>88590.2</v>
      </c>
      <c r="X102" s="7">
        <f t="shared" si="32"/>
        <v>3119553.9899999998</v>
      </c>
      <c r="AA102">
        <v>0</v>
      </c>
    </row>
    <row r="103" spans="1:27" x14ac:dyDescent="0.25">
      <c r="A103" s="6">
        <v>201909</v>
      </c>
      <c r="B103" s="6">
        <v>36500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f t="shared" si="29"/>
        <v>0</v>
      </c>
      <c r="K103" s="7">
        <f t="shared" si="35"/>
        <v>5995105.7300000004</v>
      </c>
      <c r="L103" s="10">
        <f t="shared" ref="L103:L166" si="41">3.52%</f>
        <v>3.5200000000000002E-2</v>
      </c>
      <c r="M103" s="9">
        <f t="shared" si="36"/>
        <v>17585.64</v>
      </c>
      <c r="N103" s="7">
        <f t="shared" si="37"/>
        <v>17585.64</v>
      </c>
      <c r="O103" s="7">
        <f t="shared" si="30"/>
        <v>5977520.0900000008</v>
      </c>
      <c r="Q103" s="7">
        <v>0</v>
      </c>
      <c r="R103" s="7">
        <v>0</v>
      </c>
      <c r="S103" s="7">
        <f t="shared" si="31"/>
        <v>0</v>
      </c>
      <c r="T103" s="7">
        <f t="shared" si="38"/>
        <v>3208144.19</v>
      </c>
      <c r="U103" s="10">
        <f t="shared" si="34"/>
        <v>3.5200000000000002E-2</v>
      </c>
      <c r="V103" s="11">
        <f t="shared" si="39"/>
        <v>9410.56</v>
      </c>
      <c r="W103" s="7">
        <f t="shared" si="40"/>
        <v>98000.76</v>
      </c>
      <c r="X103" s="7">
        <f t="shared" si="32"/>
        <v>3110143.43</v>
      </c>
      <c r="AA103">
        <v>0</v>
      </c>
    </row>
    <row r="104" spans="1:27" x14ac:dyDescent="0.25">
      <c r="A104" s="6">
        <v>201910</v>
      </c>
      <c r="B104" s="6">
        <v>36500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f t="shared" si="29"/>
        <v>0</v>
      </c>
      <c r="K104" s="7">
        <f t="shared" si="35"/>
        <v>5995105.7300000004</v>
      </c>
      <c r="L104" s="10">
        <f t="shared" si="41"/>
        <v>3.5200000000000002E-2</v>
      </c>
      <c r="M104" s="9">
        <f t="shared" si="36"/>
        <v>17585.64</v>
      </c>
      <c r="N104" s="7">
        <f t="shared" si="37"/>
        <v>35171.279999999999</v>
      </c>
      <c r="O104" s="7">
        <f t="shared" si="30"/>
        <v>5959934.4500000002</v>
      </c>
      <c r="Q104" s="7">
        <v>0</v>
      </c>
      <c r="R104" s="7">
        <v>0</v>
      </c>
      <c r="S104" s="7">
        <f t="shared" si="31"/>
        <v>0</v>
      </c>
      <c r="T104" s="7">
        <f t="shared" si="38"/>
        <v>3208144.19</v>
      </c>
      <c r="U104" s="10">
        <f t="shared" si="34"/>
        <v>3.5200000000000002E-2</v>
      </c>
      <c r="V104" s="11">
        <f t="shared" si="39"/>
        <v>9410.56</v>
      </c>
      <c r="W104" s="7">
        <f t="shared" si="40"/>
        <v>107411.31999999999</v>
      </c>
      <c r="X104" s="7">
        <f t="shared" si="32"/>
        <v>3100732.87</v>
      </c>
      <c r="AA104">
        <v>0</v>
      </c>
    </row>
    <row r="105" spans="1:27" x14ac:dyDescent="0.25">
      <c r="A105" s="6">
        <v>201911</v>
      </c>
      <c r="B105" s="6">
        <v>36500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f t="shared" si="29"/>
        <v>0</v>
      </c>
      <c r="K105" s="7">
        <f t="shared" si="35"/>
        <v>5995105.7300000004</v>
      </c>
      <c r="L105" s="10">
        <f t="shared" si="41"/>
        <v>3.5200000000000002E-2</v>
      </c>
      <c r="M105" s="9">
        <f t="shared" si="36"/>
        <v>17585.64</v>
      </c>
      <c r="N105" s="7">
        <f t="shared" si="37"/>
        <v>52756.92</v>
      </c>
      <c r="O105" s="7">
        <f t="shared" si="30"/>
        <v>5942348.8100000005</v>
      </c>
      <c r="Q105" s="7">
        <v>0</v>
      </c>
      <c r="R105" s="7">
        <v>0</v>
      </c>
      <c r="S105" s="7">
        <f t="shared" si="31"/>
        <v>0</v>
      </c>
      <c r="T105" s="7">
        <f t="shared" si="38"/>
        <v>3208144.19</v>
      </c>
      <c r="U105" s="10">
        <f t="shared" si="34"/>
        <v>3.5200000000000002E-2</v>
      </c>
      <c r="V105" s="11">
        <f t="shared" si="39"/>
        <v>9410.56</v>
      </c>
      <c r="W105" s="7">
        <f t="shared" si="40"/>
        <v>116821.87999999999</v>
      </c>
      <c r="X105" s="7">
        <f t="shared" si="32"/>
        <v>3091322.31</v>
      </c>
      <c r="AA105">
        <v>0</v>
      </c>
    </row>
    <row r="106" spans="1:27" x14ac:dyDescent="0.25">
      <c r="A106" s="6">
        <v>201912</v>
      </c>
      <c r="B106" s="6">
        <v>36500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f t="shared" si="29"/>
        <v>0</v>
      </c>
      <c r="K106" s="7">
        <f t="shared" si="35"/>
        <v>5995105.7300000004</v>
      </c>
      <c r="L106" s="10">
        <f t="shared" si="41"/>
        <v>3.5200000000000002E-2</v>
      </c>
      <c r="M106" s="9">
        <f t="shared" si="36"/>
        <v>17585.64</v>
      </c>
      <c r="N106" s="7">
        <f t="shared" si="37"/>
        <v>70342.559999999998</v>
      </c>
      <c r="O106" s="7">
        <f t="shared" si="30"/>
        <v>5924763.1700000009</v>
      </c>
      <c r="Q106" s="7">
        <v>0</v>
      </c>
      <c r="R106" s="7">
        <v>0</v>
      </c>
      <c r="S106" s="7">
        <f t="shared" si="31"/>
        <v>0</v>
      </c>
      <c r="T106" s="7">
        <f t="shared" si="38"/>
        <v>3208144.19</v>
      </c>
      <c r="U106" s="10">
        <f t="shared" si="34"/>
        <v>3.5200000000000002E-2</v>
      </c>
      <c r="V106" s="11">
        <f t="shared" si="39"/>
        <v>9410.56</v>
      </c>
      <c r="W106" s="7">
        <f t="shared" si="40"/>
        <v>126232.43999999999</v>
      </c>
      <c r="X106" s="7">
        <f t="shared" si="32"/>
        <v>3081911.75</v>
      </c>
      <c r="AA106">
        <v>0</v>
      </c>
    </row>
    <row r="107" spans="1:27" x14ac:dyDescent="0.25">
      <c r="A107" s="6">
        <v>202001</v>
      </c>
      <c r="B107" s="6">
        <v>36500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f t="shared" si="29"/>
        <v>0</v>
      </c>
      <c r="K107" s="7">
        <f t="shared" si="35"/>
        <v>5995105.7300000004</v>
      </c>
      <c r="L107" s="10">
        <f t="shared" si="41"/>
        <v>3.5200000000000002E-2</v>
      </c>
      <c r="M107" s="9">
        <f t="shared" si="36"/>
        <v>17585.64</v>
      </c>
      <c r="N107" s="7">
        <f t="shared" si="37"/>
        <v>87928.2</v>
      </c>
      <c r="O107" s="7">
        <f t="shared" si="30"/>
        <v>5907177.5300000003</v>
      </c>
      <c r="Q107" s="7">
        <v>0</v>
      </c>
      <c r="R107" s="7">
        <v>0</v>
      </c>
      <c r="S107" s="7">
        <f t="shared" si="31"/>
        <v>0</v>
      </c>
      <c r="T107" s="7">
        <f t="shared" si="38"/>
        <v>3208144.19</v>
      </c>
      <c r="U107" s="10">
        <f t="shared" si="34"/>
        <v>3.5200000000000002E-2</v>
      </c>
      <c r="V107" s="11">
        <f t="shared" si="39"/>
        <v>9410.56</v>
      </c>
      <c r="W107" s="7">
        <f t="shared" si="40"/>
        <v>135643</v>
      </c>
      <c r="X107" s="7">
        <f t="shared" si="32"/>
        <v>3072501.19</v>
      </c>
      <c r="AA107">
        <v>0</v>
      </c>
    </row>
    <row r="108" spans="1:27" x14ac:dyDescent="0.25">
      <c r="A108" s="6">
        <v>202002</v>
      </c>
      <c r="B108" s="6">
        <v>36500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f t="shared" si="29"/>
        <v>0</v>
      </c>
      <c r="K108" s="7">
        <f t="shared" si="35"/>
        <v>5995105.7300000004</v>
      </c>
      <c r="L108" s="10">
        <f t="shared" si="41"/>
        <v>3.5200000000000002E-2</v>
      </c>
      <c r="M108" s="9">
        <f t="shared" si="36"/>
        <v>17585.64</v>
      </c>
      <c r="N108" s="7">
        <f t="shared" si="37"/>
        <v>105513.84</v>
      </c>
      <c r="O108" s="7">
        <f t="shared" si="30"/>
        <v>5889591.8900000006</v>
      </c>
      <c r="Q108" s="7">
        <v>0</v>
      </c>
      <c r="R108" s="7">
        <v>0</v>
      </c>
      <c r="S108" s="7">
        <f t="shared" si="31"/>
        <v>0</v>
      </c>
      <c r="T108" s="7">
        <f t="shared" si="38"/>
        <v>3208144.19</v>
      </c>
      <c r="U108" s="10">
        <f t="shared" si="34"/>
        <v>3.5200000000000002E-2</v>
      </c>
      <c r="V108" s="11">
        <f t="shared" si="39"/>
        <v>9410.56</v>
      </c>
      <c r="W108" s="7">
        <f t="shared" si="40"/>
        <v>145053.56</v>
      </c>
      <c r="X108" s="7">
        <f t="shared" si="32"/>
        <v>3063090.63</v>
      </c>
      <c r="AA108">
        <v>0</v>
      </c>
    </row>
    <row r="109" spans="1:27" x14ac:dyDescent="0.25">
      <c r="A109" s="6">
        <v>202003</v>
      </c>
      <c r="B109" s="6">
        <v>36500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f t="shared" si="29"/>
        <v>0</v>
      </c>
      <c r="K109" s="7">
        <f t="shared" si="35"/>
        <v>5995105.7300000004</v>
      </c>
      <c r="L109" s="10">
        <f t="shared" si="41"/>
        <v>3.5200000000000002E-2</v>
      </c>
      <c r="M109" s="9">
        <f t="shared" si="36"/>
        <v>17585.64</v>
      </c>
      <c r="N109" s="7">
        <f t="shared" si="37"/>
        <v>123099.48</v>
      </c>
      <c r="O109" s="7">
        <f t="shared" si="30"/>
        <v>5872006.25</v>
      </c>
      <c r="Q109" s="7">
        <v>0</v>
      </c>
      <c r="R109" s="7">
        <v>0</v>
      </c>
      <c r="S109" s="7">
        <f t="shared" si="31"/>
        <v>0</v>
      </c>
      <c r="T109" s="7">
        <f t="shared" si="38"/>
        <v>3208144.19</v>
      </c>
      <c r="U109" s="10">
        <f t="shared" si="34"/>
        <v>3.5200000000000002E-2</v>
      </c>
      <c r="V109" s="11">
        <f t="shared" si="39"/>
        <v>9410.56</v>
      </c>
      <c r="W109" s="7">
        <f t="shared" si="40"/>
        <v>154464.12</v>
      </c>
      <c r="X109" s="7">
        <f t="shared" si="32"/>
        <v>3053680.07</v>
      </c>
      <c r="AA109">
        <v>0</v>
      </c>
    </row>
    <row r="110" spans="1:27" x14ac:dyDescent="0.25">
      <c r="A110" s="6">
        <v>202004</v>
      </c>
      <c r="B110" s="6">
        <v>36500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f t="shared" si="29"/>
        <v>0</v>
      </c>
      <c r="K110" s="7">
        <f t="shared" si="35"/>
        <v>5995105.7300000004</v>
      </c>
      <c r="L110" s="10">
        <f t="shared" si="41"/>
        <v>3.5200000000000002E-2</v>
      </c>
      <c r="M110" s="9">
        <f t="shared" si="36"/>
        <v>17585.64</v>
      </c>
      <c r="N110" s="7">
        <f t="shared" si="37"/>
        <v>140685.12</v>
      </c>
      <c r="O110" s="7">
        <f t="shared" si="30"/>
        <v>5854420.6100000003</v>
      </c>
      <c r="Q110" s="7">
        <v>0</v>
      </c>
      <c r="R110" s="7">
        <v>0</v>
      </c>
      <c r="S110" s="7">
        <f t="shared" si="31"/>
        <v>0</v>
      </c>
      <c r="T110" s="7">
        <f t="shared" si="38"/>
        <v>3208144.19</v>
      </c>
      <c r="U110" s="10">
        <f t="shared" si="34"/>
        <v>3.5200000000000002E-2</v>
      </c>
      <c r="V110" s="11">
        <f t="shared" si="39"/>
        <v>9410.56</v>
      </c>
      <c r="W110" s="7">
        <f t="shared" si="40"/>
        <v>163874.68</v>
      </c>
      <c r="X110" s="7">
        <f t="shared" si="32"/>
        <v>3044269.51</v>
      </c>
      <c r="AA110">
        <v>0</v>
      </c>
    </row>
    <row r="111" spans="1:27" x14ac:dyDescent="0.25">
      <c r="A111" s="6">
        <v>202005</v>
      </c>
      <c r="B111" s="6">
        <v>36500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f t="shared" si="29"/>
        <v>0</v>
      </c>
      <c r="K111" s="7">
        <f t="shared" si="35"/>
        <v>5995105.7300000004</v>
      </c>
      <c r="L111" s="10">
        <f t="shared" si="41"/>
        <v>3.5200000000000002E-2</v>
      </c>
      <c r="M111" s="9">
        <f t="shared" si="36"/>
        <v>17585.64</v>
      </c>
      <c r="N111" s="7">
        <f t="shared" si="37"/>
        <v>158270.76</v>
      </c>
      <c r="O111" s="7">
        <f t="shared" si="30"/>
        <v>5836834.9700000007</v>
      </c>
      <c r="Q111" s="7">
        <v>0</v>
      </c>
      <c r="R111" s="7">
        <v>0</v>
      </c>
      <c r="S111" s="7">
        <f t="shared" si="31"/>
        <v>0</v>
      </c>
      <c r="T111" s="7">
        <f t="shared" si="38"/>
        <v>3208144.19</v>
      </c>
      <c r="U111" s="10">
        <f t="shared" si="34"/>
        <v>3.5200000000000002E-2</v>
      </c>
      <c r="V111" s="11">
        <f t="shared" si="39"/>
        <v>9410.56</v>
      </c>
      <c r="W111" s="7">
        <f t="shared" si="40"/>
        <v>173285.24</v>
      </c>
      <c r="X111" s="7">
        <f t="shared" si="32"/>
        <v>3034858.95</v>
      </c>
      <c r="AA111">
        <v>0</v>
      </c>
    </row>
    <row r="112" spans="1:27" x14ac:dyDescent="0.25">
      <c r="A112" s="6">
        <v>202006</v>
      </c>
      <c r="B112" s="6">
        <v>36500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f t="shared" si="29"/>
        <v>0</v>
      </c>
      <c r="K112" s="7">
        <f t="shared" si="35"/>
        <v>5995105.7300000004</v>
      </c>
      <c r="L112" s="10">
        <f t="shared" si="41"/>
        <v>3.5200000000000002E-2</v>
      </c>
      <c r="M112" s="9">
        <f t="shared" si="36"/>
        <v>17585.64</v>
      </c>
      <c r="N112" s="7">
        <f t="shared" si="37"/>
        <v>175856.40000000002</v>
      </c>
      <c r="O112" s="7">
        <f t="shared" si="30"/>
        <v>5819249.3300000001</v>
      </c>
      <c r="Q112" s="7">
        <v>0</v>
      </c>
      <c r="R112" s="7">
        <v>0</v>
      </c>
      <c r="S112" s="7">
        <f t="shared" si="31"/>
        <v>0</v>
      </c>
      <c r="T112" s="7">
        <f t="shared" si="38"/>
        <v>3208144.19</v>
      </c>
      <c r="U112" s="10">
        <f t="shared" si="34"/>
        <v>3.5200000000000002E-2</v>
      </c>
      <c r="V112" s="11">
        <f t="shared" si="39"/>
        <v>9410.56</v>
      </c>
      <c r="W112" s="7">
        <f t="shared" si="40"/>
        <v>182695.8</v>
      </c>
      <c r="X112" s="7">
        <f t="shared" si="32"/>
        <v>3025448.39</v>
      </c>
      <c r="AA112">
        <v>0</v>
      </c>
    </row>
    <row r="113" spans="1:27" x14ac:dyDescent="0.25">
      <c r="A113" s="6">
        <v>202007</v>
      </c>
      <c r="B113" s="6">
        <v>36500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f t="shared" si="29"/>
        <v>0</v>
      </c>
      <c r="K113" s="7">
        <f t="shared" si="35"/>
        <v>5995105.7300000004</v>
      </c>
      <c r="L113" s="10">
        <f t="shared" si="41"/>
        <v>3.5200000000000002E-2</v>
      </c>
      <c r="M113" s="9">
        <f t="shared" si="36"/>
        <v>17585.64</v>
      </c>
      <c r="N113" s="7">
        <f t="shared" si="37"/>
        <v>193442.04000000004</v>
      </c>
      <c r="O113" s="7">
        <f t="shared" si="30"/>
        <v>5801663.6900000004</v>
      </c>
      <c r="Q113" s="7">
        <v>0</v>
      </c>
      <c r="R113" s="7">
        <v>0</v>
      </c>
      <c r="S113" s="7">
        <f t="shared" si="31"/>
        <v>0</v>
      </c>
      <c r="T113" s="7">
        <f t="shared" si="38"/>
        <v>3208144.19</v>
      </c>
      <c r="U113" s="10">
        <f t="shared" si="34"/>
        <v>3.5200000000000002E-2</v>
      </c>
      <c r="V113" s="11">
        <f t="shared" si="39"/>
        <v>9410.56</v>
      </c>
      <c r="W113" s="7">
        <f t="shared" si="40"/>
        <v>192106.36</v>
      </c>
      <c r="X113" s="7">
        <f t="shared" si="32"/>
        <v>3016037.83</v>
      </c>
      <c r="AA113">
        <v>0</v>
      </c>
    </row>
    <row r="114" spans="1:27" x14ac:dyDescent="0.25">
      <c r="A114" s="6">
        <v>202008</v>
      </c>
      <c r="B114" s="6">
        <v>36500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f t="shared" si="29"/>
        <v>0</v>
      </c>
      <c r="K114" s="7">
        <f t="shared" si="35"/>
        <v>5995105.7300000004</v>
      </c>
      <c r="L114" s="10">
        <f t="shared" si="41"/>
        <v>3.5200000000000002E-2</v>
      </c>
      <c r="M114" s="9">
        <f t="shared" si="36"/>
        <v>17585.64</v>
      </c>
      <c r="N114" s="7">
        <f t="shared" si="37"/>
        <v>211027.68000000005</v>
      </c>
      <c r="O114" s="7">
        <f t="shared" si="30"/>
        <v>5784078.0500000007</v>
      </c>
      <c r="Q114" s="7">
        <v>0</v>
      </c>
      <c r="R114" s="7">
        <v>0</v>
      </c>
      <c r="S114" s="7">
        <f t="shared" si="31"/>
        <v>0</v>
      </c>
      <c r="T114" s="7">
        <f t="shared" si="38"/>
        <v>3208144.19</v>
      </c>
      <c r="U114" s="10">
        <f t="shared" si="34"/>
        <v>3.5200000000000002E-2</v>
      </c>
      <c r="V114" s="11">
        <f t="shared" si="39"/>
        <v>9410.56</v>
      </c>
      <c r="W114" s="7">
        <f t="shared" si="40"/>
        <v>201516.91999999998</v>
      </c>
      <c r="X114" s="7">
        <f t="shared" si="32"/>
        <v>3006627.27</v>
      </c>
      <c r="AA114">
        <v>0</v>
      </c>
    </row>
    <row r="115" spans="1:27" x14ac:dyDescent="0.25">
      <c r="A115" s="6">
        <v>202009</v>
      </c>
      <c r="B115" s="6">
        <v>36500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f t="shared" si="29"/>
        <v>0</v>
      </c>
      <c r="K115" s="7">
        <f t="shared" si="35"/>
        <v>5995105.7300000004</v>
      </c>
      <c r="L115" s="10">
        <f t="shared" si="41"/>
        <v>3.5200000000000002E-2</v>
      </c>
      <c r="M115" s="9">
        <f t="shared" si="36"/>
        <v>17585.64</v>
      </c>
      <c r="N115" s="7">
        <f t="shared" si="37"/>
        <v>228613.32000000007</v>
      </c>
      <c r="O115" s="7">
        <f t="shared" si="30"/>
        <v>5766492.4100000001</v>
      </c>
      <c r="Q115" s="7">
        <v>0</v>
      </c>
      <c r="R115" s="7">
        <v>0</v>
      </c>
      <c r="S115" s="7">
        <f t="shared" si="31"/>
        <v>0</v>
      </c>
      <c r="T115" s="7">
        <f t="shared" si="38"/>
        <v>3208144.19</v>
      </c>
      <c r="U115" s="10">
        <f t="shared" si="34"/>
        <v>3.5200000000000002E-2</v>
      </c>
      <c r="V115" s="11">
        <f t="shared" si="39"/>
        <v>9410.56</v>
      </c>
      <c r="W115" s="7">
        <f t="shared" si="40"/>
        <v>210927.47999999998</v>
      </c>
      <c r="X115" s="7">
        <f t="shared" si="32"/>
        <v>2997216.71</v>
      </c>
      <c r="AA115">
        <v>0</v>
      </c>
    </row>
    <row r="116" spans="1:27" x14ac:dyDescent="0.25">
      <c r="A116" s="6">
        <v>202010</v>
      </c>
      <c r="B116" s="6">
        <v>36500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f t="shared" si="29"/>
        <v>0</v>
      </c>
      <c r="K116" s="7">
        <f t="shared" si="35"/>
        <v>5995105.7300000004</v>
      </c>
      <c r="L116" s="10">
        <f t="shared" si="41"/>
        <v>3.5200000000000002E-2</v>
      </c>
      <c r="M116" s="9">
        <f t="shared" si="36"/>
        <v>17585.64</v>
      </c>
      <c r="N116" s="7">
        <f t="shared" si="37"/>
        <v>246198.96000000008</v>
      </c>
      <c r="O116" s="7">
        <f t="shared" si="30"/>
        <v>5748906.7700000005</v>
      </c>
      <c r="Q116" s="7">
        <v>0</v>
      </c>
      <c r="R116" s="7">
        <v>0</v>
      </c>
      <c r="S116" s="7">
        <f t="shared" si="31"/>
        <v>0</v>
      </c>
      <c r="T116" s="7">
        <f t="shared" si="38"/>
        <v>3208144.19</v>
      </c>
      <c r="U116" s="10">
        <f t="shared" si="34"/>
        <v>3.5200000000000002E-2</v>
      </c>
      <c r="V116" s="11">
        <f t="shared" si="39"/>
        <v>9410.56</v>
      </c>
      <c r="W116" s="7">
        <f t="shared" si="40"/>
        <v>220338.03999999998</v>
      </c>
      <c r="X116" s="7">
        <f t="shared" si="32"/>
        <v>2987806.15</v>
      </c>
      <c r="AA116">
        <v>0</v>
      </c>
    </row>
    <row r="117" spans="1:27" x14ac:dyDescent="0.25">
      <c r="A117" s="6">
        <v>202011</v>
      </c>
      <c r="B117" s="6">
        <v>36500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f t="shared" si="29"/>
        <v>0</v>
      </c>
      <c r="K117" s="7">
        <f t="shared" si="35"/>
        <v>5995105.7300000004</v>
      </c>
      <c r="L117" s="10">
        <f t="shared" si="41"/>
        <v>3.5200000000000002E-2</v>
      </c>
      <c r="M117" s="9">
        <f t="shared" si="36"/>
        <v>17585.64</v>
      </c>
      <c r="N117" s="7">
        <f t="shared" si="37"/>
        <v>263784.60000000009</v>
      </c>
      <c r="O117" s="7">
        <f t="shared" si="30"/>
        <v>5731321.1300000008</v>
      </c>
      <c r="Q117" s="7">
        <v>0</v>
      </c>
      <c r="R117" s="7">
        <v>0</v>
      </c>
      <c r="S117" s="7">
        <f t="shared" si="31"/>
        <v>0</v>
      </c>
      <c r="T117" s="7">
        <f t="shared" si="38"/>
        <v>3208144.19</v>
      </c>
      <c r="U117" s="10">
        <f t="shared" si="34"/>
        <v>3.5200000000000002E-2</v>
      </c>
      <c r="V117" s="11">
        <f t="shared" si="39"/>
        <v>9410.56</v>
      </c>
      <c r="W117" s="7">
        <f t="shared" si="40"/>
        <v>229748.59999999998</v>
      </c>
      <c r="X117" s="7">
        <f t="shared" si="32"/>
        <v>2978395.59</v>
      </c>
      <c r="AA117">
        <v>0</v>
      </c>
    </row>
    <row r="118" spans="1:27" x14ac:dyDescent="0.25">
      <c r="A118" s="6">
        <v>202012</v>
      </c>
      <c r="B118" s="6">
        <v>36500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f t="shared" si="29"/>
        <v>0</v>
      </c>
      <c r="K118" s="7">
        <f t="shared" si="35"/>
        <v>5995105.7300000004</v>
      </c>
      <c r="L118" s="10">
        <f t="shared" si="41"/>
        <v>3.5200000000000002E-2</v>
      </c>
      <c r="M118" s="9">
        <f t="shared" si="36"/>
        <v>17585.64</v>
      </c>
      <c r="N118" s="7">
        <f t="shared" si="37"/>
        <v>281370.24000000011</v>
      </c>
      <c r="O118" s="7">
        <f t="shared" si="30"/>
        <v>5713735.4900000002</v>
      </c>
      <c r="Q118" s="7">
        <v>0</v>
      </c>
      <c r="R118" s="7">
        <v>0</v>
      </c>
      <c r="S118" s="7">
        <f t="shared" si="31"/>
        <v>0</v>
      </c>
      <c r="T118" s="7">
        <f t="shared" si="38"/>
        <v>3208144.19</v>
      </c>
      <c r="U118" s="10">
        <f t="shared" si="34"/>
        <v>3.5200000000000002E-2</v>
      </c>
      <c r="V118" s="11">
        <f t="shared" si="39"/>
        <v>9410.56</v>
      </c>
      <c r="W118" s="7">
        <f t="shared" si="40"/>
        <v>239159.15999999997</v>
      </c>
      <c r="X118" s="7">
        <f t="shared" si="32"/>
        <v>2968985.03</v>
      </c>
      <c r="AA118">
        <v>0</v>
      </c>
    </row>
    <row r="119" spans="1:27" x14ac:dyDescent="0.25">
      <c r="A119" s="6">
        <v>202101</v>
      </c>
      <c r="B119" s="6">
        <v>36500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f t="shared" si="29"/>
        <v>0</v>
      </c>
      <c r="K119" s="7">
        <f t="shared" si="35"/>
        <v>5995105.7300000004</v>
      </c>
      <c r="L119" s="10">
        <f t="shared" si="41"/>
        <v>3.5200000000000002E-2</v>
      </c>
      <c r="M119" s="9">
        <f t="shared" si="36"/>
        <v>17585.64</v>
      </c>
      <c r="N119" s="7">
        <f t="shared" si="37"/>
        <v>298955.88000000012</v>
      </c>
      <c r="O119" s="7">
        <f t="shared" si="30"/>
        <v>5696149.8500000006</v>
      </c>
      <c r="Q119" s="7">
        <v>0</v>
      </c>
      <c r="R119" s="11">
        <v>3659014.18</v>
      </c>
      <c r="S119" s="7">
        <f t="shared" si="31"/>
        <v>3659014.18</v>
      </c>
      <c r="T119" s="7">
        <f t="shared" si="38"/>
        <v>6867158.3700000001</v>
      </c>
      <c r="U119" s="10">
        <f t="shared" si="34"/>
        <v>3.5200000000000002E-2</v>
      </c>
      <c r="V119" s="11">
        <f t="shared" si="39"/>
        <v>9410.56</v>
      </c>
      <c r="W119" s="7">
        <f t="shared" si="40"/>
        <v>248569.71999999997</v>
      </c>
      <c r="X119" s="7">
        <f t="shared" si="32"/>
        <v>6618588.6500000004</v>
      </c>
      <c r="AA119">
        <v>3659014.18</v>
      </c>
    </row>
    <row r="120" spans="1:27" x14ac:dyDescent="0.25">
      <c r="A120" s="6">
        <v>202102</v>
      </c>
      <c r="B120" s="6">
        <v>36500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f t="shared" si="29"/>
        <v>0</v>
      </c>
      <c r="K120" s="7">
        <f t="shared" si="35"/>
        <v>5995105.7300000004</v>
      </c>
      <c r="L120" s="10">
        <f t="shared" si="41"/>
        <v>3.5200000000000002E-2</v>
      </c>
      <c r="M120" s="9">
        <f t="shared" si="36"/>
        <v>17585.64</v>
      </c>
      <c r="N120" s="7">
        <f t="shared" si="37"/>
        <v>316541.52000000014</v>
      </c>
      <c r="O120" s="7">
        <f t="shared" si="30"/>
        <v>5678564.21</v>
      </c>
      <c r="Q120" s="7">
        <v>0</v>
      </c>
      <c r="R120" s="11">
        <v>167271.51</v>
      </c>
      <c r="S120" s="7">
        <f t="shared" si="31"/>
        <v>167271.51</v>
      </c>
      <c r="T120" s="7">
        <f t="shared" si="38"/>
        <v>7034429.8799999999</v>
      </c>
      <c r="U120" s="10">
        <f t="shared" si="34"/>
        <v>3.5200000000000002E-2</v>
      </c>
      <c r="V120" s="11">
        <f t="shared" si="39"/>
        <v>20143.66</v>
      </c>
      <c r="W120" s="7">
        <f t="shared" si="40"/>
        <v>268713.37999999995</v>
      </c>
      <c r="X120" s="7">
        <f t="shared" si="32"/>
        <v>6765716.5</v>
      </c>
      <c r="AA120">
        <v>167271.51</v>
      </c>
    </row>
    <row r="121" spans="1:27" x14ac:dyDescent="0.25">
      <c r="A121" s="6">
        <v>202103</v>
      </c>
      <c r="B121" s="6">
        <v>36500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f t="shared" si="29"/>
        <v>0</v>
      </c>
      <c r="K121" s="7">
        <f t="shared" si="35"/>
        <v>5995105.7300000004</v>
      </c>
      <c r="L121" s="10">
        <f t="shared" si="41"/>
        <v>3.5200000000000002E-2</v>
      </c>
      <c r="M121" s="9">
        <f t="shared" si="36"/>
        <v>17585.64</v>
      </c>
      <c r="N121" s="7">
        <f t="shared" si="37"/>
        <v>334127.16000000015</v>
      </c>
      <c r="O121" s="7">
        <f t="shared" si="30"/>
        <v>5660978.5700000003</v>
      </c>
      <c r="Q121" s="7">
        <v>0</v>
      </c>
      <c r="R121" s="11">
        <v>217725.19</v>
      </c>
      <c r="S121" s="7">
        <f t="shared" si="31"/>
        <v>217725.19</v>
      </c>
      <c r="T121" s="7">
        <f t="shared" si="38"/>
        <v>7252155.0700000003</v>
      </c>
      <c r="U121" s="10">
        <f t="shared" si="34"/>
        <v>3.5200000000000002E-2</v>
      </c>
      <c r="V121" s="11">
        <f t="shared" si="39"/>
        <v>20634.330000000002</v>
      </c>
      <c r="W121" s="7">
        <f t="shared" si="40"/>
        <v>289347.70999999996</v>
      </c>
      <c r="X121" s="7">
        <f t="shared" si="32"/>
        <v>6962807.3600000003</v>
      </c>
      <c r="AA121">
        <v>217725.19</v>
      </c>
    </row>
    <row r="122" spans="1:27" x14ac:dyDescent="0.25">
      <c r="A122" s="6">
        <v>202104</v>
      </c>
      <c r="B122" s="6">
        <v>36500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f t="shared" si="29"/>
        <v>0</v>
      </c>
      <c r="K122" s="7">
        <f t="shared" si="35"/>
        <v>5995105.7300000004</v>
      </c>
      <c r="L122" s="10">
        <f t="shared" si="41"/>
        <v>3.5200000000000002E-2</v>
      </c>
      <c r="M122" s="9">
        <f t="shared" si="36"/>
        <v>17585.64</v>
      </c>
      <c r="N122" s="7">
        <f t="shared" si="37"/>
        <v>351712.80000000016</v>
      </c>
      <c r="O122" s="7">
        <f t="shared" si="30"/>
        <v>5643392.9300000006</v>
      </c>
      <c r="Q122" s="7">
        <v>0</v>
      </c>
      <c r="R122" s="11">
        <v>136193.22</v>
      </c>
      <c r="S122" s="7">
        <f t="shared" si="31"/>
        <v>136193.22</v>
      </c>
      <c r="T122" s="7">
        <f t="shared" si="38"/>
        <v>7388348.29</v>
      </c>
      <c r="U122" s="10">
        <f t="shared" si="34"/>
        <v>3.5200000000000002E-2</v>
      </c>
      <c r="V122" s="11">
        <f t="shared" si="39"/>
        <v>21272.99</v>
      </c>
      <c r="W122" s="7">
        <f t="shared" si="40"/>
        <v>310620.69999999995</v>
      </c>
      <c r="X122" s="7">
        <f t="shared" si="32"/>
        <v>7077727.5899999999</v>
      </c>
      <c r="AA122">
        <v>136193.22</v>
      </c>
    </row>
    <row r="123" spans="1:27" x14ac:dyDescent="0.25">
      <c r="A123" s="6">
        <v>202105</v>
      </c>
      <c r="B123" s="6">
        <v>36500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f t="shared" si="29"/>
        <v>0</v>
      </c>
      <c r="K123" s="7">
        <f t="shared" si="35"/>
        <v>5995105.7300000004</v>
      </c>
      <c r="L123" s="10">
        <f t="shared" si="41"/>
        <v>3.5200000000000002E-2</v>
      </c>
      <c r="M123" s="9">
        <f t="shared" si="36"/>
        <v>17585.64</v>
      </c>
      <c r="N123" s="7">
        <f t="shared" si="37"/>
        <v>369298.44000000018</v>
      </c>
      <c r="O123" s="7">
        <f t="shared" si="30"/>
        <v>5625807.29</v>
      </c>
      <c r="Q123" s="7">
        <v>0</v>
      </c>
      <c r="R123" s="11">
        <v>208198.75</v>
      </c>
      <c r="S123" s="7">
        <f t="shared" si="31"/>
        <v>208198.75</v>
      </c>
      <c r="T123" s="7">
        <f t="shared" si="38"/>
        <v>7596547.04</v>
      </c>
      <c r="U123" s="10">
        <f t="shared" si="34"/>
        <v>3.5200000000000002E-2</v>
      </c>
      <c r="V123" s="11">
        <f t="shared" si="39"/>
        <v>21672.49</v>
      </c>
      <c r="W123" s="7">
        <f t="shared" si="40"/>
        <v>332293.18999999994</v>
      </c>
      <c r="X123" s="7">
        <f t="shared" si="32"/>
        <v>7264253.8499999996</v>
      </c>
      <c r="AA123">
        <v>208198.75</v>
      </c>
    </row>
    <row r="124" spans="1:27" x14ac:dyDescent="0.25">
      <c r="A124" s="6">
        <v>202106</v>
      </c>
      <c r="B124" s="6">
        <v>36500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f t="shared" si="29"/>
        <v>0</v>
      </c>
      <c r="K124" s="7">
        <f t="shared" si="35"/>
        <v>5995105.7300000004</v>
      </c>
      <c r="L124" s="10">
        <f t="shared" si="41"/>
        <v>3.5200000000000002E-2</v>
      </c>
      <c r="M124" s="9">
        <f t="shared" si="36"/>
        <v>17585.64</v>
      </c>
      <c r="N124" s="7">
        <f t="shared" si="37"/>
        <v>386884.08000000019</v>
      </c>
      <c r="O124" s="7">
        <f t="shared" si="30"/>
        <v>5608221.6500000004</v>
      </c>
      <c r="Q124" s="7">
        <v>0</v>
      </c>
      <c r="R124" s="11">
        <v>167565.87</v>
      </c>
      <c r="S124" s="7">
        <f t="shared" si="31"/>
        <v>167565.87</v>
      </c>
      <c r="T124" s="7">
        <f t="shared" si="38"/>
        <v>7764112.9100000001</v>
      </c>
      <c r="U124" s="10">
        <f t="shared" si="34"/>
        <v>3.5200000000000002E-2</v>
      </c>
      <c r="V124" s="11">
        <f t="shared" si="39"/>
        <v>22283.200000000001</v>
      </c>
      <c r="W124" s="7">
        <f t="shared" si="40"/>
        <v>354576.38999999996</v>
      </c>
      <c r="X124" s="7">
        <f t="shared" si="32"/>
        <v>7409536.5200000005</v>
      </c>
      <c r="AA124">
        <v>167565.87</v>
      </c>
    </row>
    <row r="125" spans="1:27" x14ac:dyDescent="0.25">
      <c r="A125" s="6">
        <v>202107</v>
      </c>
      <c r="B125" s="6">
        <v>36500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f t="shared" si="29"/>
        <v>0</v>
      </c>
      <c r="K125" s="7">
        <f t="shared" si="35"/>
        <v>5995105.7300000004</v>
      </c>
      <c r="L125" s="10">
        <f t="shared" si="41"/>
        <v>3.5200000000000002E-2</v>
      </c>
      <c r="M125" s="9">
        <f t="shared" si="36"/>
        <v>17585.64</v>
      </c>
      <c r="N125" s="7">
        <f t="shared" si="37"/>
        <v>404469.7200000002</v>
      </c>
      <c r="O125" s="7">
        <f t="shared" si="30"/>
        <v>5590636.0099999998</v>
      </c>
      <c r="Q125" s="7">
        <v>0</v>
      </c>
      <c r="R125" s="11">
        <v>215132.13</v>
      </c>
      <c r="S125" s="7">
        <f t="shared" si="31"/>
        <v>215132.13</v>
      </c>
      <c r="T125" s="7">
        <f t="shared" si="38"/>
        <v>7979245.04</v>
      </c>
      <c r="U125" s="10">
        <f t="shared" si="34"/>
        <v>3.5200000000000002E-2</v>
      </c>
      <c r="V125" s="11">
        <f t="shared" si="39"/>
        <v>22774.73</v>
      </c>
      <c r="W125" s="7">
        <f t="shared" si="40"/>
        <v>377351.11999999994</v>
      </c>
      <c r="X125" s="7">
        <f t="shared" si="32"/>
        <v>7601893.9199999999</v>
      </c>
      <c r="AA125">
        <v>215132.13</v>
      </c>
    </row>
    <row r="126" spans="1:27" x14ac:dyDescent="0.25">
      <c r="A126" s="6">
        <v>202108</v>
      </c>
      <c r="B126" s="6">
        <v>36500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f t="shared" si="29"/>
        <v>0</v>
      </c>
      <c r="K126" s="7">
        <f t="shared" si="35"/>
        <v>5995105.7300000004</v>
      </c>
      <c r="L126" s="10">
        <f t="shared" si="41"/>
        <v>3.5200000000000002E-2</v>
      </c>
      <c r="M126" s="9">
        <f t="shared" si="36"/>
        <v>17585.64</v>
      </c>
      <c r="N126" s="7">
        <f t="shared" si="37"/>
        <v>422055.36000000022</v>
      </c>
      <c r="O126" s="7">
        <f t="shared" si="30"/>
        <v>5573050.3700000001</v>
      </c>
      <c r="Q126" s="7">
        <v>0</v>
      </c>
      <c r="R126" s="11">
        <v>199483.89</v>
      </c>
      <c r="S126" s="7">
        <f t="shared" si="31"/>
        <v>199483.89</v>
      </c>
      <c r="T126" s="7">
        <f t="shared" si="38"/>
        <v>8178728.9299999997</v>
      </c>
      <c r="U126" s="10">
        <f t="shared" si="34"/>
        <v>3.5200000000000002E-2</v>
      </c>
      <c r="V126" s="11">
        <f t="shared" si="39"/>
        <v>23405.79</v>
      </c>
      <c r="W126" s="7">
        <f t="shared" si="40"/>
        <v>400756.90999999992</v>
      </c>
      <c r="X126" s="7">
        <f t="shared" si="32"/>
        <v>7777972.0199999996</v>
      </c>
      <c r="AA126">
        <v>199483.89</v>
      </c>
    </row>
    <row r="127" spans="1:27" x14ac:dyDescent="0.25">
      <c r="A127" s="6">
        <v>202109</v>
      </c>
      <c r="B127" s="6">
        <v>36500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f t="shared" si="29"/>
        <v>0</v>
      </c>
      <c r="K127" s="7">
        <f t="shared" si="35"/>
        <v>5995105.7300000004</v>
      </c>
      <c r="L127" s="10">
        <f t="shared" si="41"/>
        <v>3.5200000000000002E-2</v>
      </c>
      <c r="M127" s="9">
        <f t="shared" si="36"/>
        <v>17585.64</v>
      </c>
      <c r="N127" s="7">
        <f t="shared" si="37"/>
        <v>439641.00000000023</v>
      </c>
      <c r="O127" s="7">
        <f t="shared" si="30"/>
        <v>5555464.7300000004</v>
      </c>
      <c r="Q127" s="7">
        <v>0</v>
      </c>
      <c r="R127" s="11">
        <v>313146.84999999998</v>
      </c>
      <c r="S127" s="7">
        <f t="shared" si="31"/>
        <v>313146.84999999998</v>
      </c>
      <c r="T127" s="7">
        <f t="shared" si="38"/>
        <v>8491875.7799999993</v>
      </c>
      <c r="U127" s="10">
        <f t="shared" si="34"/>
        <v>3.5200000000000002E-2</v>
      </c>
      <c r="V127" s="11">
        <f t="shared" si="39"/>
        <v>23990.94</v>
      </c>
      <c r="W127" s="7">
        <f t="shared" si="40"/>
        <v>424747.84999999992</v>
      </c>
      <c r="X127" s="7">
        <f t="shared" si="32"/>
        <v>8067127.9299999997</v>
      </c>
      <c r="AA127">
        <v>313146.84999999998</v>
      </c>
    </row>
    <row r="128" spans="1:27" x14ac:dyDescent="0.25">
      <c r="A128" s="6">
        <v>202110</v>
      </c>
      <c r="B128" s="6">
        <v>36500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f t="shared" si="29"/>
        <v>0</v>
      </c>
      <c r="K128" s="7">
        <f t="shared" si="35"/>
        <v>5995105.7300000004</v>
      </c>
      <c r="L128" s="10">
        <f t="shared" si="41"/>
        <v>3.5200000000000002E-2</v>
      </c>
      <c r="M128" s="9">
        <f t="shared" si="36"/>
        <v>17585.64</v>
      </c>
      <c r="N128" s="7">
        <f t="shared" si="37"/>
        <v>457226.64000000025</v>
      </c>
      <c r="O128" s="7">
        <f t="shared" si="30"/>
        <v>5537879.0899999999</v>
      </c>
      <c r="Q128" s="7">
        <v>0</v>
      </c>
      <c r="R128" s="11">
        <v>148655.5</v>
      </c>
      <c r="S128" s="7">
        <f t="shared" si="31"/>
        <v>148655.5</v>
      </c>
      <c r="T128" s="7">
        <f t="shared" si="38"/>
        <v>8640531.2799999993</v>
      </c>
      <c r="U128" s="10">
        <f t="shared" si="34"/>
        <v>3.5200000000000002E-2</v>
      </c>
      <c r="V128" s="11">
        <f t="shared" si="39"/>
        <v>24909.5</v>
      </c>
      <c r="W128" s="7">
        <f t="shared" si="40"/>
        <v>449657.34999999992</v>
      </c>
      <c r="X128" s="7">
        <f t="shared" si="32"/>
        <v>8190873.9299999997</v>
      </c>
      <c r="AA128">
        <v>148655.5</v>
      </c>
    </row>
    <row r="129" spans="1:27" x14ac:dyDescent="0.25">
      <c r="A129" s="6">
        <v>202111</v>
      </c>
      <c r="B129" s="6">
        <v>36500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f t="shared" si="29"/>
        <v>0</v>
      </c>
      <c r="K129" s="7">
        <f t="shared" si="35"/>
        <v>5995105.7300000004</v>
      </c>
      <c r="L129" s="10">
        <f t="shared" si="41"/>
        <v>3.5200000000000002E-2</v>
      </c>
      <c r="M129" s="9">
        <f t="shared" si="36"/>
        <v>17585.64</v>
      </c>
      <c r="N129" s="7">
        <f t="shared" si="37"/>
        <v>474812.28000000026</v>
      </c>
      <c r="O129" s="7">
        <f t="shared" si="30"/>
        <v>5520293.4500000002</v>
      </c>
      <c r="Q129" s="7">
        <v>0</v>
      </c>
      <c r="R129" s="11">
        <v>286410.01</v>
      </c>
      <c r="S129" s="7">
        <f t="shared" si="31"/>
        <v>286410.01</v>
      </c>
      <c r="T129" s="7">
        <f t="shared" si="38"/>
        <v>8926941.2899999991</v>
      </c>
      <c r="U129" s="10">
        <f t="shared" si="34"/>
        <v>3.5200000000000002E-2</v>
      </c>
      <c r="V129" s="11">
        <f t="shared" si="39"/>
        <v>25345.56</v>
      </c>
      <c r="W129" s="7">
        <f t="shared" si="40"/>
        <v>475002.90999999992</v>
      </c>
      <c r="X129" s="7">
        <f t="shared" si="32"/>
        <v>8451938.379999999</v>
      </c>
      <c r="AA129">
        <v>286410.01</v>
      </c>
    </row>
    <row r="130" spans="1:27" x14ac:dyDescent="0.25">
      <c r="A130" s="6">
        <v>202112</v>
      </c>
      <c r="B130" s="6">
        <v>36500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f t="shared" si="29"/>
        <v>0</v>
      </c>
      <c r="K130" s="7">
        <f t="shared" si="35"/>
        <v>5995105.7300000004</v>
      </c>
      <c r="L130" s="10">
        <f t="shared" si="41"/>
        <v>3.5200000000000002E-2</v>
      </c>
      <c r="M130" s="9">
        <f t="shared" si="36"/>
        <v>17585.64</v>
      </c>
      <c r="N130" s="7">
        <f t="shared" si="37"/>
        <v>492397.92000000027</v>
      </c>
      <c r="O130" s="7">
        <f t="shared" si="30"/>
        <v>5502707.8100000005</v>
      </c>
      <c r="Q130" s="7">
        <v>0</v>
      </c>
      <c r="R130" s="11">
        <v>146342.59</v>
      </c>
      <c r="S130" s="7">
        <f t="shared" si="31"/>
        <v>146342.59</v>
      </c>
      <c r="T130" s="7">
        <f t="shared" si="38"/>
        <v>9073283.879999999</v>
      </c>
      <c r="U130" s="10">
        <f t="shared" si="34"/>
        <v>3.5200000000000002E-2</v>
      </c>
      <c r="V130" s="11">
        <f t="shared" si="39"/>
        <v>26185.69</v>
      </c>
      <c r="W130" s="7">
        <f t="shared" si="40"/>
        <v>501188.59999999992</v>
      </c>
      <c r="X130" s="7">
        <f t="shared" si="32"/>
        <v>8572095.2799999993</v>
      </c>
      <c r="AA130">
        <v>146342.59</v>
      </c>
    </row>
    <row r="131" spans="1:27" x14ac:dyDescent="0.25">
      <c r="A131" s="6">
        <v>202201</v>
      </c>
      <c r="B131" s="6">
        <v>36500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f t="shared" si="29"/>
        <v>0</v>
      </c>
      <c r="K131" s="7">
        <f t="shared" si="35"/>
        <v>5995105.7300000004</v>
      </c>
      <c r="L131" s="10">
        <f t="shared" si="41"/>
        <v>3.5200000000000002E-2</v>
      </c>
      <c r="M131" s="9">
        <f t="shared" si="36"/>
        <v>17585.64</v>
      </c>
      <c r="N131" s="7">
        <f t="shared" si="37"/>
        <v>509983.56000000029</v>
      </c>
      <c r="O131" s="7">
        <f t="shared" si="30"/>
        <v>5485122.1699999999</v>
      </c>
      <c r="Q131" s="7">
        <v>0</v>
      </c>
      <c r="R131" s="11">
        <v>158691.79999999999</v>
      </c>
      <c r="S131" s="7">
        <f t="shared" si="31"/>
        <v>158691.79999999999</v>
      </c>
      <c r="T131" s="7">
        <f t="shared" si="38"/>
        <v>9231975.6799999997</v>
      </c>
      <c r="U131" s="10">
        <f t="shared" si="34"/>
        <v>3.5200000000000002E-2</v>
      </c>
      <c r="V131" s="11">
        <f t="shared" si="39"/>
        <v>26614.97</v>
      </c>
      <c r="W131" s="7">
        <f t="shared" si="40"/>
        <v>527803.56999999995</v>
      </c>
      <c r="X131" s="7">
        <f t="shared" si="32"/>
        <v>8704172.1099999994</v>
      </c>
      <c r="AA131">
        <v>158691.79999999999</v>
      </c>
    </row>
    <row r="132" spans="1:27" x14ac:dyDescent="0.25">
      <c r="A132" s="6">
        <v>202202</v>
      </c>
      <c r="B132" s="6">
        <v>36500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f t="shared" si="29"/>
        <v>0</v>
      </c>
      <c r="K132" s="7">
        <f t="shared" si="35"/>
        <v>5995105.7300000004</v>
      </c>
      <c r="L132" s="10">
        <f t="shared" si="41"/>
        <v>3.5200000000000002E-2</v>
      </c>
      <c r="M132" s="9">
        <f t="shared" si="36"/>
        <v>17585.64</v>
      </c>
      <c r="N132" s="7">
        <f t="shared" si="37"/>
        <v>527569.2000000003</v>
      </c>
      <c r="O132" s="7">
        <f t="shared" si="30"/>
        <v>5467536.5300000003</v>
      </c>
      <c r="Q132" s="7">
        <v>0</v>
      </c>
      <c r="R132" s="11">
        <v>172685.86000000002</v>
      </c>
      <c r="S132" s="7">
        <f t="shared" si="31"/>
        <v>172685.86000000002</v>
      </c>
      <c r="T132" s="7">
        <f t="shared" si="38"/>
        <v>9404661.5399999991</v>
      </c>
      <c r="U132" s="10">
        <f t="shared" si="34"/>
        <v>3.5200000000000002E-2</v>
      </c>
      <c r="V132" s="11">
        <f t="shared" si="39"/>
        <v>27080.46</v>
      </c>
      <c r="W132" s="7">
        <f t="shared" si="40"/>
        <v>554884.02999999991</v>
      </c>
      <c r="X132" s="7">
        <f t="shared" si="32"/>
        <v>8849777.5099999998</v>
      </c>
      <c r="AA132">
        <v>172685.86000000002</v>
      </c>
    </row>
    <row r="133" spans="1:27" x14ac:dyDescent="0.25">
      <c r="A133" s="6">
        <v>202203</v>
      </c>
      <c r="B133" s="6">
        <v>36500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f t="shared" si="29"/>
        <v>0</v>
      </c>
      <c r="K133" s="7">
        <f t="shared" si="35"/>
        <v>5995105.7300000004</v>
      </c>
      <c r="L133" s="10">
        <f t="shared" si="41"/>
        <v>3.5200000000000002E-2</v>
      </c>
      <c r="M133" s="9">
        <f t="shared" si="36"/>
        <v>17585.64</v>
      </c>
      <c r="N133" s="7">
        <f t="shared" si="37"/>
        <v>545154.84000000032</v>
      </c>
      <c r="O133" s="7">
        <f t="shared" si="30"/>
        <v>5449950.8900000006</v>
      </c>
      <c r="Q133" s="7">
        <v>0</v>
      </c>
      <c r="R133" s="11">
        <v>265334.96000000002</v>
      </c>
      <c r="S133" s="7">
        <f t="shared" si="31"/>
        <v>265334.96000000002</v>
      </c>
      <c r="T133" s="7">
        <f t="shared" si="38"/>
        <v>9669996.5</v>
      </c>
      <c r="U133" s="10">
        <f t="shared" si="34"/>
        <v>3.5200000000000002E-2</v>
      </c>
      <c r="V133" s="11">
        <f t="shared" si="39"/>
        <v>27587.01</v>
      </c>
      <c r="W133" s="7">
        <f t="shared" si="40"/>
        <v>582471.03999999992</v>
      </c>
      <c r="X133" s="7">
        <f t="shared" si="32"/>
        <v>9087525.4600000009</v>
      </c>
      <c r="AA133">
        <v>265334.96000000002</v>
      </c>
    </row>
    <row r="134" spans="1:27" x14ac:dyDescent="0.25">
      <c r="A134" s="6">
        <v>202204</v>
      </c>
      <c r="B134" s="6">
        <v>36500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f t="shared" si="29"/>
        <v>0</v>
      </c>
      <c r="K134" s="7">
        <f t="shared" si="35"/>
        <v>5995105.7300000004</v>
      </c>
      <c r="L134" s="10">
        <f t="shared" si="41"/>
        <v>3.5200000000000002E-2</v>
      </c>
      <c r="M134" s="9">
        <f t="shared" si="36"/>
        <v>17585.64</v>
      </c>
      <c r="N134" s="7">
        <f t="shared" si="37"/>
        <v>562740.48000000033</v>
      </c>
      <c r="O134" s="7">
        <f t="shared" si="30"/>
        <v>5432365.25</v>
      </c>
      <c r="Q134" s="7">
        <v>0</v>
      </c>
      <c r="R134" s="11">
        <v>288026.25</v>
      </c>
      <c r="S134" s="7">
        <f t="shared" si="31"/>
        <v>288026.25</v>
      </c>
      <c r="T134" s="7">
        <f t="shared" si="38"/>
        <v>9958022.75</v>
      </c>
      <c r="U134" s="10">
        <f t="shared" si="34"/>
        <v>3.5200000000000002E-2</v>
      </c>
      <c r="V134" s="11">
        <f t="shared" si="39"/>
        <v>28365.32</v>
      </c>
      <c r="W134" s="7">
        <f t="shared" si="40"/>
        <v>610836.35999999987</v>
      </c>
      <c r="X134" s="7">
        <f t="shared" si="32"/>
        <v>9347186.3900000006</v>
      </c>
      <c r="AA134">
        <v>288026.25</v>
      </c>
    </row>
    <row r="135" spans="1:27" x14ac:dyDescent="0.25">
      <c r="A135" s="6">
        <v>202205</v>
      </c>
      <c r="B135" s="6">
        <v>36500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f t="shared" si="29"/>
        <v>0</v>
      </c>
      <c r="K135" s="7">
        <f t="shared" si="35"/>
        <v>5995105.7300000004</v>
      </c>
      <c r="L135" s="10">
        <f t="shared" si="41"/>
        <v>3.5200000000000002E-2</v>
      </c>
      <c r="M135" s="9">
        <f t="shared" si="36"/>
        <v>17585.64</v>
      </c>
      <c r="N135" s="7">
        <f t="shared" si="37"/>
        <v>580326.12000000034</v>
      </c>
      <c r="O135" s="7">
        <f t="shared" si="30"/>
        <v>5414779.6100000003</v>
      </c>
      <c r="Q135" s="7">
        <v>0</v>
      </c>
      <c r="R135" s="11">
        <v>279667.71000000002</v>
      </c>
      <c r="S135" s="7">
        <f t="shared" si="31"/>
        <v>279667.71000000002</v>
      </c>
      <c r="T135" s="7">
        <f t="shared" si="38"/>
        <v>10237690.460000001</v>
      </c>
      <c r="U135" s="10">
        <f t="shared" si="34"/>
        <v>3.5200000000000002E-2</v>
      </c>
      <c r="V135" s="11">
        <f t="shared" si="39"/>
        <v>29210.2</v>
      </c>
      <c r="W135" s="7">
        <f t="shared" si="40"/>
        <v>640046.55999999982</v>
      </c>
      <c r="X135" s="7">
        <f t="shared" si="32"/>
        <v>9597643.9000000004</v>
      </c>
      <c r="AA135">
        <v>279667.71000000002</v>
      </c>
    </row>
    <row r="136" spans="1:27" x14ac:dyDescent="0.25">
      <c r="A136" s="6">
        <v>202206</v>
      </c>
      <c r="B136" s="6">
        <v>36500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f t="shared" si="29"/>
        <v>0</v>
      </c>
      <c r="K136" s="7">
        <f t="shared" si="35"/>
        <v>5995105.7300000004</v>
      </c>
      <c r="L136" s="10">
        <f t="shared" si="41"/>
        <v>3.5200000000000002E-2</v>
      </c>
      <c r="M136" s="9">
        <f t="shared" si="36"/>
        <v>17585.64</v>
      </c>
      <c r="N136" s="7">
        <f t="shared" si="37"/>
        <v>597911.76000000036</v>
      </c>
      <c r="O136" s="7">
        <f t="shared" si="30"/>
        <v>5397193.9699999997</v>
      </c>
      <c r="Q136" s="7">
        <v>0</v>
      </c>
      <c r="R136" s="11">
        <v>386216.68</v>
      </c>
      <c r="S136" s="7">
        <f t="shared" si="31"/>
        <v>386216.68</v>
      </c>
      <c r="T136" s="7">
        <f t="shared" si="38"/>
        <v>10623907.140000001</v>
      </c>
      <c r="U136" s="10">
        <f t="shared" si="34"/>
        <v>3.5200000000000002E-2</v>
      </c>
      <c r="V136" s="11">
        <f t="shared" si="39"/>
        <v>30030.560000000001</v>
      </c>
      <c r="W136" s="7">
        <f t="shared" si="40"/>
        <v>670077.11999999988</v>
      </c>
      <c r="X136" s="7">
        <f t="shared" si="32"/>
        <v>9953830.0200000014</v>
      </c>
      <c r="AA136">
        <v>386216.68</v>
      </c>
    </row>
    <row r="137" spans="1:27" x14ac:dyDescent="0.25">
      <c r="A137" s="6">
        <v>202207</v>
      </c>
      <c r="B137" s="6">
        <v>36500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f t="shared" si="29"/>
        <v>0</v>
      </c>
      <c r="K137" s="7">
        <f t="shared" si="35"/>
        <v>5995105.7300000004</v>
      </c>
      <c r="L137" s="10">
        <f t="shared" si="41"/>
        <v>3.5200000000000002E-2</v>
      </c>
      <c r="M137" s="9">
        <f t="shared" si="36"/>
        <v>17585.64</v>
      </c>
      <c r="N137" s="7">
        <f t="shared" si="37"/>
        <v>615497.40000000037</v>
      </c>
      <c r="O137" s="7">
        <f t="shared" si="30"/>
        <v>5379608.3300000001</v>
      </c>
      <c r="Q137" s="7">
        <v>0</v>
      </c>
      <c r="R137" s="11">
        <v>199592.11</v>
      </c>
      <c r="S137" s="7">
        <f t="shared" si="31"/>
        <v>199592.11</v>
      </c>
      <c r="T137" s="7">
        <f t="shared" si="38"/>
        <v>10823499.25</v>
      </c>
      <c r="U137" s="10">
        <f t="shared" si="34"/>
        <v>3.5200000000000002E-2</v>
      </c>
      <c r="V137" s="11">
        <f t="shared" si="39"/>
        <v>31163.46</v>
      </c>
      <c r="W137" s="7">
        <f t="shared" si="40"/>
        <v>701240.57999999984</v>
      </c>
      <c r="X137" s="7">
        <f t="shared" si="32"/>
        <v>10122258.67</v>
      </c>
      <c r="AA137">
        <v>199592.11</v>
      </c>
    </row>
    <row r="138" spans="1:27" x14ac:dyDescent="0.25">
      <c r="A138" s="6">
        <v>202208</v>
      </c>
      <c r="B138" s="6">
        <v>36500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f t="shared" si="29"/>
        <v>0</v>
      </c>
      <c r="K138" s="7">
        <f t="shared" si="35"/>
        <v>5995105.7300000004</v>
      </c>
      <c r="L138" s="10">
        <f t="shared" si="41"/>
        <v>3.5200000000000002E-2</v>
      </c>
      <c r="M138" s="9">
        <f t="shared" si="36"/>
        <v>17585.64</v>
      </c>
      <c r="N138" s="7">
        <f t="shared" si="37"/>
        <v>633083.04000000039</v>
      </c>
      <c r="O138" s="7">
        <f t="shared" si="30"/>
        <v>5362022.6900000004</v>
      </c>
      <c r="Q138" s="7">
        <v>0</v>
      </c>
      <c r="R138" s="11">
        <v>189315.13</v>
      </c>
      <c r="S138" s="7">
        <f t="shared" si="31"/>
        <v>189315.13</v>
      </c>
      <c r="T138" s="7">
        <f t="shared" si="38"/>
        <v>11012814.380000001</v>
      </c>
      <c r="U138" s="10">
        <f t="shared" si="34"/>
        <v>3.5200000000000002E-2</v>
      </c>
      <c r="V138" s="11">
        <f t="shared" si="39"/>
        <v>31748.93</v>
      </c>
      <c r="W138" s="7">
        <f t="shared" si="40"/>
        <v>732989.50999999989</v>
      </c>
      <c r="X138" s="7">
        <f t="shared" si="32"/>
        <v>10279824.870000001</v>
      </c>
      <c r="AA138">
        <v>189315.13</v>
      </c>
    </row>
    <row r="139" spans="1:27" x14ac:dyDescent="0.25">
      <c r="A139" s="6">
        <v>202209</v>
      </c>
      <c r="B139" s="6">
        <v>36500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f t="shared" si="29"/>
        <v>0</v>
      </c>
      <c r="K139" s="7">
        <f t="shared" si="35"/>
        <v>5995105.7300000004</v>
      </c>
      <c r="L139" s="10">
        <f t="shared" si="41"/>
        <v>3.5200000000000002E-2</v>
      </c>
      <c r="M139" s="9">
        <f t="shared" si="36"/>
        <v>17585.64</v>
      </c>
      <c r="N139" s="7">
        <f t="shared" si="37"/>
        <v>650668.6800000004</v>
      </c>
      <c r="O139" s="7">
        <f t="shared" si="30"/>
        <v>5344437.05</v>
      </c>
      <c r="Q139" s="7">
        <v>0</v>
      </c>
      <c r="R139" s="11">
        <v>201230.11</v>
      </c>
      <c r="S139" s="7">
        <f t="shared" si="31"/>
        <v>201230.11</v>
      </c>
      <c r="T139" s="7">
        <f t="shared" si="38"/>
        <v>11214044.49</v>
      </c>
      <c r="U139" s="10">
        <f t="shared" si="34"/>
        <v>3.5200000000000002E-2</v>
      </c>
      <c r="V139" s="11">
        <f t="shared" si="39"/>
        <v>32304.26</v>
      </c>
      <c r="W139" s="7">
        <f t="shared" si="40"/>
        <v>765293.7699999999</v>
      </c>
      <c r="X139" s="7">
        <f t="shared" si="32"/>
        <v>10448750.720000001</v>
      </c>
      <c r="AA139">
        <v>201230.11</v>
      </c>
    </row>
    <row r="140" spans="1:27" x14ac:dyDescent="0.25">
      <c r="A140" s="6">
        <v>202210</v>
      </c>
      <c r="B140" s="6">
        <v>36500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f t="shared" si="29"/>
        <v>0</v>
      </c>
      <c r="K140" s="7">
        <f t="shared" si="35"/>
        <v>5995105.7300000004</v>
      </c>
      <c r="L140" s="10">
        <f t="shared" si="41"/>
        <v>3.5200000000000002E-2</v>
      </c>
      <c r="M140" s="9">
        <f t="shared" si="36"/>
        <v>17585.64</v>
      </c>
      <c r="N140" s="7">
        <f t="shared" si="37"/>
        <v>668254.32000000041</v>
      </c>
      <c r="O140" s="7">
        <f t="shared" si="30"/>
        <v>5326851.41</v>
      </c>
      <c r="Q140" s="7">
        <v>0</v>
      </c>
      <c r="R140" s="11">
        <v>234815.04</v>
      </c>
      <c r="S140" s="7">
        <f t="shared" si="31"/>
        <v>234815.04</v>
      </c>
      <c r="T140" s="7">
        <f t="shared" si="38"/>
        <v>11448859.529999999</v>
      </c>
      <c r="U140" s="10">
        <f t="shared" si="34"/>
        <v>3.5200000000000002E-2</v>
      </c>
      <c r="V140" s="11">
        <f t="shared" si="39"/>
        <v>32894.53</v>
      </c>
      <c r="W140" s="7">
        <f t="shared" si="40"/>
        <v>798188.29999999993</v>
      </c>
      <c r="X140" s="7">
        <f t="shared" si="32"/>
        <v>10650671.229999999</v>
      </c>
      <c r="AA140">
        <v>234815.04</v>
      </c>
    </row>
    <row r="141" spans="1:27" x14ac:dyDescent="0.25">
      <c r="A141" s="6">
        <v>202211</v>
      </c>
      <c r="B141" s="6">
        <v>36500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f t="shared" si="29"/>
        <v>0</v>
      </c>
      <c r="K141" s="7">
        <f t="shared" si="35"/>
        <v>5995105.7300000004</v>
      </c>
      <c r="L141" s="10">
        <f t="shared" si="41"/>
        <v>3.5200000000000002E-2</v>
      </c>
      <c r="M141" s="9">
        <f t="shared" si="36"/>
        <v>17585.64</v>
      </c>
      <c r="N141" s="7">
        <f t="shared" si="37"/>
        <v>685839.96000000043</v>
      </c>
      <c r="O141" s="7">
        <f t="shared" si="30"/>
        <v>5309265.7699999996</v>
      </c>
      <c r="Q141" s="7">
        <v>0</v>
      </c>
      <c r="R141" s="11">
        <v>243316.73</v>
      </c>
      <c r="S141" s="7">
        <f t="shared" si="31"/>
        <v>243316.73</v>
      </c>
      <c r="T141" s="7">
        <f t="shared" si="38"/>
        <v>11692176.26</v>
      </c>
      <c r="U141" s="10">
        <f t="shared" si="34"/>
        <v>3.5200000000000002E-2</v>
      </c>
      <c r="V141" s="11">
        <f t="shared" si="39"/>
        <v>33583.32</v>
      </c>
      <c r="W141" s="7">
        <f t="shared" si="40"/>
        <v>831771.61999999988</v>
      </c>
      <c r="X141" s="7">
        <f t="shared" si="32"/>
        <v>10860404.640000001</v>
      </c>
      <c r="AA141">
        <v>243316.73</v>
      </c>
    </row>
    <row r="142" spans="1:27" x14ac:dyDescent="0.25">
      <c r="A142" s="6">
        <v>202212</v>
      </c>
      <c r="B142" s="6">
        <v>36500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f t="shared" si="29"/>
        <v>0</v>
      </c>
      <c r="K142" s="7">
        <f t="shared" si="35"/>
        <v>5995105.7300000004</v>
      </c>
      <c r="L142" s="10">
        <f t="shared" si="41"/>
        <v>3.5200000000000002E-2</v>
      </c>
      <c r="M142" s="9">
        <f t="shared" si="36"/>
        <v>17585.64</v>
      </c>
      <c r="N142" s="7">
        <f t="shared" si="37"/>
        <v>703425.60000000044</v>
      </c>
      <c r="O142" s="7">
        <f t="shared" si="30"/>
        <v>5291680.13</v>
      </c>
      <c r="Q142" s="7">
        <v>0</v>
      </c>
      <c r="R142" s="11">
        <v>132709.62</v>
      </c>
      <c r="S142" s="7">
        <f t="shared" si="31"/>
        <v>132709.62</v>
      </c>
      <c r="T142" s="7">
        <f t="shared" si="38"/>
        <v>11824885.879999999</v>
      </c>
      <c r="U142" s="10">
        <f t="shared" si="34"/>
        <v>3.5200000000000002E-2</v>
      </c>
      <c r="V142" s="11">
        <f t="shared" si="39"/>
        <v>34297.050000000003</v>
      </c>
      <c r="W142" s="7">
        <f t="shared" si="40"/>
        <v>866068.66999999993</v>
      </c>
      <c r="X142" s="7">
        <f t="shared" si="32"/>
        <v>10958817.209999999</v>
      </c>
      <c r="AA142">
        <v>132709.62</v>
      </c>
    </row>
    <row r="143" spans="1:27" x14ac:dyDescent="0.25">
      <c r="A143" s="6">
        <v>202301</v>
      </c>
      <c r="B143" s="6">
        <v>36500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f t="shared" si="29"/>
        <v>0</v>
      </c>
      <c r="K143" s="7">
        <f t="shared" si="35"/>
        <v>5995105.7300000004</v>
      </c>
      <c r="L143" s="10">
        <f t="shared" si="41"/>
        <v>3.5200000000000002E-2</v>
      </c>
      <c r="M143" s="9">
        <f t="shared" si="36"/>
        <v>17585.64</v>
      </c>
      <c r="N143" s="7">
        <f t="shared" si="37"/>
        <v>721011.24000000046</v>
      </c>
      <c r="O143" s="7">
        <f t="shared" si="30"/>
        <v>5274094.49</v>
      </c>
      <c r="Q143" s="7">
        <v>0</v>
      </c>
      <c r="R143" s="11">
        <v>313996.43</v>
      </c>
      <c r="S143" s="7">
        <f t="shared" si="31"/>
        <v>313996.43</v>
      </c>
      <c r="T143" s="7">
        <f t="shared" si="38"/>
        <v>12138882.309999999</v>
      </c>
      <c r="U143" s="10">
        <f t="shared" si="34"/>
        <v>3.5200000000000002E-2</v>
      </c>
      <c r="V143" s="11">
        <f t="shared" si="39"/>
        <v>34686.33</v>
      </c>
      <c r="W143" s="7">
        <f t="shared" si="40"/>
        <v>900754.99999999988</v>
      </c>
      <c r="X143" s="7">
        <f t="shared" si="32"/>
        <v>11238127.309999999</v>
      </c>
      <c r="AA143">
        <v>313996.43</v>
      </c>
    </row>
    <row r="144" spans="1:27" x14ac:dyDescent="0.25">
      <c r="A144" s="6">
        <v>202302</v>
      </c>
      <c r="B144" s="6">
        <v>36500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f t="shared" si="29"/>
        <v>0</v>
      </c>
      <c r="K144" s="7">
        <f t="shared" si="35"/>
        <v>5995105.7300000004</v>
      </c>
      <c r="L144" s="10">
        <f t="shared" si="41"/>
        <v>3.5200000000000002E-2</v>
      </c>
      <c r="M144" s="9">
        <f t="shared" si="36"/>
        <v>17585.64</v>
      </c>
      <c r="N144" s="7">
        <f t="shared" si="37"/>
        <v>738596.88000000047</v>
      </c>
      <c r="O144" s="7">
        <f t="shared" si="30"/>
        <v>5256508.8499999996</v>
      </c>
      <c r="Q144" s="7">
        <v>0</v>
      </c>
      <c r="R144" s="11">
        <v>226271.46</v>
      </c>
      <c r="S144" s="7">
        <f t="shared" si="31"/>
        <v>226271.46</v>
      </c>
      <c r="T144" s="7">
        <f t="shared" si="38"/>
        <v>12365153.77</v>
      </c>
      <c r="U144" s="10">
        <f t="shared" si="34"/>
        <v>3.5200000000000002E-2</v>
      </c>
      <c r="V144" s="11">
        <f t="shared" si="39"/>
        <v>35607.39</v>
      </c>
      <c r="W144" s="7">
        <f t="shared" si="40"/>
        <v>936362.3899999999</v>
      </c>
      <c r="X144" s="7">
        <f t="shared" si="32"/>
        <v>11428791.379999999</v>
      </c>
      <c r="AA144">
        <v>226271.46</v>
      </c>
    </row>
    <row r="145" spans="1:27" x14ac:dyDescent="0.25">
      <c r="A145" s="6">
        <v>202303</v>
      </c>
      <c r="B145" s="6">
        <v>36500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f t="shared" si="29"/>
        <v>0</v>
      </c>
      <c r="K145" s="7">
        <f t="shared" si="35"/>
        <v>5995105.7300000004</v>
      </c>
      <c r="L145" s="10">
        <f t="shared" si="41"/>
        <v>3.5200000000000002E-2</v>
      </c>
      <c r="M145" s="9">
        <f t="shared" si="36"/>
        <v>17585.64</v>
      </c>
      <c r="N145" s="7">
        <f t="shared" si="37"/>
        <v>756182.52000000048</v>
      </c>
      <c r="O145" s="7">
        <f t="shared" si="30"/>
        <v>5238923.21</v>
      </c>
      <c r="Q145" s="7">
        <v>0</v>
      </c>
      <c r="R145" s="11">
        <v>343246.03</v>
      </c>
      <c r="S145" s="7">
        <f t="shared" si="31"/>
        <v>343246.03</v>
      </c>
      <c r="T145" s="7">
        <f t="shared" si="38"/>
        <v>12708399.799999999</v>
      </c>
      <c r="U145" s="10">
        <f t="shared" si="34"/>
        <v>3.5200000000000002E-2</v>
      </c>
      <c r="V145" s="11">
        <f t="shared" si="39"/>
        <v>36271.120000000003</v>
      </c>
      <c r="W145" s="7">
        <f t="shared" si="40"/>
        <v>972633.50999999989</v>
      </c>
      <c r="X145" s="7">
        <f t="shared" si="32"/>
        <v>11735766.289999999</v>
      </c>
      <c r="AA145">
        <v>343246.03</v>
      </c>
    </row>
    <row r="146" spans="1:27" x14ac:dyDescent="0.25">
      <c r="A146" s="6">
        <v>202304</v>
      </c>
      <c r="B146" s="6">
        <v>36500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f t="shared" si="29"/>
        <v>0</v>
      </c>
      <c r="K146" s="7">
        <f t="shared" si="35"/>
        <v>5995105.7300000004</v>
      </c>
      <c r="L146" s="10">
        <f t="shared" si="41"/>
        <v>3.5200000000000002E-2</v>
      </c>
      <c r="M146" s="9">
        <f t="shared" si="36"/>
        <v>17585.64</v>
      </c>
      <c r="N146" s="7">
        <f t="shared" si="37"/>
        <v>773768.1600000005</v>
      </c>
      <c r="O146" s="7">
        <f t="shared" si="30"/>
        <v>5221337.57</v>
      </c>
      <c r="Q146" s="7">
        <v>0</v>
      </c>
      <c r="R146" s="11">
        <v>453265.93</v>
      </c>
      <c r="S146" s="7">
        <f t="shared" si="31"/>
        <v>453265.93</v>
      </c>
      <c r="T146" s="7">
        <f t="shared" si="38"/>
        <v>13161665.729999999</v>
      </c>
      <c r="U146" s="10">
        <f t="shared" si="34"/>
        <v>3.5200000000000002E-2</v>
      </c>
      <c r="V146" s="11">
        <f t="shared" si="39"/>
        <v>37277.97</v>
      </c>
      <c r="W146" s="7">
        <f t="shared" si="40"/>
        <v>1009911.4799999999</v>
      </c>
      <c r="X146" s="7">
        <f t="shared" si="32"/>
        <v>12151754.249999998</v>
      </c>
      <c r="AA146">
        <v>453265.93</v>
      </c>
    </row>
    <row r="147" spans="1:27" x14ac:dyDescent="0.25">
      <c r="A147" s="6">
        <v>202305</v>
      </c>
      <c r="B147" s="6">
        <v>36500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f t="shared" si="29"/>
        <v>0</v>
      </c>
      <c r="K147" s="7">
        <f t="shared" si="35"/>
        <v>5995105.7300000004</v>
      </c>
      <c r="L147" s="10">
        <f t="shared" si="41"/>
        <v>3.5200000000000002E-2</v>
      </c>
      <c r="M147" s="9">
        <f t="shared" si="36"/>
        <v>17585.64</v>
      </c>
      <c r="N147" s="7">
        <f t="shared" si="37"/>
        <v>791353.80000000051</v>
      </c>
      <c r="O147" s="7">
        <f t="shared" si="30"/>
        <v>5203751.93</v>
      </c>
      <c r="Q147" s="7">
        <v>0</v>
      </c>
      <c r="R147" s="11">
        <v>300879.88</v>
      </c>
      <c r="S147" s="7">
        <f t="shared" si="31"/>
        <v>300879.88</v>
      </c>
      <c r="T147" s="7">
        <f t="shared" si="38"/>
        <v>13462545.609999999</v>
      </c>
      <c r="U147" s="10">
        <f t="shared" si="34"/>
        <v>3.5200000000000002E-2</v>
      </c>
      <c r="V147" s="11">
        <f t="shared" si="39"/>
        <v>38607.550000000003</v>
      </c>
      <c r="W147" s="7">
        <f t="shared" si="40"/>
        <v>1048519.0299999999</v>
      </c>
      <c r="X147" s="7">
        <f t="shared" si="32"/>
        <v>12414026.58</v>
      </c>
      <c r="AA147">
        <v>300879.88</v>
      </c>
    </row>
    <row r="148" spans="1:27" x14ac:dyDescent="0.25">
      <c r="A148" s="6">
        <v>202306</v>
      </c>
      <c r="B148" s="6">
        <v>36500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f t="shared" si="29"/>
        <v>0</v>
      </c>
      <c r="K148" s="7">
        <f t="shared" si="35"/>
        <v>5995105.7300000004</v>
      </c>
      <c r="L148" s="10">
        <f t="shared" si="41"/>
        <v>3.5200000000000002E-2</v>
      </c>
      <c r="M148" s="9">
        <f t="shared" si="36"/>
        <v>17585.64</v>
      </c>
      <c r="N148" s="7">
        <f t="shared" si="37"/>
        <v>808939.44000000053</v>
      </c>
      <c r="O148" s="7">
        <f t="shared" si="30"/>
        <v>5186166.29</v>
      </c>
      <c r="Q148" s="7">
        <v>0</v>
      </c>
      <c r="R148" s="11">
        <v>266585.61</v>
      </c>
      <c r="S148" s="7">
        <f t="shared" si="31"/>
        <v>266585.61</v>
      </c>
      <c r="T148" s="7">
        <f t="shared" si="38"/>
        <v>13729131.219999999</v>
      </c>
      <c r="U148" s="10">
        <f t="shared" si="34"/>
        <v>3.5200000000000002E-2</v>
      </c>
      <c r="V148" s="11">
        <f t="shared" si="39"/>
        <v>39490.129999999997</v>
      </c>
      <c r="W148" s="7">
        <f t="shared" si="40"/>
        <v>1088009.1599999999</v>
      </c>
      <c r="X148" s="7">
        <f t="shared" si="32"/>
        <v>12641122.059999999</v>
      </c>
      <c r="AA148">
        <v>266585.61</v>
      </c>
    </row>
    <row r="149" spans="1:27" x14ac:dyDescent="0.25">
      <c r="A149" s="6">
        <v>202307</v>
      </c>
      <c r="B149" s="6">
        <v>36500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f t="shared" si="29"/>
        <v>0</v>
      </c>
      <c r="K149" s="7">
        <f t="shared" si="35"/>
        <v>5995105.7300000004</v>
      </c>
      <c r="L149" s="10">
        <f t="shared" si="41"/>
        <v>3.5200000000000002E-2</v>
      </c>
      <c r="M149" s="9">
        <f t="shared" si="36"/>
        <v>17585.64</v>
      </c>
      <c r="N149" s="7">
        <f t="shared" si="37"/>
        <v>826525.08000000054</v>
      </c>
      <c r="O149" s="7">
        <f t="shared" si="30"/>
        <v>5168580.6500000004</v>
      </c>
      <c r="Q149" s="7">
        <v>0</v>
      </c>
      <c r="R149" s="11">
        <v>71720.78</v>
      </c>
      <c r="S149" s="7">
        <f t="shared" si="31"/>
        <v>71720.78</v>
      </c>
      <c r="T149" s="7">
        <f t="shared" si="38"/>
        <v>13800851.999999998</v>
      </c>
      <c r="U149" s="10">
        <f t="shared" si="34"/>
        <v>3.5200000000000002E-2</v>
      </c>
      <c r="V149" s="11">
        <f t="shared" si="39"/>
        <v>40272.120000000003</v>
      </c>
      <c r="W149" s="7">
        <f t="shared" si="40"/>
        <v>1128281.28</v>
      </c>
      <c r="X149" s="7">
        <f t="shared" si="32"/>
        <v>12672570.719999999</v>
      </c>
      <c r="AA149">
        <v>71720.78</v>
      </c>
    </row>
    <row r="150" spans="1:27" x14ac:dyDescent="0.25">
      <c r="A150" s="6">
        <v>202308</v>
      </c>
      <c r="B150" s="6">
        <v>36500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f t="shared" si="29"/>
        <v>0</v>
      </c>
      <c r="K150" s="7">
        <f t="shared" si="35"/>
        <v>5995105.7300000004</v>
      </c>
      <c r="L150" s="10">
        <f t="shared" si="41"/>
        <v>3.5200000000000002E-2</v>
      </c>
      <c r="M150" s="9">
        <f t="shared" si="36"/>
        <v>17585.64</v>
      </c>
      <c r="N150" s="7">
        <f t="shared" si="37"/>
        <v>844110.72000000055</v>
      </c>
      <c r="O150" s="7">
        <f t="shared" si="30"/>
        <v>5150995.01</v>
      </c>
      <c r="Q150" s="7">
        <v>0</v>
      </c>
      <c r="R150" s="11">
        <v>92529.02</v>
      </c>
      <c r="S150" s="7">
        <f t="shared" si="31"/>
        <v>92529.02</v>
      </c>
      <c r="T150" s="7">
        <f t="shared" si="38"/>
        <v>13893381.019999998</v>
      </c>
      <c r="U150" s="10">
        <f t="shared" si="34"/>
        <v>3.5200000000000002E-2</v>
      </c>
      <c r="V150" s="11">
        <f t="shared" si="39"/>
        <v>40482.5</v>
      </c>
      <c r="W150" s="7">
        <f t="shared" si="40"/>
        <v>1168763.78</v>
      </c>
      <c r="X150" s="7">
        <f t="shared" si="32"/>
        <v>12724617.239999998</v>
      </c>
      <c r="AA150">
        <v>92529.02</v>
      </c>
    </row>
    <row r="151" spans="1:27" x14ac:dyDescent="0.25">
      <c r="A151" s="6">
        <v>202309</v>
      </c>
      <c r="B151" s="6">
        <v>36500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f t="shared" si="29"/>
        <v>0</v>
      </c>
      <c r="K151" s="7">
        <f t="shared" si="35"/>
        <v>5995105.7300000004</v>
      </c>
      <c r="L151" s="10">
        <f t="shared" si="41"/>
        <v>3.5200000000000002E-2</v>
      </c>
      <c r="M151" s="9">
        <f t="shared" si="36"/>
        <v>17585.64</v>
      </c>
      <c r="N151" s="7">
        <f t="shared" si="37"/>
        <v>861696.36000000057</v>
      </c>
      <c r="O151" s="7">
        <f t="shared" si="30"/>
        <v>5133409.37</v>
      </c>
      <c r="Q151" s="7">
        <v>0</v>
      </c>
      <c r="R151" s="11">
        <v>207786.62</v>
      </c>
      <c r="S151" s="7">
        <f t="shared" si="31"/>
        <v>207786.62</v>
      </c>
      <c r="T151" s="7">
        <f t="shared" si="38"/>
        <v>14101167.639999997</v>
      </c>
      <c r="U151" s="10">
        <f t="shared" si="34"/>
        <v>3.5200000000000002E-2</v>
      </c>
      <c r="V151" s="11">
        <f t="shared" si="39"/>
        <v>40753.919999999998</v>
      </c>
      <c r="W151" s="7">
        <f t="shared" si="40"/>
        <v>1209517.7</v>
      </c>
      <c r="X151" s="7">
        <f t="shared" si="32"/>
        <v>12891649.939999998</v>
      </c>
      <c r="AA151">
        <v>207786.62</v>
      </c>
    </row>
    <row r="152" spans="1:27" x14ac:dyDescent="0.25">
      <c r="A152" s="6">
        <v>202310</v>
      </c>
      <c r="B152" s="6">
        <v>36500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f t="shared" ref="J152:J180" si="42">SUM(C152:I152)</f>
        <v>0</v>
      </c>
      <c r="K152" s="7">
        <f t="shared" si="35"/>
        <v>5995105.7300000004</v>
      </c>
      <c r="L152" s="10">
        <f t="shared" si="41"/>
        <v>3.5200000000000002E-2</v>
      </c>
      <c r="M152" s="9">
        <f t="shared" si="36"/>
        <v>17585.64</v>
      </c>
      <c r="N152" s="7">
        <f t="shared" si="37"/>
        <v>879282.00000000058</v>
      </c>
      <c r="O152" s="7">
        <f t="shared" ref="O152:O180" si="43">K152-N152</f>
        <v>5115823.7299999995</v>
      </c>
      <c r="Q152" s="7">
        <v>0</v>
      </c>
      <c r="R152" s="11">
        <v>494727.62</v>
      </c>
      <c r="S152" s="7">
        <f t="shared" ref="S152:S180" si="44">SUM(Q152:R152)</f>
        <v>494727.62</v>
      </c>
      <c r="T152" s="7">
        <f t="shared" si="38"/>
        <v>14595895.259999996</v>
      </c>
      <c r="U152" s="10">
        <f t="shared" si="34"/>
        <v>3.5200000000000002E-2</v>
      </c>
      <c r="V152" s="11">
        <f t="shared" si="39"/>
        <v>41363.43</v>
      </c>
      <c r="W152" s="7">
        <f t="shared" si="40"/>
        <v>1250881.1299999999</v>
      </c>
      <c r="X152" s="7">
        <f t="shared" ref="X152:X180" si="45">T152-W152</f>
        <v>13345014.129999995</v>
      </c>
      <c r="AA152">
        <v>494727.62</v>
      </c>
    </row>
    <row r="153" spans="1:27" x14ac:dyDescent="0.25">
      <c r="A153" s="6">
        <v>202311</v>
      </c>
      <c r="B153" s="6">
        <v>36500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f t="shared" si="42"/>
        <v>0</v>
      </c>
      <c r="K153" s="7">
        <f t="shared" si="35"/>
        <v>5995105.7300000004</v>
      </c>
      <c r="L153" s="10">
        <f t="shared" si="41"/>
        <v>3.5200000000000002E-2</v>
      </c>
      <c r="M153" s="9">
        <f t="shared" si="36"/>
        <v>17585.64</v>
      </c>
      <c r="N153" s="7">
        <f t="shared" si="37"/>
        <v>896867.6400000006</v>
      </c>
      <c r="O153" s="7">
        <f t="shared" si="43"/>
        <v>5098238.09</v>
      </c>
      <c r="Q153" s="7">
        <v>0</v>
      </c>
      <c r="R153" s="11">
        <v>56781.38</v>
      </c>
      <c r="S153" s="7">
        <f t="shared" si="44"/>
        <v>56781.38</v>
      </c>
      <c r="T153" s="7">
        <f t="shared" si="38"/>
        <v>14652676.639999997</v>
      </c>
      <c r="U153" s="10">
        <f t="shared" ref="U153:U180" si="46">3.52%</f>
        <v>3.5200000000000002E-2</v>
      </c>
      <c r="V153" s="11">
        <f t="shared" si="39"/>
        <v>42814.63</v>
      </c>
      <c r="W153" s="7">
        <f t="shared" si="40"/>
        <v>1293695.7599999998</v>
      </c>
      <c r="X153" s="7">
        <f t="shared" si="45"/>
        <v>13358980.879999997</v>
      </c>
      <c r="AA153">
        <v>56781.38</v>
      </c>
    </row>
    <row r="154" spans="1:27" x14ac:dyDescent="0.25">
      <c r="A154" s="6">
        <v>202312</v>
      </c>
      <c r="B154" s="6">
        <v>36500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f t="shared" si="42"/>
        <v>0</v>
      </c>
      <c r="K154" s="7">
        <f t="shared" ref="K154:K180" si="47">K153+J154</f>
        <v>5995105.7300000004</v>
      </c>
      <c r="L154" s="10">
        <f t="shared" si="41"/>
        <v>3.5200000000000002E-2</v>
      </c>
      <c r="M154" s="9">
        <f t="shared" ref="M154:M180" si="48">ROUND(((L154*K153)/12),2)</f>
        <v>17585.64</v>
      </c>
      <c r="N154" s="7">
        <f t="shared" ref="N154:N180" si="49">M154+N153</f>
        <v>914453.28000000061</v>
      </c>
      <c r="O154" s="7">
        <f t="shared" si="43"/>
        <v>5080652.45</v>
      </c>
      <c r="Q154" s="7">
        <v>0</v>
      </c>
      <c r="R154" s="11">
        <v>4220.9799999999996</v>
      </c>
      <c r="S154" s="7">
        <f t="shared" si="44"/>
        <v>4220.9799999999996</v>
      </c>
      <c r="T154" s="7">
        <f t="shared" ref="T154:T180" si="50">T153+S154</f>
        <v>14656897.619999997</v>
      </c>
      <c r="U154" s="10">
        <f t="shared" si="46"/>
        <v>3.5200000000000002E-2</v>
      </c>
      <c r="V154" s="11">
        <f t="shared" ref="V154:V180" si="51">ROUND(((U154*T153)/12),2)</f>
        <v>42981.18</v>
      </c>
      <c r="W154" s="7">
        <f t="shared" si="40"/>
        <v>1336676.9399999997</v>
      </c>
      <c r="X154" s="7">
        <f t="shared" si="45"/>
        <v>13320220.679999998</v>
      </c>
      <c r="AA154">
        <v>4220.9799999999996</v>
      </c>
    </row>
    <row r="155" spans="1:27" x14ac:dyDescent="0.25">
      <c r="A155" s="6">
        <v>202401</v>
      </c>
      <c r="B155" s="6">
        <v>36500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f t="shared" si="42"/>
        <v>0</v>
      </c>
      <c r="K155" s="7">
        <f t="shared" si="47"/>
        <v>5995105.7300000004</v>
      </c>
      <c r="L155" s="10">
        <f t="shared" si="41"/>
        <v>3.5200000000000002E-2</v>
      </c>
      <c r="M155" s="9">
        <f t="shared" si="48"/>
        <v>17585.64</v>
      </c>
      <c r="N155" s="7">
        <f t="shared" si="49"/>
        <v>932038.92000000062</v>
      </c>
      <c r="O155" s="7">
        <f t="shared" si="43"/>
        <v>5063066.8099999996</v>
      </c>
      <c r="Q155" s="7">
        <v>0</v>
      </c>
      <c r="R155" s="11">
        <v>34659.07</v>
      </c>
      <c r="S155" s="7">
        <f t="shared" si="44"/>
        <v>34659.07</v>
      </c>
      <c r="T155" s="7">
        <f t="shared" si="50"/>
        <v>14691556.689999998</v>
      </c>
      <c r="U155" s="10">
        <f t="shared" si="46"/>
        <v>3.5200000000000002E-2</v>
      </c>
      <c r="V155" s="11">
        <f t="shared" si="51"/>
        <v>42993.57</v>
      </c>
      <c r="W155" s="7">
        <f t="shared" ref="W155:W180" si="52">V155+W154</f>
        <v>1379670.5099999998</v>
      </c>
      <c r="X155" s="7">
        <f t="shared" si="45"/>
        <v>13311886.179999998</v>
      </c>
      <c r="AA155">
        <v>34659.07</v>
      </c>
    </row>
    <row r="156" spans="1:27" x14ac:dyDescent="0.25">
      <c r="A156" s="6">
        <v>202402</v>
      </c>
      <c r="B156" s="6">
        <v>36500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f t="shared" si="42"/>
        <v>0</v>
      </c>
      <c r="K156" s="7">
        <f t="shared" si="47"/>
        <v>5995105.7300000004</v>
      </c>
      <c r="L156" s="10">
        <f t="shared" si="41"/>
        <v>3.5200000000000002E-2</v>
      </c>
      <c r="M156" s="9">
        <f t="shared" si="48"/>
        <v>17585.64</v>
      </c>
      <c r="N156" s="7">
        <f t="shared" si="49"/>
        <v>949624.56000000064</v>
      </c>
      <c r="O156" s="7">
        <f t="shared" si="43"/>
        <v>5045481.17</v>
      </c>
      <c r="Q156" s="7">
        <v>0</v>
      </c>
      <c r="R156" s="11">
        <v>72498.39</v>
      </c>
      <c r="S156" s="7">
        <f t="shared" si="44"/>
        <v>72498.39</v>
      </c>
      <c r="T156" s="7">
        <f t="shared" si="50"/>
        <v>14764055.079999998</v>
      </c>
      <c r="U156" s="10">
        <f t="shared" si="46"/>
        <v>3.5200000000000002E-2</v>
      </c>
      <c r="V156" s="11">
        <f t="shared" si="51"/>
        <v>43095.23</v>
      </c>
      <c r="W156" s="7">
        <f t="shared" si="52"/>
        <v>1422765.7399999998</v>
      </c>
      <c r="X156" s="7">
        <f t="shared" si="45"/>
        <v>13341289.339999998</v>
      </c>
      <c r="AA156">
        <v>72498.39</v>
      </c>
    </row>
    <row r="157" spans="1:27" x14ac:dyDescent="0.25">
      <c r="A157" s="6">
        <v>202403</v>
      </c>
      <c r="B157" s="6">
        <v>36500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f t="shared" si="42"/>
        <v>0</v>
      </c>
      <c r="K157" s="7">
        <f t="shared" si="47"/>
        <v>5995105.7300000004</v>
      </c>
      <c r="L157" s="10">
        <f t="shared" si="41"/>
        <v>3.5200000000000002E-2</v>
      </c>
      <c r="M157" s="9">
        <f t="shared" si="48"/>
        <v>17585.64</v>
      </c>
      <c r="N157" s="7">
        <f t="shared" si="49"/>
        <v>967210.20000000065</v>
      </c>
      <c r="O157" s="7">
        <f t="shared" si="43"/>
        <v>5027895.5299999993</v>
      </c>
      <c r="Q157" s="7">
        <v>0</v>
      </c>
      <c r="R157" s="11">
        <v>127034.67</v>
      </c>
      <c r="S157" s="7">
        <f t="shared" si="44"/>
        <v>127034.67</v>
      </c>
      <c r="T157" s="7">
        <f t="shared" si="50"/>
        <v>14891089.749999998</v>
      </c>
      <c r="U157" s="10">
        <f t="shared" si="46"/>
        <v>3.5200000000000002E-2</v>
      </c>
      <c r="V157" s="11">
        <f t="shared" si="51"/>
        <v>43307.89</v>
      </c>
      <c r="W157" s="7">
        <f t="shared" si="52"/>
        <v>1466073.6299999997</v>
      </c>
      <c r="X157" s="7">
        <f t="shared" si="45"/>
        <v>13425016.119999999</v>
      </c>
      <c r="AA157">
        <v>127034.67</v>
      </c>
    </row>
    <row r="158" spans="1:27" x14ac:dyDescent="0.25">
      <c r="A158" s="6">
        <v>202404</v>
      </c>
      <c r="B158" s="6">
        <v>36500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f t="shared" si="42"/>
        <v>0</v>
      </c>
      <c r="K158" s="7">
        <f t="shared" si="47"/>
        <v>5995105.7300000004</v>
      </c>
      <c r="L158" s="10">
        <f t="shared" si="41"/>
        <v>3.5200000000000002E-2</v>
      </c>
      <c r="M158" s="9">
        <f t="shared" si="48"/>
        <v>17585.64</v>
      </c>
      <c r="N158" s="7">
        <f t="shared" si="49"/>
        <v>984795.84000000067</v>
      </c>
      <c r="O158" s="7">
        <f t="shared" si="43"/>
        <v>5010309.8899999997</v>
      </c>
      <c r="Q158" s="7">
        <v>0</v>
      </c>
      <c r="R158" s="11">
        <v>108767.9</v>
      </c>
      <c r="S158" s="7">
        <f t="shared" si="44"/>
        <v>108767.9</v>
      </c>
      <c r="T158" s="7">
        <f t="shared" si="50"/>
        <v>14999857.649999999</v>
      </c>
      <c r="U158" s="10">
        <f t="shared" si="46"/>
        <v>3.5200000000000002E-2</v>
      </c>
      <c r="V158" s="11">
        <f t="shared" si="51"/>
        <v>43680.53</v>
      </c>
      <c r="W158" s="7">
        <f t="shared" si="52"/>
        <v>1509754.1599999997</v>
      </c>
      <c r="X158" s="7">
        <f t="shared" si="45"/>
        <v>13490103.489999998</v>
      </c>
      <c r="AA158">
        <v>108767.9</v>
      </c>
    </row>
    <row r="159" spans="1:27" x14ac:dyDescent="0.25">
      <c r="A159" s="6">
        <v>202405</v>
      </c>
      <c r="B159" s="6">
        <v>36500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f t="shared" si="42"/>
        <v>0</v>
      </c>
      <c r="K159" s="7">
        <f t="shared" si="47"/>
        <v>5995105.7300000004</v>
      </c>
      <c r="L159" s="10">
        <f t="shared" si="41"/>
        <v>3.5200000000000002E-2</v>
      </c>
      <c r="M159" s="9">
        <f t="shared" si="48"/>
        <v>17585.64</v>
      </c>
      <c r="N159" s="7">
        <f t="shared" si="49"/>
        <v>1002381.4800000007</v>
      </c>
      <c r="O159" s="7">
        <f t="shared" si="43"/>
        <v>4992724.25</v>
      </c>
      <c r="Q159" s="7">
        <v>0</v>
      </c>
      <c r="R159" s="11">
        <v>62435.74</v>
      </c>
      <c r="S159" s="7">
        <f t="shared" si="44"/>
        <v>62435.74</v>
      </c>
      <c r="T159" s="7">
        <f t="shared" si="50"/>
        <v>15062293.389999999</v>
      </c>
      <c r="U159" s="10">
        <f t="shared" si="46"/>
        <v>3.5200000000000002E-2</v>
      </c>
      <c r="V159" s="11">
        <f t="shared" si="51"/>
        <v>43999.58</v>
      </c>
      <c r="W159" s="7">
        <f t="shared" si="52"/>
        <v>1553753.7399999998</v>
      </c>
      <c r="X159" s="7">
        <f t="shared" si="45"/>
        <v>13508539.649999999</v>
      </c>
      <c r="AA159">
        <v>62435.74</v>
      </c>
    </row>
    <row r="160" spans="1:27" x14ac:dyDescent="0.25">
      <c r="A160" s="6">
        <v>202406</v>
      </c>
      <c r="B160" s="6">
        <v>36500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f t="shared" si="42"/>
        <v>0</v>
      </c>
      <c r="K160" s="7">
        <f t="shared" si="47"/>
        <v>5995105.7300000004</v>
      </c>
      <c r="L160" s="10">
        <f t="shared" si="41"/>
        <v>3.5200000000000002E-2</v>
      </c>
      <c r="M160" s="9">
        <f t="shared" si="48"/>
        <v>17585.64</v>
      </c>
      <c r="N160" s="7">
        <f t="shared" si="49"/>
        <v>1019967.1200000007</v>
      </c>
      <c r="O160" s="7">
        <f t="shared" si="43"/>
        <v>4975138.6099999994</v>
      </c>
      <c r="Q160" s="7">
        <v>0</v>
      </c>
      <c r="R160" s="11">
        <v>-13493.51</v>
      </c>
      <c r="S160" s="7">
        <f t="shared" si="44"/>
        <v>-13493.51</v>
      </c>
      <c r="T160" s="7">
        <f t="shared" si="50"/>
        <v>15048799.879999999</v>
      </c>
      <c r="U160" s="10">
        <f t="shared" si="46"/>
        <v>3.5200000000000002E-2</v>
      </c>
      <c r="V160" s="11">
        <f t="shared" si="51"/>
        <v>44182.73</v>
      </c>
      <c r="W160" s="7">
        <f t="shared" si="52"/>
        <v>1597936.4699999997</v>
      </c>
      <c r="X160" s="7">
        <f t="shared" si="45"/>
        <v>13450863.41</v>
      </c>
      <c r="AA160">
        <v>-13493.51</v>
      </c>
    </row>
    <row r="161" spans="1:27" x14ac:dyDescent="0.25">
      <c r="A161" s="6">
        <v>202407</v>
      </c>
      <c r="B161" s="6">
        <v>36500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f t="shared" si="42"/>
        <v>0</v>
      </c>
      <c r="K161" s="7">
        <f t="shared" si="47"/>
        <v>5995105.7300000004</v>
      </c>
      <c r="L161" s="10">
        <f t="shared" si="41"/>
        <v>3.5200000000000002E-2</v>
      </c>
      <c r="M161" s="9">
        <f t="shared" si="48"/>
        <v>17585.64</v>
      </c>
      <c r="N161" s="7">
        <f t="shared" si="49"/>
        <v>1037552.7600000007</v>
      </c>
      <c r="O161" s="7">
        <f t="shared" si="43"/>
        <v>4957552.97</v>
      </c>
      <c r="Q161" s="7">
        <v>0</v>
      </c>
      <c r="R161" s="11">
        <v>46568.77</v>
      </c>
      <c r="S161" s="7">
        <f t="shared" si="44"/>
        <v>46568.77</v>
      </c>
      <c r="T161" s="7">
        <f t="shared" si="50"/>
        <v>15095368.649999999</v>
      </c>
      <c r="U161" s="10">
        <f t="shared" si="46"/>
        <v>3.5200000000000002E-2</v>
      </c>
      <c r="V161" s="11">
        <f t="shared" si="51"/>
        <v>44143.15</v>
      </c>
      <c r="W161" s="7">
        <f t="shared" si="52"/>
        <v>1642079.6199999996</v>
      </c>
      <c r="X161" s="7">
        <f t="shared" si="45"/>
        <v>13453289.029999999</v>
      </c>
      <c r="AA161">
        <v>46568.77</v>
      </c>
    </row>
    <row r="162" spans="1:27" x14ac:dyDescent="0.25">
      <c r="A162" s="6">
        <v>202408</v>
      </c>
      <c r="B162" s="6">
        <v>36500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f t="shared" si="42"/>
        <v>0</v>
      </c>
      <c r="K162" s="7">
        <f t="shared" si="47"/>
        <v>5995105.7300000004</v>
      </c>
      <c r="L162" s="10">
        <f t="shared" si="41"/>
        <v>3.5200000000000002E-2</v>
      </c>
      <c r="M162" s="9">
        <f t="shared" si="48"/>
        <v>17585.64</v>
      </c>
      <c r="N162" s="7">
        <f t="shared" si="49"/>
        <v>1055138.4000000006</v>
      </c>
      <c r="O162" s="7">
        <f t="shared" si="43"/>
        <v>4939967.33</v>
      </c>
      <c r="Q162" s="7">
        <v>0</v>
      </c>
      <c r="R162" s="11">
        <v>167052.23000000001</v>
      </c>
      <c r="S162" s="7">
        <f t="shared" si="44"/>
        <v>167052.23000000001</v>
      </c>
      <c r="T162" s="7">
        <f t="shared" si="50"/>
        <v>15262420.879999999</v>
      </c>
      <c r="U162" s="10">
        <f t="shared" si="46"/>
        <v>3.5200000000000002E-2</v>
      </c>
      <c r="V162" s="11">
        <f t="shared" si="51"/>
        <v>44279.75</v>
      </c>
      <c r="W162" s="7">
        <f t="shared" si="52"/>
        <v>1686359.3699999996</v>
      </c>
      <c r="X162" s="7">
        <f t="shared" si="45"/>
        <v>13576061.51</v>
      </c>
      <c r="AA162">
        <v>167052.23000000001</v>
      </c>
    </row>
    <row r="163" spans="1:27" x14ac:dyDescent="0.25">
      <c r="A163" s="6">
        <v>202409</v>
      </c>
      <c r="B163" s="6">
        <v>36500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f t="shared" si="42"/>
        <v>0</v>
      </c>
      <c r="K163" s="7">
        <f t="shared" si="47"/>
        <v>5995105.7300000004</v>
      </c>
      <c r="L163" s="10">
        <f t="shared" si="41"/>
        <v>3.5200000000000002E-2</v>
      </c>
      <c r="M163" s="9">
        <f t="shared" si="48"/>
        <v>17585.64</v>
      </c>
      <c r="N163" s="7">
        <f t="shared" si="49"/>
        <v>1072724.0400000005</v>
      </c>
      <c r="O163" s="7">
        <f t="shared" si="43"/>
        <v>4922381.6899999995</v>
      </c>
      <c r="Q163" s="7">
        <v>0</v>
      </c>
      <c r="R163" s="11">
        <v>395240.08</v>
      </c>
      <c r="S163" s="7">
        <f t="shared" si="44"/>
        <v>395240.08</v>
      </c>
      <c r="T163" s="7">
        <f t="shared" si="50"/>
        <v>15657660.959999999</v>
      </c>
      <c r="U163" s="10">
        <f t="shared" si="46"/>
        <v>3.5200000000000002E-2</v>
      </c>
      <c r="V163" s="11">
        <f t="shared" si="51"/>
        <v>44769.77</v>
      </c>
      <c r="W163" s="7">
        <f t="shared" si="52"/>
        <v>1731129.1399999997</v>
      </c>
      <c r="X163" s="7">
        <f t="shared" si="45"/>
        <v>13926531.82</v>
      </c>
      <c r="AA163">
        <v>395240.08</v>
      </c>
    </row>
    <row r="164" spans="1:27" x14ac:dyDescent="0.25">
      <c r="A164" s="6">
        <v>202410</v>
      </c>
      <c r="B164" s="6">
        <v>36500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f t="shared" si="42"/>
        <v>0</v>
      </c>
      <c r="K164" s="7">
        <f t="shared" si="47"/>
        <v>5995105.7300000004</v>
      </c>
      <c r="L164" s="10">
        <f t="shared" si="41"/>
        <v>3.5200000000000002E-2</v>
      </c>
      <c r="M164" s="9">
        <f t="shared" si="48"/>
        <v>17585.64</v>
      </c>
      <c r="N164" s="7">
        <f t="shared" si="49"/>
        <v>1090309.6800000004</v>
      </c>
      <c r="O164" s="7">
        <f t="shared" si="43"/>
        <v>4904796.05</v>
      </c>
      <c r="Q164" s="7">
        <v>0</v>
      </c>
      <c r="R164" s="11">
        <v>96781.89</v>
      </c>
      <c r="S164" s="7">
        <f t="shared" si="44"/>
        <v>96781.89</v>
      </c>
      <c r="T164" s="7">
        <f t="shared" si="50"/>
        <v>15754442.85</v>
      </c>
      <c r="U164" s="10">
        <f t="shared" si="46"/>
        <v>3.5200000000000002E-2</v>
      </c>
      <c r="V164" s="11">
        <f t="shared" si="51"/>
        <v>45929.14</v>
      </c>
      <c r="W164" s="7">
        <f t="shared" si="52"/>
        <v>1777058.2799999996</v>
      </c>
      <c r="X164" s="7">
        <f t="shared" si="45"/>
        <v>13977384.57</v>
      </c>
      <c r="AA164">
        <v>96781.89</v>
      </c>
    </row>
    <row r="165" spans="1:27" x14ac:dyDescent="0.25">
      <c r="A165" s="6">
        <v>202411</v>
      </c>
      <c r="B165" s="6">
        <v>36500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f t="shared" si="42"/>
        <v>0</v>
      </c>
      <c r="K165" s="7">
        <f t="shared" si="47"/>
        <v>5995105.7300000004</v>
      </c>
      <c r="L165" s="10">
        <f t="shared" si="41"/>
        <v>3.5200000000000002E-2</v>
      </c>
      <c r="M165" s="9">
        <f t="shared" si="48"/>
        <v>17585.64</v>
      </c>
      <c r="N165" s="7">
        <f t="shared" si="49"/>
        <v>1107895.3200000003</v>
      </c>
      <c r="O165" s="7">
        <f t="shared" si="43"/>
        <v>4887210.41</v>
      </c>
      <c r="Q165" s="7">
        <v>0</v>
      </c>
      <c r="R165" s="11">
        <v>114760.52</v>
      </c>
      <c r="S165" s="7">
        <f t="shared" si="44"/>
        <v>114760.52</v>
      </c>
      <c r="T165" s="7">
        <f t="shared" si="50"/>
        <v>15869203.369999999</v>
      </c>
      <c r="U165" s="10">
        <f t="shared" si="46"/>
        <v>3.5200000000000002E-2</v>
      </c>
      <c r="V165" s="11">
        <f t="shared" si="51"/>
        <v>46213.03</v>
      </c>
      <c r="W165" s="7">
        <f t="shared" si="52"/>
        <v>1823271.3099999996</v>
      </c>
      <c r="X165" s="7">
        <f t="shared" si="45"/>
        <v>14045932.059999999</v>
      </c>
      <c r="AA165">
        <v>114760.52</v>
      </c>
    </row>
    <row r="166" spans="1:27" x14ac:dyDescent="0.25">
      <c r="A166" s="6">
        <v>202412</v>
      </c>
      <c r="B166" s="6">
        <v>36500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f t="shared" si="42"/>
        <v>0</v>
      </c>
      <c r="K166" s="7">
        <f t="shared" si="47"/>
        <v>5995105.7300000004</v>
      </c>
      <c r="L166" s="10">
        <f t="shared" si="41"/>
        <v>3.5200000000000002E-2</v>
      </c>
      <c r="M166" s="9">
        <f t="shared" si="48"/>
        <v>17585.64</v>
      </c>
      <c r="N166" s="7">
        <f t="shared" si="49"/>
        <v>1125480.9600000002</v>
      </c>
      <c r="O166" s="7">
        <f t="shared" si="43"/>
        <v>4869624.7700000005</v>
      </c>
      <c r="Q166" s="7">
        <v>0</v>
      </c>
      <c r="R166" s="11">
        <v>228872.85</v>
      </c>
      <c r="S166" s="7">
        <f t="shared" si="44"/>
        <v>228872.85</v>
      </c>
      <c r="T166" s="7">
        <f t="shared" si="50"/>
        <v>16098076.219999999</v>
      </c>
      <c r="U166" s="10">
        <f t="shared" si="46"/>
        <v>3.5200000000000002E-2</v>
      </c>
      <c r="V166" s="11">
        <f t="shared" si="51"/>
        <v>46549.66</v>
      </c>
      <c r="W166" s="7">
        <f t="shared" si="52"/>
        <v>1869820.9699999995</v>
      </c>
      <c r="X166" s="7">
        <f t="shared" si="45"/>
        <v>14228255.25</v>
      </c>
      <c r="AA166">
        <v>228872.85</v>
      </c>
    </row>
    <row r="167" spans="1:27" x14ac:dyDescent="0.25">
      <c r="A167" s="6">
        <v>202501</v>
      </c>
      <c r="B167" s="6">
        <v>36500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f t="shared" si="42"/>
        <v>0</v>
      </c>
      <c r="K167" s="7">
        <f t="shared" si="47"/>
        <v>5995105.7300000004</v>
      </c>
      <c r="L167" s="10">
        <f t="shared" ref="L167:L180" si="53">3.52%</f>
        <v>3.5200000000000002E-2</v>
      </c>
      <c r="M167" s="9">
        <f t="shared" si="48"/>
        <v>17585.64</v>
      </c>
      <c r="N167" s="7">
        <f t="shared" si="49"/>
        <v>1143066.6000000001</v>
      </c>
      <c r="O167" s="7">
        <f t="shared" si="43"/>
        <v>4852039.1300000008</v>
      </c>
      <c r="Q167" s="7">
        <v>0</v>
      </c>
      <c r="R167" s="11">
        <v>165573.39000000001</v>
      </c>
      <c r="S167" s="7">
        <f t="shared" si="44"/>
        <v>165573.39000000001</v>
      </c>
      <c r="T167" s="7">
        <f t="shared" si="50"/>
        <v>16263649.609999999</v>
      </c>
      <c r="U167" s="10">
        <f t="shared" si="46"/>
        <v>3.5200000000000002E-2</v>
      </c>
      <c r="V167" s="11">
        <f t="shared" si="51"/>
        <v>47221.02</v>
      </c>
      <c r="W167" s="7">
        <f t="shared" si="52"/>
        <v>1917041.9899999995</v>
      </c>
      <c r="X167" s="7">
        <f t="shared" si="45"/>
        <v>14346607.619999999</v>
      </c>
      <c r="AA167">
        <v>165573.39000000001</v>
      </c>
    </row>
    <row r="168" spans="1:27" x14ac:dyDescent="0.25">
      <c r="A168" s="6">
        <v>202502</v>
      </c>
      <c r="B168" s="6">
        <v>36500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f t="shared" si="42"/>
        <v>0</v>
      </c>
      <c r="K168" s="7">
        <f t="shared" si="47"/>
        <v>5995105.7300000004</v>
      </c>
      <c r="L168" s="10">
        <f t="shared" si="53"/>
        <v>3.5200000000000002E-2</v>
      </c>
      <c r="M168" s="9">
        <f t="shared" si="48"/>
        <v>17585.64</v>
      </c>
      <c r="N168" s="7">
        <f t="shared" si="49"/>
        <v>1160652.24</v>
      </c>
      <c r="O168" s="7">
        <f t="shared" si="43"/>
        <v>4834453.49</v>
      </c>
      <c r="Q168" s="7">
        <v>0</v>
      </c>
      <c r="R168" s="11">
        <v>160476.81</v>
      </c>
      <c r="S168" s="7">
        <f t="shared" si="44"/>
        <v>160476.81</v>
      </c>
      <c r="T168" s="7">
        <f t="shared" si="50"/>
        <v>16424126.42</v>
      </c>
      <c r="U168" s="10">
        <f t="shared" si="46"/>
        <v>3.5200000000000002E-2</v>
      </c>
      <c r="V168" s="11">
        <f t="shared" si="51"/>
        <v>47706.71</v>
      </c>
      <c r="W168" s="7">
        <f t="shared" si="52"/>
        <v>1964748.6999999995</v>
      </c>
      <c r="X168" s="7">
        <f t="shared" si="45"/>
        <v>14459377.720000001</v>
      </c>
      <c r="AA168">
        <v>160476.81</v>
      </c>
    </row>
    <row r="169" spans="1:27" x14ac:dyDescent="0.25">
      <c r="A169" s="6">
        <v>202503</v>
      </c>
      <c r="B169" s="6">
        <v>36500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f t="shared" si="42"/>
        <v>0</v>
      </c>
      <c r="K169" s="7">
        <f t="shared" si="47"/>
        <v>5995105.7300000004</v>
      </c>
      <c r="L169" s="10">
        <f t="shared" si="53"/>
        <v>3.5200000000000002E-2</v>
      </c>
      <c r="M169" s="9">
        <f t="shared" si="48"/>
        <v>17585.64</v>
      </c>
      <c r="N169" s="7">
        <f t="shared" si="49"/>
        <v>1178237.8799999999</v>
      </c>
      <c r="O169" s="7">
        <f t="shared" si="43"/>
        <v>4816867.8500000006</v>
      </c>
      <c r="Q169" s="7">
        <v>0</v>
      </c>
      <c r="R169" s="11">
        <v>127839.59</v>
      </c>
      <c r="S169" s="7">
        <f t="shared" si="44"/>
        <v>127839.59</v>
      </c>
      <c r="T169" s="7">
        <f t="shared" si="50"/>
        <v>16551966.01</v>
      </c>
      <c r="U169" s="10">
        <f t="shared" si="46"/>
        <v>3.5200000000000002E-2</v>
      </c>
      <c r="V169" s="11">
        <f t="shared" si="51"/>
        <v>48177.440000000002</v>
      </c>
      <c r="W169" s="7">
        <f t="shared" si="52"/>
        <v>2012926.1399999994</v>
      </c>
      <c r="X169" s="7">
        <f t="shared" si="45"/>
        <v>14539039.870000001</v>
      </c>
      <c r="AA169">
        <v>127839.59</v>
      </c>
    </row>
    <row r="170" spans="1:27" x14ac:dyDescent="0.25">
      <c r="A170" s="6">
        <v>202504</v>
      </c>
      <c r="B170" s="6">
        <v>36500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f t="shared" si="42"/>
        <v>0</v>
      </c>
      <c r="K170" s="7">
        <f t="shared" si="47"/>
        <v>5995105.7300000004</v>
      </c>
      <c r="L170" s="10">
        <f t="shared" si="53"/>
        <v>3.5200000000000002E-2</v>
      </c>
      <c r="M170" s="9">
        <f t="shared" si="48"/>
        <v>17585.64</v>
      </c>
      <c r="N170" s="7">
        <f t="shared" si="49"/>
        <v>1195823.5199999998</v>
      </c>
      <c r="O170" s="7">
        <f t="shared" si="43"/>
        <v>4799282.2100000009</v>
      </c>
      <c r="Q170" s="7">
        <v>0</v>
      </c>
      <c r="R170" s="11">
        <v>100477.83</v>
      </c>
      <c r="S170" s="7">
        <f t="shared" si="44"/>
        <v>100477.83</v>
      </c>
      <c r="T170" s="7">
        <f t="shared" si="50"/>
        <v>16652443.84</v>
      </c>
      <c r="U170" s="10">
        <f t="shared" si="46"/>
        <v>3.5200000000000002E-2</v>
      </c>
      <c r="V170" s="11">
        <f t="shared" si="51"/>
        <v>48552.43</v>
      </c>
      <c r="W170" s="7">
        <f t="shared" si="52"/>
        <v>2061478.5699999994</v>
      </c>
      <c r="X170" s="7">
        <f t="shared" si="45"/>
        <v>14590965.27</v>
      </c>
      <c r="AA170">
        <v>100477.83</v>
      </c>
    </row>
    <row r="171" spans="1:27" x14ac:dyDescent="0.25">
      <c r="A171" s="6">
        <v>202505</v>
      </c>
      <c r="B171" s="6">
        <v>36500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f t="shared" si="42"/>
        <v>0</v>
      </c>
      <c r="K171" s="7">
        <f t="shared" si="47"/>
        <v>5995105.7300000004</v>
      </c>
      <c r="L171" s="10">
        <f t="shared" si="53"/>
        <v>3.5200000000000002E-2</v>
      </c>
      <c r="M171" s="9">
        <f t="shared" si="48"/>
        <v>17585.64</v>
      </c>
      <c r="N171" s="7">
        <f t="shared" si="49"/>
        <v>1213409.1599999997</v>
      </c>
      <c r="O171" s="7">
        <f t="shared" si="43"/>
        <v>4781696.57</v>
      </c>
      <c r="Q171" s="7">
        <v>0</v>
      </c>
      <c r="R171" s="11">
        <v>72698.75</v>
      </c>
      <c r="S171" s="7">
        <f t="shared" si="44"/>
        <v>72698.75</v>
      </c>
      <c r="T171" s="7">
        <f t="shared" si="50"/>
        <v>16725142.59</v>
      </c>
      <c r="U171" s="10">
        <f t="shared" si="46"/>
        <v>3.5200000000000002E-2</v>
      </c>
      <c r="V171" s="11">
        <f t="shared" si="51"/>
        <v>48847.17</v>
      </c>
      <c r="W171" s="7">
        <f t="shared" si="52"/>
        <v>2110325.7399999993</v>
      </c>
      <c r="X171" s="7">
        <f t="shared" si="45"/>
        <v>14614816.850000001</v>
      </c>
      <c r="AA171">
        <v>72698.75</v>
      </c>
    </row>
    <row r="172" spans="1:27" x14ac:dyDescent="0.25">
      <c r="A172" s="6">
        <v>202506</v>
      </c>
      <c r="B172" s="6">
        <v>36500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f t="shared" si="42"/>
        <v>0</v>
      </c>
      <c r="K172" s="7">
        <f t="shared" si="47"/>
        <v>5995105.7300000004</v>
      </c>
      <c r="L172" s="10">
        <f t="shared" si="53"/>
        <v>3.5200000000000002E-2</v>
      </c>
      <c r="M172" s="9">
        <f t="shared" si="48"/>
        <v>17585.64</v>
      </c>
      <c r="N172" s="7">
        <f t="shared" si="49"/>
        <v>1230994.7999999996</v>
      </c>
      <c r="O172" s="7">
        <f t="shared" si="43"/>
        <v>4764110.9300000006</v>
      </c>
      <c r="Q172" s="7">
        <v>0</v>
      </c>
      <c r="R172" s="11">
        <v>56614.03</v>
      </c>
      <c r="S172" s="7">
        <f t="shared" si="44"/>
        <v>56614.03</v>
      </c>
      <c r="T172" s="7">
        <f t="shared" si="50"/>
        <v>16781756.620000001</v>
      </c>
      <c r="U172" s="10">
        <f t="shared" si="46"/>
        <v>3.5200000000000002E-2</v>
      </c>
      <c r="V172" s="11">
        <f t="shared" si="51"/>
        <v>49060.42</v>
      </c>
      <c r="W172" s="7">
        <f t="shared" si="52"/>
        <v>2159386.1599999992</v>
      </c>
      <c r="X172" s="7">
        <f t="shared" si="45"/>
        <v>14622370.460000001</v>
      </c>
      <c r="AA172">
        <v>56614.03</v>
      </c>
    </row>
    <row r="173" spans="1:27" x14ac:dyDescent="0.25">
      <c r="A173" s="6">
        <v>202507</v>
      </c>
      <c r="B173" s="6">
        <v>36500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f t="shared" si="42"/>
        <v>0</v>
      </c>
      <c r="K173" s="7">
        <f t="shared" si="47"/>
        <v>5995105.7300000004</v>
      </c>
      <c r="L173" s="10">
        <f t="shared" si="53"/>
        <v>3.5200000000000002E-2</v>
      </c>
      <c r="M173" s="9">
        <f t="shared" si="48"/>
        <v>17585.64</v>
      </c>
      <c r="N173" s="7">
        <f t="shared" si="49"/>
        <v>1248580.4399999995</v>
      </c>
      <c r="O173" s="7">
        <f t="shared" si="43"/>
        <v>4746525.290000001</v>
      </c>
      <c r="Q173" s="7">
        <v>0</v>
      </c>
      <c r="R173" s="11">
        <v>107505.73</v>
      </c>
      <c r="S173" s="7">
        <f t="shared" si="44"/>
        <v>107505.73</v>
      </c>
      <c r="T173" s="7">
        <f t="shared" si="50"/>
        <v>16889262.350000001</v>
      </c>
      <c r="U173" s="10">
        <f t="shared" si="46"/>
        <v>3.5200000000000002E-2</v>
      </c>
      <c r="V173" s="11">
        <f t="shared" si="51"/>
        <v>49226.49</v>
      </c>
      <c r="W173" s="7">
        <f t="shared" si="52"/>
        <v>2208612.6499999994</v>
      </c>
      <c r="X173" s="7">
        <f t="shared" si="45"/>
        <v>14680649.700000003</v>
      </c>
      <c r="AA173">
        <v>107505.73</v>
      </c>
    </row>
    <row r="174" spans="1:27" x14ac:dyDescent="0.25">
      <c r="A174" s="6">
        <v>202508</v>
      </c>
      <c r="B174" s="6">
        <v>36500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f t="shared" si="42"/>
        <v>0</v>
      </c>
      <c r="K174" s="7">
        <f t="shared" si="47"/>
        <v>5995105.7300000004</v>
      </c>
      <c r="L174" s="10">
        <f t="shared" si="53"/>
        <v>3.5200000000000002E-2</v>
      </c>
      <c r="M174" s="9">
        <f t="shared" si="48"/>
        <v>17585.64</v>
      </c>
      <c r="N174" s="7">
        <f t="shared" si="49"/>
        <v>1266166.0799999994</v>
      </c>
      <c r="O174" s="7">
        <f t="shared" si="43"/>
        <v>4728939.6500000013</v>
      </c>
      <c r="Q174" s="7">
        <v>0</v>
      </c>
      <c r="R174" s="11">
        <v>234391.31</v>
      </c>
      <c r="S174" s="7">
        <f t="shared" si="44"/>
        <v>234391.31</v>
      </c>
      <c r="T174" s="7">
        <f t="shared" si="50"/>
        <v>17123653.66</v>
      </c>
      <c r="U174" s="10">
        <f t="shared" si="46"/>
        <v>3.5200000000000002E-2</v>
      </c>
      <c r="V174" s="11">
        <f t="shared" si="51"/>
        <v>49541.84</v>
      </c>
      <c r="W174" s="7">
        <f t="shared" si="52"/>
        <v>2258154.4899999993</v>
      </c>
      <c r="X174" s="7">
        <f t="shared" si="45"/>
        <v>14865499.170000002</v>
      </c>
      <c r="AA174">
        <v>234391.31</v>
      </c>
    </row>
    <row r="175" spans="1:27" x14ac:dyDescent="0.25">
      <c r="A175" s="6">
        <v>202509</v>
      </c>
      <c r="B175" s="6">
        <v>36500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f t="shared" si="42"/>
        <v>0</v>
      </c>
      <c r="K175" s="7">
        <f t="shared" si="47"/>
        <v>5995105.7300000004</v>
      </c>
      <c r="L175" s="10">
        <f t="shared" si="53"/>
        <v>3.5200000000000002E-2</v>
      </c>
      <c r="M175" s="9">
        <f t="shared" si="48"/>
        <v>17585.64</v>
      </c>
      <c r="N175" s="7">
        <f t="shared" si="49"/>
        <v>1283751.7199999993</v>
      </c>
      <c r="O175" s="7">
        <f t="shared" si="43"/>
        <v>4711354.0100000016</v>
      </c>
      <c r="Q175" s="7">
        <v>0</v>
      </c>
      <c r="R175" s="11">
        <v>234162.37</v>
      </c>
      <c r="S175" s="7">
        <f t="shared" si="44"/>
        <v>234162.37</v>
      </c>
      <c r="T175" s="7">
        <f t="shared" si="50"/>
        <v>17357816.030000001</v>
      </c>
      <c r="U175" s="10">
        <f t="shared" si="46"/>
        <v>3.5200000000000002E-2</v>
      </c>
      <c r="V175" s="11">
        <f t="shared" si="51"/>
        <v>50229.38</v>
      </c>
      <c r="W175" s="7">
        <f t="shared" si="52"/>
        <v>2308383.8699999992</v>
      </c>
      <c r="X175" s="7">
        <f t="shared" si="45"/>
        <v>15049432.160000002</v>
      </c>
      <c r="AA175">
        <v>234162.37</v>
      </c>
    </row>
    <row r="176" spans="1:27" x14ac:dyDescent="0.25">
      <c r="A176" s="6">
        <v>202510</v>
      </c>
      <c r="B176" s="6">
        <v>36500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f t="shared" si="42"/>
        <v>0</v>
      </c>
      <c r="K176" s="7">
        <f t="shared" si="47"/>
        <v>5995105.7300000004</v>
      </c>
      <c r="L176" s="8">
        <f t="shared" si="53"/>
        <v>3.5200000000000002E-2</v>
      </c>
      <c r="M176" s="9">
        <f t="shared" si="48"/>
        <v>17585.64</v>
      </c>
      <c r="N176" s="7">
        <f t="shared" si="49"/>
        <v>1301337.3599999992</v>
      </c>
      <c r="O176" s="7">
        <f t="shared" si="43"/>
        <v>4693768.370000001</v>
      </c>
      <c r="Q176" s="7">
        <v>0</v>
      </c>
      <c r="R176" s="9">
        <v>187484.32</v>
      </c>
      <c r="S176" s="7">
        <f t="shared" si="44"/>
        <v>187484.32</v>
      </c>
      <c r="T176" s="7">
        <f t="shared" si="50"/>
        <v>17545300.350000001</v>
      </c>
      <c r="U176" s="8">
        <f t="shared" si="46"/>
        <v>3.5200000000000002E-2</v>
      </c>
      <c r="V176" s="9">
        <f t="shared" si="51"/>
        <v>50916.26</v>
      </c>
      <c r="W176" s="7">
        <f t="shared" si="52"/>
        <v>2359300.129999999</v>
      </c>
      <c r="X176" s="7">
        <f t="shared" si="45"/>
        <v>15186000.220000003</v>
      </c>
      <c r="AA176">
        <v>187484.32</v>
      </c>
    </row>
    <row r="177" spans="1:27" x14ac:dyDescent="0.25">
      <c r="A177" s="6">
        <v>202511</v>
      </c>
      <c r="B177" s="6">
        <v>36500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f t="shared" si="42"/>
        <v>0</v>
      </c>
      <c r="K177" s="7">
        <f t="shared" si="47"/>
        <v>5995105.7300000004</v>
      </c>
      <c r="L177" s="8">
        <f t="shared" si="53"/>
        <v>3.5200000000000002E-2</v>
      </c>
      <c r="M177" s="9">
        <f t="shared" si="48"/>
        <v>17585.64</v>
      </c>
      <c r="N177" s="7">
        <f t="shared" si="49"/>
        <v>1318922.9999999991</v>
      </c>
      <c r="O177" s="7">
        <f t="shared" si="43"/>
        <v>4676182.7300000014</v>
      </c>
      <c r="Q177" s="7">
        <v>0</v>
      </c>
      <c r="R177" s="9">
        <v>338149.5</v>
      </c>
      <c r="S177" s="7">
        <f t="shared" si="44"/>
        <v>338149.5</v>
      </c>
      <c r="T177" s="7">
        <f t="shared" si="50"/>
        <v>17883449.850000001</v>
      </c>
      <c r="U177" s="8">
        <f t="shared" si="46"/>
        <v>3.5200000000000002E-2</v>
      </c>
      <c r="V177" s="9">
        <f t="shared" si="51"/>
        <v>51466.21</v>
      </c>
      <c r="W177" s="7">
        <f t="shared" si="52"/>
        <v>2410766.3399999989</v>
      </c>
      <c r="X177" s="7">
        <f t="shared" si="45"/>
        <v>15472683.510000002</v>
      </c>
      <c r="AA177">
        <v>338149.5</v>
      </c>
    </row>
    <row r="178" spans="1:27" x14ac:dyDescent="0.25">
      <c r="A178" s="6">
        <v>202512</v>
      </c>
      <c r="B178" s="6">
        <v>36500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f t="shared" si="42"/>
        <v>0</v>
      </c>
      <c r="K178" s="7">
        <f t="shared" si="47"/>
        <v>5995105.7300000004</v>
      </c>
      <c r="L178" s="8">
        <f t="shared" si="53"/>
        <v>3.5200000000000002E-2</v>
      </c>
      <c r="M178" s="9">
        <f t="shared" si="48"/>
        <v>17585.64</v>
      </c>
      <c r="N178" s="7">
        <f t="shared" si="49"/>
        <v>1336508.639999999</v>
      </c>
      <c r="O178" s="7">
        <f t="shared" si="43"/>
        <v>4658597.0900000017</v>
      </c>
      <c r="Q178" s="7">
        <v>0</v>
      </c>
      <c r="R178" s="9">
        <v>171286.37</v>
      </c>
      <c r="S178" s="7">
        <f t="shared" si="44"/>
        <v>171286.37</v>
      </c>
      <c r="T178" s="7">
        <f t="shared" si="50"/>
        <v>18054736.220000003</v>
      </c>
      <c r="U178" s="8">
        <f t="shared" si="46"/>
        <v>3.5200000000000002E-2</v>
      </c>
      <c r="V178" s="9">
        <f t="shared" si="51"/>
        <v>52458.12</v>
      </c>
      <c r="W178" s="7">
        <f t="shared" si="52"/>
        <v>2463224.459999999</v>
      </c>
      <c r="X178" s="7">
        <f t="shared" si="45"/>
        <v>15591511.760000004</v>
      </c>
      <c r="AA178">
        <v>171286.37</v>
      </c>
    </row>
    <row r="179" spans="1:27" x14ac:dyDescent="0.25">
      <c r="A179" s="6">
        <v>202601</v>
      </c>
      <c r="B179" s="6">
        <v>36500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f t="shared" si="42"/>
        <v>0</v>
      </c>
      <c r="K179" s="7">
        <f t="shared" si="47"/>
        <v>5995105.7300000004</v>
      </c>
      <c r="L179" s="8">
        <f t="shared" si="53"/>
        <v>3.5200000000000002E-2</v>
      </c>
      <c r="M179" s="9">
        <f t="shared" si="48"/>
        <v>17585.64</v>
      </c>
      <c r="N179" s="7">
        <f t="shared" si="49"/>
        <v>1354094.2799999989</v>
      </c>
      <c r="O179" s="7">
        <f t="shared" si="43"/>
        <v>4641011.4500000011</v>
      </c>
      <c r="Q179" s="7">
        <v>0</v>
      </c>
      <c r="R179" s="9">
        <v>70851.899999999994</v>
      </c>
      <c r="S179" s="7">
        <f t="shared" si="44"/>
        <v>70851.899999999994</v>
      </c>
      <c r="T179" s="7">
        <f t="shared" si="50"/>
        <v>18125588.120000001</v>
      </c>
      <c r="U179" s="8">
        <f t="shared" si="46"/>
        <v>3.5200000000000002E-2</v>
      </c>
      <c r="V179" s="9">
        <f t="shared" si="51"/>
        <v>52960.56</v>
      </c>
      <c r="W179" s="7">
        <f t="shared" si="52"/>
        <v>2516185.0199999991</v>
      </c>
      <c r="X179" s="7">
        <f t="shared" si="45"/>
        <v>15609403.100000001</v>
      </c>
      <c r="AA179">
        <v>70851.899999999994</v>
      </c>
    </row>
    <row r="180" spans="1:27" x14ac:dyDescent="0.25">
      <c r="A180" s="6">
        <v>202602</v>
      </c>
      <c r="B180" s="6">
        <v>36500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f t="shared" si="42"/>
        <v>0</v>
      </c>
      <c r="K180" s="7">
        <f t="shared" si="47"/>
        <v>5995105.7300000004</v>
      </c>
      <c r="L180" s="8">
        <f t="shared" si="53"/>
        <v>3.5200000000000002E-2</v>
      </c>
      <c r="M180" s="9">
        <f t="shared" si="48"/>
        <v>17585.64</v>
      </c>
      <c r="N180" s="7">
        <f t="shared" si="49"/>
        <v>1371679.9199999988</v>
      </c>
      <c r="O180" s="7">
        <f t="shared" si="43"/>
        <v>4623425.8100000015</v>
      </c>
      <c r="Q180" s="7">
        <v>0</v>
      </c>
      <c r="R180" s="11">
        <v>61627.76</v>
      </c>
      <c r="S180" s="7">
        <f t="shared" si="44"/>
        <v>61627.76</v>
      </c>
      <c r="T180" s="7">
        <f t="shared" si="50"/>
        <v>18187215.880000003</v>
      </c>
      <c r="U180" s="8">
        <f t="shared" si="46"/>
        <v>3.5200000000000002E-2</v>
      </c>
      <c r="V180" s="9">
        <f t="shared" si="51"/>
        <v>53168.39</v>
      </c>
      <c r="W180" s="7">
        <f t="shared" si="52"/>
        <v>2569353.4099999992</v>
      </c>
      <c r="X180" s="7">
        <f t="shared" si="45"/>
        <v>15617862.470000003</v>
      </c>
      <c r="AA180">
        <v>61627.76</v>
      </c>
    </row>
    <row r="181" spans="1:27" x14ac:dyDescent="0.25">
      <c r="A181" s="6"/>
      <c r="B181" s="6"/>
      <c r="C181" s="7"/>
      <c r="D181" s="7"/>
      <c r="E181" s="7"/>
      <c r="F181" s="7"/>
      <c r="G181" s="7"/>
      <c r="H181" s="7"/>
      <c r="I181" s="7"/>
      <c r="J181" s="7"/>
      <c r="K181" s="7"/>
      <c r="L181" s="8"/>
      <c r="M181" s="9"/>
      <c r="N181" s="7"/>
      <c r="Q181" s="6"/>
      <c r="R181" s="9"/>
      <c r="S181" s="9"/>
      <c r="T181" s="7"/>
      <c r="U181" s="8"/>
      <c r="V181" s="9"/>
      <c r="W181" s="7"/>
    </row>
    <row r="182" spans="1:27" x14ac:dyDescent="0.25">
      <c r="A182" s="12" t="s">
        <v>23</v>
      </c>
      <c r="B182" s="12"/>
      <c r="C182" s="7">
        <f>SUM(C88:C180)</f>
        <v>5995105.7300000004</v>
      </c>
      <c r="D182" s="7">
        <f t="shared" ref="D182:J182" si="54">SUM(D88:D180)</f>
        <v>0</v>
      </c>
      <c r="E182" s="7">
        <f t="shared" si="54"/>
        <v>0</v>
      </c>
      <c r="F182" s="7">
        <f t="shared" si="54"/>
        <v>0</v>
      </c>
      <c r="G182" s="7">
        <f t="shared" si="54"/>
        <v>0</v>
      </c>
      <c r="H182" s="7">
        <f t="shared" si="54"/>
        <v>0</v>
      </c>
      <c r="I182" s="7">
        <f t="shared" si="54"/>
        <v>0</v>
      </c>
      <c r="J182" s="13">
        <f t="shared" si="54"/>
        <v>5995105.7300000004</v>
      </c>
      <c r="M182" s="13"/>
      <c r="N182" s="13"/>
      <c r="O182" s="13"/>
      <c r="P182" s="13"/>
      <c r="Q182" s="7">
        <f t="shared" ref="Q182:S182" si="55">SUM(Q88:Q180)</f>
        <v>3208144.19</v>
      </c>
      <c r="R182" s="7">
        <f t="shared" si="55"/>
        <v>14979071.689999999</v>
      </c>
      <c r="S182" s="13">
        <f t="shared" si="55"/>
        <v>18187215.880000003</v>
      </c>
      <c r="V182" s="13"/>
      <c r="W182" s="13"/>
      <c r="X182" s="13"/>
    </row>
    <row r="183" spans="1:27" x14ac:dyDescent="0.25">
      <c r="J183" s="3"/>
      <c r="K183" s="3"/>
      <c r="L183" s="3"/>
      <c r="M183" s="3"/>
      <c r="N183" s="3"/>
      <c r="O183" s="3"/>
      <c r="P183" s="3"/>
      <c r="R183" s="3"/>
      <c r="S183" s="3"/>
      <c r="T183" s="3"/>
      <c r="U183" s="3"/>
      <c r="V183" s="3"/>
    </row>
    <row r="184" spans="1:27" x14ac:dyDescent="0.25">
      <c r="A184" s="16" t="s">
        <v>24</v>
      </c>
      <c r="C184" s="7">
        <f t="shared" ref="C184:J184" si="56">C84+C182</f>
        <v>5999446.8800000008</v>
      </c>
      <c r="D184" s="7">
        <f t="shared" si="56"/>
        <v>12136663.91</v>
      </c>
      <c r="E184" s="7">
        <f t="shared" si="56"/>
        <v>7553853.1299999999</v>
      </c>
      <c r="F184" s="7">
        <f t="shared" si="56"/>
        <v>13456312.860000003</v>
      </c>
      <c r="G184" s="7">
        <f t="shared" si="56"/>
        <v>6724375.75</v>
      </c>
      <c r="H184" s="7">
        <f t="shared" si="56"/>
        <v>4671285.59</v>
      </c>
      <c r="I184" s="7">
        <f t="shared" si="56"/>
        <v>18386869.050000001</v>
      </c>
      <c r="J184" s="13">
        <f t="shared" si="56"/>
        <v>68928807.169999987</v>
      </c>
      <c r="K184" s="3"/>
      <c r="L184" s="3"/>
      <c r="M184" s="3"/>
      <c r="N184" s="17">
        <f>N180+N82</f>
        <v>7804805.1799999988</v>
      </c>
      <c r="O184" s="17">
        <f>O180+O82</f>
        <v>61124001.989999987</v>
      </c>
      <c r="P184" s="3"/>
      <c r="Q184" s="7">
        <f>Q84+Q182</f>
        <v>3208144.19</v>
      </c>
      <c r="R184" s="7">
        <f>R84+R182</f>
        <v>17902644.16</v>
      </c>
      <c r="S184" s="13">
        <f>S84+S182</f>
        <v>21110788.350000001</v>
      </c>
      <c r="T184" s="3"/>
      <c r="U184" s="3"/>
      <c r="V184" s="3"/>
      <c r="W184" s="17">
        <f>W180+W82</f>
        <v>3161091.3799999994</v>
      </c>
      <c r="X184" s="17">
        <f>X180+X82</f>
        <v>17949696.970000003</v>
      </c>
    </row>
    <row r="185" spans="1:27" x14ac:dyDescent="0.25">
      <c r="J185" s="3"/>
      <c r="K185" s="3"/>
      <c r="L185" s="3"/>
      <c r="M185" s="3"/>
      <c r="N185" s="3"/>
      <c r="O185" s="3"/>
      <c r="P185" s="3"/>
      <c r="R185" s="3"/>
      <c r="S185" s="3"/>
      <c r="T185" s="3"/>
      <c r="U185" s="3"/>
      <c r="V185" s="3"/>
    </row>
    <row r="186" spans="1:27" x14ac:dyDescent="0.25">
      <c r="P186" s="5"/>
      <c r="Q186" s="7"/>
      <c r="R186" s="5"/>
      <c r="S186" s="5"/>
      <c r="T186" s="3"/>
      <c r="U186" s="3"/>
      <c r="V186" s="3"/>
    </row>
    <row r="187" spans="1:27" x14ac:dyDescent="0.25">
      <c r="P187" s="5"/>
      <c r="R187" s="5"/>
      <c r="S187" s="5"/>
      <c r="T187" s="3"/>
      <c r="U187" s="3"/>
      <c r="V187" s="3"/>
    </row>
    <row r="188" spans="1:27" x14ac:dyDescent="0.25">
      <c r="I188" s="7"/>
      <c r="P188" s="7"/>
      <c r="R188" s="7"/>
      <c r="S188" s="7"/>
      <c r="T188" s="3"/>
      <c r="U188" s="3"/>
      <c r="V188" s="3"/>
    </row>
    <row r="189" spans="1:27" x14ac:dyDescent="0.25">
      <c r="I189" s="7"/>
      <c r="P189" s="7"/>
      <c r="R189" s="7"/>
      <c r="S189" s="7"/>
      <c r="T189" s="3"/>
      <c r="U189" s="3"/>
      <c r="V189" s="3"/>
    </row>
    <row r="190" spans="1:27" x14ac:dyDescent="0.25">
      <c r="P190" s="13"/>
      <c r="R190" s="13"/>
      <c r="S190" s="13"/>
      <c r="T190" s="3"/>
      <c r="U190" s="3"/>
      <c r="V190" s="3"/>
    </row>
  </sheetData>
  <mergeCells count="2">
    <mergeCell ref="C1:O1"/>
    <mergeCell ref="Q1:X1"/>
  </mergeCells>
  <pageMargins left="0.7" right="0.7" top="0.75" bottom="0.75" header="0.3" footer="0.3"/>
  <pageSetup paperSize="0" orientation="portrait" horizontalDpi="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A2B0C-3BB9-4827-8A32-1A3D2E12F373}">
  <dimension ref="A1:W97"/>
  <sheetViews>
    <sheetView workbookViewId="0">
      <selection activeCell="A69" sqref="A69:Q69"/>
    </sheetView>
  </sheetViews>
  <sheetFormatPr defaultColWidth="9.140625" defaultRowHeight="12.75" x14ac:dyDescent="0.2"/>
  <cols>
    <col min="1" max="1" width="15.42578125" style="129" customWidth="1"/>
    <col min="2" max="5" width="12" style="129" bestFit="1" customWidth="1"/>
    <col min="6" max="7" width="10.7109375" style="129" bestFit="1" customWidth="1"/>
    <col min="8" max="8" width="9.140625" style="156"/>
    <col min="9" max="10" width="7.85546875" style="128" bestFit="1" customWidth="1"/>
    <col min="11" max="16384" width="9.140625" style="129"/>
  </cols>
  <sheetData>
    <row r="1" spans="1:15" x14ac:dyDescent="0.2">
      <c r="A1" s="142" t="s">
        <v>38</v>
      </c>
      <c r="B1" s="145" t="s">
        <v>138</v>
      </c>
      <c r="C1" s="145" t="s">
        <v>139</v>
      </c>
      <c r="D1" s="145" t="s">
        <v>140</v>
      </c>
      <c r="E1" s="145" t="s">
        <v>141</v>
      </c>
      <c r="F1" s="145" t="s">
        <v>142</v>
      </c>
      <c r="G1" s="145" t="s">
        <v>143</v>
      </c>
    </row>
    <row r="2" spans="1:15" x14ac:dyDescent="0.2">
      <c r="A2" s="157">
        <v>1</v>
      </c>
      <c r="B2" s="147">
        <v>0.33329999999999999</v>
      </c>
      <c r="C2" s="147">
        <v>0.2</v>
      </c>
      <c r="D2" s="147">
        <v>0.1429</v>
      </c>
      <c r="E2" s="158">
        <v>0.1</v>
      </c>
      <c r="F2" s="147">
        <v>0.05</v>
      </c>
      <c r="G2" s="147">
        <v>3.7499999999999999E-2</v>
      </c>
    </row>
    <row r="3" spans="1:15" x14ac:dyDescent="0.2">
      <c r="A3" s="157">
        <v>2</v>
      </c>
      <c r="B3" s="147">
        <v>0.44450000000000001</v>
      </c>
      <c r="C3" s="147">
        <v>0.32</v>
      </c>
      <c r="D3" s="147">
        <v>0.24490000000000001</v>
      </c>
      <c r="E3" s="158">
        <v>0.18</v>
      </c>
      <c r="F3" s="147">
        <v>9.5000000000000001E-2</v>
      </c>
      <c r="G3" s="147">
        <v>7.2190000000000004E-2</v>
      </c>
    </row>
    <row r="4" spans="1:15" x14ac:dyDescent="0.2">
      <c r="A4" s="157">
        <v>3</v>
      </c>
      <c r="B4" s="147">
        <v>0.14810000000000001</v>
      </c>
      <c r="C4" s="147">
        <v>0.192</v>
      </c>
      <c r="D4" s="147">
        <v>0.1749</v>
      </c>
      <c r="E4" s="158">
        <v>0.14399999999999999</v>
      </c>
      <c r="F4" s="147">
        <v>8.5500000000000007E-2</v>
      </c>
      <c r="G4" s="147">
        <v>6.6769999999999996E-2</v>
      </c>
      <c r="O4" s="129" t="s">
        <v>144</v>
      </c>
    </row>
    <row r="5" spans="1:15" x14ac:dyDescent="0.2">
      <c r="A5" s="157">
        <v>4</v>
      </c>
      <c r="B5" s="147">
        <v>7.4099999999999999E-2</v>
      </c>
      <c r="C5" s="147">
        <v>0.1152</v>
      </c>
      <c r="D5" s="147">
        <v>0.1249</v>
      </c>
      <c r="E5" s="158">
        <v>0.1152</v>
      </c>
      <c r="F5" s="147">
        <v>7.6999999999999999E-2</v>
      </c>
      <c r="G5" s="147">
        <v>6.1769999999999999E-2</v>
      </c>
    </row>
    <row r="6" spans="1:15" x14ac:dyDescent="0.2">
      <c r="A6" s="157">
        <v>5</v>
      </c>
      <c r="B6" s="147"/>
      <c r="C6" s="147">
        <v>0.1152</v>
      </c>
      <c r="D6" s="147">
        <v>8.9300000000000004E-2</v>
      </c>
      <c r="E6" s="158">
        <v>9.2200000000000004E-2</v>
      </c>
      <c r="F6" s="147">
        <v>6.93E-2</v>
      </c>
      <c r="G6" s="147">
        <v>5.713E-2</v>
      </c>
    </row>
    <row r="7" spans="1:15" x14ac:dyDescent="0.2">
      <c r="A7" s="157">
        <v>6</v>
      </c>
      <c r="B7" s="147"/>
      <c r="C7" s="147">
        <v>5.7599999999999998E-2</v>
      </c>
      <c r="D7" s="147">
        <v>8.9200000000000002E-2</v>
      </c>
      <c r="E7" s="158">
        <v>7.3700000000000002E-2</v>
      </c>
      <c r="F7" s="147">
        <v>6.2300000000000001E-2</v>
      </c>
      <c r="G7" s="147">
        <v>5.2850000000000001E-2</v>
      </c>
    </row>
    <row r="8" spans="1:15" x14ac:dyDescent="0.2">
      <c r="A8" s="157">
        <v>7</v>
      </c>
      <c r="B8" s="159"/>
      <c r="C8" s="159"/>
      <c r="D8" s="147">
        <v>8.9300000000000004E-2</v>
      </c>
      <c r="E8" s="158">
        <v>6.5500000000000003E-2</v>
      </c>
      <c r="F8" s="147">
        <v>5.8999999999999997E-2</v>
      </c>
      <c r="G8" s="147">
        <v>4.888E-2</v>
      </c>
    </row>
    <row r="9" spans="1:15" x14ac:dyDescent="0.2">
      <c r="A9" s="157">
        <v>8</v>
      </c>
      <c r="B9" s="159"/>
      <c r="C9" s="159"/>
      <c r="D9" s="147">
        <v>4.4600000000000001E-2</v>
      </c>
      <c r="E9" s="158">
        <v>6.5500000000000003E-2</v>
      </c>
      <c r="F9" s="147">
        <v>5.8999999999999997E-2</v>
      </c>
      <c r="G9" s="147">
        <v>4.5220000000000003E-2</v>
      </c>
    </row>
    <row r="10" spans="1:15" x14ac:dyDescent="0.2">
      <c r="A10" s="157">
        <v>9</v>
      </c>
      <c r="B10" s="159"/>
      <c r="C10" s="159"/>
      <c r="D10" s="159"/>
      <c r="E10" s="158">
        <v>6.5600000000000006E-2</v>
      </c>
      <c r="F10" s="147">
        <v>5.91E-2</v>
      </c>
      <c r="G10" s="147">
        <v>4.462E-2</v>
      </c>
    </row>
    <row r="11" spans="1:15" x14ac:dyDescent="0.2">
      <c r="A11" s="157">
        <v>10</v>
      </c>
      <c r="B11" s="159"/>
      <c r="C11" s="159"/>
      <c r="D11" s="159"/>
      <c r="E11" s="158">
        <v>6.5500000000000003E-2</v>
      </c>
      <c r="F11" s="147">
        <v>5.8999999999999997E-2</v>
      </c>
      <c r="G11" s="147">
        <v>4.4609999999999997E-2</v>
      </c>
    </row>
    <row r="12" spans="1:15" x14ac:dyDescent="0.2">
      <c r="A12" s="157">
        <v>11</v>
      </c>
      <c r="B12" s="159"/>
      <c r="C12" s="159"/>
      <c r="D12" s="159"/>
      <c r="E12" s="158">
        <v>3.2800000000000003E-2</v>
      </c>
      <c r="F12" s="147">
        <v>5.91E-2</v>
      </c>
      <c r="G12" s="147">
        <v>4.462E-2</v>
      </c>
    </row>
    <row r="13" spans="1:15" x14ac:dyDescent="0.2">
      <c r="A13" s="157">
        <v>12</v>
      </c>
      <c r="B13" s="159"/>
      <c r="C13" s="159"/>
      <c r="D13" s="159"/>
      <c r="E13" s="159"/>
      <c r="F13" s="147">
        <v>5.8999999999999997E-2</v>
      </c>
      <c r="G13" s="147">
        <v>4.4609999999999997E-2</v>
      </c>
    </row>
    <row r="14" spans="1:15" x14ac:dyDescent="0.2">
      <c r="A14" s="157">
        <v>13</v>
      </c>
      <c r="B14" s="159"/>
      <c r="C14" s="159"/>
      <c r="D14" s="159"/>
      <c r="E14" s="159"/>
      <c r="F14" s="147">
        <v>5.91E-2</v>
      </c>
      <c r="G14" s="147">
        <v>4.462E-2</v>
      </c>
    </row>
    <row r="15" spans="1:15" x14ac:dyDescent="0.2">
      <c r="A15" s="157">
        <v>14</v>
      </c>
      <c r="B15" s="159"/>
      <c r="C15" s="159"/>
      <c r="D15" s="159"/>
      <c r="E15" s="159"/>
      <c r="F15" s="147">
        <v>5.8999999999999997E-2</v>
      </c>
      <c r="G15" s="147">
        <v>4.4609999999999997E-2</v>
      </c>
    </row>
    <row r="16" spans="1:15" x14ac:dyDescent="0.2">
      <c r="A16" s="157">
        <v>15</v>
      </c>
      <c r="B16" s="159"/>
      <c r="C16" s="159"/>
      <c r="D16" s="159"/>
      <c r="E16" s="159"/>
      <c r="F16" s="147">
        <v>5.91E-2</v>
      </c>
      <c r="G16" s="147">
        <v>4.462E-2</v>
      </c>
    </row>
    <row r="17" spans="1:23" x14ac:dyDescent="0.2">
      <c r="A17" s="157">
        <v>16</v>
      </c>
      <c r="B17" s="159"/>
      <c r="C17" s="159"/>
      <c r="D17" s="159"/>
      <c r="E17" s="159"/>
      <c r="F17" s="147">
        <v>2.9499999999999998E-2</v>
      </c>
      <c r="G17" s="147">
        <v>4.4609999999999997E-2</v>
      </c>
    </row>
    <row r="18" spans="1:23" x14ac:dyDescent="0.2">
      <c r="A18" s="157">
        <v>17</v>
      </c>
      <c r="B18" s="159"/>
      <c r="C18" s="159"/>
      <c r="D18" s="159"/>
      <c r="E18" s="159"/>
      <c r="F18" s="159"/>
      <c r="G18" s="147">
        <v>4.462E-2</v>
      </c>
    </row>
    <row r="19" spans="1:23" x14ac:dyDescent="0.2">
      <c r="A19" s="157">
        <v>18</v>
      </c>
      <c r="B19" s="159"/>
      <c r="C19" s="159"/>
      <c r="D19" s="159"/>
      <c r="E19" s="159"/>
      <c r="F19" s="159"/>
      <c r="G19" s="147">
        <v>4.4609999999999997E-2</v>
      </c>
    </row>
    <row r="20" spans="1:23" x14ac:dyDescent="0.2">
      <c r="A20" s="157">
        <v>19</v>
      </c>
      <c r="B20" s="159"/>
      <c r="C20" s="159"/>
      <c r="D20" s="159"/>
      <c r="E20" s="159"/>
      <c r="F20" s="159"/>
      <c r="G20" s="147">
        <v>4.462E-2</v>
      </c>
    </row>
    <row r="21" spans="1:23" x14ac:dyDescent="0.2">
      <c r="A21" s="157">
        <v>20</v>
      </c>
      <c r="B21" s="159"/>
      <c r="C21" s="159"/>
      <c r="D21" s="159"/>
      <c r="E21" s="159"/>
      <c r="F21" s="159"/>
      <c r="G21" s="147">
        <v>4.4609999999999997E-2</v>
      </c>
    </row>
    <row r="22" spans="1:23" x14ac:dyDescent="0.2">
      <c r="A22" s="157">
        <v>21</v>
      </c>
      <c r="B22" s="159"/>
      <c r="C22" s="159"/>
      <c r="D22" s="159"/>
      <c r="E22" s="159"/>
      <c r="F22" s="159"/>
      <c r="G22" s="147">
        <v>2.231E-2</v>
      </c>
    </row>
    <row r="23" spans="1:23" x14ac:dyDescent="0.2">
      <c r="A23" s="179"/>
      <c r="B23" s="144">
        <f>SUM(B2:B22)</f>
        <v>1</v>
      </c>
      <c r="C23" s="144">
        <f t="shared" ref="C23:G23" si="0">SUM(C2:C22)</f>
        <v>0.99999999999999989</v>
      </c>
      <c r="D23" s="144">
        <f t="shared" si="0"/>
        <v>1.0000000000000002</v>
      </c>
      <c r="E23" s="144">
        <f t="shared" si="0"/>
        <v>1</v>
      </c>
      <c r="F23" s="144">
        <f t="shared" si="0"/>
        <v>1.0000000000000002</v>
      </c>
      <c r="G23" s="144">
        <f t="shared" si="0"/>
        <v>1.0000000000000002</v>
      </c>
      <c r="H23" s="144"/>
    </row>
    <row r="24" spans="1:23" x14ac:dyDescent="0.2">
      <c r="G24" s="156"/>
    </row>
    <row r="25" spans="1:23" x14ac:dyDescent="0.2">
      <c r="A25" s="160" t="s">
        <v>145</v>
      </c>
      <c r="B25" s="160">
        <v>1</v>
      </c>
      <c r="C25" s="160">
        <v>2</v>
      </c>
      <c r="D25" s="160">
        <v>3</v>
      </c>
      <c r="E25" s="160">
        <v>4</v>
      </c>
      <c r="F25" s="160">
        <v>5</v>
      </c>
      <c r="G25" s="160">
        <v>6</v>
      </c>
      <c r="H25" s="160">
        <v>7</v>
      </c>
      <c r="I25" s="160">
        <v>8</v>
      </c>
      <c r="J25" s="160">
        <v>9</v>
      </c>
      <c r="K25" s="160">
        <v>10</v>
      </c>
      <c r="L25" s="160">
        <v>11</v>
      </c>
      <c r="M25" s="160">
        <v>12</v>
      </c>
      <c r="N25" s="160">
        <v>13</v>
      </c>
      <c r="O25" s="160">
        <v>14</v>
      </c>
      <c r="P25" s="160">
        <v>15</v>
      </c>
      <c r="Q25" s="160">
        <v>16</v>
      </c>
      <c r="R25" s="160">
        <v>17</v>
      </c>
      <c r="S25" s="160">
        <v>18</v>
      </c>
      <c r="T25" s="160">
        <v>19</v>
      </c>
      <c r="U25" s="160">
        <v>20</v>
      </c>
      <c r="V25" s="160">
        <v>21</v>
      </c>
      <c r="W25" s="160"/>
    </row>
    <row r="26" spans="1:23" x14ac:dyDescent="0.2">
      <c r="A26" s="145" t="s">
        <v>139</v>
      </c>
      <c r="B26" s="147">
        <v>0.2</v>
      </c>
      <c r="C26" s="147">
        <v>0.32</v>
      </c>
      <c r="D26" s="147">
        <v>0.192</v>
      </c>
      <c r="E26" s="147">
        <v>0.1152</v>
      </c>
      <c r="F26" s="147">
        <v>0.1152</v>
      </c>
      <c r="G26" s="147">
        <v>5.7599999999999998E-2</v>
      </c>
      <c r="W26" s="144">
        <f>SUM(B26:V26)</f>
        <v>0.99999999999999989</v>
      </c>
    </row>
    <row r="27" spans="1:23" x14ac:dyDescent="0.2">
      <c r="A27" s="145" t="s">
        <v>140</v>
      </c>
      <c r="B27" s="158">
        <v>0.1429</v>
      </c>
      <c r="C27" s="158">
        <v>0.24490000000000001</v>
      </c>
      <c r="D27" s="158">
        <v>0.1749</v>
      </c>
      <c r="E27" s="158">
        <v>0.1249</v>
      </c>
      <c r="F27" s="158">
        <v>8.9300000000000004E-2</v>
      </c>
      <c r="G27" s="158">
        <v>8.9200000000000002E-2</v>
      </c>
      <c r="H27" s="158">
        <v>8.9300000000000004E-2</v>
      </c>
      <c r="I27" s="158">
        <v>4.4600000000000001E-2</v>
      </c>
      <c r="W27" s="144">
        <f t="shared" ref="W27:W31" si="1">SUM(B27:V27)</f>
        <v>1.0000000000000002</v>
      </c>
    </row>
    <row r="28" spans="1:23" x14ac:dyDescent="0.2">
      <c r="A28" s="145" t="s">
        <v>141</v>
      </c>
      <c r="B28" s="147">
        <v>0.1</v>
      </c>
      <c r="C28" s="147">
        <v>0.18</v>
      </c>
      <c r="D28" s="147">
        <v>0.14399999999999999</v>
      </c>
      <c r="E28" s="147">
        <v>0.1152</v>
      </c>
      <c r="F28" s="147">
        <v>9.2200000000000004E-2</v>
      </c>
      <c r="G28" s="147">
        <v>7.3700000000000002E-2</v>
      </c>
      <c r="H28" s="147">
        <v>6.5500000000000003E-2</v>
      </c>
      <c r="I28" s="147">
        <v>6.5500000000000003E-2</v>
      </c>
      <c r="J28" s="147">
        <v>6.5600000000000006E-2</v>
      </c>
      <c r="K28" s="147">
        <v>6.5500000000000003E-2</v>
      </c>
      <c r="L28" s="147">
        <v>3.2800000000000003E-2</v>
      </c>
      <c r="W28" s="144">
        <f t="shared" si="1"/>
        <v>1</v>
      </c>
    </row>
    <row r="29" spans="1:23" x14ac:dyDescent="0.2">
      <c r="A29" s="142" t="s">
        <v>142</v>
      </c>
      <c r="B29" s="143">
        <v>0.05</v>
      </c>
      <c r="C29" s="143">
        <v>9.5000000000000001E-2</v>
      </c>
      <c r="D29" s="143">
        <v>8.5500000000000007E-2</v>
      </c>
      <c r="E29" s="143">
        <v>7.6999999999999999E-2</v>
      </c>
      <c r="F29" s="143">
        <v>6.93E-2</v>
      </c>
      <c r="G29" s="143">
        <v>6.2300000000000001E-2</v>
      </c>
      <c r="H29" s="143">
        <v>5.8999999999999997E-2</v>
      </c>
      <c r="I29" s="143">
        <v>5.8999999999999997E-2</v>
      </c>
      <c r="J29" s="143">
        <v>5.91E-2</v>
      </c>
      <c r="K29" s="143">
        <v>5.8999999999999997E-2</v>
      </c>
      <c r="L29" s="143">
        <v>5.91E-2</v>
      </c>
      <c r="M29" s="143">
        <v>5.8999999999999997E-2</v>
      </c>
      <c r="N29" s="143">
        <v>5.91E-2</v>
      </c>
      <c r="O29" s="143">
        <v>5.8999999999999997E-2</v>
      </c>
      <c r="P29" s="143">
        <v>5.91E-2</v>
      </c>
      <c r="Q29" s="143">
        <v>2.9499999999999998E-2</v>
      </c>
      <c r="R29" s="161"/>
      <c r="S29" s="161"/>
      <c r="T29" s="161"/>
      <c r="U29" s="161"/>
      <c r="V29" s="161"/>
      <c r="W29" s="144">
        <f t="shared" si="1"/>
        <v>1.0000000000000002</v>
      </c>
    </row>
    <row r="30" spans="1:23" x14ac:dyDescent="0.2">
      <c r="A30" s="142" t="s">
        <v>143</v>
      </c>
      <c r="B30" s="143">
        <v>3.7499999999999999E-2</v>
      </c>
      <c r="C30" s="143">
        <v>7.2190000000000004E-2</v>
      </c>
      <c r="D30" s="143">
        <v>6.6769999999999996E-2</v>
      </c>
      <c r="E30" s="143">
        <v>6.1769999999999999E-2</v>
      </c>
      <c r="F30" s="143">
        <v>5.713E-2</v>
      </c>
      <c r="G30" s="143">
        <v>5.2850000000000001E-2</v>
      </c>
      <c r="H30" s="143">
        <v>4.888E-2</v>
      </c>
      <c r="I30" s="143">
        <v>4.5220000000000003E-2</v>
      </c>
      <c r="J30" s="143">
        <v>4.462E-2</v>
      </c>
      <c r="K30" s="143">
        <v>4.4609999999999997E-2</v>
      </c>
      <c r="L30" s="143">
        <v>4.462E-2</v>
      </c>
      <c r="M30" s="143">
        <v>4.4609999999999997E-2</v>
      </c>
      <c r="N30" s="143">
        <v>4.462E-2</v>
      </c>
      <c r="O30" s="143">
        <v>4.4609999999999997E-2</v>
      </c>
      <c r="P30" s="143">
        <v>4.462E-2</v>
      </c>
      <c r="Q30" s="143">
        <v>4.4609999999999997E-2</v>
      </c>
      <c r="R30" s="143">
        <v>4.462E-2</v>
      </c>
      <c r="S30" s="143">
        <v>4.4609999999999997E-2</v>
      </c>
      <c r="T30" s="143">
        <v>4.462E-2</v>
      </c>
      <c r="U30" s="143">
        <v>4.4609999999999997E-2</v>
      </c>
      <c r="V30" s="143">
        <v>2.231E-2</v>
      </c>
      <c r="W30" s="144">
        <f t="shared" si="1"/>
        <v>1.0000000000000002</v>
      </c>
    </row>
    <row r="31" spans="1:23" x14ac:dyDescent="0.2">
      <c r="A31" s="129" t="s">
        <v>125</v>
      </c>
      <c r="B31" s="162">
        <v>0.1</v>
      </c>
      <c r="C31" s="162">
        <v>0.2</v>
      </c>
      <c r="D31" s="162">
        <v>0.2</v>
      </c>
      <c r="E31" s="162">
        <v>0.2</v>
      </c>
      <c r="F31" s="162">
        <v>0.2</v>
      </c>
      <c r="G31" s="162">
        <v>0.1</v>
      </c>
      <c r="H31" s="163">
        <v>0</v>
      </c>
      <c r="I31" s="162"/>
      <c r="W31" s="144">
        <f t="shared" si="1"/>
        <v>0.99999999999999989</v>
      </c>
    </row>
    <row r="69" spans="1:23" x14ac:dyDescent="0.2">
      <c r="A69" s="180" t="s">
        <v>146</v>
      </c>
      <c r="B69" s="180"/>
      <c r="C69" s="180"/>
      <c r="D69" s="180"/>
      <c r="E69" s="180"/>
      <c r="F69" s="180"/>
      <c r="G69" s="180"/>
      <c r="H69" s="181"/>
      <c r="I69" s="182"/>
      <c r="J69" s="182"/>
      <c r="K69" s="180"/>
      <c r="L69" s="180"/>
      <c r="M69" s="180"/>
      <c r="N69" s="180"/>
      <c r="O69" s="180"/>
      <c r="P69" s="180"/>
      <c r="Q69" s="180"/>
    </row>
    <row r="71" spans="1:23" x14ac:dyDescent="0.2">
      <c r="A71" s="145" t="s">
        <v>131</v>
      </c>
      <c r="B71" s="147">
        <v>0.35</v>
      </c>
      <c r="C71" s="147">
        <v>0.26</v>
      </c>
      <c r="D71" s="147">
        <v>0.156</v>
      </c>
      <c r="E71" s="147">
        <v>0.1101</v>
      </c>
      <c r="F71" s="147">
        <v>0.1101</v>
      </c>
      <c r="G71" s="147">
        <v>1.38E-2</v>
      </c>
      <c r="W71" s="144">
        <f t="shared" ref="W71:W84" si="2">SUM(B71:N71)</f>
        <v>1</v>
      </c>
    </row>
    <row r="72" spans="1:23" x14ac:dyDescent="0.2">
      <c r="A72" s="145" t="s">
        <v>132</v>
      </c>
      <c r="B72" s="147">
        <v>0.25</v>
      </c>
      <c r="C72" s="147">
        <v>0.3</v>
      </c>
      <c r="D72" s="147">
        <v>0.18</v>
      </c>
      <c r="E72" s="147">
        <v>0.1137</v>
      </c>
      <c r="F72" s="147">
        <v>0.1137</v>
      </c>
      <c r="G72" s="147">
        <v>4.2599999999999999E-2</v>
      </c>
      <c r="W72" s="144">
        <f t="shared" si="2"/>
        <v>1</v>
      </c>
    </row>
    <row r="73" spans="1:23" x14ac:dyDescent="0.2">
      <c r="A73" s="145" t="s">
        <v>133</v>
      </c>
      <c r="B73" s="147">
        <v>0.15</v>
      </c>
      <c r="C73" s="147">
        <v>0.34</v>
      </c>
      <c r="D73" s="147">
        <v>0.20399999999999999</v>
      </c>
      <c r="E73" s="147">
        <v>0.12239999999999999</v>
      </c>
      <c r="F73" s="147">
        <v>0.113</v>
      </c>
      <c r="G73" s="147">
        <v>7.0599999999999996E-2</v>
      </c>
      <c r="W73" s="144">
        <f t="shared" si="2"/>
        <v>0.99999999999999989</v>
      </c>
    </row>
    <row r="74" spans="1:23" x14ac:dyDescent="0.2">
      <c r="A74" s="145" t="s">
        <v>134</v>
      </c>
      <c r="B74" s="147">
        <v>0.05</v>
      </c>
      <c r="C74" s="147">
        <v>0.38</v>
      </c>
      <c r="D74" s="147">
        <v>0.22800000000000001</v>
      </c>
      <c r="E74" s="147">
        <v>0.1368</v>
      </c>
      <c r="F74" s="147">
        <v>0.1094</v>
      </c>
      <c r="G74" s="147">
        <v>9.5799999999999996E-2</v>
      </c>
      <c r="W74" s="144">
        <f t="shared" si="2"/>
        <v>1</v>
      </c>
    </row>
    <row r="75" spans="1:23" x14ac:dyDescent="0.2">
      <c r="W75" s="144">
        <f t="shared" si="2"/>
        <v>0</v>
      </c>
    </row>
    <row r="76" spans="1:23" x14ac:dyDescent="0.2">
      <c r="A76" s="145" t="s">
        <v>147</v>
      </c>
      <c r="B76" s="158">
        <v>0.25</v>
      </c>
      <c r="C76" s="158">
        <v>0.21429999999999999</v>
      </c>
      <c r="D76" s="158">
        <v>0.15310000000000001</v>
      </c>
      <c r="E76" s="158">
        <v>0.10929999999999999</v>
      </c>
      <c r="F76" s="158">
        <v>8.7499999999999994E-2</v>
      </c>
      <c r="G76" s="158">
        <v>8.7400000000000005E-2</v>
      </c>
      <c r="H76" s="158">
        <v>8.7499999999999994E-2</v>
      </c>
      <c r="I76" s="158">
        <v>1.09E-2</v>
      </c>
      <c r="W76" s="144">
        <f t="shared" si="2"/>
        <v>1</v>
      </c>
    </row>
    <row r="77" spans="1:23" x14ac:dyDescent="0.2">
      <c r="A77" s="145" t="s">
        <v>148</v>
      </c>
      <c r="B77" s="158">
        <v>0.17849999999999999</v>
      </c>
      <c r="C77" s="158">
        <v>0.23469999999999999</v>
      </c>
      <c r="D77" s="158">
        <v>0.1676</v>
      </c>
      <c r="E77" s="158">
        <v>0.1197</v>
      </c>
      <c r="F77" s="158">
        <v>8.8700000000000001E-2</v>
      </c>
      <c r="G77" s="158">
        <v>8.8700000000000001E-2</v>
      </c>
      <c r="H77" s="158">
        <v>8.8700000000000001E-2</v>
      </c>
      <c r="I77" s="158">
        <v>3.3399999999999999E-2</v>
      </c>
      <c r="W77" s="144">
        <f t="shared" si="2"/>
        <v>1</v>
      </c>
    </row>
    <row r="78" spans="1:23" x14ac:dyDescent="0.2">
      <c r="A78" s="145" t="s">
        <v>149</v>
      </c>
      <c r="B78" s="158">
        <v>0.1071</v>
      </c>
      <c r="C78" s="158">
        <v>0.25509999999999999</v>
      </c>
      <c r="D78" s="158">
        <v>0.1822</v>
      </c>
      <c r="E78" s="158">
        <v>0.13020000000000001</v>
      </c>
      <c r="F78" s="158">
        <v>9.2999999999999999E-2</v>
      </c>
      <c r="G78" s="158">
        <v>8.8499999999999995E-2</v>
      </c>
      <c r="H78" s="158">
        <v>8.8599999999999998E-2</v>
      </c>
      <c r="I78" s="158">
        <v>5.5300000000000002E-2</v>
      </c>
      <c r="W78" s="144">
        <f t="shared" si="2"/>
        <v>1</v>
      </c>
    </row>
    <row r="79" spans="1:23" x14ac:dyDescent="0.2">
      <c r="A79" s="145" t="s">
        <v>150</v>
      </c>
      <c r="B79" s="158">
        <v>3.5700000000000003E-2</v>
      </c>
      <c r="C79" s="158">
        <v>0.27550000000000002</v>
      </c>
      <c r="D79" s="158">
        <v>0.1968</v>
      </c>
      <c r="E79" s="158">
        <v>0.1406</v>
      </c>
      <c r="F79" s="158">
        <v>0.1004</v>
      </c>
      <c r="G79" s="158">
        <v>8.7300000000000003E-2</v>
      </c>
      <c r="H79" s="158">
        <v>8.7300000000000003E-2</v>
      </c>
      <c r="I79" s="158">
        <v>7.6399999999999996E-2</v>
      </c>
      <c r="W79" s="144">
        <f t="shared" si="2"/>
        <v>1.0000000000000002</v>
      </c>
    </row>
    <row r="80" spans="1:23" x14ac:dyDescent="0.2">
      <c r="W80" s="144">
        <f t="shared" si="2"/>
        <v>0</v>
      </c>
    </row>
    <row r="81" spans="1:23" x14ac:dyDescent="0.2">
      <c r="A81" s="145" t="s">
        <v>151</v>
      </c>
      <c r="B81" s="147">
        <v>0.17499999999999999</v>
      </c>
      <c r="C81" s="147">
        <v>0.16500000000000001</v>
      </c>
      <c r="D81" s="147">
        <v>0.13200000000000001</v>
      </c>
      <c r="E81" s="147">
        <v>0.1056</v>
      </c>
      <c r="F81" s="147">
        <v>8.4500000000000006E-2</v>
      </c>
      <c r="G81" s="147">
        <v>6.7599999999999993E-2</v>
      </c>
      <c r="H81" s="147">
        <v>6.5500000000000003E-2</v>
      </c>
      <c r="I81" s="147">
        <v>6.5500000000000003E-2</v>
      </c>
      <c r="J81" s="147">
        <v>6.5600000000000006E-2</v>
      </c>
      <c r="K81" s="147">
        <v>6.5500000000000003E-2</v>
      </c>
      <c r="L81" s="147">
        <v>8.2000000000000007E-3</v>
      </c>
      <c r="W81" s="144">
        <f t="shared" si="2"/>
        <v>1</v>
      </c>
    </row>
    <row r="82" spans="1:23" x14ac:dyDescent="0.2">
      <c r="A82" s="145" t="s">
        <v>152</v>
      </c>
      <c r="B82" s="147">
        <v>0.125</v>
      </c>
      <c r="C82" s="147">
        <v>0.17499999999999999</v>
      </c>
      <c r="D82" s="147">
        <v>0.14000000000000001</v>
      </c>
      <c r="E82" s="147">
        <v>0.112</v>
      </c>
      <c r="F82" s="147">
        <v>8.9599999999999999E-2</v>
      </c>
      <c r="G82" s="147">
        <v>7.17E-2</v>
      </c>
      <c r="H82" s="147">
        <v>6.5500000000000003E-2</v>
      </c>
      <c r="I82" s="147">
        <v>6.5500000000000003E-2</v>
      </c>
      <c r="J82" s="147">
        <v>6.5600000000000006E-2</v>
      </c>
      <c r="K82" s="147">
        <v>6.5500000000000003E-2</v>
      </c>
      <c r="L82" s="147">
        <v>2.46E-2</v>
      </c>
      <c r="W82" s="144">
        <f t="shared" si="2"/>
        <v>1</v>
      </c>
    </row>
    <row r="83" spans="1:23" x14ac:dyDescent="0.2">
      <c r="A83" s="145" t="s">
        <v>153</v>
      </c>
      <c r="B83" s="147">
        <v>7.4999999999999997E-2</v>
      </c>
      <c r="C83" s="147">
        <v>0.185</v>
      </c>
      <c r="D83" s="147">
        <v>0.14799999999999999</v>
      </c>
      <c r="E83" s="147">
        <v>0.11840000000000001</v>
      </c>
      <c r="F83" s="147">
        <v>9.4700000000000006E-2</v>
      </c>
      <c r="G83" s="147">
        <v>7.5800000000000006E-2</v>
      </c>
      <c r="H83" s="147">
        <v>6.5500000000000003E-2</v>
      </c>
      <c r="I83" s="147">
        <v>6.5500000000000003E-2</v>
      </c>
      <c r="J83" s="147">
        <v>6.5600000000000006E-2</v>
      </c>
      <c r="K83" s="147">
        <v>6.5500000000000003E-2</v>
      </c>
      <c r="L83" s="147">
        <v>4.1000000000000002E-2</v>
      </c>
      <c r="W83" s="144">
        <f t="shared" si="2"/>
        <v>1</v>
      </c>
    </row>
    <row r="84" spans="1:23" x14ac:dyDescent="0.2">
      <c r="A84" s="164" t="s">
        <v>154</v>
      </c>
      <c r="B84" s="165">
        <v>2.5000000000000001E-2</v>
      </c>
      <c r="C84" s="165">
        <v>0.19500000000000001</v>
      </c>
      <c r="D84" s="165">
        <v>0.156</v>
      </c>
      <c r="E84" s="165">
        <v>0.12479999999999999</v>
      </c>
      <c r="F84" s="165">
        <v>9.98E-2</v>
      </c>
      <c r="G84" s="165">
        <v>7.9899999999999999E-2</v>
      </c>
      <c r="H84" s="165">
        <v>6.5500000000000003E-2</v>
      </c>
      <c r="I84" s="165">
        <v>6.5500000000000003E-2</v>
      </c>
      <c r="J84" s="165">
        <v>6.5500000000000003E-2</v>
      </c>
      <c r="K84" s="165">
        <v>6.5600000000000006E-2</v>
      </c>
      <c r="L84" s="165">
        <v>5.74E-2</v>
      </c>
      <c r="W84" s="144">
        <f t="shared" si="2"/>
        <v>1</v>
      </c>
    </row>
    <row r="85" spans="1:23" x14ac:dyDescent="0.2">
      <c r="A85" s="166"/>
      <c r="B85" s="127"/>
      <c r="C85" s="127"/>
      <c r="D85" s="127"/>
      <c r="E85" s="127"/>
      <c r="F85" s="127"/>
      <c r="G85" s="127"/>
      <c r="H85" s="127"/>
      <c r="I85" s="127"/>
    </row>
    <row r="86" spans="1:23" x14ac:dyDescent="0.2">
      <c r="A86" s="167" t="s">
        <v>155</v>
      </c>
      <c r="B86" s="168">
        <v>8.7499999999999994E-2</v>
      </c>
      <c r="C86" s="168">
        <v>9.1300000000000006E-2</v>
      </c>
      <c r="D86" s="168">
        <v>8.2100000000000006E-2</v>
      </c>
      <c r="E86" s="168">
        <v>7.3899999999999993E-2</v>
      </c>
      <c r="F86" s="168">
        <v>6.6500000000000004E-2</v>
      </c>
      <c r="G86" s="168">
        <v>5.9900000000000002E-2</v>
      </c>
      <c r="H86" s="168">
        <v>5.8999999999999997E-2</v>
      </c>
      <c r="I86" s="168">
        <v>5.91E-2</v>
      </c>
      <c r="J86" s="168">
        <v>5.8999999999999997E-2</v>
      </c>
      <c r="K86" s="168">
        <v>5.91E-2</v>
      </c>
      <c r="L86" s="168">
        <v>5.8999999999999997E-2</v>
      </c>
      <c r="M86" s="168">
        <v>5.91E-2</v>
      </c>
      <c r="N86" s="168">
        <v>5.8999999999999997E-2</v>
      </c>
      <c r="O86" s="168">
        <v>5.91E-2</v>
      </c>
      <c r="P86" s="168">
        <v>5.8999999999999997E-2</v>
      </c>
      <c r="Q86" s="169">
        <v>7.4000000000000003E-3</v>
      </c>
      <c r="R86" s="132"/>
      <c r="S86" s="132"/>
      <c r="T86" s="132"/>
      <c r="U86" s="132"/>
      <c r="V86" s="132"/>
      <c r="W86" s="144">
        <f>SUM(B86:U86)</f>
        <v>1.0000000000000004</v>
      </c>
    </row>
    <row r="87" spans="1:23" x14ac:dyDescent="0.2">
      <c r="A87" s="167" t="s">
        <v>156</v>
      </c>
      <c r="B87" s="168">
        <v>6.25E-2</v>
      </c>
      <c r="C87" s="168">
        <v>9.3799999999999994E-2</v>
      </c>
      <c r="D87" s="168">
        <v>8.4400000000000003E-2</v>
      </c>
      <c r="E87" s="168">
        <v>7.5899999999999995E-2</v>
      </c>
      <c r="F87" s="168">
        <v>6.83E-2</v>
      </c>
      <c r="G87" s="168">
        <v>6.1499999999999999E-2</v>
      </c>
      <c r="H87" s="168">
        <v>5.91E-2</v>
      </c>
      <c r="I87" s="168">
        <v>5.8999999999999997E-2</v>
      </c>
      <c r="J87" s="168">
        <v>5.91E-2</v>
      </c>
      <c r="K87" s="168">
        <v>5.8999999999999997E-2</v>
      </c>
      <c r="L87" s="168">
        <v>5.91E-2</v>
      </c>
      <c r="M87" s="168">
        <v>5.8999999999999997E-2</v>
      </c>
      <c r="N87" s="168">
        <v>5.91E-2</v>
      </c>
      <c r="O87" s="168">
        <v>5.8999999999999997E-2</v>
      </c>
      <c r="P87" s="168">
        <v>5.91E-2</v>
      </c>
      <c r="Q87" s="169">
        <v>2.2100000000000002E-2</v>
      </c>
      <c r="R87" s="132"/>
      <c r="S87" s="132"/>
      <c r="T87" s="132"/>
      <c r="U87" s="132"/>
      <c r="V87" s="132"/>
      <c r="W87" s="144">
        <f t="shared" ref="W87:W90" si="3">SUM(B87:U87)</f>
        <v>1.0000000000000002</v>
      </c>
    </row>
    <row r="88" spans="1:23" x14ac:dyDescent="0.2">
      <c r="A88" s="167" t="s">
        <v>157</v>
      </c>
      <c r="B88" s="168">
        <v>3.7499999999999999E-2</v>
      </c>
      <c r="C88" s="168">
        <v>9.6299999999999997E-2</v>
      </c>
      <c r="D88" s="168">
        <v>8.6599999999999996E-2</v>
      </c>
      <c r="E88" s="168">
        <v>7.8E-2</v>
      </c>
      <c r="F88" s="168">
        <v>7.0199999999999999E-2</v>
      </c>
      <c r="G88" s="168">
        <v>6.3100000000000003E-2</v>
      </c>
      <c r="H88" s="168">
        <v>5.8999999999999997E-2</v>
      </c>
      <c r="I88" s="168">
        <v>5.8999999999999997E-2</v>
      </c>
      <c r="J88" s="168">
        <v>5.91E-2</v>
      </c>
      <c r="K88" s="168">
        <v>5.8999999999999997E-2</v>
      </c>
      <c r="L88" s="168">
        <v>5.91E-2</v>
      </c>
      <c r="M88" s="168">
        <v>5.8999999999999997E-2</v>
      </c>
      <c r="N88" s="168">
        <v>5.91E-2</v>
      </c>
      <c r="O88" s="168">
        <v>5.8999999999999997E-2</v>
      </c>
      <c r="P88" s="168">
        <v>5.91E-2</v>
      </c>
      <c r="Q88" s="169">
        <v>3.6900000000000002E-2</v>
      </c>
      <c r="R88" s="132"/>
      <c r="S88" s="132"/>
      <c r="T88" s="132"/>
      <c r="U88" s="132"/>
      <c r="V88" s="132"/>
      <c r="W88" s="144">
        <f t="shared" si="3"/>
        <v>1.0000000000000002</v>
      </c>
    </row>
    <row r="89" spans="1:23" x14ac:dyDescent="0.2">
      <c r="A89" s="167" t="s">
        <v>158</v>
      </c>
      <c r="B89" s="168">
        <v>1.2500000000000001E-2</v>
      </c>
      <c r="C89" s="168">
        <v>9.8799999999999999E-2</v>
      </c>
      <c r="D89" s="168">
        <v>8.8900000000000007E-2</v>
      </c>
      <c r="E89" s="168">
        <v>0.08</v>
      </c>
      <c r="F89" s="168">
        <v>7.1999999999999995E-2</v>
      </c>
      <c r="G89" s="168">
        <v>6.4799999999999996E-2</v>
      </c>
      <c r="H89" s="168">
        <v>5.8999999999999997E-2</v>
      </c>
      <c r="I89" s="168">
        <v>5.8999999999999997E-2</v>
      </c>
      <c r="J89" s="168">
        <v>5.8999999999999997E-2</v>
      </c>
      <c r="K89" s="168">
        <v>5.91E-2</v>
      </c>
      <c r="L89" s="168">
        <v>5.8999999999999997E-2</v>
      </c>
      <c r="M89" s="168">
        <v>5.91E-2</v>
      </c>
      <c r="N89" s="168">
        <v>5.8999999999999997E-2</v>
      </c>
      <c r="O89" s="168">
        <v>5.91E-2</v>
      </c>
      <c r="P89" s="168">
        <v>5.8999999999999997E-2</v>
      </c>
      <c r="Q89" s="169">
        <v>5.1700000000000003E-2</v>
      </c>
      <c r="R89" s="132"/>
      <c r="S89" s="132"/>
      <c r="T89" s="132"/>
      <c r="U89" s="132"/>
      <c r="V89" s="132"/>
      <c r="W89" s="144">
        <f t="shared" si="3"/>
        <v>1.0000000000000004</v>
      </c>
    </row>
    <row r="90" spans="1:23" x14ac:dyDescent="0.2">
      <c r="W90" s="144">
        <f t="shared" si="3"/>
        <v>0</v>
      </c>
    </row>
    <row r="91" spans="1:23" x14ac:dyDescent="0.2">
      <c r="A91" s="142" t="s">
        <v>127</v>
      </c>
      <c r="B91" s="143">
        <v>6.5629999999999994E-2</v>
      </c>
      <c r="C91" s="143">
        <v>7.0000000000000007E-2</v>
      </c>
      <c r="D91" s="143">
        <v>6.4820000000000003E-2</v>
      </c>
      <c r="E91" s="143">
        <v>5.9959999999999999E-2</v>
      </c>
      <c r="F91" s="143">
        <v>5.5460000000000002E-2</v>
      </c>
      <c r="G91" s="143">
        <v>5.1299999999999998E-2</v>
      </c>
      <c r="H91" s="143">
        <v>4.7460000000000002E-2</v>
      </c>
      <c r="I91" s="143">
        <v>4.4589999999999998E-2</v>
      </c>
      <c r="J91" s="143">
        <v>4.4589999999999998E-2</v>
      </c>
      <c r="K91" s="143">
        <v>4.4589999999999998E-2</v>
      </c>
      <c r="L91" s="143">
        <v>4.4589999999999998E-2</v>
      </c>
      <c r="M91" s="143">
        <v>4.4600000000000001E-2</v>
      </c>
      <c r="N91" s="143">
        <v>4.4589999999999998E-2</v>
      </c>
      <c r="O91" s="143">
        <v>4.4600000000000001E-2</v>
      </c>
      <c r="P91" s="143">
        <v>4.4589999999999998E-2</v>
      </c>
      <c r="Q91" s="143">
        <v>4.4600000000000001E-2</v>
      </c>
      <c r="R91" s="143">
        <v>4.4589999999999998E-2</v>
      </c>
      <c r="S91" s="143">
        <v>4.4600000000000001E-2</v>
      </c>
      <c r="T91" s="143">
        <v>4.4589999999999998E-2</v>
      </c>
      <c r="U91" s="143">
        <v>4.4600000000000001E-2</v>
      </c>
      <c r="V91" s="143">
        <v>5.6499999999999996E-3</v>
      </c>
      <c r="W91" s="144">
        <f t="shared" ref="W91:W93" si="4">SUM(B91:V91)</f>
        <v>1</v>
      </c>
    </row>
    <row r="92" spans="1:23" x14ac:dyDescent="0.2">
      <c r="A92" s="142" t="s">
        <v>128</v>
      </c>
      <c r="B92" s="143">
        <v>4.6879999999999998E-2</v>
      </c>
      <c r="C92" s="143">
        <v>7.1480000000000002E-2</v>
      </c>
      <c r="D92" s="143">
        <v>6.6119999999999998E-2</v>
      </c>
      <c r="E92" s="143">
        <v>6.1159999999999999E-2</v>
      </c>
      <c r="F92" s="143">
        <v>5.6579999999999998E-2</v>
      </c>
      <c r="G92" s="143">
        <v>5.2330000000000002E-2</v>
      </c>
      <c r="H92" s="143">
        <v>4.8410000000000002E-2</v>
      </c>
      <c r="I92" s="143">
        <v>4.478E-2</v>
      </c>
      <c r="J92" s="143">
        <v>4.4630000000000003E-2</v>
      </c>
      <c r="K92" s="143">
        <v>4.4630000000000003E-2</v>
      </c>
      <c r="L92" s="143">
        <v>4.4630000000000003E-2</v>
      </c>
      <c r="M92" s="143">
        <v>4.4630000000000003E-2</v>
      </c>
      <c r="N92" s="143">
        <v>4.4630000000000003E-2</v>
      </c>
      <c r="O92" s="143">
        <v>4.4630000000000003E-2</v>
      </c>
      <c r="P92" s="143">
        <v>4.462E-2</v>
      </c>
      <c r="Q92" s="143">
        <v>4.4630000000000003E-2</v>
      </c>
      <c r="R92" s="143">
        <v>4.462E-2</v>
      </c>
      <c r="S92" s="143">
        <v>4.4630000000000003E-2</v>
      </c>
      <c r="T92" s="143">
        <v>4.462E-2</v>
      </c>
      <c r="U92" s="143">
        <v>4.4630000000000003E-2</v>
      </c>
      <c r="V92" s="143">
        <v>1.6729999999999998E-2</v>
      </c>
      <c r="W92" s="144">
        <f t="shared" si="4"/>
        <v>0.99999999999999989</v>
      </c>
    </row>
    <row r="93" spans="1:23" x14ac:dyDescent="0.2">
      <c r="A93" s="142" t="s">
        <v>129</v>
      </c>
      <c r="B93" s="143">
        <v>2.8129999999999999E-2</v>
      </c>
      <c r="C93" s="143">
        <v>7.2889999999999996E-2</v>
      </c>
      <c r="D93" s="143">
        <v>6.7419999999999994E-2</v>
      </c>
      <c r="E93" s="143">
        <v>6.2370000000000002E-2</v>
      </c>
      <c r="F93" s="143">
        <v>5.7689999999999998E-2</v>
      </c>
      <c r="G93" s="143">
        <v>5.3359999999999998E-2</v>
      </c>
      <c r="H93" s="143">
        <v>4.9360000000000001E-2</v>
      </c>
      <c r="I93" s="143">
        <v>4.5659999999999999E-2</v>
      </c>
      <c r="J93" s="143">
        <v>4.4600000000000001E-2</v>
      </c>
      <c r="K93" s="143">
        <v>4.4600000000000001E-2</v>
      </c>
      <c r="L93" s="143">
        <v>4.4600000000000001E-2</v>
      </c>
      <c r="M93" s="143">
        <v>4.4600000000000001E-2</v>
      </c>
      <c r="N93" s="143">
        <v>4.4609999999999997E-2</v>
      </c>
      <c r="O93" s="143">
        <v>4.4600000000000001E-2</v>
      </c>
      <c r="P93" s="143">
        <v>4.4609999999999997E-2</v>
      </c>
      <c r="Q93" s="143">
        <v>4.4600000000000001E-2</v>
      </c>
      <c r="R93" s="143">
        <v>4.4609999999999997E-2</v>
      </c>
      <c r="S93" s="143">
        <v>4.4600000000000001E-2</v>
      </c>
      <c r="T93" s="143">
        <v>4.4609999999999997E-2</v>
      </c>
      <c r="U93" s="143">
        <v>4.4600000000000001E-2</v>
      </c>
      <c r="V93" s="143">
        <v>2.7879999999999999E-2</v>
      </c>
      <c r="W93" s="144">
        <f t="shared" si="4"/>
        <v>1</v>
      </c>
    </row>
    <row r="94" spans="1:23" x14ac:dyDescent="0.2">
      <c r="A94" s="142" t="s">
        <v>130</v>
      </c>
      <c r="B94" s="143">
        <v>9.3799999999999994E-3</v>
      </c>
      <c r="C94" s="143">
        <v>7.4300000000000005E-2</v>
      </c>
      <c r="D94" s="143">
        <v>6.8720000000000003E-2</v>
      </c>
      <c r="E94" s="143">
        <v>6.3570000000000002E-2</v>
      </c>
      <c r="F94" s="143">
        <v>5.8799999999999998E-2</v>
      </c>
      <c r="G94" s="143">
        <v>5.4390000000000001E-2</v>
      </c>
      <c r="H94" s="143">
        <v>5.0310000000000001E-2</v>
      </c>
      <c r="I94" s="143">
        <v>4.6539999999999998E-2</v>
      </c>
      <c r="J94" s="143">
        <v>4.4580000000000002E-2</v>
      </c>
      <c r="K94" s="143">
        <v>4.4580000000000002E-2</v>
      </c>
      <c r="L94" s="143">
        <v>4.4580000000000002E-2</v>
      </c>
      <c r="M94" s="143">
        <v>4.4580000000000002E-2</v>
      </c>
      <c r="N94" s="143">
        <v>4.4580000000000002E-2</v>
      </c>
      <c r="O94" s="143">
        <v>4.4580000000000002E-2</v>
      </c>
      <c r="P94" s="143">
        <v>4.4580000000000002E-2</v>
      </c>
      <c r="Q94" s="143">
        <v>4.4580000000000002E-2</v>
      </c>
      <c r="R94" s="143">
        <v>4.4580000000000002E-2</v>
      </c>
      <c r="S94" s="143">
        <v>4.4589999999999998E-2</v>
      </c>
      <c r="T94" s="143">
        <v>4.4580000000000002E-2</v>
      </c>
      <c r="U94" s="143">
        <v>4.4589999999999998E-2</v>
      </c>
      <c r="V94" s="143">
        <v>3.9010000000000003E-2</v>
      </c>
      <c r="W94" s="144">
        <f>SUM(B94:V94)</f>
        <v>0.99999999999999967</v>
      </c>
    </row>
    <row r="97" spans="1:22" x14ac:dyDescent="0.2">
      <c r="A97" s="166"/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</row>
  </sheetData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5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c4OEY2NTVELTk2OTktNEI3Mi1CNDQ2LUU0QzUxQkU4MjAyM308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MTcwNDY8L1VzZXJOYW1lPjxEYXRlVGltZT41LzIvMjAyNiA0OjI2OjMwIFBNPC9EYXRlVGltZT48TGFiZWxTdHJpbmc+QUVQIEludGVybmFsPC9MYWJlbFN0cmluZz48L2l0ZW0+PC9sYWJlbEhpc3Rvcnk+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NshOi2U7O1RaGSCj9VXHk3HICNj6ufTGYt3qQFBaArk=</DigestValue>
      </Reference>
      <Reference URI="#CLASSIFICATIONHISTORY">
        <DigestMethod Algorithm="http://www.w3.org/2001/04/xmlenc#sha256"/>
        <DigestValue>6Li/a2v9AK4PbLHEifhCqMd2r+e7PxTz4P2tjISxg5k=</DigestValue>
      </Reference>
    </SignedInfo>
    <SignatureValue>TGUaDMHFncO+062Cu8rMOW8TAqgPpIakgg9BL2lo1eTkZl7+420ghhdOfiJU+JAxfAYHhwMIpFTqvHFl9gzmVA==</SignatureValue>
    <Object Id="CLASSIFICATIONHISTORY">
      <ArrayOfString xmlns:xsd="http://www.w3.org/2001/XMLSchema" xmlns:xsi="http://www.w3.org/2001/XMLSchema-instance" xmlns="">
        <string>dBM/exomoZf3Ca0pZbsRLLAl1/eoSd9d</string>
      </ArrayOfString>
    </Object>
  </Signature>
</WrappedLabelHistory>
</file>

<file path=customXml/itemProps1.xml><?xml version="1.0" encoding="utf-8"?>
<ds:datastoreItem xmlns:ds="http://schemas.openxmlformats.org/officeDocument/2006/customXml" ds:itemID="{42722810-2123-4F7F-8400-F8DA76D9E2C8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f88ffb1c-9230-4705-a789-27bae69f5829"/>
    <ds:schemaRef ds:uri="http://schemas.microsoft.com/office/infopath/2007/PartnerControls"/>
    <ds:schemaRef ds:uri="b6888f76-1100-40b0-929b-1efe9044426d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37E84E8-7515-4B92-A322-B4735CF258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309828-92D3-452A-9F55-D2B0DF20EB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4B3B576-F862-479E-B0E3-DEAA4B3DEBF1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788F655D-9699-4B72-B446-E4C51BE82023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TOR-Past Carrying Charges</vt:lpstr>
      <vt:lpstr>TIR-Past Carrying Charges</vt:lpstr>
      <vt:lpstr>WACC</vt:lpstr>
      <vt:lpstr>ADIT Summary</vt:lpstr>
      <vt:lpstr>ADIT Calc - TOR</vt:lpstr>
      <vt:lpstr>ADIT Calc - TIR</vt:lpstr>
      <vt:lpstr>Cumulative Through Feb 2026</vt:lpstr>
      <vt:lpstr>MACRS</vt:lpstr>
    </vt:vector>
  </TitlesOfParts>
  <Manager/>
  <Company>American Electric Power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M Whitney</dc:creator>
  <cp:keywords/>
  <dc:description/>
  <cp:lastModifiedBy>Heather M Whitney</cp:lastModifiedBy>
  <cp:revision/>
  <dcterms:created xsi:type="dcterms:W3CDTF">2026-04-30T14:40:09Z</dcterms:created>
  <dcterms:modified xsi:type="dcterms:W3CDTF">2026-05-08T10:33:08Z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b2a4f726-967b-4707-85e7-bd57d1f33f50</vt:lpwstr>
  </property>
  <property fmtid="{D5CDD505-2E9C-101B-9397-08002B2CF9AE}" pid="3" name="bjSaver">
    <vt:lpwstr>gu2o5dNIpgK/IMCL1CU0RhwyV6FkKGq0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5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6" name="bjDocumentSecurityLabel">
    <vt:lpwstr>AEP Internal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{788F655D-9699-4B72-B446-E4C51BE82023}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