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2025-00257 Base Case/05 Discovery/POST HEARING DATA REQUESTS/STAFF/Attachments/"/>
    </mc:Choice>
  </mc:AlternateContent>
  <xr:revisionPtr revIDLastSave="5" documentId="14_{C4F68462-2200-47CE-A249-7DD5D5550634}" xr6:coauthVersionLast="47" xr6:coauthVersionMax="47" xr10:uidLastSave="{DF4687DA-9409-4C88-922C-A31B609259C0}"/>
  <bookViews>
    <workbookView xWindow="-110" yWindow="-110" windowWidth="19420" windowHeight="10300" xr2:uid="{A5317D2C-063F-46E1-8CA9-324290B4C846}"/>
  </bookViews>
  <sheets>
    <sheet name="Yearly Breakdown" sheetId="2" r:id="rId1"/>
  </sheets>
  <definedNames>
    <definedName name="_xlnm.Print_Area" localSheetId="0">'Yearly Breakdown'!$A$1:$I$41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2" l="1"/>
  <c r="I22" i="2"/>
  <c r="I9" i="2"/>
  <c r="H3" i="2"/>
  <c r="H32" i="2"/>
  <c r="H33" i="2"/>
  <c r="H34" i="2"/>
  <c r="H35" i="2"/>
  <c r="G36" i="2"/>
  <c r="E36" i="2"/>
  <c r="F36" i="2" s="1"/>
  <c r="E25" i="2"/>
  <c r="E26" i="2"/>
  <c r="E27" i="2"/>
  <c r="E28" i="2"/>
  <c r="E29" i="2"/>
  <c r="E30" i="2"/>
  <c r="E31" i="2"/>
  <c r="E24" i="2"/>
  <c r="E12" i="2"/>
  <c r="E13" i="2"/>
  <c r="E14" i="2"/>
  <c r="E15" i="2"/>
  <c r="E16" i="2"/>
  <c r="E17" i="2"/>
  <c r="E18" i="2"/>
  <c r="E19" i="2"/>
  <c r="E20" i="2"/>
  <c r="E21" i="2"/>
  <c r="E11" i="2"/>
  <c r="E4" i="2"/>
  <c r="E5" i="2"/>
  <c r="E6" i="2"/>
  <c r="E7" i="2"/>
  <c r="E8" i="2"/>
  <c r="E3" i="2"/>
  <c r="H31" i="2"/>
  <c r="H30" i="2"/>
  <c r="H29" i="2"/>
  <c r="H28" i="2"/>
  <c r="H27" i="2"/>
  <c r="H26" i="2"/>
  <c r="H25" i="2"/>
  <c r="H24" i="2"/>
  <c r="H21" i="2"/>
  <c r="H20" i="2"/>
  <c r="H19" i="2"/>
  <c r="H18" i="2"/>
  <c r="H17" i="2"/>
  <c r="H16" i="2"/>
  <c r="H15" i="2"/>
  <c r="H14" i="2"/>
  <c r="H13" i="2"/>
  <c r="H12" i="2"/>
  <c r="H11" i="2"/>
  <c r="H8" i="2"/>
  <c r="H7" i="2"/>
  <c r="H6" i="2"/>
  <c r="H5" i="2"/>
  <c r="H4" i="2"/>
  <c r="E9" i="2" l="1"/>
  <c r="G9" i="2" s="1"/>
  <c r="E22" i="2"/>
  <c r="F22" i="2" s="1"/>
  <c r="F9" i="2" l="1"/>
  <c r="H9" i="2" s="1"/>
  <c r="H36" i="2"/>
  <c r="G22" i="2"/>
  <c r="H22" i="2" s="1"/>
</calcChain>
</file>

<file path=xl/sharedStrings.xml><?xml version="1.0" encoding="utf-8"?>
<sst xmlns="http://schemas.openxmlformats.org/spreadsheetml/2006/main" count="7" uniqueCount="7">
  <si>
    <t>Hedge Quantity  Per Day</t>
  </si>
  <si>
    <t>Year</t>
  </si>
  <si>
    <t xml:space="preserve">Hedge Quantity   </t>
  </si>
  <si>
    <t>Forward Month Fixed Hedge Price                                $ Per MMBtu</t>
  </si>
  <si>
    <t>Spot Market Settlement Price                       $ Per MMBtu</t>
  </si>
  <si>
    <r>
      <t xml:space="preserve">Hedge Gain / Loss                      (Inclusive of Natural Gas Sales) </t>
    </r>
    <r>
      <rPr>
        <b/>
        <vertAlign val="superscript"/>
        <sz val="12"/>
        <color theme="1"/>
        <rFont val="Aptos Narrow"/>
        <family val="2"/>
        <scheme val="minor"/>
      </rPr>
      <t>A</t>
    </r>
  </si>
  <si>
    <r>
      <t xml:space="preserve">Natural Gas Sales                                 (Gains / Losses) </t>
    </r>
    <r>
      <rPr>
        <b/>
        <vertAlign val="superscript"/>
        <sz val="12"/>
        <color theme="1"/>
        <rFont val="Aptos Narrow"/>
        <family val="2"/>
        <scheme val="minor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</si>
</sst>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0"/>
    <numFmt numFmtId="165" formatCode="&quot;$&quot;#,##0.00000_);[Red]\(&quot;$&quot;#,##0.00000\)"/>
    <numFmt numFmtId="166" formatCode="&quot;$&quot;#,##0.000_);[Red]\(&quot;$&quot;#,##0.000\)"/>
  </numFmts>
  <fonts count="11" x14ac:knownFonts="1">
    <font>
      <sz val="11"/>
      <color theme="1"/>
      <name val="Aptos Narrow"/>
      <family val="2"/>
      <scheme val="minor"/>
    </font>
    <font>
      <sz val="11"/>
      <color rgb="FF00000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name val="Aptos Display"/>
      <family val="2"/>
      <scheme val="major"/>
    </font>
    <font>
      <b/>
      <sz val="12"/>
      <color rgb="FF000000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u/>
      <sz val="11"/>
      <color rgb="FF000000"/>
      <name val="Aptos Display"/>
      <family val="2"/>
      <scheme val="major"/>
    </font>
    <font>
      <u/>
      <sz val="11"/>
      <color theme="1"/>
      <name val="Aptos Display"/>
      <family val="2"/>
      <scheme val="major"/>
    </font>
    <font>
      <u/>
      <sz val="11"/>
      <color theme="1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17" fontId="1" fillId="2" borderId="0" xfId="0" applyNumberFormat="1" applyFont="1" applyFill="1" applyAlignment="1">
      <alignment horizontal="left"/>
    </xf>
    <xf numFmtId="3" fontId="1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17" fontId="3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6" fontId="0" fillId="2" borderId="0" xfId="0" applyNumberFormat="1" applyFill="1" applyAlignment="1">
      <alignment horizontal="left"/>
    </xf>
    <xf numFmtId="3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" fontId="4" fillId="2" borderId="0" xfId="0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6" fontId="6" fillId="2" borderId="0" xfId="0" applyNumberFormat="1" applyFont="1" applyFill="1" applyAlignment="1">
      <alignment horizontal="left"/>
    </xf>
    <xf numFmtId="0" fontId="6" fillId="2" borderId="0" xfId="0" applyFont="1" applyFill="1"/>
    <xf numFmtId="17" fontId="7" fillId="2" borderId="0" xfId="0" applyNumberFormat="1" applyFont="1" applyFill="1" applyAlignment="1">
      <alignment horizontal="left"/>
    </xf>
    <xf numFmtId="3" fontId="7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left"/>
    </xf>
    <xf numFmtId="6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37</xdr:row>
      <xdr:rowOff>142875</xdr:rowOff>
    </xdr:from>
    <xdr:to>
      <xdr:col>7</xdr:col>
      <xdr:colOff>409575</xdr:colOff>
      <xdr:row>44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11C45D-CBD9-46C4-55FC-019AE78C569B}"/>
            </a:ext>
          </a:extLst>
        </xdr:cNvPr>
        <xdr:cNvSpPr txBox="1"/>
      </xdr:nvSpPr>
      <xdr:spPr>
        <a:xfrm>
          <a:off x="238125" y="7810500"/>
          <a:ext cx="459105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A: This</a:t>
          </a:r>
          <a:r>
            <a:rPr lang="en-US" sz="1100" baseline="0"/>
            <a:t> calculation is representative of: </a:t>
          </a:r>
        </a:p>
        <a:p>
          <a:r>
            <a:rPr lang="en-US" sz="1100" baseline="0"/>
            <a:t>(Spot Market Settlement Price - Fixed Hedge Price) *  Fixed Hedge Quanity</a:t>
          </a:r>
        </a:p>
        <a:p>
          <a:endParaRPr lang="en-US" sz="1100" baseline="0"/>
        </a:p>
        <a:p>
          <a:r>
            <a:rPr lang="en-US" sz="1100" baseline="0"/>
            <a:t>B: This is the formal accounting record of gains and losses associated with natural gas sales. This value is incorporated / embedded within the values in Column H.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91AB2-9309-4AEA-833D-E97524F354B5}">
  <sheetPr>
    <pageSetUpPr autoPageBreaks="0"/>
  </sheetPr>
  <dimension ref="B2:K41"/>
  <sheetViews>
    <sheetView tabSelected="1" zoomScaleNormal="100" workbookViewId="0">
      <selection activeCell="C2" sqref="C2"/>
    </sheetView>
  </sheetViews>
  <sheetFormatPr defaultColWidth="9.1796875" defaultRowHeight="14.5" x14ac:dyDescent="0.35"/>
  <cols>
    <col min="1" max="1" width="2.453125" style="1" customWidth="1"/>
    <col min="2" max="2" width="4.7265625" style="1" hidden="1" customWidth="1"/>
    <col min="3" max="3" width="12.7265625" style="1" customWidth="1"/>
    <col min="4" max="4" width="9.7265625" style="1" hidden="1" customWidth="1"/>
    <col min="5" max="5" width="14.453125" style="1" customWidth="1"/>
    <col min="6" max="6" width="19.7265625" style="1" customWidth="1"/>
    <col min="7" max="7" width="17" style="1" customWidth="1"/>
    <col min="8" max="8" width="25.54296875" style="1" customWidth="1"/>
    <col min="9" max="9" width="26" style="1" customWidth="1"/>
    <col min="10" max="10" width="18.54296875" style="1" customWidth="1"/>
    <col min="11" max="11" width="15.453125" style="1" customWidth="1"/>
    <col min="12" max="16384" width="9.1796875" style="1"/>
  </cols>
  <sheetData>
    <row r="2" spans="2:11" s="2" customFormat="1" ht="61.5" customHeight="1" x14ac:dyDescent="0.35">
      <c r="C2" s="22" t="s">
        <v>1</v>
      </c>
      <c r="D2" s="23" t="s">
        <v>0</v>
      </c>
      <c r="E2" s="23" t="s">
        <v>2</v>
      </c>
      <c r="F2" s="23" t="s">
        <v>3</v>
      </c>
      <c r="G2" s="23" t="s">
        <v>4</v>
      </c>
      <c r="H2" s="23" t="s">
        <v>5</v>
      </c>
      <c r="I2" s="23" t="s">
        <v>6</v>
      </c>
    </row>
    <row r="3" spans="2:11" x14ac:dyDescent="0.35">
      <c r="B3" s="1">
        <v>31</v>
      </c>
      <c r="C3" s="3">
        <v>44986</v>
      </c>
      <c r="D3" s="4">
        <v>10000</v>
      </c>
      <c r="E3" s="4">
        <f>B3*D3</f>
        <v>310000</v>
      </c>
      <c r="F3" s="5">
        <v>2.1</v>
      </c>
      <c r="G3" s="5">
        <v>2.1008</v>
      </c>
      <c r="H3" s="9">
        <f>(B3*D3*G3)-(B3*D3*F3)</f>
        <v>248</v>
      </c>
      <c r="I3" s="9">
        <v>0</v>
      </c>
      <c r="J3" s="10"/>
      <c r="K3" s="11"/>
    </row>
    <row r="4" spans="2:11" x14ac:dyDescent="0.35">
      <c r="B4" s="1">
        <v>30</v>
      </c>
      <c r="C4" s="3">
        <v>45078</v>
      </c>
      <c r="D4" s="4">
        <v>6000</v>
      </c>
      <c r="E4" s="4">
        <f t="shared" ref="E4:E8" si="0">B4*D4</f>
        <v>180000</v>
      </c>
      <c r="F4" s="5">
        <v>1.77</v>
      </c>
      <c r="G4" s="5">
        <v>1.5007999999999999</v>
      </c>
      <c r="H4" s="9">
        <f t="shared" ref="H4:H35" si="1">(B4*D4*G4)-(B4*D4*F4)</f>
        <v>-48456</v>
      </c>
      <c r="I4" s="9">
        <v>-2799.99</v>
      </c>
      <c r="J4" s="10"/>
      <c r="K4" s="11"/>
    </row>
    <row r="5" spans="2:11" x14ac:dyDescent="0.35">
      <c r="B5" s="1">
        <v>31</v>
      </c>
      <c r="C5" s="3">
        <v>45108</v>
      </c>
      <c r="D5" s="4">
        <v>32000</v>
      </c>
      <c r="E5" s="4">
        <f t="shared" si="0"/>
        <v>992000</v>
      </c>
      <c r="F5" s="5">
        <v>1.8049999999999999</v>
      </c>
      <c r="G5" s="5">
        <v>1.7023999999999999</v>
      </c>
      <c r="H5" s="9">
        <f t="shared" si="1"/>
        <v>-101779.20000000019</v>
      </c>
      <c r="I5" s="9">
        <v>0</v>
      </c>
      <c r="J5" s="10"/>
      <c r="K5" s="11"/>
    </row>
    <row r="6" spans="2:11" x14ac:dyDescent="0.35">
      <c r="B6" s="1">
        <v>31</v>
      </c>
      <c r="C6" s="3">
        <v>45139</v>
      </c>
      <c r="D6" s="4">
        <v>27000</v>
      </c>
      <c r="E6" s="4">
        <f t="shared" si="0"/>
        <v>837000</v>
      </c>
      <c r="F6" s="5">
        <v>1.8340000000000001</v>
      </c>
      <c r="G6" s="5">
        <v>1.325</v>
      </c>
      <c r="H6" s="9">
        <f t="shared" si="1"/>
        <v>-426033</v>
      </c>
      <c r="I6" s="9">
        <v>0</v>
      </c>
      <c r="J6" s="10"/>
      <c r="K6" s="11"/>
    </row>
    <row r="7" spans="2:11" x14ac:dyDescent="0.35">
      <c r="B7" s="1">
        <v>30</v>
      </c>
      <c r="C7" s="3">
        <v>45231</v>
      </c>
      <c r="D7" s="4">
        <v>32000</v>
      </c>
      <c r="E7" s="4">
        <f t="shared" si="0"/>
        <v>960000</v>
      </c>
      <c r="F7" s="5">
        <v>2.3220000000000001</v>
      </c>
      <c r="G7" s="5">
        <v>1.9713000000000001</v>
      </c>
      <c r="H7" s="9">
        <f t="shared" si="1"/>
        <v>-336672</v>
      </c>
      <c r="I7" s="9">
        <v>5200.76</v>
      </c>
      <c r="J7" s="10"/>
      <c r="K7" s="11"/>
    </row>
    <row r="8" spans="2:11" x14ac:dyDescent="0.35">
      <c r="B8" s="1">
        <v>31</v>
      </c>
      <c r="C8" s="18">
        <v>45261</v>
      </c>
      <c r="D8" s="19">
        <v>32000</v>
      </c>
      <c r="E8" s="19">
        <f t="shared" si="0"/>
        <v>992000</v>
      </c>
      <c r="F8" s="20">
        <v>2.8995000000000002</v>
      </c>
      <c r="G8" s="20">
        <v>1.913</v>
      </c>
      <c r="H8" s="21">
        <f t="shared" si="1"/>
        <v>-978608</v>
      </c>
      <c r="I8" s="21">
        <v>-91095.42</v>
      </c>
      <c r="J8" s="10"/>
      <c r="K8" s="11"/>
    </row>
    <row r="9" spans="2:11" ht="16" x14ac:dyDescent="0.4">
      <c r="C9" s="13">
        <v>2023</v>
      </c>
      <c r="D9" s="14"/>
      <c r="E9" s="14">
        <f>SUM(E3:E8)</f>
        <v>4271000</v>
      </c>
      <c r="F9" s="15">
        <f>SUMPRODUCT(E3:E8,F3:F8)/E9</f>
        <v>2.2010400374619525</v>
      </c>
      <c r="G9" s="15">
        <f>SUMPRODUCT(E3:E8,G3:G8)/E9</f>
        <v>1.7582162959494263</v>
      </c>
      <c r="H9" s="16">
        <f>(G9-F9)*E9</f>
        <v>-1891300.1999999995</v>
      </c>
      <c r="I9" s="16">
        <f>SUM(I3:I8)</f>
        <v>-88694.65</v>
      </c>
      <c r="J9" s="10"/>
      <c r="K9" s="11"/>
    </row>
    <row r="10" spans="2:11" x14ac:dyDescent="0.35">
      <c r="C10" s="3"/>
      <c r="D10" s="4"/>
      <c r="E10" s="4"/>
      <c r="F10" s="5"/>
      <c r="G10" s="5"/>
      <c r="H10" s="9"/>
      <c r="J10" s="10"/>
      <c r="K10" s="11"/>
    </row>
    <row r="11" spans="2:11" x14ac:dyDescent="0.35">
      <c r="B11" s="1">
        <v>31</v>
      </c>
      <c r="C11" s="3">
        <v>45292</v>
      </c>
      <c r="D11" s="4">
        <v>54000</v>
      </c>
      <c r="E11" s="4">
        <f>B11*D11</f>
        <v>1674000</v>
      </c>
      <c r="F11" s="5">
        <v>2.8053888888888889</v>
      </c>
      <c r="G11" s="5">
        <v>3.7229000000000001</v>
      </c>
      <c r="H11" s="9">
        <f t="shared" si="1"/>
        <v>1535913.6000000006</v>
      </c>
      <c r="I11" s="9">
        <v>-238539.78</v>
      </c>
      <c r="J11" s="10"/>
      <c r="K11" s="11"/>
    </row>
    <row r="12" spans="2:11" x14ac:dyDescent="0.35">
      <c r="B12" s="1">
        <v>29</v>
      </c>
      <c r="C12" s="3">
        <v>45323</v>
      </c>
      <c r="D12" s="4">
        <v>32000</v>
      </c>
      <c r="E12" s="4">
        <f t="shared" ref="E12:E21" si="2">B12*D12</f>
        <v>928000</v>
      </c>
      <c r="F12" s="5">
        <v>3.35584375</v>
      </c>
      <c r="G12" s="5">
        <v>1.405</v>
      </c>
      <c r="H12" s="9">
        <f t="shared" si="1"/>
        <v>-1810383</v>
      </c>
      <c r="I12" s="9">
        <v>-463132.93</v>
      </c>
      <c r="J12" s="10"/>
      <c r="K12" s="11"/>
    </row>
    <row r="13" spans="2:11" x14ac:dyDescent="0.35">
      <c r="B13" s="1">
        <v>31</v>
      </c>
      <c r="C13" s="3">
        <v>45352</v>
      </c>
      <c r="D13" s="4">
        <v>32000</v>
      </c>
      <c r="E13" s="4">
        <f t="shared" si="2"/>
        <v>992000</v>
      </c>
      <c r="F13" s="5">
        <v>2.99</v>
      </c>
      <c r="G13" s="5">
        <v>1.3028999999999999</v>
      </c>
      <c r="H13" s="9">
        <f t="shared" si="1"/>
        <v>-1673603.2</v>
      </c>
      <c r="I13" s="9">
        <v>-357814.79</v>
      </c>
      <c r="J13" s="10"/>
      <c r="K13" s="11"/>
    </row>
    <row r="14" spans="2:11" x14ac:dyDescent="0.35">
      <c r="B14" s="1">
        <v>30</v>
      </c>
      <c r="C14" s="3">
        <v>45383</v>
      </c>
      <c r="D14" s="4">
        <v>32000</v>
      </c>
      <c r="E14" s="4">
        <f t="shared" si="2"/>
        <v>960000</v>
      </c>
      <c r="F14" s="5">
        <v>2.593</v>
      </c>
      <c r="G14" s="5">
        <v>1.3677999999999999</v>
      </c>
      <c r="H14" s="9">
        <f t="shared" si="1"/>
        <v>-1176192</v>
      </c>
      <c r="I14" s="9">
        <v>177.83</v>
      </c>
      <c r="J14" s="10"/>
      <c r="K14" s="11"/>
    </row>
    <row r="15" spans="2:11" x14ac:dyDescent="0.35">
      <c r="B15" s="1">
        <v>31</v>
      </c>
      <c r="C15" s="6">
        <v>45413</v>
      </c>
      <c r="D15" s="7">
        <v>43000</v>
      </c>
      <c r="E15" s="4">
        <f t="shared" si="2"/>
        <v>1333000</v>
      </c>
      <c r="F15" s="8">
        <v>1.8674418604651162</v>
      </c>
      <c r="G15" s="8">
        <v>1.6767000000000001</v>
      </c>
      <c r="H15" s="9">
        <f t="shared" si="1"/>
        <v>-254258.89999999991</v>
      </c>
      <c r="I15" s="9">
        <v>-5400.41</v>
      </c>
      <c r="J15" s="10"/>
      <c r="K15" s="11"/>
    </row>
    <row r="16" spans="2:11" x14ac:dyDescent="0.35">
      <c r="B16" s="1">
        <v>30</v>
      </c>
      <c r="C16" s="6">
        <v>45444</v>
      </c>
      <c r="D16" s="7">
        <v>43000</v>
      </c>
      <c r="E16" s="4">
        <f t="shared" si="2"/>
        <v>1290000</v>
      </c>
      <c r="F16" s="8">
        <v>2.2609069767441858</v>
      </c>
      <c r="G16" s="8">
        <v>1.7252000000000001</v>
      </c>
      <c r="H16" s="9">
        <f t="shared" si="1"/>
        <v>-691061.99999999953</v>
      </c>
      <c r="I16" s="9">
        <v>-75987</v>
      </c>
      <c r="J16" s="10"/>
      <c r="K16" s="11"/>
    </row>
    <row r="17" spans="2:11" x14ac:dyDescent="0.35">
      <c r="B17" s="1">
        <v>31</v>
      </c>
      <c r="C17" s="6">
        <v>45474</v>
      </c>
      <c r="D17" s="7">
        <v>43000</v>
      </c>
      <c r="E17" s="4">
        <f t="shared" si="2"/>
        <v>1333000</v>
      </c>
      <c r="F17" s="8">
        <v>1.9526279069767443</v>
      </c>
      <c r="G17" s="8">
        <v>1.6053999999999999</v>
      </c>
      <c r="H17" s="9">
        <f t="shared" si="1"/>
        <v>-462854.80000000028</v>
      </c>
      <c r="I17" s="9">
        <v>0</v>
      </c>
      <c r="J17" s="10"/>
      <c r="K17" s="11"/>
    </row>
    <row r="18" spans="2:11" x14ac:dyDescent="0.35">
      <c r="B18" s="1">
        <v>31</v>
      </c>
      <c r="C18" s="3">
        <v>45505</v>
      </c>
      <c r="D18" s="4">
        <v>43000</v>
      </c>
      <c r="E18" s="4">
        <f t="shared" si="2"/>
        <v>1333000</v>
      </c>
      <c r="F18" s="5">
        <v>2.4964186046511627</v>
      </c>
      <c r="G18" s="5">
        <v>1.5358000000000001</v>
      </c>
      <c r="H18" s="9">
        <f t="shared" si="1"/>
        <v>-1280504.5999999999</v>
      </c>
      <c r="I18" s="9">
        <v>-999.98</v>
      </c>
      <c r="J18" s="10"/>
      <c r="K18" s="11"/>
    </row>
    <row r="19" spans="2:11" x14ac:dyDescent="0.35">
      <c r="B19" s="1">
        <v>31</v>
      </c>
      <c r="C19" s="3">
        <v>45566</v>
      </c>
      <c r="D19" s="4">
        <v>28000</v>
      </c>
      <c r="E19" s="4">
        <f t="shared" si="2"/>
        <v>868000</v>
      </c>
      <c r="F19" s="5">
        <v>2.2685714285714287</v>
      </c>
      <c r="G19" s="5">
        <v>1.5356000000000001</v>
      </c>
      <c r="H19" s="9">
        <f t="shared" si="1"/>
        <v>-636219.19999999995</v>
      </c>
      <c r="I19" s="9">
        <v>-638344.95999999996</v>
      </c>
      <c r="J19" s="10"/>
      <c r="K19" s="11"/>
    </row>
    <row r="20" spans="2:11" x14ac:dyDescent="0.35">
      <c r="B20" s="1">
        <v>30</v>
      </c>
      <c r="C20" s="3">
        <v>45597</v>
      </c>
      <c r="D20" s="4">
        <v>28000</v>
      </c>
      <c r="E20" s="4">
        <f t="shared" si="2"/>
        <v>840000</v>
      </c>
      <c r="F20" s="5">
        <v>2.8959999999999999</v>
      </c>
      <c r="G20" s="5">
        <v>1.8021</v>
      </c>
      <c r="H20" s="9">
        <f t="shared" si="1"/>
        <v>-918876</v>
      </c>
      <c r="I20" s="9">
        <v>-918760.78</v>
      </c>
      <c r="J20" s="10"/>
      <c r="K20" s="11"/>
    </row>
    <row r="21" spans="2:11" x14ac:dyDescent="0.35">
      <c r="B21" s="1">
        <v>31</v>
      </c>
      <c r="C21" s="18">
        <v>45627</v>
      </c>
      <c r="D21" s="19">
        <v>23000</v>
      </c>
      <c r="E21" s="19">
        <f t="shared" si="2"/>
        <v>713000</v>
      </c>
      <c r="F21" s="20">
        <v>3.3683478260869566</v>
      </c>
      <c r="G21" s="20">
        <v>2.7242999999999999</v>
      </c>
      <c r="H21" s="21">
        <f t="shared" si="1"/>
        <v>-459206.10000000009</v>
      </c>
      <c r="I21" s="21">
        <v>-0.21</v>
      </c>
      <c r="J21" s="10"/>
      <c r="K21" s="11"/>
    </row>
    <row r="22" spans="2:11" ht="16" x14ac:dyDescent="0.4">
      <c r="C22" s="13">
        <v>2024</v>
      </c>
      <c r="D22" s="14"/>
      <c r="E22" s="14">
        <f>SUM(E11:E21)</f>
        <v>12264000</v>
      </c>
      <c r="F22" s="15">
        <f>SUMPRODUCT(E11:E21,F11:F21)/E22</f>
        <v>2.5607994944553165</v>
      </c>
      <c r="G22" s="15">
        <f>SUMPRODUCT(E11:E21,G11:G21)/E22</f>
        <v>1.9225700260926286</v>
      </c>
      <c r="H22" s="16">
        <f>(G22-F22)*E22</f>
        <v>-7827246.2000000048</v>
      </c>
      <c r="I22" s="16">
        <f>SUM(I11:I21)</f>
        <v>-2698803.01</v>
      </c>
      <c r="J22" s="10"/>
      <c r="K22" s="11"/>
    </row>
    <row r="23" spans="2:11" x14ac:dyDescent="0.35">
      <c r="C23" s="3"/>
      <c r="D23" s="4"/>
      <c r="E23" s="4"/>
      <c r="F23" s="5"/>
      <c r="G23" s="5"/>
      <c r="H23" s="9"/>
      <c r="I23" s="9"/>
      <c r="J23" s="10"/>
      <c r="K23" s="11"/>
    </row>
    <row r="24" spans="2:11" x14ac:dyDescent="0.35">
      <c r="B24" s="1">
        <v>31</v>
      </c>
      <c r="C24" s="3">
        <v>45658</v>
      </c>
      <c r="D24" s="4">
        <v>32000</v>
      </c>
      <c r="E24" s="4">
        <f>B24*D24</f>
        <v>992000</v>
      </c>
      <c r="F24" s="5">
        <v>3.2770000000000001</v>
      </c>
      <c r="G24" s="5">
        <v>4.4329999999999998</v>
      </c>
      <c r="H24" s="9">
        <f t="shared" si="1"/>
        <v>1146752</v>
      </c>
      <c r="I24" s="9">
        <v>-122978.92</v>
      </c>
      <c r="J24" s="10"/>
      <c r="K24" s="11"/>
    </row>
    <row r="25" spans="2:11" x14ac:dyDescent="0.35">
      <c r="B25" s="1">
        <v>28</v>
      </c>
      <c r="C25" s="3">
        <v>45689</v>
      </c>
      <c r="D25" s="4">
        <v>32000</v>
      </c>
      <c r="E25" s="4">
        <f t="shared" ref="E25:E31" si="3">B25*D25</f>
        <v>896000</v>
      </c>
      <c r="F25" s="5">
        <v>4.0410000000000004</v>
      </c>
      <c r="G25" s="5">
        <v>3.9260000000000002</v>
      </c>
      <c r="H25" s="9">
        <f t="shared" si="1"/>
        <v>-103040.00000000047</v>
      </c>
      <c r="I25" s="9">
        <v>-172291.54</v>
      </c>
      <c r="J25" s="10"/>
      <c r="K25" s="11"/>
    </row>
    <row r="26" spans="2:11" x14ac:dyDescent="0.35">
      <c r="B26" s="1">
        <v>31</v>
      </c>
      <c r="C26" s="3">
        <v>45717</v>
      </c>
      <c r="D26" s="4">
        <v>32000</v>
      </c>
      <c r="E26" s="4">
        <f t="shared" si="3"/>
        <v>992000</v>
      </c>
      <c r="F26" s="5">
        <v>3.0828125000000002</v>
      </c>
      <c r="G26" s="5">
        <v>3.29</v>
      </c>
      <c r="H26" s="9">
        <f t="shared" si="1"/>
        <v>205530</v>
      </c>
      <c r="I26" s="9">
        <v>-158017.73000000001</v>
      </c>
      <c r="J26" s="10"/>
      <c r="K26" s="11"/>
    </row>
    <row r="27" spans="2:11" x14ac:dyDescent="0.35">
      <c r="B27" s="1">
        <v>30</v>
      </c>
      <c r="C27" s="3">
        <v>45748</v>
      </c>
      <c r="D27" s="4">
        <v>23000</v>
      </c>
      <c r="E27" s="4">
        <f t="shared" si="3"/>
        <v>690000</v>
      </c>
      <c r="F27" s="5">
        <v>2.39</v>
      </c>
      <c r="G27" s="5">
        <v>2.8719999999999999</v>
      </c>
      <c r="H27" s="9">
        <f t="shared" si="1"/>
        <v>332580</v>
      </c>
      <c r="I27" s="9">
        <v>219487.01</v>
      </c>
      <c r="J27" s="10"/>
      <c r="K27" s="11"/>
    </row>
    <row r="28" spans="2:11" x14ac:dyDescent="0.35">
      <c r="B28" s="1">
        <v>31</v>
      </c>
      <c r="C28" s="3">
        <v>45778</v>
      </c>
      <c r="D28" s="4">
        <v>32000</v>
      </c>
      <c r="E28" s="4">
        <f t="shared" si="3"/>
        <v>992000</v>
      </c>
      <c r="F28" s="5">
        <v>2.7061562499999998</v>
      </c>
      <c r="G28" s="5">
        <v>2.6739999999999999</v>
      </c>
      <c r="H28" s="9">
        <f t="shared" si="1"/>
        <v>-31899</v>
      </c>
      <c r="I28" s="9">
        <v>-4182.54</v>
      </c>
      <c r="J28" s="10"/>
      <c r="K28" s="11"/>
    </row>
    <row r="29" spans="2:11" x14ac:dyDescent="0.35">
      <c r="B29" s="1">
        <v>30</v>
      </c>
      <c r="C29" s="3">
        <v>45809</v>
      </c>
      <c r="D29" s="4">
        <v>24000</v>
      </c>
      <c r="E29" s="4">
        <f t="shared" si="3"/>
        <v>720000</v>
      </c>
      <c r="F29" s="5">
        <v>2.5499999999999998</v>
      </c>
      <c r="G29" s="5">
        <v>2.2789999999999999</v>
      </c>
      <c r="H29" s="9">
        <f t="shared" si="1"/>
        <v>-195119.99999999977</v>
      </c>
      <c r="I29" s="9">
        <v>0</v>
      </c>
      <c r="J29" s="10"/>
      <c r="K29" s="11"/>
    </row>
    <row r="30" spans="2:11" x14ac:dyDescent="0.35">
      <c r="B30" s="1">
        <v>31</v>
      </c>
      <c r="C30" s="3">
        <v>45839</v>
      </c>
      <c r="D30" s="4">
        <v>27000</v>
      </c>
      <c r="E30" s="4">
        <f t="shared" si="3"/>
        <v>837000</v>
      </c>
      <c r="F30" s="5">
        <v>2.99</v>
      </c>
      <c r="G30" s="5">
        <v>2.819</v>
      </c>
      <c r="H30" s="9">
        <f t="shared" si="1"/>
        <v>-143127</v>
      </c>
      <c r="I30" s="9">
        <v>-0.08</v>
      </c>
      <c r="J30" s="10"/>
      <c r="K30" s="11"/>
    </row>
    <row r="31" spans="2:11" x14ac:dyDescent="0.35">
      <c r="B31" s="1">
        <v>31</v>
      </c>
      <c r="C31" s="3">
        <v>45870</v>
      </c>
      <c r="D31" s="4">
        <v>26000</v>
      </c>
      <c r="E31" s="4">
        <f t="shared" si="3"/>
        <v>806000</v>
      </c>
      <c r="F31" s="5">
        <v>2.74</v>
      </c>
      <c r="G31" s="5">
        <v>2.3003999999999998</v>
      </c>
      <c r="H31" s="9">
        <f t="shared" si="1"/>
        <v>-354317.60000000009</v>
      </c>
      <c r="I31" s="9">
        <v>0</v>
      </c>
      <c r="J31" s="10"/>
      <c r="K31" s="11"/>
    </row>
    <row r="32" spans="2:11" x14ac:dyDescent="0.35">
      <c r="B32" s="1">
        <v>30</v>
      </c>
      <c r="C32" s="3">
        <v>45901</v>
      </c>
      <c r="D32" s="4">
        <v>23000</v>
      </c>
      <c r="E32" s="4">
        <v>690000</v>
      </c>
      <c r="F32" s="5">
        <v>2.2970000000000002</v>
      </c>
      <c r="G32" s="5">
        <v>1.8220000000000001</v>
      </c>
      <c r="H32" s="9">
        <f t="shared" si="1"/>
        <v>-327750</v>
      </c>
      <c r="I32" s="9">
        <v>-109220.12</v>
      </c>
      <c r="J32" s="10"/>
      <c r="K32" s="11"/>
    </row>
    <row r="33" spans="2:11" x14ac:dyDescent="0.35">
      <c r="B33" s="1">
        <v>31</v>
      </c>
      <c r="C33" s="3">
        <v>45931</v>
      </c>
      <c r="D33" s="4">
        <v>32000</v>
      </c>
      <c r="E33" s="4">
        <v>992000</v>
      </c>
      <c r="F33" s="5">
        <v>2.33</v>
      </c>
      <c r="G33" s="5">
        <v>2.0840000000000001</v>
      </c>
      <c r="H33" s="9">
        <f t="shared" si="1"/>
        <v>-244032</v>
      </c>
      <c r="I33" s="9">
        <v>-312992.90000000002</v>
      </c>
      <c r="J33" s="10"/>
      <c r="K33" s="11"/>
    </row>
    <row r="34" spans="2:11" x14ac:dyDescent="0.35">
      <c r="B34" s="1">
        <v>30</v>
      </c>
      <c r="C34" s="3">
        <v>45962</v>
      </c>
      <c r="D34" s="4">
        <v>23000</v>
      </c>
      <c r="E34" s="4">
        <v>690000</v>
      </c>
      <c r="F34" s="5">
        <v>2.6360000000000001</v>
      </c>
      <c r="G34" s="5">
        <v>3.278</v>
      </c>
      <c r="H34" s="9">
        <f t="shared" si="1"/>
        <v>442980</v>
      </c>
      <c r="I34" s="9">
        <v>35903.75</v>
      </c>
      <c r="J34" s="10"/>
      <c r="K34" s="11"/>
    </row>
    <row r="35" spans="2:11" x14ac:dyDescent="0.35">
      <c r="B35" s="1">
        <v>31</v>
      </c>
      <c r="C35" s="18">
        <v>45992</v>
      </c>
      <c r="D35" s="19">
        <v>32000</v>
      </c>
      <c r="E35" s="19">
        <v>992000</v>
      </c>
      <c r="F35" s="20">
        <v>3.3</v>
      </c>
      <c r="G35" s="20">
        <v>3.7389999999999999</v>
      </c>
      <c r="H35" s="21">
        <f t="shared" si="1"/>
        <v>435488</v>
      </c>
      <c r="I35" s="21">
        <v>0</v>
      </c>
      <c r="J35" s="10"/>
      <c r="K35" s="11"/>
    </row>
    <row r="36" spans="2:11" ht="16" x14ac:dyDescent="0.4">
      <c r="C36" s="13">
        <v>2025</v>
      </c>
      <c r="D36" s="17"/>
      <c r="E36" s="14">
        <f>SUM(E24:E35)</f>
        <v>10289000</v>
      </c>
      <c r="F36" s="15">
        <f>SUMPRODUCT(F24:F35,E24:E35)/E36</f>
        <v>2.8962073087763631</v>
      </c>
      <c r="G36" s="15">
        <f>SUMPRODUCT(G24:G35,E24:E35)/E36</f>
        <v>3.0093421518126151</v>
      </c>
      <c r="H36" s="16">
        <f>(G36-F36)*E36</f>
        <v>1164044.3999999966</v>
      </c>
      <c r="I36" s="16">
        <f>SUM(I24:I35)</f>
        <v>-624293.07000000007</v>
      </c>
    </row>
    <row r="38" spans="2:11" x14ac:dyDescent="0.35">
      <c r="H38" s="9"/>
      <c r="J38" s="10"/>
      <c r="K38" s="12"/>
    </row>
    <row r="39" spans="2:11" x14ac:dyDescent="0.35">
      <c r="D39" s="10"/>
      <c r="E39" s="10"/>
    </row>
    <row r="40" spans="2:11" x14ac:dyDescent="0.35">
      <c r="D40" s="10"/>
      <c r="E40" s="10"/>
    </row>
    <row r="41" spans="2:11" x14ac:dyDescent="0.35">
      <c r="D41" s="10"/>
      <c r="E41" s="10"/>
    </row>
  </sheetData>
  <pageMargins left="0.7" right="0.7" top="0.75" bottom="0.75" header="0.3" footer="0.3"/>
  <pageSetup scale="9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A3Qjk1MzA5LUI4MUMtNEI0Ri05NzEyLTVGMzNGQzE5QjBEQn08L2lkPjxWYWxpZD50cnVlPC9WYWxpZD48aXRlbT48c2lzbCBzaXNsVmVyc2lvbj0iMCIgcG9saWN5PSJlOWMwYjhkNy1iZGI0LTRmZDMtYjYyYS1mNTAzMjdhYWVmY2UiIG9yaWdpbj0idXNlclNlbGVjdGVkIj48ZWxlbWVudCB1aWQ9IjFmNmE5OGQ1LTRlNmEtNDA2Zi04MjU4LTNmMDdiNjFhMWI5OCIgdmFsdWU9IiIgeG1sbnM9Imh0dHA6Ly93d3cuYm9sZG9uamFtZXMuY29tLzIwMDgvMDEvc2llL2ludGVybmFsL2xhYmVsIiAvPjxlbGVtZW50IHVpZD0iYjc2MGFkYTUtMTJiZS00YTk5LTljNTgtZTM4NjU1Nzg3ZTMzIiB2YWx1ZT0iIiB4bWxucz0iaHR0cDovL3d3dy5ib2xkb25qYW1lcy5jb20vMjAwOC8wMS9zaWUvaW50ZXJuYWwvbGFiZWwiIC8+PGVsZW1lbnQgdWlkPSI0NzI1NzU5OC0wYzgyLTQ0MDItOTAyMi1kYzEzZDU0YWFmNTM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jE2MzE1PC9Vc2VyTmFtZT48RGF0ZVRpbWU+OS8yOS8yMDI1IDU6MTg6MDkgUE08L0RhdGVUaW1lPjxMYWJlbFN0cmluZz5BRVAgQ29uZmlkZW50aWFs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jkxMTI1PC9Vc2VyTmFtZT48RGF0ZVRpbWU+MS8yNy8yMDI2IDE6NDY6MTkgUE08L0RhdGVUaW1lPjxMYWJlbFN0cmluZz5VbmNhdGVnb3JpemVk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l4B2QUXliOYZexuJB+EeYrLnzquJ9n8ER67zFyzE/aA=</DigestValue>
      </Reference>
      <Reference URI="#CLASSIFICATIONHISTORY">
        <DigestMethod Algorithm="http://www.w3.org/2001/04/xmlenc#sha256"/>
        <DigestValue>7Tp5Ige2phg/AnWND/3CoY6/HihcXoWSpQ3SVl0zZZs=</DigestValue>
      </Reference>
    </SignedInfo>
    <SignatureValue>hUhTGPIrFRZduAOeZBHlGPXYBfQMzf9W9/LGcLV+Rlb0Xo5k0VHafyosDlq/1wg1WS6ohoONcs4TPS7et832GQ==</SignatureValue>
    <Object Id="CLASSIFICATIONHISTORY">
      <ArrayOfString xmlns:xsd="http://www.w3.org/2001/XMLSchema" xmlns:xsi="http://www.w3.org/2001/XMLSchema-instance" xmlns="">
        <string>VJKGqxWVVHdJn7ih9daQDi+5sVYpVeOz</string>
      </ArrayOfString>
    </Object>
  </Signatur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7DE4E3FB-8B8C-4485-A2E6-8A629F31E077}">
  <ds:schemaRefs>
    <ds:schemaRef ds:uri="http://www.w3.org/XML/1998/namespace"/>
    <ds:schemaRef ds:uri="b6888f76-1100-40b0-929b-1efe9044426d"/>
    <ds:schemaRef ds:uri="f88ffb1c-9230-4705-a789-27bae69f58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CC2AC6-FADD-4725-B0CF-E674B66019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FF1D87-A6C6-44B0-A14F-3BE3816C015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B95309-B81C-4B4F-9712-5F33FC19B0DB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5.xml><?xml version="1.0" encoding="utf-8"?>
<ds:datastoreItem xmlns:ds="http://schemas.openxmlformats.org/officeDocument/2006/customXml" ds:itemID="{7A2250D7-3ACB-4790-AC03-D9206AA876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Breakdown</vt:lpstr>
      <vt:lpstr>'Yearly Breakdown'!Print_Area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Stutler</dc:creator>
  <cp:keywords/>
  <cp:lastModifiedBy>Michelle Caldwell</cp:lastModifiedBy>
  <cp:lastPrinted>2025-10-06T13:18:27Z</cp:lastPrinted>
  <dcterms:created xsi:type="dcterms:W3CDTF">2025-09-29T16:59:40Z</dcterms:created>
  <dcterms:modified xsi:type="dcterms:W3CDTF">2026-01-27T13:46:19Z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b38d37ea-a32f-4b69-bb59-3a4a14936c8c</vt:lpwstr>
  </property>
  <property fmtid="{D5CDD505-2E9C-101B-9397-08002B2CF9AE}" pid="3" name="bjClsUserRVM">
    <vt:lpwstr>[]</vt:lpwstr>
  </property>
  <property fmtid="{D5CDD505-2E9C-101B-9397-08002B2CF9AE}" pid="4" name="bjSaver">
    <vt:lpwstr>J9NBGKRf+h7QBAMX0R5zuCJBMfR8rCih</vt:lpwstr>
  </property>
  <property fmtid="{D5CDD505-2E9C-101B-9397-08002B2CF9AE}" pid="5" name="ContentTypeId">
    <vt:lpwstr>0x0101004DF805D1E1DA4A49A223477D3B105720</vt:lpwstr>
  </property>
  <property fmtid="{D5CDD505-2E9C-101B-9397-08002B2CF9AE}" pid="6" name="MediaServiceImageTags">
    <vt:lpwstr/>
  </property>
  <property fmtid="{D5CDD505-2E9C-101B-9397-08002B2CF9AE}" pid="7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8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9" name="bjDocumentSecurityLabel">
    <vt:lpwstr>Uncategorized</vt:lpwstr>
  </property>
  <property fmtid="{D5CDD505-2E9C-101B-9397-08002B2CF9AE}" pid="10" name="MSIP_Label_574d496c-7ac4-4b13-81fd-698eca66b217_SiteId">
    <vt:lpwstr>15f3c881-6b03-4ff6-8559-77bf5177818f</vt:lpwstr>
  </property>
  <property fmtid="{D5CDD505-2E9C-101B-9397-08002B2CF9AE}" pid="11" name="MSIP_Label_574d496c-7ac4-4b13-81fd-698eca66b217_Name">
    <vt:lpwstr>Uncategorized</vt:lpwstr>
  </property>
  <property fmtid="{D5CDD505-2E9C-101B-9397-08002B2CF9AE}" pid="12" name="MSIP_Label_574d496c-7ac4-4b13-81fd-698eca66b217_Enabled">
    <vt:lpwstr>true</vt:lpwstr>
  </property>
  <property fmtid="{D5CDD505-2E9C-101B-9397-08002B2CF9AE}" pid="13" name="bjpmDocIH">
    <vt:lpwstr>9NdFsjVERFzU54EWMO8KSTrTLfpJD/2q</vt:lpwstr>
  </property>
  <property fmtid="{D5CDD505-2E9C-101B-9397-08002B2CF9AE}" pid="14" name="bjLabelHistoryID">
    <vt:lpwstr>{07B95309-B81C-4B4F-9712-5F33FC19B0DB}</vt:lpwstr>
  </property>
</Properties>
</file>