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A:\Regulatory\Rate Case\RC 2024-25\"/>
    </mc:Choice>
  </mc:AlternateContent>
  <xr:revisionPtr revIDLastSave="0" documentId="13_ncr:1_{70DB18FF-5E75-4379-A426-64C949553F2A}" xr6:coauthVersionLast="47" xr6:coauthVersionMax="47" xr10:uidLastSave="{00000000-0000-0000-0000-000000000000}"/>
  <bookViews>
    <workbookView xWindow="-38520" yWindow="-3930" windowWidth="38640" windowHeight="21120" firstSheet="1" activeTab="1" xr2:uid="{22AA5A81-BB01-4C1A-A8CC-2D4B17DECEC4}"/>
  </bookViews>
  <sheets>
    <sheet name="Summary 25" sheetId="2" state="hidden" r:id="rId1"/>
    <sheet name="Summary 24-25" sheetId="1" r:id="rId2"/>
  </sheets>
  <externalReferences>
    <externalReference r:id="rId3"/>
    <externalReference r:id="rId4"/>
    <externalReference r:id="rId5"/>
  </externalReferences>
  <definedNames>
    <definedName name="_xlnm.Print_Area" localSheetId="1">'Summary 24-25'!$A$2:$I$22</definedName>
    <definedName name="_xlnm.Print_Area" localSheetId="0">'Summary 25'!$A$1:$J$36</definedName>
    <definedName name="TotalOTHours" localSheetId="1">#REF!</definedName>
    <definedName name="TotalOTHours" localSheetId="0">#REF!</definedName>
    <definedName name="TotalOTHou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J50" i="2" l="1"/>
  <c r="J49" i="2"/>
  <c r="J51" i="2" s="1"/>
  <c r="L36" i="2" s="1"/>
  <c r="J46" i="2"/>
  <c r="J45" i="2"/>
  <c r="J47" i="2" s="1"/>
  <c r="J40" i="2"/>
  <c r="H40" i="2"/>
  <c r="J38" i="2"/>
  <c r="H38" i="2"/>
  <c r="J36" i="2"/>
  <c r="H36" i="2"/>
  <c r="F36" i="2"/>
  <c r="J34" i="2"/>
  <c r="L10" i="2" s="1"/>
  <c r="N10" i="2" s="1"/>
  <c r="H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J11" i="2"/>
  <c r="H11" i="2"/>
  <c r="H42" i="2" s="1"/>
  <c r="N36" i="2" l="1"/>
  <c r="J57" i="2"/>
  <c r="J53" i="2"/>
  <c r="L11" i="2"/>
  <c r="J42" i="2"/>
  <c r="N11" i="2" l="1"/>
  <c r="N39" i="2" s="1"/>
  <c r="L34" i="2"/>
  <c r="N34" i="2" s="1"/>
  <c r="L39" i="2" l="1"/>
  <c r="H31" i="1" l="1"/>
  <c r="H56" i="1" s="1"/>
</calcChain>
</file>

<file path=xl/sharedStrings.xml><?xml version="1.0" encoding="utf-8"?>
<sst xmlns="http://schemas.openxmlformats.org/spreadsheetml/2006/main" count="89" uniqueCount="49">
  <si>
    <t>KENTUCKY POWER COMPANY</t>
  </si>
  <si>
    <t>2024 Storms</t>
  </si>
  <si>
    <t>EXPENSE DEFERRAL REQUEST</t>
  </si>
  <si>
    <t>Incremental</t>
  </si>
  <si>
    <t>Major Storms</t>
  </si>
  <si>
    <t>Storm Dates</t>
  </si>
  <si>
    <t>Storm Project</t>
  </si>
  <si>
    <t>Distribution O&amp;M</t>
  </si>
  <si>
    <t xml:space="preserve">2024 Apr 2 Thunder Distr </t>
  </si>
  <si>
    <t>JMED</t>
  </si>
  <si>
    <t>DMS24KK04</t>
  </si>
  <si>
    <t>2024 Apr 2 Thunder Trans</t>
  </si>
  <si>
    <t>2024 May Thunder Distr</t>
  </si>
  <si>
    <t>DMS24KK08</t>
  </si>
  <si>
    <t>2024 Sept Thunderstorm-Distr</t>
  </si>
  <si>
    <t>DMS24KK12</t>
  </si>
  <si>
    <t>2024 Sept Thunderstorm-Trans</t>
  </si>
  <si>
    <t>KEPCS2404</t>
  </si>
  <si>
    <t>Base Level</t>
  </si>
  <si>
    <t>Allocation Factor</t>
  </si>
  <si>
    <t>Amount in base</t>
  </si>
  <si>
    <t>Amount over base</t>
  </si>
  <si>
    <t>2025 Storms</t>
  </si>
  <si>
    <t>Removing  Jusidictional Base Level Incremental</t>
  </si>
  <si>
    <t>Deferral booking amount</t>
  </si>
  <si>
    <t>Total</t>
  </si>
  <si>
    <t>Costs</t>
  </si>
  <si>
    <t>2025 Jan 5 Snowstorm Distr</t>
  </si>
  <si>
    <t>DMS25KK01</t>
  </si>
  <si>
    <t xml:space="preserve">2025 Feb 15 Thunderstorm Distr </t>
  </si>
  <si>
    <t>DMS25KK03</t>
  </si>
  <si>
    <t>2025 Feb 15 Thunderstorm Trans</t>
  </si>
  <si>
    <t>2025 May 16 Thunderstorm Distr</t>
  </si>
  <si>
    <t>DMS25KK08</t>
  </si>
  <si>
    <t>2025 December 19 Thunderstorm Distr</t>
  </si>
  <si>
    <t>DMS25KK11</t>
  </si>
  <si>
    <t>Total JMED Storm Projects</t>
  </si>
  <si>
    <t>Distribution Storm TY Amount</t>
  </si>
  <si>
    <t>Jurisdiction Amount - Distribution - Base Rate Level</t>
  </si>
  <si>
    <t>Transmission Storm TY Amount</t>
  </si>
  <si>
    <t>Jurisdiction Amount - Transmission - Base Rate Level</t>
  </si>
  <si>
    <t>Jurisdictional Base Level</t>
  </si>
  <si>
    <t>Deferral to be booked Q2 2025 close</t>
  </si>
  <si>
    <t>KEPCS2502</t>
  </si>
  <si>
    <t>Total 2024-2025</t>
  </si>
  <si>
    <t xml:space="preserve">2025 Total </t>
  </si>
  <si>
    <t>2024 Total</t>
  </si>
  <si>
    <t>Estimate not finalized</t>
  </si>
  <si>
    <t>KEPCS2402 / KYTRS2401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</si>
</sst>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"/>
    <numFmt numFmtId="167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0"/>
      <color theme="0"/>
      <name val="Tahoma"/>
      <family val="2"/>
    </font>
    <font>
      <b/>
      <u/>
      <sz val="10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  <font>
      <i/>
      <sz val="10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8FFFC7"/>
        <bgColor indexed="64"/>
      </patternFill>
    </fill>
    <fill>
      <patternFill patternType="solid">
        <fgColor rgb="FFFFCCFF"/>
        <bgColor indexed="64"/>
      </patternFill>
    </fill>
  </fills>
  <borders count="25">
    <border>
      <left/>
      <right/>
      <top/>
      <bottom/>
      <diagonal/>
    </border>
    <border>
      <left style="mediumDashed">
        <color theme="2" tint="-0.499984740745262"/>
      </left>
      <right/>
      <top style="mediumDashed">
        <color theme="2" tint="-0.499984740745262"/>
      </top>
      <bottom/>
      <diagonal/>
    </border>
    <border>
      <left/>
      <right/>
      <top style="mediumDashed">
        <color theme="2" tint="-0.499984740745262"/>
      </top>
      <bottom/>
      <diagonal/>
    </border>
    <border>
      <left/>
      <right style="mediumDashed">
        <color theme="2" tint="-0.499984740745262"/>
      </right>
      <top style="mediumDashed">
        <color theme="2" tint="-0.499984740745262"/>
      </top>
      <bottom/>
      <diagonal/>
    </border>
    <border>
      <left style="mediumDashed">
        <color theme="2" tint="-0.499984740745262"/>
      </left>
      <right/>
      <top/>
      <bottom/>
      <diagonal/>
    </border>
    <border>
      <left/>
      <right style="mediumDashed">
        <color theme="2" tint="-0.499984740745262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theme="2" tint="-0.499984740745262"/>
      </left>
      <right/>
      <top/>
      <bottom style="mediumDashed">
        <color theme="2" tint="-0.499984740745262"/>
      </bottom>
      <diagonal/>
    </border>
    <border>
      <left/>
      <right/>
      <top/>
      <bottom style="mediumDashed">
        <color theme="2" tint="-0.499984740745262"/>
      </bottom>
      <diagonal/>
    </border>
    <border>
      <left/>
      <right style="mediumDashed">
        <color theme="2" tint="-0.499984740745262"/>
      </right>
      <top/>
      <bottom style="mediumDashed">
        <color theme="2" tint="-0.499984740745262"/>
      </bottom>
      <diagonal/>
    </border>
    <border>
      <left/>
      <right style="mediumDashed">
        <color theme="0" tint="-0.499984740745262"/>
      </right>
      <top/>
      <bottom/>
      <diagonal/>
    </border>
    <border>
      <left/>
      <right style="mediumDashed">
        <color theme="0" tint="-0.499984740745262"/>
      </right>
      <top/>
      <bottom style="double">
        <color indexed="64"/>
      </bottom>
      <diagonal/>
    </border>
    <border>
      <left/>
      <right style="mediumDashed">
        <color theme="2" tint="-0.499984740745262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theme="1" tint="0.499984740745262"/>
      </right>
      <top/>
      <bottom/>
      <diagonal/>
    </border>
    <border>
      <left/>
      <right style="mediumDashed">
        <color theme="0" tint="-0.499984740745262"/>
      </right>
      <top/>
      <bottom style="mediumDashed">
        <color theme="0" tint="-0.499984740745262"/>
      </bottom>
      <diagonal/>
    </border>
    <border>
      <left style="mediumDashed">
        <color theme="0" tint="-0.499984740745262"/>
      </left>
      <right/>
      <top style="mediumDashed">
        <color theme="0" tint="-0.499984740745262"/>
      </top>
      <bottom/>
      <diagonal/>
    </border>
    <border>
      <left/>
      <right/>
      <top style="mediumDashed">
        <color theme="0" tint="-0.499984740745262"/>
      </top>
      <bottom/>
      <diagonal/>
    </border>
    <border>
      <left/>
      <right style="mediumDashed">
        <color theme="0" tint="-0.499984740745262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/>
      <top/>
      <bottom/>
      <diagonal/>
    </border>
    <border>
      <left style="mediumDashed">
        <color theme="0" tint="-0.499984740745262"/>
      </left>
      <right/>
      <top style="mediumDashed">
        <color theme="2" tint="-0.499984740745262"/>
      </top>
      <bottom/>
      <diagonal/>
    </border>
    <border>
      <left/>
      <right style="mediumDashed">
        <color theme="0" tint="-0.499984740745262"/>
      </right>
      <top style="mediumDashed">
        <color theme="2" tint="-0.499984740745262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3" applyFont="1" applyAlignment="1">
      <alignment horizontal="center"/>
    </xf>
    <xf numFmtId="0" fontId="3" fillId="0" borderId="0" xfId="3"/>
    <xf numFmtId="0" fontId="3" fillId="0" borderId="0" xfId="3" applyAlignment="1">
      <alignment horizontal="center"/>
    </xf>
    <xf numFmtId="0" fontId="3" fillId="0" borderId="0" xfId="3" applyAlignment="1">
      <alignment horizontal="center" vertical="center"/>
    </xf>
    <xf numFmtId="0" fontId="3" fillId="0" borderId="1" xfId="3" applyBorder="1"/>
    <xf numFmtId="0" fontId="3" fillId="0" borderId="2" xfId="3" applyBorder="1" applyAlignment="1">
      <alignment horizontal="center" vertical="center"/>
    </xf>
    <xf numFmtId="0" fontId="3" fillId="0" borderId="2" xfId="3" applyBorder="1"/>
    <xf numFmtId="0" fontId="3" fillId="0" borderId="3" xfId="3" applyBorder="1"/>
    <xf numFmtId="0" fontId="3" fillId="0" borderId="4" xfId="3" applyBorder="1"/>
    <xf numFmtId="0" fontId="3" fillId="0" borderId="5" xfId="3" applyBorder="1"/>
    <xf numFmtId="42" fontId="3" fillId="0" borderId="0" xfId="3" applyNumberFormat="1"/>
    <xf numFmtId="164" fontId="3" fillId="0" borderId="0" xfId="1" applyNumberFormat="1" applyFont="1"/>
    <xf numFmtId="42" fontId="3" fillId="0" borderId="5" xfId="3" applyNumberFormat="1" applyBorder="1"/>
    <xf numFmtId="164" fontId="3" fillId="0" borderId="0" xfId="1" applyNumberFormat="1" applyFont="1" applyBorder="1"/>
    <xf numFmtId="44" fontId="3" fillId="0" borderId="0" xfId="3" applyNumberFormat="1"/>
    <xf numFmtId="9" fontId="3" fillId="0" borderId="0" xfId="2" applyFont="1"/>
    <xf numFmtId="0" fontId="3" fillId="0" borderId="8" xfId="3" applyBorder="1"/>
    <xf numFmtId="0" fontId="3" fillId="0" borderId="9" xfId="3" applyBorder="1" applyAlignment="1">
      <alignment horizontal="center" vertical="center"/>
    </xf>
    <xf numFmtId="0" fontId="3" fillId="0" borderId="9" xfId="3" applyBorder="1"/>
    <xf numFmtId="0" fontId="3" fillId="0" borderId="10" xfId="3" applyBorder="1"/>
    <xf numFmtId="0" fontId="5" fillId="0" borderId="0" xfId="3" applyFont="1" applyAlignment="1">
      <alignment horizontal="center"/>
    </xf>
    <xf numFmtId="0" fontId="6" fillId="0" borderId="0" xfId="3" applyFont="1"/>
    <xf numFmtId="0" fontId="4" fillId="0" borderId="0" xfId="3" applyFont="1" applyAlignment="1">
      <alignment horizontal="center" wrapText="1"/>
    </xf>
    <xf numFmtId="0" fontId="7" fillId="0" borderId="0" xfId="3" applyFont="1" applyAlignment="1">
      <alignment horizontal="center" wrapText="1"/>
    </xf>
    <xf numFmtId="0" fontId="4" fillId="0" borderId="4" xfId="3" applyFont="1" applyBorder="1"/>
    <xf numFmtId="0" fontId="4" fillId="0" borderId="0" xfId="3" applyFont="1" applyAlignment="1">
      <alignment horizontal="center" vertical="center"/>
    </xf>
    <xf numFmtId="0" fontId="4" fillId="0" borderId="0" xfId="3" applyFont="1"/>
    <xf numFmtId="0" fontId="4" fillId="0" borderId="5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horizontal="center"/>
    </xf>
    <xf numFmtId="0" fontId="7" fillId="0" borderId="5" xfId="3" applyFont="1" applyBorder="1" applyAlignment="1">
      <alignment horizontal="center"/>
    </xf>
    <xf numFmtId="42" fontId="6" fillId="0" borderId="0" xfId="3" applyNumberFormat="1" applyFont="1"/>
    <xf numFmtId="43" fontId="6" fillId="0" borderId="0" xfId="3" applyNumberFormat="1" applyFont="1"/>
    <xf numFmtId="14" fontId="3" fillId="0" borderId="0" xfId="3" applyNumberFormat="1" applyAlignment="1">
      <alignment horizontal="center"/>
    </xf>
    <xf numFmtId="165" fontId="3" fillId="0" borderId="0" xfId="3" applyNumberFormat="1"/>
    <xf numFmtId="165" fontId="6" fillId="0" borderId="0" xfId="3" applyNumberFormat="1" applyFont="1"/>
    <xf numFmtId="165" fontId="3" fillId="0" borderId="0" xfId="1" applyNumberFormat="1" applyFont="1"/>
    <xf numFmtId="0" fontId="0" fillId="0" borderId="4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/>
    <xf numFmtId="165" fontId="3" fillId="0" borderId="7" xfId="3" applyNumberFormat="1" applyBorder="1"/>
    <xf numFmtId="166" fontId="3" fillId="0" borderId="5" xfId="3" applyNumberFormat="1" applyBorder="1"/>
    <xf numFmtId="42" fontId="3" fillId="0" borderId="11" xfId="3" applyNumberFormat="1" applyBorder="1"/>
    <xf numFmtId="42" fontId="3" fillId="0" borderId="6" xfId="3" applyNumberFormat="1" applyBorder="1"/>
    <xf numFmtId="42" fontId="3" fillId="0" borderId="12" xfId="3" applyNumberFormat="1" applyBorder="1"/>
    <xf numFmtId="166" fontId="3" fillId="0" borderId="11" xfId="3" applyNumberFormat="1" applyBorder="1"/>
    <xf numFmtId="0" fontId="4" fillId="2" borderId="4" xfId="3" applyFont="1" applyFill="1" applyBorder="1"/>
    <xf numFmtId="0" fontId="3" fillId="2" borderId="0" xfId="3" applyFill="1" applyAlignment="1">
      <alignment horizontal="center" vertical="center"/>
    </xf>
    <xf numFmtId="0" fontId="3" fillId="2" borderId="0" xfId="3" applyFill="1"/>
    <xf numFmtId="42" fontId="4" fillId="2" borderId="0" xfId="3" applyNumberFormat="1" applyFont="1" applyFill="1"/>
    <xf numFmtId="0" fontId="4" fillId="2" borderId="0" xfId="3" applyFont="1" applyFill="1"/>
    <xf numFmtId="42" fontId="4" fillId="2" borderId="11" xfId="3" applyNumberFormat="1" applyFont="1" applyFill="1" applyBorder="1"/>
    <xf numFmtId="42" fontId="4" fillId="0" borderId="0" xfId="3" applyNumberFormat="1" applyFont="1"/>
    <xf numFmtId="42" fontId="4" fillId="0" borderId="5" xfId="3" applyNumberFormat="1" applyFont="1" applyBorder="1"/>
    <xf numFmtId="0" fontId="3" fillId="0" borderId="0" xfId="3" applyAlignment="1">
      <alignment horizontal="right"/>
    </xf>
    <xf numFmtId="0" fontId="8" fillId="0" borderId="0" xfId="0" applyFont="1"/>
    <xf numFmtId="0" fontId="2" fillId="0" borderId="0" xfId="0" applyFont="1"/>
    <xf numFmtId="44" fontId="2" fillId="0" borderId="0" xfId="0" applyNumberFormat="1" applyFont="1"/>
    <xf numFmtId="167" fontId="3" fillId="0" borderId="5" xfId="1" applyNumberFormat="1" applyFont="1" applyFill="1" applyBorder="1"/>
    <xf numFmtId="42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3" applyFont="1" applyAlignment="1">
      <alignment horizontal="right"/>
    </xf>
    <xf numFmtId="42" fontId="4" fillId="0" borderId="13" xfId="3" applyNumberFormat="1" applyFont="1" applyBorder="1"/>
    <xf numFmtId="42" fontId="3" fillId="0" borderId="13" xfId="3" applyNumberFormat="1" applyBorder="1"/>
    <xf numFmtId="0" fontId="4" fillId="3" borderId="14" xfId="3" applyFont="1" applyFill="1" applyBorder="1" applyAlignment="1">
      <alignment horizontal="right"/>
    </xf>
    <xf numFmtId="0" fontId="3" fillId="3" borderId="15" xfId="3" applyFill="1" applyBorder="1"/>
    <xf numFmtId="42" fontId="4" fillId="3" borderId="16" xfId="3" applyNumberFormat="1" applyFont="1" applyFill="1" applyBorder="1"/>
    <xf numFmtId="0" fontId="10" fillId="0" borderId="0" xfId="3" applyFont="1" applyAlignment="1">
      <alignment vertical="top"/>
    </xf>
    <xf numFmtId="0" fontId="4" fillId="0" borderId="0" xfId="3" applyFont="1" applyBorder="1" applyAlignment="1">
      <alignment horizontal="center" wrapText="1"/>
    </xf>
    <xf numFmtId="0" fontId="6" fillId="0" borderId="0" xfId="3" applyFont="1" applyBorder="1"/>
    <xf numFmtId="0" fontId="7" fillId="0" borderId="0" xfId="3" applyFont="1" applyBorder="1" applyAlignment="1">
      <alignment horizontal="center" wrapText="1"/>
    </xf>
    <xf numFmtId="0" fontId="7" fillId="0" borderId="0" xfId="3" applyFont="1" applyBorder="1" applyAlignment="1">
      <alignment horizontal="center"/>
    </xf>
    <xf numFmtId="42" fontId="6" fillId="0" borderId="0" xfId="3" applyNumberFormat="1" applyFont="1" applyBorder="1"/>
    <xf numFmtId="43" fontId="6" fillId="0" borderId="0" xfId="3" applyNumberFormat="1" applyFont="1" applyBorder="1"/>
    <xf numFmtId="165" fontId="3" fillId="0" borderId="0" xfId="3" applyNumberFormat="1" applyBorder="1"/>
    <xf numFmtId="165" fontId="6" fillId="0" borderId="0" xfId="3" applyNumberFormat="1" applyFont="1" applyBorder="1"/>
    <xf numFmtId="165" fontId="3" fillId="0" borderId="0" xfId="1" applyNumberFormat="1" applyFont="1" applyBorder="1"/>
    <xf numFmtId="44" fontId="3" fillId="0" borderId="0" xfId="3" applyNumberFormat="1" applyBorder="1"/>
    <xf numFmtId="0" fontId="11" fillId="0" borderId="1" xfId="3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1" fillId="0" borderId="5" xfId="3" applyFont="1" applyBorder="1" applyAlignment="1">
      <alignment horizontal="center"/>
    </xf>
    <xf numFmtId="0" fontId="12" fillId="0" borderId="8" xfId="3" applyFont="1" applyBorder="1" applyAlignment="1">
      <alignment horizontal="center"/>
    </xf>
    <xf numFmtId="0" fontId="12" fillId="0" borderId="9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/>
    </xf>
    <xf numFmtId="0" fontId="12" fillId="0" borderId="10" xfId="3" applyFont="1" applyBorder="1"/>
    <xf numFmtId="0" fontId="12" fillId="0" borderId="1" xfId="3" applyFont="1" applyBorder="1"/>
    <xf numFmtId="0" fontId="12" fillId="0" borderId="2" xfId="3" applyFont="1" applyBorder="1" applyAlignment="1">
      <alignment horizontal="center" vertical="center"/>
    </xf>
    <xf numFmtId="0" fontId="12" fillId="0" borderId="2" xfId="3" applyFont="1" applyBorder="1"/>
    <xf numFmtId="0" fontId="12" fillId="0" borderId="3" xfId="3" applyFont="1" applyBorder="1"/>
    <xf numFmtId="0" fontId="12" fillId="0" borderId="4" xfId="3" applyFont="1" applyBorder="1"/>
    <xf numFmtId="0" fontId="12" fillId="0" borderId="0" xfId="3" applyFont="1" applyAlignment="1">
      <alignment horizontal="center" vertical="center"/>
    </xf>
    <xf numFmtId="0" fontId="12" fillId="0" borderId="0" xfId="3" applyFont="1"/>
    <xf numFmtId="0" fontId="12" fillId="0" borderId="0" xfId="3" applyFont="1" applyAlignment="1">
      <alignment horizontal="center"/>
    </xf>
    <xf numFmtId="0" fontId="12" fillId="0" borderId="5" xfId="3" applyFont="1" applyBorder="1"/>
    <xf numFmtId="0" fontId="13" fillId="0" borderId="4" xfId="3" applyFont="1" applyBorder="1" applyAlignment="1">
      <alignment horizont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0" fontId="12" fillId="0" borderId="17" xfId="3" applyFont="1" applyBorder="1"/>
    <xf numFmtId="14" fontId="12" fillId="0" borderId="0" xfId="3" applyNumberFormat="1" applyFont="1"/>
    <xf numFmtId="42" fontId="12" fillId="0" borderId="0" xfId="3" applyNumberFormat="1" applyFont="1"/>
    <xf numFmtId="42" fontId="12" fillId="0" borderId="17" xfId="3" applyNumberFormat="1" applyFont="1" applyBorder="1"/>
    <xf numFmtId="0" fontId="14" fillId="0" borderId="0" xfId="0" applyFont="1"/>
    <xf numFmtId="2" fontId="12" fillId="0" borderId="6" xfId="3" applyNumberFormat="1" applyFont="1" applyBorder="1"/>
    <xf numFmtId="42" fontId="12" fillId="0" borderId="7" xfId="3" applyNumberFormat="1" applyFont="1" applyBorder="1"/>
    <xf numFmtId="42" fontId="13" fillId="0" borderId="17" xfId="3" applyNumberFormat="1" applyFont="1" applyBorder="1"/>
    <xf numFmtId="0" fontId="12" fillId="0" borderId="8" xfId="3" applyFont="1" applyBorder="1"/>
    <xf numFmtId="0" fontId="12" fillId="0" borderId="9" xfId="3" applyFont="1" applyBorder="1"/>
    <xf numFmtId="42" fontId="12" fillId="0" borderId="9" xfId="3" applyNumberFormat="1" applyFont="1" applyBorder="1"/>
    <xf numFmtId="0" fontId="11" fillId="0" borderId="19" xfId="3" applyFont="1" applyBorder="1" applyAlignment="1">
      <alignment horizontal="center"/>
    </xf>
    <xf numFmtId="0" fontId="11" fillId="0" borderId="20" xfId="3" applyFont="1" applyBorder="1" applyAlignment="1">
      <alignment horizontal="center"/>
    </xf>
    <xf numFmtId="0" fontId="11" fillId="0" borderId="21" xfId="3" applyFont="1" applyBorder="1" applyAlignment="1">
      <alignment horizontal="center"/>
    </xf>
    <xf numFmtId="0" fontId="11" fillId="0" borderId="22" xfId="3" applyFont="1" applyBorder="1" applyAlignment="1">
      <alignment horizontal="center"/>
    </xf>
    <xf numFmtId="0" fontId="11" fillId="0" borderId="11" xfId="3" applyFont="1" applyBorder="1" applyAlignment="1">
      <alignment horizontal="center"/>
    </xf>
    <xf numFmtId="0" fontId="12" fillId="0" borderId="22" xfId="3" applyFont="1" applyBorder="1" applyAlignment="1">
      <alignment horizontal="center"/>
    </xf>
    <xf numFmtId="0" fontId="12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12" fillId="0" borderId="23" xfId="3" applyFont="1" applyBorder="1"/>
    <xf numFmtId="0" fontId="12" fillId="0" borderId="24" xfId="3" applyFont="1" applyBorder="1"/>
    <xf numFmtId="0" fontId="15" fillId="0" borderId="22" xfId="3" applyFont="1" applyBorder="1"/>
    <xf numFmtId="0" fontId="15" fillId="0" borderId="0" xfId="3" applyFont="1" applyBorder="1" applyAlignment="1">
      <alignment horizontal="center" vertical="center"/>
    </xf>
    <xf numFmtId="0" fontId="15" fillId="0" borderId="0" xfId="3" applyFont="1" applyBorder="1"/>
    <xf numFmtId="0" fontId="15" fillId="0" borderId="0" xfId="3" applyFont="1" applyBorder="1" applyAlignment="1">
      <alignment horizontal="center"/>
    </xf>
    <xf numFmtId="0" fontId="12" fillId="0" borderId="11" xfId="3" applyFont="1" applyBorder="1"/>
    <xf numFmtId="0" fontId="16" fillId="0" borderId="22" xfId="3" applyFont="1" applyBorder="1" applyAlignment="1">
      <alignment horizontal="center"/>
    </xf>
    <xf numFmtId="0" fontId="16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/>
    </xf>
    <xf numFmtId="0" fontId="12" fillId="0" borderId="22" xfId="3" applyFont="1" applyBorder="1"/>
    <xf numFmtId="0" fontId="12" fillId="0" borderId="0" xfId="3" applyFont="1" applyBorder="1"/>
    <xf numFmtId="14" fontId="12" fillId="0" borderId="0" xfId="3" applyNumberFormat="1" applyFont="1" applyBorder="1" applyAlignment="1">
      <alignment horizontal="center"/>
    </xf>
    <xf numFmtId="42" fontId="12" fillId="0" borderId="0" xfId="3" applyNumberFormat="1" applyFont="1" applyBorder="1"/>
    <xf numFmtId="166" fontId="12" fillId="0" borderId="0" xfId="3" applyNumberFormat="1" applyFont="1" applyBorder="1"/>
    <xf numFmtId="42" fontId="12" fillId="0" borderId="11" xfId="3" applyNumberFormat="1" applyFont="1" applyBorder="1"/>
    <xf numFmtId="42" fontId="12" fillId="0" borderId="6" xfId="3" applyNumberFormat="1" applyFont="1" applyBorder="1"/>
    <xf numFmtId="0" fontId="12" fillId="0" borderId="18" xfId="3" applyFont="1" applyBorder="1"/>
    <xf numFmtId="0" fontId="17" fillId="0" borderId="0" xfId="3" applyFont="1" applyAlignment="1">
      <alignment horizontal="center"/>
    </xf>
    <xf numFmtId="0" fontId="17" fillId="0" borderId="0" xfId="3" applyFont="1"/>
    <xf numFmtId="42" fontId="17" fillId="0" borderId="0" xfId="3" applyNumberFormat="1" applyFont="1"/>
    <xf numFmtId="44" fontId="7" fillId="0" borderId="0" xfId="3" applyNumberFormat="1" applyFont="1" applyBorder="1" applyAlignment="1">
      <alignment horizontal="center" wrapText="1"/>
    </xf>
    <xf numFmtId="43" fontId="3" fillId="0" borderId="0" xfId="1" applyFont="1"/>
  </cellXfs>
  <cellStyles count="5">
    <cellStyle name="Comma" xfId="1" builtinId="3"/>
    <cellStyle name="Currency 2" xfId="4" xr:uid="{00CC6F7D-6957-4866-BDE5-554215C54A34}"/>
    <cellStyle name="Normal" xfId="0" builtinId="0"/>
    <cellStyle name="Normal 2" xfId="3" xr:uid="{7FF21476-D90F-4410-9668-E227B83A629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Regulatory\Storm%20Cost%20Deferrals\2024%20Storm%20Deferral\Q4%20update_deferral%203\2024%20JAY_KPCO_Exhibit_3_Helene%20storm%20deferral_Q4%20update_Q2%202025.xlsx" TargetMode="External"/><Relationship Id="rId1" Type="http://schemas.openxmlformats.org/officeDocument/2006/relationships/externalLinkPath" Target="/Regulatory/Storm%20Cost%20Deferrals/2024%20Storm%20Deferral/Q4%20update_deferral%203/2024%20JAY_KPCO_Exhibit_3_Helene%20storm%20deferral_Q4%20update_Q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Regulatory\Storm%20Cost%20Deferrals\2025\Deferral%201%20final%20costs\KPCO_Exhibit_2_final%20cost%20update%20for%20_2025_00031.xlsx" TargetMode="External"/><Relationship Id="rId1" Type="http://schemas.openxmlformats.org/officeDocument/2006/relationships/externalLinkPath" Target="/Regulatory/Storm%20Cost%20Deferrals/2025/Deferral%201%20final%20costs/KPCO_Exhibit_2_final%20cost%20update%20for%20_2025_0003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Regulatory\Storm%20Cost%20Deferrals\2025\deferral%20balances__Summary_with%20tabs_12.31.25.xlsx" TargetMode="External"/><Relationship Id="rId1" Type="http://schemas.openxmlformats.org/officeDocument/2006/relationships/externalLinkPath" Target="/Regulatory/Storm%20Cost%20Deferrals/2025/deferral%20balances__Summary_with%20tabs_12.3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 (2)"/>
      <sheetName val="Summary "/>
      <sheetName val="Summary (all)"/>
      <sheetName val="Overview"/>
      <sheetName val="Summary"/>
      <sheetName val="Exh 3 Feb 10 Ice Storm_D 67%"/>
      <sheetName val="Exh 3D Apr 2 Thunderstorm_Distr"/>
      <sheetName val="Exh 3E Apr 2 Thunderstorm_Trans"/>
      <sheetName val="Exh 3G May 26 Thunderstorm_Dist"/>
      <sheetName val="Exh 3A Jan 9 Windstorm_Distr"/>
      <sheetName val="Exh 3B Jan 12 Windstorm_Distr"/>
      <sheetName val="Exh 3C Feb 28 Wind_Distr"/>
      <sheetName val="Exh 3E Apr 11 Thunderstorm_Dist"/>
      <sheetName val="Exh 3F May 22 Thunderstorm_Dist"/>
      <sheetName val="Exh G June 28 Thunderstorm_Dist"/>
      <sheetName val="Exh H July 5 Thunderstorm_Dist"/>
      <sheetName val="Exh I Thunderstorm Aug 17_Dist"/>
      <sheetName val="Exh J Windstorm Sept 27 Dist"/>
      <sheetName val="Exh K Windstorm Sept 27 Tra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(all)"/>
      <sheetName val="Exh 3 Feb 10 Ice Storm_D 67%"/>
      <sheetName val="Overview"/>
      <sheetName val="Summary"/>
      <sheetName val="2023-00159 W16"/>
      <sheetName val="Jan 05 Snow-Ice Distr"/>
      <sheetName val="Feb 15 Thunderstorm_Dist"/>
      <sheetName val="Feb 1 Thunderstorm_Trans"/>
      <sheetName val="Exh 3A Jan 9 Windstorm_Distr"/>
      <sheetName val="Exh 3B Jan 12 Windstorm_Distr"/>
      <sheetName val="Exh 3C Feb 28 Wind_Distr"/>
      <sheetName val="Exh 3E Apr 11 Thunderstorm_Dist"/>
      <sheetName val="Exh 3F May 22 Thunderstorm_Dist"/>
      <sheetName val="DMS24KK09-10-11"/>
    </sheetNames>
    <sheetDataSet>
      <sheetData sheetId="0"/>
      <sheetData sheetId="1"/>
      <sheetData sheetId="2"/>
      <sheetData sheetId="3">
        <row r="10">
          <cell r="N10">
            <v>3690893.8358143438</v>
          </cell>
        </row>
      </sheetData>
      <sheetData sheetId="4">
        <row r="15">
          <cell r="F15">
            <v>1013489</v>
          </cell>
        </row>
        <row r="18">
          <cell r="F18">
            <v>0.999</v>
          </cell>
        </row>
        <row r="23">
          <cell r="F23">
            <v>89872</v>
          </cell>
        </row>
        <row r="26">
          <cell r="F26">
            <v>0.98499999999999999</v>
          </cell>
        </row>
      </sheetData>
      <sheetData sheetId="5">
        <row r="103">
          <cell r="K103">
            <v>7166335.5100000007</v>
          </cell>
          <cell r="O103">
            <v>4194197.2165434603</v>
          </cell>
        </row>
      </sheetData>
      <sheetData sheetId="6">
        <row r="109">
          <cell r="K109">
            <v>7430857.3000000007</v>
          </cell>
          <cell r="O109">
            <v>4243107.5654456429</v>
          </cell>
        </row>
      </sheetData>
      <sheetData sheetId="7">
        <row r="6">
          <cell r="B6" t="str">
            <v>KEPCS2502</v>
          </cell>
        </row>
        <row r="69">
          <cell r="K69">
            <v>131695</v>
          </cell>
          <cell r="O69">
            <v>131695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verview"/>
      <sheetName val="Summary"/>
      <sheetName val="Jan 05 Snow-Ice Distr"/>
      <sheetName val="Feb 15 Thunderstorm_Dist"/>
      <sheetName val="Feb 1 Thunderstorm_Trans"/>
      <sheetName val="May 16 Thunderstorm_Dist "/>
      <sheetName val="Dec 19-Thunder_Dist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73">
          <cell r="K73">
            <v>4719343.6500000004</v>
          </cell>
          <cell r="O73">
            <v>2698064.4836337506</v>
          </cell>
        </row>
      </sheetData>
      <sheetData sheetId="6">
        <row r="83">
          <cell r="K83">
            <v>2619899.8891439601</v>
          </cell>
          <cell r="O83">
            <v>1471284.6531877923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DC86-00B1-4348-9573-227D461AD4A3}">
  <sheetPr>
    <pageSetUpPr fitToPage="1"/>
  </sheetPr>
  <dimension ref="A1:P69"/>
  <sheetViews>
    <sheetView zoomScale="90" zoomScaleNormal="90" workbookViewId="0">
      <selection activeCell="B11" sqref="B11:F12 B34:F40"/>
    </sheetView>
  </sheetViews>
  <sheetFormatPr defaultColWidth="9.140625" defaultRowHeight="12.75" x14ac:dyDescent="0.2"/>
  <cols>
    <col min="1" max="1" width="9.140625" style="2"/>
    <col min="2" max="2" width="36.140625" style="2" bestFit="1" customWidth="1"/>
    <col min="3" max="3" width="6" style="4" customWidth="1"/>
    <col min="4" max="4" width="17" style="2" customWidth="1"/>
    <col min="5" max="5" width="3.42578125" style="2" customWidth="1"/>
    <col min="6" max="6" width="17" style="2" customWidth="1"/>
    <col min="7" max="7" width="3.42578125" style="2" customWidth="1"/>
    <col min="8" max="8" width="17" style="2" customWidth="1"/>
    <col min="9" max="9" width="3.42578125" style="2" customWidth="1"/>
    <col min="10" max="10" width="19.5703125" style="2" customWidth="1"/>
    <col min="11" max="11" width="14.28515625" style="2" bestFit="1" customWidth="1"/>
    <col min="12" max="12" width="19.7109375" style="22" customWidth="1"/>
    <col min="13" max="13" width="10.7109375" style="22" customWidth="1"/>
    <col min="14" max="14" width="15.85546875" style="22" customWidth="1"/>
    <col min="15" max="16" width="12.85546875" style="2" bestFit="1" customWidth="1"/>
    <col min="17" max="16384" width="9.140625" style="2"/>
  </cols>
  <sheetData>
    <row r="1" spans="2:14" ht="15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</row>
    <row r="2" spans="2:14" ht="15" x14ac:dyDescent="0.2">
      <c r="B2" s="21" t="s">
        <v>22</v>
      </c>
      <c r="C2" s="21"/>
      <c r="D2" s="21"/>
      <c r="E2" s="21"/>
      <c r="F2" s="21"/>
      <c r="G2" s="21"/>
      <c r="H2" s="21"/>
      <c r="I2" s="21"/>
      <c r="J2" s="21"/>
    </row>
    <row r="3" spans="2:14" hidden="1" x14ac:dyDescent="0.2">
      <c r="B3" s="1" t="s">
        <v>2</v>
      </c>
      <c r="C3" s="1"/>
      <c r="D3" s="1"/>
      <c r="E3" s="1"/>
      <c r="F3" s="1"/>
      <c r="G3" s="1"/>
      <c r="H3" s="1"/>
      <c r="I3" s="1"/>
      <c r="J3" s="1"/>
    </row>
    <row r="4" spans="2:14" x14ac:dyDescent="0.2">
      <c r="B4" s="1"/>
      <c r="C4" s="1"/>
      <c r="D4" s="1"/>
      <c r="E4" s="1"/>
      <c r="F4" s="1"/>
      <c r="G4" s="1"/>
      <c r="H4" s="1"/>
      <c r="I4" s="1"/>
      <c r="J4" s="1"/>
    </row>
    <row r="5" spans="2:14" ht="15.75" customHeight="1" thickBot="1" x14ac:dyDescent="0.25">
      <c r="B5" s="3"/>
      <c r="D5" s="3"/>
      <c r="E5" s="3"/>
      <c r="F5" s="3"/>
      <c r="G5" s="3"/>
      <c r="H5" s="3"/>
      <c r="I5" s="3"/>
      <c r="J5" s="3"/>
      <c r="L5" s="23" t="s">
        <v>23</v>
      </c>
    </row>
    <row r="6" spans="2:14" ht="15" customHeight="1" x14ac:dyDescent="0.2">
      <c r="B6" s="5"/>
      <c r="C6" s="6"/>
      <c r="D6" s="7"/>
      <c r="E6" s="7"/>
      <c r="F6" s="7"/>
      <c r="G6" s="7"/>
      <c r="H6" s="7"/>
      <c r="I6" s="7"/>
      <c r="J6" s="8"/>
      <c r="L6" s="23"/>
      <c r="N6" s="24" t="s">
        <v>24</v>
      </c>
    </row>
    <row r="7" spans="2:14" ht="15" customHeight="1" x14ac:dyDescent="0.2">
      <c r="B7" s="25"/>
      <c r="C7" s="26"/>
      <c r="D7" s="27"/>
      <c r="E7" s="27"/>
      <c r="F7" s="27"/>
      <c r="G7" s="27"/>
      <c r="H7" s="26" t="s">
        <v>25</v>
      </c>
      <c r="I7" s="27"/>
      <c r="J7" s="28" t="s">
        <v>3</v>
      </c>
      <c r="L7" s="23"/>
      <c r="N7" s="24"/>
    </row>
    <row r="8" spans="2:14" x14ac:dyDescent="0.2">
      <c r="B8" s="29" t="s">
        <v>4</v>
      </c>
      <c r="C8" s="30"/>
      <c r="D8" s="31" t="s">
        <v>5</v>
      </c>
      <c r="E8" s="31"/>
      <c r="F8" s="31" t="s">
        <v>6</v>
      </c>
      <c r="G8" s="31"/>
      <c r="H8" s="30" t="s">
        <v>26</v>
      </c>
      <c r="I8" s="27"/>
      <c r="J8" s="32" t="s">
        <v>7</v>
      </c>
      <c r="L8" s="31" t="s">
        <v>7</v>
      </c>
      <c r="N8" s="24"/>
    </row>
    <row r="9" spans="2:14" x14ac:dyDescent="0.2">
      <c r="B9" s="9"/>
      <c r="D9" s="3"/>
      <c r="F9" s="3"/>
      <c r="J9" s="10"/>
    </row>
    <row r="10" spans="2:14" x14ac:dyDescent="0.2">
      <c r="B10" s="9"/>
      <c r="D10" s="3"/>
      <c r="F10" s="3"/>
      <c r="J10" s="10"/>
      <c r="L10" s="33">
        <f>J11+J34</f>
        <v>8437304.7819891032</v>
      </c>
      <c r="N10" s="34">
        <f>(J11/L10)*L12</f>
        <v>0</v>
      </c>
    </row>
    <row r="11" spans="2:14" x14ac:dyDescent="0.2">
      <c r="B11" s="9" t="s">
        <v>27</v>
      </c>
      <c r="C11" s="4" t="s">
        <v>9</v>
      </c>
      <c r="D11" s="35">
        <v>45662</v>
      </c>
      <c r="F11" s="3" t="s">
        <v>28</v>
      </c>
      <c r="H11" s="11">
        <f>'[2]Jan 05 Snow-Ice Distr'!K103</f>
        <v>7166335.5100000007</v>
      </c>
      <c r="J11" s="13">
        <f>'[2]Jan 05 Snow-Ice Distr'!O103</f>
        <v>4194197.2165434603</v>
      </c>
      <c r="L11" s="36">
        <f>(J11/(J11+J34))*J47</f>
        <v>503303.38072911644</v>
      </c>
      <c r="M11" s="37"/>
      <c r="N11" s="36">
        <f>J11-L11</f>
        <v>3690893.8358143438</v>
      </c>
    </row>
    <row r="12" spans="2:14" x14ac:dyDescent="0.2">
      <c r="B12" s="9"/>
      <c r="D12" s="35"/>
      <c r="F12" s="3"/>
      <c r="J12" s="13"/>
      <c r="L12" s="38"/>
      <c r="M12" s="37"/>
      <c r="N12" s="36"/>
    </row>
    <row r="13" spans="2:14" hidden="1" x14ac:dyDescent="0.2">
      <c r="B13" s="9"/>
      <c r="D13" s="35"/>
      <c r="F13" s="3"/>
      <c r="J13" s="13"/>
      <c r="L13" s="38"/>
      <c r="M13" s="37"/>
      <c r="N13" s="36">
        <f t="shared" ref="N13:N34" si="0">J13-L13</f>
        <v>0</v>
      </c>
    </row>
    <row r="14" spans="2:14" hidden="1" x14ac:dyDescent="0.2">
      <c r="B14" s="9"/>
      <c r="D14" s="35"/>
      <c r="F14" s="3"/>
      <c r="J14" s="13"/>
      <c r="L14" s="38"/>
      <c r="M14" s="37"/>
      <c r="N14" s="36">
        <f t="shared" si="0"/>
        <v>0</v>
      </c>
    </row>
    <row r="15" spans="2:14" hidden="1" x14ac:dyDescent="0.2">
      <c r="B15" s="9"/>
      <c r="D15" s="35"/>
      <c r="F15" s="3"/>
      <c r="J15" s="13"/>
      <c r="L15" s="38"/>
      <c r="M15" s="37"/>
      <c r="N15" s="36">
        <f t="shared" si="0"/>
        <v>0</v>
      </c>
    </row>
    <row r="16" spans="2:14" hidden="1" x14ac:dyDescent="0.2">
      <c r="B16" s="9"/>
      <c r="D16" s="3"/>
      <c r="F16" s="3"/>
      <c r="J16" s="10"/>
      <c r="L16" s="38"/>
      <c r="M16" s="37"/>
      <c r="N16" s="36">
        <f t="shared" si="0"/>
        <v>0</v>
      </c>
    </row>
    <row r="17" spans="2:14" hidden="1" x14ac:dyDescent="0.2">
      <c r="B17" s="9"/>
      <c r="D17" s="35"/>
      <c r="F17" s="3"/>
      <c r="J17" s="13"/>
      <c r="L17" s="38"/>
      <c r="M17" s="37"/>
      <c r="N17" s="36">
        <f t="shared" si="0"/>
        <v>0</v>
      </c>
    </row>
    <row r="18" spans="2:14" hidden="1" x14ac:dyDescent="0.2">
      <c r="B18" s="9"/>
      <c r="D18" s="3"/>
      <c r="F18" s="3"/>
      <c r="J18" s="10"/>
      <c r="L18" s="38"/>
      <c r="M18" s="37"/>
      <c r="N18" s="36">
        <f t="shared" si="0"/>
        <v>0</v>
      </c>
    </row>
    <row r="19" spans="2:14" hidden="1" x14ac:dyDescent="0.2">
      <c r="B19" s="9"/>
      <c r="D19" s="35"/>
      <c r="F19" s="3"/>
      <c r="J19" s="10"/>
      <c r="L19" s="38"/>
      <c r="M19" s="37"/>
      <c r="N19" s="36">
        <f t="shared" si="0"/>
        <v>0</v>
      </c>
    </row>
    <row r="20" spans="2:14" hidden="1" x14ac:dyDescent="0.2">
      <c r="B20" s="9"/>
      <c r="D20" s="35"/>
      <c r="F20" s="3"/>
      <c r="J20" s="13"/>
      <c r="L20" s="38"/>
      <c r="M20" s="37"/>
      <c r="N20" s="36">
        <f t="shared" si="0"/>
        <v>0</v>
      </c>
    </row>
    <row r="21" spans="2:14" hidden="1" x14ac:dyDescent="0.2">
      <c r="B21" s="9"/>
      <c r="D21" s="35"/>
      <c r="F21" s="3"/>
      <c r="J21" s="13"/>
      <c r="L21" s="38"/>
      <c r="M21" s="37"/>
      <c r="N21" s="36">
        <f t="shared" si="0"/>
        <v>0</v>
      </c>
    </row>
    <row r="22" spans="2:14" hidden="1" x14ac:dyDescent="0.2">
      <c r="B22" s="9"/>
      <c r="D22" s="35"/>
      <c r="F22" s="3"/>
      <c r="J22" s="13"/>
      <c r="L22" s="38"/>
      <c r="M22" s="37"/>
      <c r="N22" s="36">
        <f t="shared" si="0"/>
        <v>0</v>
      </c>
    </row>
    <row r="23" spans="2:14" hidden="1" x14ac:dyDescent="0.2">
      <c r="B23" s="9"/>
      <c r="D23" s="35"/>
      <c r="F23" s="3"/>
      <c r="J23" s="13"/>
      <c r="L23" s="38"/>
      <c r="M23" s="37"/>
      <c r="N23" s="36">
        <f t="shared" si="0"/>
        <v>0</v>
      </c>
    </row>
    <row r="24" spans="2:14" hidden="1" x14ac:dyDescent="0.2">
      <c r="B24" s="9"/>
      <c r="D24" s="35"/>
      <c r="F24" s="3"/>
      <c r="J24" s="13"/>
      <c r="L24" s="38"/>
      <c r="M24" s="37"/>
      <c r="N24" s="36">
        <f t="shared" si="0"/>
        <v>0</v>
      </c>
    </row>
    <row r="25" spans="2:14" hidden="1" x14ac:dyDescent="0.2">
      <c r="B25" s="9"/>
      <c r="D25" s="35"/>
      <c r="F25" s="3"/>
      <c r="J25" s="13"/>
      <c r="L25" s="38"/>
      <c r="M25" s="37"/>
      <c r="N25" s="36">
        <f t="shared" si="0"/>
        <v>0</v>
      </c>
    </row>
    <row r="26" spans="2:14" hidden="1" x14ac:dyDescent="0.2">
      <c r="B26" s="9"/>
      <c r="D26" s="35"/>
      <c r="F26" s="3"/>
      <c r="J26" s="13"/>
      <c r="L26" s="38"/>
      <c r="M26" s="37"/>
      <c r="N26" s="36">
        <f t="shared" si="0"/>
        <v>0</v>
      </c>
    </row>
    <row r="27" spans="2:14" hidden="1" x14ac:dyDescent="0.2">
      <c r="B27" s="9"/>
      <c r="D27" s="35"/>
      <c r="F27" s="3"/>
      <c r="J27" s="13"/>
      <c r="L27" s="38"/>
      <c r="M27" s="37"/>
      <c r="N27" s="36">
        <f t="shared" si="0"/>
        <v>0</v>
      </c>
    </row>
    <row r="28" spans="2:14" hidden="1" x14ac:dyDescent="0.2">
      <c r="B28" s="9"/>
      <c r="D28" s="3"/>
      <c r="F28" s="3"/>
      <c r="J28" s="10"/>
      <c r="L28" s="36"/>
      <c r="M28" s="37"/>
      <c r="N28" s="36">
        <f t="shared" si="0"/>
        <v>0</v>
      </c>
    </row>
    <row r="29" spans="2:14" hidden="1" x14ac:dyDescent="0.2">
      <c r="B29" s="9"/>
      <c r="D29" s="3"/>
      <c r="F29" s="3"/>
      <c r="J29" s="10"/>
      <c r="L29" s="36"/>
      <c r="M29" s="37"/>
      <c r="N29" s="36">
        <f t="shared" si="0"/>
        <v>0</v>
      </c>
    </row>
    <row r="30" spans="2:14" hidden="1" x14ac:dyDescent="0.2">
      <c r="B30" s="9"/>
      <c r="D30" s="3"/>
      <c r="F30" s="3"/>
      <c r="J30" s="10"/>
      <c r="L30" s="36"/>
      <c r="M30" s="37"/>
      <c r="N30" s="36">
        <f t="shared" si="0"/>
        <v>0</v>
      </c>
    </row>
    <row r="31" spans="2:14" hidden="1" x14ac:dyDescent="0.2">
      <c r="B31" s="9"/>
      <c r="D31" s="3"/>
      <c r="F31" s="3"/>
      <c r="J31" s="13"/>
      <c r="L31" s="36"/>
      <c r="M31" s="37"/>
      <c r="N31" s="36">
        <f t="shared" si="0"/>
        <v>0</v>
      </c>
    </row>
    <row r="32" spans="2:14" hidden="1" x14ac:dyDescent="0.2">
      <c r="B32" s="9"/>
      <c r="D32" s="3"/>
      <c r="F32" s="3"/>
      <c r="J32" s="13"/>
      <c r="L32" s="36"/>
      <c r="M32" s="37"/>
      <c r="N32" s="36">
        <f t="shared" si="0"/>
        <v>0</v>
      </c>
    </row>
    <row r="33" spans="1:14" ht="15" hidden="1" x14ac:dyDescent="0.25">
      <c r="B33" s="39"/>
      <c r="C33" s="40"/>
      <c r="D33" s="41"/>
      <c r="E33"/>
      <c r="F33" s="41"/>
      <c r="G33"/>
      <c r="H33"/>
      <c r="I33"/>
      <c r="J33" s="42"/>
      <c r="L33" s="36"/>
      <c r="M33" s="37"/>
      <c r="N33" s="36">
        <f t="shared" si="0"/>
        <v>0</v>
      </c>
    </row>
    <row r="34" spans="1:14" x14ac:dyDescent="0.2">
      <c r="B34" s="9" t="s">
        <v>29</v>
      </c>
      <c r="C34" s="4" t="s">
        <v>9</v>
      </c>
      <c r="D34" s="35">
        <v>45703</v>
      </c>
      <c r="F34" s="3" t="s">
        <v>30</v>
      </c>
      <c r="H34" s="11">
        <f>'[2]Feb 15 Thunderstorm_Dist'!K109</f>
        <v>7430857.3000000007</v>
      </c>
      <c r="J34" s="13">
        <f>'[2]Feb 15 Thunderstorm_Dist'!O109</f>
        <v>4243107.5654456429</v>
      </c>
      <c r="L34" s="36">
        <f>J47-L11</f>
        <v>509172.61927088356</v>
      </c>
      <c r="M34" s="37"/>
      <c r="N34" s="36">
        <f t="shared" si="0"/>
        <v>3733934.9461747594</v>
      </c>
    </row>
    <row r="35" spans="1:14" x14ac:dyDescent="0.2">
      <c r="B35" s="9"/>
      <c r="D35" s="3"/>
      <c r="F35" s="3"/>
      <c r="J35" s="13"/>
      <c r="L35" s="36"/>
      <c r="M35" s="37"/>
      <c r="N35" s="36"/>
    </row>
    <row r="36" spans="1:14" x14ac:dyDescent="0.2">
      <c r="B36" s="9" t="s">
        <v>31</v>
      </c>
      <c r="C36" s="4" t="s">
        <v>9</v>
      </c>
      <c r="D36" s="35">
        <v>45703</v>
      </c>
      <c r="F36" s="3" t="str">
        <f>'[2]Feb 1 Thunderstorm_Trans'!B6</f>
        <v>KEPCS2502</v>
      </c>
      <c r="H36" s="11">
        <f>'[2]Feb 1 Thunderstorm_Trans'!K69</f>
        <v>131695</v>
      </c>
      <c r="J36" s="13">
        <f>'[2]Feb 1 Thunderstorm_Trans'!O69</f>
        <v>131695</v>
      </c>
      <c r="L36" s="43">
        <f>J51</f>
        <v>88524</v>
      </c>
      <c r="M36" s="37"/>
      <c r="N36" s="43">
        <f>J36-J51</f>
        <v>43171</v>
      </c>
    </row>
    <row r="37" spans="1:14" x14ac:dyDescent="0.2">
      <c r="B37" s="9"/>
      <c r="J37" s="44"/>
      <c r="L37" s="36"/>
      <c r="M37" s="37"/>
      <c r="N37" s="37"/>
    </row>
    <row r="38" spans="1:14" x14ac:dyDescent="0.2">
      <c r="B38" s="9" t="s">
        <v>32</v>
      </c>
      <c r="C38" s="4" t="s">
        <v>9</v>
      </c>
      <c r="D38" s="35">
        <v>45793</v>
      </c>
      <c r="F38" s="3" t="s">
        <v>33</v>
      </c>
      <c r="H38" s="11">
        <f>'[3]May 16 Thunderstorm_Dist '!K73</f>
        <v>4719343.6500000004</v>
      </c>
      <c r="J38" s="45">
        <f>'[3]May 16 Thunderstorm_Dist '!O73</f>
        <v>2698064.4836337506</v>
      </c>
      <c r="L38" s="36"/>
      <c r="M38" s="37"/>
      <c r="N38" s="37"/>
    </row>
    <row r="39" spans="1:14" x14ac:dyDescent="0.2">
      <c r="B39" s="9"/>
      <c r="D39" s="35"/>
      <c r="F39" s="3"/>
      <c r="J39" s="45"/>
      <c r="L39" s="36">
        <f>L11+L34+L36</f>
        <v>1101000</v>
      </c>
      <c r="M39" s="37"/>
      <c r="N39" s="36">
        <f>N11+N34+N36</f>
        <v>7467999.7819891032</v>
      </c>
    </row>
    <row r="40" spans="1:14" ht="13.5" thickBot="1" x14ac:dyDescent="0.25">
      <c r="B40" s="9" t="s">
        <v>34</v>
      </c>
      <c r="C40" s="4" t="s">
        <v>9</v>
      </c>
      <c r="D40" s="35">
        <v>46010</v>
      </c>
      <c r="F40" s="3" t="s">
        <v>35</v>
      </c>
      <c r="H40" s="46">
        <f>'[3]Dec 19-Thunder_Distr'!K83</f>
        <v>2619899.8891439601</v>
      </c>
      <c r="J40" s="47">
        <f>'[3]Dec 19-Thunder_Distr'!O83</f>
        <v>1471284.6531877923</v>
      </c>
      <c r="L40" s="15"/>
    </row>
    <row r="41" spans="1:14" ht="13.5" thickTop="1" x14ac:dyDescent="0.2">
      <c r="B41" s="9"/>
      <c r="J41" s="48"/>
      <c r="L41" s="15"/>
    </row>
    <row r="42" spans="1:14" x14ac:dyDescent="0.2">
      <c r="B42" s="49" t="s">
        <v>36</v>
      </c>
      <c r="C42" s="50"/>
      <c r="D42" s="51"/>
      <c r="E42" s="51"/>
      <c r="F42" s="51"/>
      <c r="G42" s="51"/>
      <c r="H42" s="52">
        <f>H11+H34+H36+H38+H40</f>
        <v>22068131.34914396</v>
      </c>
      <c r="I42" s="53"/>
      <c r="J42" s="54">
        <f>J11+J34+J36+J38+J40</f>
        <v>12738348.918810647</v>
      </c>
      <c r="L42" s="2"/>
    </row>
    <row r="43" spans="1:14" x14ac:dyDescent="0.2">
      <c r="B43" s="9"/>
      <c r="H43" s="55"/>
      <c r="I43" s="27"/>
      <c r="J43" s="56"/>
      <c r="L43" s="2"/>
    </row>
    <row r="44" spans="1:14" x14ac:dyDescent="0.2">
      <c r="B44" s="9"/>
      <c r="J44" s="13"/>
      <c r="L44" s="2"/>
    </row>
    <row r="45" spans="1:14" customFormat="1" ht="15" x14ac:dyDescent="0.25">
      <c r="A45" s="2"/>
      <c r="B45" s="9"/>
      <c r="C45" s="4"/>
      <c r="D45" s="2"/>
      <c r="E45" s="2"/>
      <c r="F45" s="2"/>
      <c r="G45" s="2"/>
      <c r="H45" s="57" t="s">
        <v>37</v>
      </c>
      <c r="I45" s="2"/>
      <c r="J45" s="13">
        <f>'[2]2023-00159 W16'!F15</f>
        <v>1013489</v>
      </c>
      <c r="L45" s="58"/>
      <c r="M45" s="59"/>
      <c r="N45" s="60"/>
    </row>
    <row r="46" spans="1:14" customFormat="1" ht="15" x14ac:dyDescent="0.25">
      <c r="A46" s="2"/>
      <c r="B46" s="9"/>
      <c r="C46" s="4"/>
      <c r="D46" s="2"/>
      <c r="E46" s="2"/>
      <c r="F46" s="2"/>
      <c r="G46" s="2"/>
      <c r="H46" s="57" t="s">
        <v>19</v>
      </c>
      <c r="I46" s="2"/>
      <c r="J46" s="61">
        <f>'[2]2023-00159 W16'!F18</f>
        <v>0.999</v>
      </c>
      <c r="L46" s="58"/>
      <c r="M46" s="59"/>
      <c r="N46" s="59"/>
    </row>
    <row r="47" spans="1:14" customFormat="1" ht="15" x14ac:dyDescent="0.25">
      <c r="A47" s="2"/>
      <c r="B47" s="9"/>
      <c r="C47" s="4"/>
      <c r="D47" s="2"/>
      <c r="E47" s="2"/>
      <c r="F47" s="2"/>
      <c r="G47" s="2"/>
      <c r="H47" s="57" t="s">
        <v>38</v>
      </c>
      <c r="I47" s="2"/>
      <c r="J47" s="13">
        <f>ROUND(J45*J46,0)</f>
        <v>1012476</v>
      </c>
      <c r="L47" s="58"/>
      <c r="M47" s="59"/>
      <c r="N47" s="59"/>
    </row>
    <row r="48" spans="1:14" customFormat="1" ht="15" x14ac:dyDescent="0.25">
      <c r="A48" s="2"/>
      <c r="B48" s="9"/>
      <c r="C48" s="4"/>
      <c r="D48" s="2"/>
      <c r="E48" s="2"/>
      <c r="F48" s="2"/>
      <c r="G48" s="2"/>
      <c r="H48" s="11"/>
      <c r="I48" s="2"/>
      <c r="J48" s="13"/>
      <c r="L48" s="59"/>
      <c r="M48" s="59"/>
      <c r="N48" s="59"/>
    </row>
    <row r="49" spans="1:16" customFormat="1" ht="15" x14ac:dyDescent="0.25">
      <c r="A49" s="2"/>
      <c r="B49" s="9"/>
      <c r="C49" s="4"/>
      <c r="D49" s="3"/>
      <c r="E49" s="2"/>
      <c r="F49" s="3"/>
      <c r="G49" s="2"/>
      <c r="H49" s="57" t="s">
        <v>39</v>
      </c>
      <c r="I49" s="2"/>
      <c r="J49" s="13">
        <f>'[2]2023-00159 W16'!F23</f>
        <v>89872</v>
      </c>
      <c r="L49" s="59"/>
      <c r="M49" s="59"/>
      <c r="N49" s="59"/>
    </row>
    <row r="50" spans="1:16" customFormat="1" ht="15" x14ac:dyDescent="0.25">
      <c r="A50" s="2"/>
      <c r="B50" s="9"/>
      <c r="C50" s="4"/>
      <c r="D50" s="3"/>
      <c r="E50" s="2"/>
      <c r="F50" s="3"/>
      <c r="G50" s="2"/>
      <c r="H50" s="57" t="s">
        <v>19</v>
      </c>
      <c r="I50" s="2"/>
      <c r="J50" s="61">
        <f>'[2]2023-00159 W16'!F26</f>
        <v>0.98499999999999999</v>
      </c>
      <c r="L50" s="59"/>
      <c r="M50" s="59"/>
      <c r="N50" s="59"/>
    </row>
    <row r="51" spans="1:16" customFormat="1" ht="15" x14ac:dyDescent="0.25">
      <c r="A51" s="2"/>
      <c r="B51" s="9"/>
      <c r="C51" s="4"/>
      <c r="D51" s="3"/>
      <c r="E51" s="2"/>
      <c r="F51" s="3"/>
      <c r="G51" s="2"/>
      <c r="H51" s="57" t="s">
        <v>40</v>
      </c>
      <c r="I51" s="2"/>
      <c r="J51" s="13">
        <f>ROUND(J49*J50,0)</f>
        <v>88524</v>
      </c>
      <c r="L51" s="59"/>
      <c r="M51" s="59"/>
      <c r="N51" s="59"/>
      <c r="O51" s="62"/>
    </row>
    <row r="52" spans="1:16" customFormat="1" ht="15" x14ac:dyDescent="0.25">
      <c r="A52" s="2"/>
      <c r="B52" s="9"/>
      <c r="C52" s="4"/>
      <c r="D52" s="2"/>
      <c r="E52" s="2"/>
      <c r="F52" s="2"/>
      <c r="G52" s="2"/>
      <c r="H52" s="2"/>
      <c r="I52" s="2"/>
      <c r="J52" s="13"/>
      <c r="L52" s="59"/>
      <c r="M52" s="59"/>
      <c r="N52" s="59"/>
      <c r="O52" s="62"/>
    </row>
    <row r="53" spans="1:16" customFormat="1" ht="15" x14ac:dyDescent="0.25">
      <c r="A53" s="2"/>
      <c r="B53" s="9"/>
      <c r="C53" s="4"/>
      <c r="D53" s="3"/>
      <c r="E53" s="2"/>
      <c r="F53" s="63"/>
      <c r="G53" s="64"/>
      <c r="H53" s="65" t="s">
        <v>41</v>
      </c>
      <c r="I53" s="64"/>
      <c r="J53" s="66">
        <f>ROUND(J47+J51,0)</f>
        <v>1101000</v>
      </c>
      <c r="L53" s="59"/>
      <c r="M53" s="59"/>
      <c r="N53" s="59"/>
    </row>
    <row r="54" spans="1:16" x14ac:dyDescent="0.2">
      <c r="B54" s="9"/>
      <c r="J54" s="13"/>
    </row>
    <row r="55" spans="1:16" hidden="1" x14ac:dyDescent="0.2">
      <c r="B55" s="9"/>
      <c r="J55" s="67"/>
      <c r="L55" s="33"/>
    </row>
    <row r="56" spans="1:16" ht="13.5" thickBot="1" x14ac:dyDescent="0.25">
      <c r="B56" s="9"/>
      <c r="J56" s="10"/>
    </row>
    <row r="57" spans="1:16" ht="13.5" thickBot="1" x14ac:dyDescent="0.25">
      <c r="B57" s="9"/>
      <c r="F57" s="68"/>
      <c r="G57" s="68"/>
      <c r="H57" s="68" t="s">
        <v>42</v>
      </c>
      <c r="I57" s="69"/>
      <c r="J57" s="70">
        <f>J11+J34-J47+J36-J51+J38+J40</f>
        <v>11637348.918810647</v>
      </c>
      <c r="O57" s="11"/>
      <c r="P57" s="11"/>
    </row>
    <row r="58" spans="1:16" x14ac:dyDescent="0.2">
      <c r="B58" s="9"/>
      <c r="J58" s="10"/>
    </row>
    <row r="59" spans="1:16" ht="13.5" thickBot="1" x14ac:dyDescent="0.25">
      <c r="B59" s="17"/>
      <c r="C59" s="18"/>
      <c r="D59" s="19"/>
      <c r="E59" s="19"/>
      <c r="F59" s="19"/>
      <c r="G59" s="19"/>
      <c r="H59" s="19"/>
      <c r="I59" s="19"/>
      <c r="J59" s="20"/>
    </row>
    <row r="62" spans="1:16" x14ac:dyDescent="0.2">
      <c r="B62" s="71"/>
      <c r="C62" s="71"/>
      <c r="D62" s="71"/>
      <c r="E62" s="71"/>
      <c r="F62" s="71"/>
      <c r="G62" s="71"/>
      <c r="H62" s="71"/>
      <c r="I62" s="71"/>
      <c r="J62" s="71"/>
    </row>
    <row r="63" spans="1:16" x14ac:dyDescent="0.2">
      <c r="B63" s="71"/>
      <c r="C63" s="71"/>
      <c r="D63" s="71"/>
      <c r="E63" s="71"/>
      <c r="F63" s="71"/>
      <c r="G63" s="71"/>
      <c r="H63" s="71"/>
      <c r="I63" s="71"/>
      <c r="J63" s="71"/>
    </row>
    <row r="64" spans="1:16" x14ac:dyDescent="0.2">
      <c r="B64" s="71"/>
      <c r="C64" s="71"/>
      <c r="D64" s="71"/>
      <c r="E64" s="71"/>
      <c r="F64" s="71"/>
      <c r="G64" s="71"/>
      <c r="H64" s="71"/>
      <c r="I64" s="71"/>
      <c r="J64" s="71"/>
    </row>
    <row r="65" spans="2:10" x14ac:dyDescent="0.2">
      <c r="B65" s="71"/>
      <c r="C65" s="71"/>
      <c r="D65" s="71"/>
      <c r="E65" s="71"/>
      <c r="F65" s="71"/>
      <c r="G65" s="71"/>
      <c r="H65" s="71"/>
      <c r="I65" s="71"/>
      <c r="J65" s="71"/>
    </row>
    <row r="66" spans="2:10" x14ac:dyDescent="0.2">
      <c r="F66" s="11"/>
      <c r="G66" s="11"/>
      <c r="H66" s="11"/>
    </row>
    <row r="68" spans="2:10" x14ac:dyDescent="0.2">
      <c r="J68" s="11"/>
    </row>
    <row r="69" spans="2:10" x14ac:dyDescent="0.2">
      <c r="J69" s="11"/>
    </row>
  </sheetData>
  <mergeCells count="6">
    <mergeCell ref="B1:J1"/>
    <mergeCell ref="B2:J2"/>
    <mergeCell ref="B3:J3"/>
    <mergeCell ref="B4:J4"/>
    <mergeCell ref="L5:L7"/>
    <mergeCell ref="N6:N8"/>
  </mergeCells>
  <pageMargins left="1" right="1" top="1" bottom="1" header="0.5" footer="0.5"/>
  <pageSetup scale="4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2585-1F25-49B0-A463-D6C8013ABB41}">
  <sheetPr>
    <pageSetUpPr fitToPage="1"/>
  </sheetPr>
  <dimension ref="B1:O56"/>
  <sheetViews>
    <sheetView tabSelected="1" workbookViewId="0">
      <selection activeCell="M30" sqref="M30"/>
    </sheetView>
  </sheetViews>
  <sheetFormatPr defaultColWidth="9.140625" defaultRowHeight="12.75" x14ac:dyDescent="0.2"/>
  <cols>
    <col min="1" max="1" width="9.140625" style="2"/>
    <col min="2" max="2" width="31.5703125" style="2" bestFit="1" customWidth="1"/>
    <col min="3" max="3" width="7.140625" style="4" customWidth="1"/>
    <col min="4" max="4" width="31.5703125" style="2" customWidth="1"/>
    <col min="5" max="5" width="7.140625" style="2" customWidth="1"/>
    <col min="6" max="6" width="20.85546875" style="2" customWidth="1"/>
    <col min="7" max="7" width="9.140625" style="2"/>
    <col min="8" max="8" width="16.140625" style="2" customWidth="1"/>
    <col min="9" max="9" width="18.7109375" style="2" customWidth="1"/>
    <col min="10" max="10" width="14.28515625" style="2" bestFit="1" customWidth="1"/>
    <col min="11" max="11" width="14" style="2" customWidth="1"/>
    <col min="12" max="12" width="10.7109375" style="2" bestFit="1" customWidth="1"/>
    <col min="13" max="13" width="24.28515625" style="2" bestFit="1" customWidth="1"/>
    <col min="14" max="14" width="9.140625" style="2"/>
    <col min="15" max="15" width="14.28515625" style="2" bestFit="1" customWidth="1"/>
    <col min="16" max="16384" width="9.140625" style="2"/>
  </cols>
  <sheetData>
    <row r="1" spans="2:12" ht="13.5" thickBot="1" x14ac:dyDescent="0.25"/>
    <row r="2" spans="2:12" ht="15.75" customHeight="1" x14ac:dyDescent="0.25">
      <c r="B2" s="82" t="s">
        <v>0</v>
      </c>
      <c r="C2" s="83"/>
      <c r="D2" s="83"/>
      <c r="E2" s="83"/>
      <c r="F2" s="83"/>
      <c r="G2" s="83"/>
      <c r="H2" s="83"/>
      <c r="I2" s="84"/>
    </row>
    <row r="3" spans="2:12" ht="15.75" x14ac:dyDescent="0.25">
      <c r="B3" s="85" t="s">
        <v>1</v>
      </c>
      <c r="C3" s="86"/>
      <c r="D3" s="86"/>
      <c r="E3" s="86"/>
      <c r="F3" s="86"/>
      <c r="G3" s="86"/>
      <c r="H3" s="86"/>
      <c r="I3" s="87"/>
    </row>
    <row r="4" spans="2:12" ht="13.5" thickBot="1" x14ac:dyDescent="0.25">
      <c r="B4" s="88"/>
      <c r="C4" s="89"/>
      <c r="D4" s="90"/>
      <c r="E4" s="90"/>
      <c r="F4" s="90"/>
      <c r="G4" s="90"/>
      <c r="H4" s="90"/>
      <c r="I4" s="91"/>
    </row>
    <row r="5" spans="2:12" ht="15" customHeight="1" x14ac:dyDescent="0.2">
      <c r="B5" s="92"/>
      <c r="C5" s="93"/>
      <c r="D5" s="94"/>
      <c r="E5" s="94"/>
      <c r="F5" s="94"/>
      <c r="G5" s="94"/>
      <c r="H5" s="94"/>
      <c r="I5" s="95"/>
    </row>
    <row r="6" spans="2:12" x14ac:dyDescent="0.2">
      <c r="B6" s="96"/>
      <c r="C6" s="97"/>
      <c r="D6" s="98"/>
      <c r="E6" s="98"/>
      <c r="F6" s="98"/>
      <c r="G6" s="98"/>
      <c r="H6" s="99" t="s">
        <v>3</v>
      </c>
      <c r="I6" s="100"/>
    </row>
    <row r="7" spans="2:12" x14ac:dyDescent="0.2">
      <c r="B7" s="101" t="s">
        <v>4</v>
      </c>
      <c r="C7" s="102"/>
      <c r="D7" s="103" t="s">
        <v>5</v>
      </c>
      <c r="E7" s="103"/>
      <c r="F7" s="103" t="s">
        <v>6</v>
      </c>
      <c r="G7" s="98"/>
      <c r="H7" s="103" t="s">
        <v>7</v>
      </c>
      <c r="I7" s="104"/>
    </row>
    <row r="8" spans="2:12" ht="13.5" customHeight="1" x14ac:dyDescent="0.2">
      <c r="B8" s="96"/>
      <c r="C8" s="97"/>
      <c r="D8" s="98"/>
      <c r="E8" s="98"/>
      <c r="F8" s="98"/>
      <c r="G8" s="98"/>
      <c r="H8" s="98"/>
      <c r="I8" s="104"/>
    </row>
    <row r="9" spans="2:12" x14ac:dyDescent="0.2">
      <c r="B9" s="96" t="s">
        <v>8</v>
      </c>
      <c r="C9" s="97" t="s">
        <v>9</v>
      </c>
      <c r="D9" s="105">
        <v>45384</v>
      </c>
      <c r="E9" s="98"/>
      <c r="F9" s="98" t="s">
        <v>10</v>
      </c>
      <c r="G9" s="98"/>
      <c r="H9" s="106">
        <v>1300393.0424265452</v>
      </c>
      <c r="I9" s="104"/>
    </row>
    <row r="10" spans="2:12" x14ac:dyDescent="0.2">
      <c r="B10" s="96"/>
      <c r="C10" s="97"/>
      <c r="D10" s="98"/>
      <c r="E10" s="98"/>
      <c r="F10" s="98"/>
      <c r="G10" s="98"/>
      <c r="H10" s="98"/>
      <c r="I10" s="104"/>
    </row>
    <row r="11" spans="2:12" x14ac:dyDescent="0.2">
      <c r="B11" s="96" t="s">
        <v>11</v>
      </c>
      <c r="C11" s="97" t="s">
        <v>9</v>
      </c>
      <c r="D11" s="105">
        <v>45384</v>
      </c>
      <c r="E11" s="98"/>
      <c r="F11" s="98" t="s">
        <v>48</v>
      </c>
      <c r="G11" s="98"/>
      <c r="H11" s="106">
        <v>61017</v>
      </c>
      <c r="I11" s="104"/>
    </row>
    <row r="12" spans="2:12" x14ac:dyDescent="0.2">
      <c r="B12" s="96"/>
      <c r="C12" s="97"/>
      <c r="D12" s="105"/>
      <c r="E12" s="98"/>
      <c r="F12" s="98"/>
      <c r="G12" s="98"/>
      <c r="H12" s="106"/>
      <c r="I12" s="104"/>
    </row>
    <row r="13" spans="2:12" x14ac:dyDescent="0.2">
      <c r="B13" s="96" t="s">
        <v>12</v>
      </c>
      <c r="C13" s="97" t="s">
        <v>9</v>
      </c>
      <c r="D13" s="105">
        <v>45438</v>
      </c>
      <c r="E13" s="98"/>
      <c r="F13" s="98" t="s">
        <v>13</v>
      </c>
      <c r="G13" s="98"/>
      <c r="H13" s="106">
        <v>2919812.2854959751</v>
      </c>
      <c r="I13" s="104"/>
    </row>
    <row r="14" spans="2:12" x14ac:dyDescent="0.2">
      <c r="B14" s="96"/>
      <c r="C14" s="97"/>
      <c r="D14" s="98"/>
      <c r="E14" s="98"/>
      <c r="F14" s="98"/>
      <c r="G14" s="98"/>
      <c r="H14" s="98"/>
      <c r="I14" s="104"/>
    </row>
    <row r="15" spans="2:12" x14ac:dyDescent="0.2">
      <c r="B15" s="96" t="s">
        <v>14</v>
      </c>
      <c r="C15" s="97" t="s">
        <v>9</v>
      </c>
      <c r="D15" s="105">
        <v>45562</v>
      </c>
      <c r="E15" s="98"/>
      <c r="F15" s="98" t="s">
        <v>15</v>
      </c>
      <c r="G15" s="98"/>
      <c r="H15" s="106">
        <v>5504375.364057417</v>
      </c>
      <c r="I15" s="107"/>
      <c r="J15" s="11"/>
      <c r="K15" s="14"/>
      <c r="L15" s="11"/>
    </row>
    <row r="16" spans="2:12" x14ac:dyDescent="0.2">
      <c r="B16" s="96"/>
      <c r="C16" s="97"/>
      <c r="D16" s="105"/>
      <c r="E16" s="98"/>
      <c r="F16" s="98"/>
      <c r="G16" s="98"/>
      <c r="H16" s="106"/>
      <c r="I16" s="107"/>
      <c r="J16" s="11"/>
      <c r="K16" s="14"/>
    </row>
    <row r="17" spans="2:12" x14ac:dyDescent="0.2">
      <c r="B17" s="96" t="s">
        <v>16</v>
      </c>
      <c r="C17" s="97" t="s">
        <v>9</v>
      </c>
      <c r="D17" s="105">
        <v>45562</v>
      </c>
      <c r="E17" s="98"/>
      <c r="F17" s="98" t="s">
        <v>17</v>
      </c>
      <c r="G17" s="98"/>
      <c r="H17" s="106">
        <v>240330</v>
      </c>
      <c r="I17" s="107"/>
      <c r="J17" s="11"/>
      <c r="K17" s="14"/>
      <c r="L17" s="11"/>
    </row>
    <row r="18" spans="2:12" hidden="1" x14ac:dyDescent="0.2">
      <c r="B18" s="96"/>
      <c r="C18" s="97"/>
      <c r="D18" s="105"/>
      <c r="E18" s="98"/>
      <c r="F18" s="98"/>
      <c r="G18" s="98"/>
      <c r="H18" s="106"/>
      <c r="I18" s="107"/>
      <c r="J18" s="11"/>
      <c r="K18" s="12"/>
    </row>
    <row r="19" spans="2:12" hidden="1" x14ac:dyDescent="0.2">
      <c r="B19" s="96"/>
      <c r="C19" s="97"/>
      <c r="D19" s="98"/>
      <c r="E19" s="98"/>
      <c r="F19" s="98"/>
      <c r="G19" s="98"/>
      <c r="H19" s="106">
        <v>10025927.691979937</v>
      </c>
      <c r="I19" s="104"/>
    </row>
    <row r="20" spans="2:12" hidden="1" x14ac:dyDescent="0.2">
      <c r="B20" s="96"/>
      <c r="C20" s="97"/>
      <c r="D20" s="98"/>
      <c r="E20" s="98"/>
      <c r="F20" s="98"/>
      <c r="G20" s="98"/>
      <c r="H20" s="106"/>
      <c r="I20" s="104"/>
    </row>
    <row r="21" spans="2:12" hidden="1" x14ac:dyDescent="0.2">
      <c r="B21" s="96"/>
      <c r="C21" s="97"/>
      <c r="D21" s="98"/>
      <c r="E21" s="98"/>
      <c r="F21" s="98"/>
      <c r="G21" s="98"/>
      <c r="H21" s="106"/>
      <c r="I21" s="104"/>
    </row>
    <row r="22" spans="2:12" ht="15" hidden="1" x14ac:dyDescent="0.25">
      <c r="B22" s="96"/>
      <c r="C22" s="97"/>
      <c r="D22" s="98"/>
      <c r="E22" s="98"/>
      <c r="F22" s="108" t="s">
        <v>18</v>
      </c>
      <c r="G22" s="108"/>
      <c r="H22" s="106">
        <v>1013489</v>
      </c>
      <c r="I22" s="107"/>
    </row>
    <row r="23" spans="2:12" ht="13.5" hidden="1" thickBot="1" x14ac:dyDescent="0.25">
      <c r="B23" s="96"/>
      <c r="C23" s="97"/>
      <c r="D23" s="98"/>
      <c r="E23" s="98"/>
      <c r="F23" s="98" t="s">
        <v>19</v>
      </c>
      <c r="G23" s="98"/>
      <c r="H23" s="109">
        <v>0.99199999999999999</v>
      </c>
      <c r="I23" s="107"/>
      <c r="K23" s="15"/>
    </row>
    <row r="24" spans="2:12" hidden="1" x14ac:dyDescent="0.2">
      <c r="B24" s="96"/>
      <c r="C24" s="97"/>
      <c r="D24" s="98"/>
      <c r="E24" s="98"/>
      <c r="F24" s="98"/>
      <c r="G24" s="98"/>
      <c r="H24" s="106"/>
      <c r="I24" s="104"/>
    </row>
    <row r="25" spans="2:12" hidden="1" x14ac:dyDescent="0.2">
      <c r="B25" s="96"/>
      <c r="C25" s="97"/>
      <c r="D25" s="98"/>
      <c r="E25" s="98"/>
      <c r="F25" s="98"/>
      <c r="G25" s="98"/>
      <c r="H25" s="106"/>
      <c r="I25" s="104"/>
    </row>
    <row r="26" spans="2:12" hidden="1" x14ac:dyDescent="0.2">
      <c r="B26" s="96"/>
      <c r="C26" s="97"/>
      <c r="D26" s="98"/>
      <c r="E26" s="98"/>
      <c r="F26" s="98"/>
      <c r="G26" s="98"/>
      <c r="H26" s="106"/>
      <c r="I26" s="104"/>
    </row>
    <row r="27" spans="2:12" hidden="1" x14ac:dyDescent="0.2">
      <c r="B27" s="96"/>
      <c r="C27" s="97"/>
      <c r="D27" s="98"/>
      <c r="E27" s="98"/>
      <c r="F27" s="98" t="s">
        <v>20</v>
      </c>
      <c r="G27" s="98"/>
      <c r="H27" s="110">
        <v>1100999.4310000001</v>
      </c>
      <c r="I27" s="111"/>
    </row>
    <row r="28" spans="2:12" hidden="1" x14ac:dyDescent="0.2">
      <c r="B28" s="96"/>
      <c r="C28" s="97"/>
      <c r="D28" s="98"/>
      <c r="E28" s="98"/>
      <c r="F28" s="98"/>
      <c r="G28" s="98"/>
      <c r="H28" s="98"/>
      <c r="I28" s="107"/>
    </row>
    <row r="29" spans="2:12" hidden="1" x14ac:dyDescent="0.2">
      <c r="B29" s="96"/>
      <c r="C29" s="97"/>
      <c r="D29" s="98"/>
      <c r="E29" s="98"/>
      <c r="F29" s="98" t="s">
        <v>21</v>
      </c>
      <c r="G29" s="98"/>
      <c r="H29" s="106">
        <v>8924928.2609799374</v>
      </c>
      <c r="I29" s="104"/>
      <c r="J29" s="16"/>
    </row>
    <row r="30" spans="2:12" x14ac:dyDescent="0.2">
      <c r="B30" s="96"/>
      <c r="C30" s="97"/>
      <c r="D30" s="98"/>
      <c r="E30" s="98"/>
      <c r="F30" s="98"/>
      <c r="G30" s="98"/>
      <c r="H30" s="106"/>
      <c r="I30" s="104"/>
    </row>
    <row r="31" spans="2:12" ht="13.5" thickBot="1" x14ac:dyDescent="0.25">
      <c r="B31" s="112"/>
      <c r="C31" s="89"/>
      <c r="D31" s="113"/>
      <c r="E31" s="113"/>
      <c r="F31" s="113" t="s">
        <v>46</v>
      </c>
      <c r="G31" s="113"/>
      <c r="H31" s="114">
        <f>H9+H11+H13+H15+H17</f>
        <v>10025927.691979937</v>
      </c>
      <c r="I31" s="91"/>
    </row>
    <row r="32" spans="2:12" x14ac:dyDescent="0.2">
      <c r="B32" s="98"/>
      <c r="C32" s="97"/>
      <c r="D32" s="98"/>
      <c r="E32" s="98"/>
      <c r="F32" s="98"/>
      <c r="G32" s="98"/>
      <c r="H32" s="98"/>
      <c r="I32" s="98"/>
    </row>
    <row r="33" spans="2:15" x14ac:dyDescent="0.2">
      <c r="B33" s="98"/>
      <c r="C33" s="97"/>
      <c r="D33" s="98"/>
      <c r="E33" s="98"/>
      <c r="F33" s="98"/>
      <c r="G33" s="98"/>
      <c r="H33" s="98"/>
      <c r="I33" s="98"/>
    </row>
    <row r="34" spans="2:15" ht="13.5" thickBot="1" x14ac:dyDescent="0.25">
      <c r="B34" s="98"/>
      <c r="C34" s="97"/>
      <c r="D34" s="98"/>
      <c r="E34" s="98"/>
      <c r="F34" s="98"/>
      <c r="G34" s="98"/>
      <c r="H34" s="98"/>
      <c r="I34" s="98"/>
      <c r="O34" s="11"/>
    </row>
    <row r="35" spans="2:15" ht="15.75" x14ac:dyDescent="0.25">
      <c r="B35" s="115" t="s">
        <v>0</v>
      </c>
      <c r="C35" s="116"/>
      <c r="D35" s="116"/>
      <c r="E35" s="116"/>
      <c r="F35" s="116"/>
      <c r="G35" s="116"/>
      <c r="H35" s="116"/>
      <c r="I35" s="117"/>
      <c r="K35" s="22"/>
      <c r="L35" s="22"/>
      <c r="M35" s="22"/>
    </row>
    <row r="36" spans="2:15" ht="15.75" x14ac:dyDescent="0.25">
      <c r="B36" s="118" t="s">
        <v>22</v>
      </c>
      <c r="C36" s="86"/>
      <c r="D36" s="86"/>
      <c r="E36" s="86"/>
      <c r="F36" s="86"/>
      <c r="G36" s="86"/>
      <c r="H36" s="86"/>
      <c r="I36" s="119"/>
      <c r="K36" s="22"/>
      <c r="L36" s="22"/>
      <c r="M36" s="22"/>
    </row>
    <row r="37" spans="2:15" ht="13.5" customHeight="1" thickBot="1" x14ac:dyDescent="0.25">
      <c r="B37" s="120"/>
      <c r="C37" s="121"/>
      <c r="D37" s="122"/>
      <c r="E37" s="122"/>
      <c r="F37" s="122"/>
      <c r="G37" s="122"/>
      <c r="H37" s="122"/>
      <c r="I37" s="123"/>
      <c r="K37" s="72"/>
      <c r="L37" s="73"/>
      <c r="M37" s="73"/>
      <c r="O37" s="146"/>
    </row>
    <row r="38" spans="2:15" ht="12.75" customHeight="1" x14ac:dyDescent="0.2">
      <c r="B38" s="124"/>
      <c r="C38" s="93"/>
      <c r="D38" s="94"/>
      <c r="E38" s="94"/>
      <c r="F38" s="94"/>
      <c r="G38" s="94"/>
      <c r="H38" s="94"/>
      <c r="I38" s="125"/>
      <c r="K38" s="72"/>
      <c r="L38" s="73"/>
      <c r="M38" s="145"/>
    </row>
    <row r="39" spans="2:15" x14ac:dyDescent="0.2">
      <c r="B39" s="126"/>
      <c r="C39" s="127"/>
      <c r="D39" s="128"/>
      <c r="E39" s="128"/>
      <c r="F39" s="128"/>
      <c r="G39" s="128"/>
      <c r="H39" s="129" t="s">
        <v>3</v>
      </c>
      <c r="I39" s="130"/>
      <c r="K39" s="72"/>
      <c r="L39" s="73"/>
      <c r="M39" s="74"/>
    </row>
    <row r="40" spans="2:15" x14ac:dyDescent="0.2">
      <c r="B40" s="131" t="s">
        <v>4</v>
      </c>
      <c r="C40" s="132"/>
      <c r="D40" s="133" t="s">
        <v>5</v>
      </c>
      <c r="E40" s="133"/>
      <c r="F40" s="133" t="s">
        <v>6</v>
      </c>
      <c r="G40" s="133"/>
      <c r="H40" s="133" t="s">
        <v>7</v>
      </c>
      <c r="I40" s="130"/>
      <c r="K40" s="75"/>
      <c r="L40" s="73"/>
      <c r="M40" s="74"/>
    </row>
    <row r="41" spans="2:15" x14ac:dyDescent="0.2">
      <c r="B41" s="134"/>
      <c r="C41" s="121"/>
      <c r="D41" s="122"/>
      <c r="E41" s="135"/>
      <c r="F41" s="122"/>
      <c r="G41" s="135"/>
      <c r="H41" s="135"/>
      <c r="I41" s="130"/>
      <c r="K41" s="73"/>
      <c r="L41" s="73"/>
      <c r="M41" s="73"/>
    </row>
    <row r="42" spans="2:15" x14ac:dyDescent="0.2">
      <c r="B42" s="96"/>
      <c r="C42" s="121"/>
      <c r="D42" s="122"/>
      <c r="E42" s="135"/>
      <c r="F42" s="122"/>
      <c r="G42" s="135"/>
      <c r="H42" s="135"/>
      <c r="I42" s="130"/>
      <c r="K42" s="76"/>
      <c r="L42" s="73"/>
      <c r="M42" s="77"/>
    </row>
    <row r="43" spans="2:15" x14ac:dyDescent="0.2">
      <c r="B43" s="96" t="s">
        <v>27</v>
      </c>
      <c r="C43" s="121" t="s">
        <v>9</v>
      </c>
      <c r="D43" s="136">
        <v>45662</v>
      </c>
      <c r="E43" s="135"/>
      <c r="F43" s="122" t="s">
        <v>28</v>
      </c>
      <c r="G43" s="135"/>
      <c r="H43" s="137">
        <v>3690893.8358143438</v>
      </c>
      <c r="I43" s="130"/>
      <c r="K43" s="78"/>
      <c r="L43" s="79"/>
      <c r="M43" s="78"/>
    </row>
    <row r="44" spans="2:15" x14ac:dyDescent="0.2">
      <c r="B44" s="9"/>
      <c r="C44" s="2"/>
      <c r="G44" s="135"/>
      <c r="H44" s="137"/>
      <c r="I44" s="130"/>
      <c r="K44" s="80"/>
      <c r="L44" s="79"/>
      <c r="M44" s="78"/>
    </row>
    <row r="45" spans="2:15" x14ac:dyDescent="0.2">
      <c r="B45" s="96" t="s">
        <v>29</v>
      </c>
      <c r="C45" s="121" t="s">
        <v>9</v>
      </c>
      <c r="D45" s="136">
        <v>45703</v>
      </c>
      <c r="E45" s="135"/>
      <c r="F45" s="122" t="s">
        <v>30</v>
      </c>
      <c r="G45" s="135"/>
      <c r="H45" s="137">
        <v>3733934.9461747594</v>
      </c>
      <c r="I45" s="130"/>
      <c r="K45" s="78"/>
      <c r="L45" s="79"/>
      <c r="M45" s="78"/>
    </row>
    <row r="46" spans="2:15" x14ac:dyDescent="0.2">
      <c r="B46" s="9"/>
      <c r="C46" s="2"/>
      <c r="G46" s="135"/>
      <c r="H46" s="137"/>
      <c r="I46" s="130"/>
      <c r="K46" s="78"/>
      <c r="L46" s="79"/>
      <c r="M46" s="78"/>
    </row>
    <row r="47" spans="2:15" x14ac:dyDescent="0.2">
      <c r="B47" s="96" t="s">
        <v>31</v>
      </c>
      <c r="C47" s="121" t="s">
        <v>9</v>
      </c>
      <c r="D47" s="136">
        <v>45703</v>
      </c>
      <c r="E47" s="135"/>
      <c r="F47" s="122" t="s">
        <v>43</v>
      </c>
      <c r="G47" s="135"/>
      <c r="H47" s="137">
        <v>43171</v>
      </c>
      <c r="I47" s="130"/>
      <c r="K47" s="78"/>
      <c r="L47" s="79"/>
      <c r="M47" s="78"/>
    </row>
    <row r="48" spans="2:15" x14ac:dyDescent="0.2">
      <c r="B48" s="96"/>
      <c r="C48" s="121"/>
      <c r="D48" s="135"/>
      <c r="E48" s="135"/>
      <c r="F48" s="135"/>
      <c r="G48" s="135"/>
      <c r="H48" s="138"/>
      <c r="I48" s="139"/>
      <c r="K48" s="78"/>
      <c r="L48" s="79"/>
      <c r="M48" s="79"/>
    </row>
    <row r="49" spans="2:13" x14ac:dyDescent="0.2">
      <c r="B49" s="96" t="s">
        <v>32</v>
      </c>
      <c r="C49" s="121" t="s">
        <v>9</v>
      </c>
      <c r="D49" s="136">
        <v>45793</v>
      </c>
      <c r="E49" s="135"/>
      <c r="F49" s="122" t="s">
        <v>33</v>
      </c>
      <c r="G49" s="135"/>
      <c r="H49" s="137">
        <v>2698064.4836337506</v>
      </c>
      <c r="I49" s="139" t="s">
        <v>47</v>
      </c>
      <c r="K49" s="78"/>
      <c r="L49" s="79"/>
      <c r="M49" s="79"/>
    </row>
    <row r="50" spans="2:13" x14ac:dyDescent="0.2">
      <c r="B50" s="96"/>
      <c r="C50" s="121"/>
      <c r="D50" s="136"/>
      <c r="E50" s="135"/>
      <c r="F50" s="122"/>
      <c r="G50" s="135"/>
      <c r="H50" s="137"/>
      <c r="I50" s="139"/>
      <c r="K50" s="78"/>
      <c r="L50" s="79"/>
      <c r="M50" s="78"/>
    </row>
    <row r="51" spans="2:13" ht="13.5" thickBot="1" x14ac:dyDescent="0.25">
      <c r="B51" s="96" t="s">
        <v>34</v>
      </c>
      <c r="C51" s="121" t="s">
        <v>9</v>
      </c>
      <c r="D51" s="136">
        <v>46010</v>
      </c>
      <c r="E51" s="135"/>
      <c r="F51" s="122" t="s">
        <v>35</v>
      </c>
      <c r="G51" s="135"/>
      <c r="H51" s="140">
        <v>1471284.6531877923</v>
      </c>
      <c r="I51" s="139" t="s">
        <v>47</v>
      </c>
      <c r="K51" s="81"/>
      <c r="L51" s="73"/>
      <c r="M51" s="73"/>
    </row>
    <row r="52" spans="2:13" ht="13.5" thickTop="1" x14ac:dyDescent="0.2">
      <c r="B52" s="96"/>
      <c r="C52" s="121"/>
      <c r="D52" s="135"/>
      <c r="E52" s="135"/>
      <c r="F52" s="135"/>
      <c r="G52" s="135"/>
      <c r="H52" s="135"/>
      <c r="I52" s="139"/>
      <c r="K52" s="81"/>
      <c r="L52" s="73"/>
      <c r="M52" s="73"/>
    </row>
    <row r="53" spans="2:13" ht="13.5" thickBot="1" x14ac:dyDescent="0.25">
      <c r="B53" s="112"/>
      <c r="C53" s="89"/>
      <c r="D53" s="113"/>
      <c r="E53" s="113"/>
      <c r="F53" s="113" t="s">
        <v>45</v>
      </c>
      <c r="G53" s="113"/>
      <c r="H53" s="114">
        <f>H43+H45+H47+H49+H51</f>
        <v>11637348.918810647</v>
      </c>
      <c r="I53" s="141"/>
      <c r="K53" s="73"/>
      <c r="L53" s="73"/>
      <c r="M53" s="73"/>
    </row>
    <row r="54" spans="2:13" x14ac:dyDescent="0.2">
      <c r="B54" s="98"/>
      <c r="C54" s="97"/>
      <c r="D54" s="98"/>
      <c r="E54" s="98"/>
      <c r="F54" s="98"/>
      <c r="G54" s="98"/>
      <c r="H54" s="98"/>
      <c r="I54" s="98"/>
      <c r="K54" s="73"/>
      <c r="L54" s="73"/>
      <c r="M54" s="73"/>
    </row>
    <row r="55" spans="2:13" x14ac:dyDescent="0.2">
      <c r="B55" s="98"/>
      <c r="C55" s="97"/>
      <c r="D55" s="98"/>
      <c r="E55" s="98"/>
      <c r="F55" s="98"/>
      <c r="G55" s="98"/>
      <c r="H55" s="98"/>
      <c r="I55" s="98"/>
    </row>
    <row r="56" spans="2:13" ht="15.75" x14ac:dyDescent="0.25">
      <c r="B56" s="98"/>
      <c r="C56" s="97"/>
      <c r="D56" s="98"/>
      <c r="E56" s="98"/>
      <c r="F56" s="142" t="s">
        <v>44</v>
      </c>
      <c r="G56" s="143"/>
      <c r="H56" s="144">
        <f>H53+H31</f>
        <v>21663276.610790584</v>
      </c>
      <c r="I56" s="98"/>
    </row>
  </sheetData>
  <mergeCells count="6">
    <mergeCell ref="K37:K39"/>
    <mergeCell ref="M38:M40"/>
    <mergeCell ref="B2:I2"/>
    <mergeCell ref="B3:I3"/>
    <mergeCell ref="B35:I35"/>
    <mergeCell ref="B36:I36"/>
  </mergeCells>
  <pageMargins left="1" right="1" top="1" bottom="1" header="0.5" footer="0.5"/>
  <pageSetup scale="4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Q5NDdGNzM1LTEwNkEtNDhDNS1BMDc5LUJBREE4Q0RCOTgzRX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zUwNzc8L1VzZXJOYW1lPjxEYXRlVGltZT4xLzIxLzIwMjYgMjo1ODozNiBQTTwvRGF0ZVRpbWU+PExhYmVsU3RyaW5nPkFFUCBJbnRlcm5hbDwvTGFiZWxTdHJpbmc+PC9pdGVtPjwvbGFiZWxIaXN0b3J5Pg=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3DvZ8YirwTxEdhcy6xkpTnZrBb5D85j7yyoODTOw8wc=</DigestValue>
      </Reference>
      <Reference URI="#CLASSIFICATIONHISTORY">
        <DigestMethod Algorithm="http://www.w3.org/2001/04/xmlenc#sha256"/>
        <DigestValue>0IiKz5JguwV2ghoD2b0Hc2/hbRBLtEwYyBx9mthSarU=</DigestValue>
      </Reference>
    </SignedInfo>
    <SignatureValue>Q1OisibelHyKzNAlpLbcdZ+pKVYNys4arivYo2tjQdE3CyOcXb8Ku+SaQx0szPxsIytHFFkXjzeLzmCXpDm04w==</SignatureValue>
    <Object Id="CLASSIFICATIONHISTORY">
      <ArrayOfString xmlns:xsd="http://www.w3.org/2001/XMLSchema" xmlns:xsi="http://www.w3.org/2001/XMLSchema-instance" xmlns="">
        <string>upmBr55WRQmjr5/jy+rKi9Cb31I6PJGA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D947F735-106A-48C5-A079-BADA8CDB983E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C28C047E-D960-435A-A196-068927D4CA31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B3848F4A-1A3B-49B5-AE33-392C8F69418F}"/>
</file>

<file path=customXml/itemProps4.xml><?xml version="1.0" encoding="utf-8"?>
<ds:datastoreItem xmlns:ds="http://schemas.openxmlformats.org/officeDocument/2006/customXml" ds:itemID="{BB89C325-715C-4EDD-AEC0-B2C28B648681}"/>
</file>

<file path=customXml/itemProps5.xml><?xml version="1.0" encoding="utf-8"?>
<ds:datastoreItem xmlns:ds="http://schemas.openxmlformats.org/officeDocument/2006/customXml" ds:itemID="{3525FD1F-3129-4DF7-89F2-35D8E70BBE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25</vt:lpstr>
      <vt:lpstr>Summary 24-25</vt:lpstr>
      <vt:lpstr>'Summary 24-25'!Print_Area</vt:lpstr>
      <vt:lpstr>'Summary 25'!Print_Area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D Livingood</dc:creator>
  <cp:lastModifiedBy>Ashley D Livingood</cp:lastModifiedBy>
  <dcterms:created xsi:type="dcterms:W3CDTF">2026-01-21T14:23:11Z</dcterms:created>
  <dcterms:modified xsi:type="dcterms:W3CDTF">2026-01-21T21:44:35Z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5aacf483-b3f3-4942-bb48-bb6369a4d14d</vt:lpwstr>
  </property>
  <property fmtid="{D5CDD505-2E9C-101B-9397-08002B2CF9AE}" pid="3" name="bjClsUserRVM">
    <vt:lpwstr>[]</vt:lpwstr>
  </property>
  <property fmtid="{D5CDD505-2E9C-101B-9397-08002B2CF9AE}" pid="4" name="bjSaver">
    <vt:lpwstr>o4/sdbF8sMp5xLAtlg2VB+VDX7/DWUax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{D947F735-106A-48C5-A079-BADA8CDB983E}</vt:lpwstr>
  </property>
  <property fmtid="{D5CDD505-2E9C-101B-9397-08002B2CF9AE}" pid="13" name="ContentTypeId">
    <vt:lpwstr>0x0101004DF805D1E1DA4A49A223477D3B105720</vt:lpwstr>
  </property>
</Properties>
</file>