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Rate Case\"/>
    </mc:Choice>
  </mc:AlternateContent>
  <xr:revisionPtr revIDLastSave="0" documentId="13_ncr:1_{3B89A869-38AB-454C-9ACD-A1205574AE8B}" xr6:coauthVersionLast="47" xr6:coauthVersionMax="47" xr10:uidLastSave="{00000000-0000-0000-0000-000000000000}"/>
  <bookViews>
    <workbookView xWindow="51480" yWindow="-120" windowWidth="51840" windowHeight="21120" xr2:uid="{00000000-000D-0000-FFFF-FFFF00000000}"/>
  </bookViews>
  <sheets>
    <sheet name="Ratios" sheetId="1" r:id="rId1"/>
  </sheets>
  <definedNames>
    <definedName name="_xlnm.Print_Area" localSheetId="0">Ratios!$A$1:$N$49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D40" i="1"/>
  <c r="F40" i="1"/>
  <c r="D26" i="1"/>
  <c r="N17" i="1"/>
  <c r="L17" i="1"/>
  <c r="J17" i="1"/>
  <c r="H17" i="1"/>
  <c r="D17" i="1"/>
  <c r="F17" i="1"/>
  <c r="N35" i="1"/>
  <c r="L35" i="1"/>
  <c r="J35" i="1"/>
  <c r="H35" i="1"/>
  <c r="F35" i="1"/>
  <c r="L8" i="1" l="1"/>
  <c r="N8" i="1"/>
  <c r="L39" i="1"/>
  <c r="L40" i="1" s="1"/>
  <c r="N39" i="1"/>
  <c r="N40" i="1" s="1"/>
  <c r="D8" i="1" l="1"/>
  <c r="J39" i="1"/>
  <c r="J40" i="1" s="1"/>
  <c r="H39" i="1"/>
  <c r="H40" i="1" s="1"/>
  <c r="F39" i="1"/>
  <c r="D39" i="1"/>
  <c r="F26" i="1" l="1"/>
  <c r="H26" i="1"/>
  <c r="J26" i="1"/>
  <c r="L26" i="1"/>
  <c r="N26" i="1"/>
  <c r="F8" i="1" l="1"/>
  <c r="H8" i="1"/>
  <c r="J8" i="1"/>
</calcChain>
</file>

<file path=xl/sharedStrings.xml><?xml version="1.0" encoding="utf-8"?>
<sst xmlns="http://schemas.openxmlformats.org/spreadsheetml/2006/main" count="70" uniqueCount="63">
  <si>
    <t>A</t>
  </si>
  <si>
    <t>B</t>
  </si>
  <si>
    <t>C</t>
  </si>
  <si>
    <t>Interest on Long-Term Debt</t>
  </si>
  <si>
    <t>Net Margins</t>
  </si>
  <si>
    <t>D</t>
  </si>
  <si>
    <t>E</t>
  </si>
  <si>
    <t>G</t>
  </si>
  <si>
    <t>H</t>
  </si>
  <si>
    <t>Depreciation</t>
  </si>
  <si>
    <t>Debt Service</t>
  </si>
  <si>
    <t>Patronage Capital &amp; Operating Margins</t>
  </si>
  <si>
    <t>F</t>
  </si>
  <si>
    <t>Source: Financial &amp; Operating Report Electric Distribution</t>
  </si>
  <si>
    <t>Part A. (b) Line 16</t>
  </si>
  <si>
    <t>Part A. (b) Line 29</t>
  </si>
  <si>
    <t>Part A. (b) Line 21</t>
  </si>
  <si>
    <t>Part A. (b) Line 13</t>
  </si>
  <si>
    <t>Part N. (d) Total</t>
  </si>
  <si>
    <t>*</t>
  </si>
  <si>
    <t>**</t>
  </si>
  <si>
    <t>G&amp;T Capital Credits</t>
  </si>
  <si>
    <t>Other Capital Credits</t>
  </si>
  <si>
    <t>Total Pat Cap (Cash)</t>
  </si>
  <si>
    <t>I</t>
  </si>
  <si>
    <t>Part A. (b) Line 26</t>
  </si>
  <si>
    <t>Part A. (b) Line 27</t>
  </si>
  <si>
    <t>Total - Sum</t>
  </si>
  <si>
    <t>PY - Invest in Assoc Org - Pat Cap</t>
  </si>
  <si>
    <t>(CY - Invest in Assoc Org - Pat Cap)</t>
  </si>
  <si>
    <t>J</t>
  </si>
  <si>
    <t>K</t>
  </si>
  <si>
    <t>Non Operating Margins Interest</t>
  </si>
  <si>
    <t>Part A. (b) Line 22</t>
  </si>
  <si>
    <t>MDSC (A + D + F + I + J)/G</t>
  </si>
  <si>
    <r>
      <t xml:space="preserve">Part C. Line 8 - </t>
    </r>
    <r>
      <rPr>
        <i/>
        <sz val="11"/>
        <color theme="1"/>
        <rFont val="Calibri"/>
        <family val="2"/>
        <scheme val="minor"/>
      </rPr>
      <t>Prior Year</t>
    </r>
  </si>
  <si>
    <r>
      <t xml:space="preserve">Part C. Line 8 - </t>
    </r>
    <r>
      <rPr>
        <i/>
        <sz val="11"/>
        <color theme="1"/>
        <rFont val="Calibri"/>
        <family val="2"/>
        <scheme val="minor"/>
      </rPr>
      <t>Current Year</t>
    </r>
  </si>
  <si>
    <t>***</t>
  </si>
  <si>
    <t>MDSC is a measurement of a system's ability to generate sufficient operating funds to cover</t>
  </si>
  <si>
    <t>The CFC loan contract requires a MDSC of 1.35 for the best two of the last three years.</t>
  </si>
  <si>
    <t>its cash requirements, but adjusted to eliminate non-cash amounts that are included in margins.</t>
  </si>
  <si>
    <t xml:space="preserve">TIER (A + B)/A </t>
  </si>
  <si>
    <t>Page 1 of 1</t>
  </si>
  <si>
    <t>Times Interest Earnings Ratio ("TIER")</t>
  </si>
  <si>
    <t>Operating TIER ("OTIER")</t>
  </si>
  <si>
    <t>Debt Service Coverage ("DSC")</t>
  </si>
  <si>
    <t>Ratios</t>
  </si>
  <si>
    <t>TEST YEAR  2024</t>
  </si>
  <si>
    <t>Exhibit 14</t>
  </si>
  <si>
    <t>Clark Energy Cooperative Corporation, Inc.</t>
  </si>
  <si>
    <t>Witness:Billy Frasure</t>
  </si>
  <si>
    <r>
      <t>TIER (2 of 3 Year Average High)</t>
    </r>
    <r>
      <rPr>
        <sz val="11"/>
        <color rgb="FFFF0000"/>
        <rFont val="Calibri"/>
        <family val="2"/>
        <scheme val="minor"/>
      </rPr>
      <t>*</t>
    </r>
  </si>
  <si>
    <r>
      <t>OTIER (2 of 3 Year Average High)</t>
    </r>
    <r>
      <rPr>
        <sz val="11"/>
        <color rgb="FFFF0000"/>
        <rFont val="Calibri"/>
        <family val="2"/>
        <scheme val="minor"/>
      </rPr>
      <t>*</t>
    </r>
  </si>
  <si>
    <r>
      <t>DSC (2 of 3 Year Average High)</t>
    </r>
    <r>
      <rPr>
        <b/>
        <sz val="11"/>
        <color rgb="FFFF0000"/>
        <rFont val="Calibri"/>
        <family val="2"/>
        <scheme val="minor"/>
      </rPr>
      <t>*</t>
    </r>
  </si>
  <si>
    <t>Average obtained from RUS Borrower Statistical Profile</t>
  </si>
  <si>
    <t>Total Cash Received from Retirement of Patronage Capital</t>
  </si>
  <si>
    <t>Part I. (c) Line 2</t>
  </si>
  <si>
    <t>OTIER (A + D + E)/A</t>
  </si>
  <si>
    <t>DSC (A + B + G)/H</t>
  </si>
  <si>
    <t>The application for Clark Energy also refers to modified debt service coverage ("MDSC").</t>
  </si>
  <si>
    <r>
      <t>MDSC (2 of 3 Year Average High)</t>
    </r>
    <r>
      <rPr>
        <sz val="11"/>
        <color rgb="FFFF0000"/>
        <rFont val="Calibri"/>
        <family val="2"/>
        <scheme val="minor"/>
      </rPr>
      <t>***</t>
    </r>
  </si>
  <si>
    <t>Average obtained from CFC Key Ratio Trend Analysis</t>
  </si>
  <si>
    <r>
      <t>Modified DSC ("MDSC")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</si>
</sst>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0" fontId="3" fillId="0" borderId="0" xfId="0" applyFont="1"/>
    <xf numFmtId="165" fontId="0" fillId="0" borderId="0" xfId="1" applyNumberFormat="1" applyFont="1"/>
    <xf numFmtId="43" fontId="2" fillId="0" borderId="0" xfId="1" applyFont="1"/>
    <xf numFmtId="0" fontId="2" fillId="0" borderId="1" xfId="0" applyFont="1" applyBorder="1" applyAlignment="1">
      <alignment horizontal="center" wrapText="1"/>
    </xf>
    <xf numFmtId="165" fontId="0" fillId="0" borderId="0" xfId="1" applyNumberFormat="1" applyFont="1" applyFill="1"/>
    <xf numFmtId="0" fontId="0" fillId="2" borderId="0" xfId="0" applyFill="1"/>
    <xf numFmtId="2" fontId="0" fillId="0" borderId="0" xfId="0" applyNumberFormat="1"/>
    <xf numFmtId="164" fontId="0" fillId="0" borderId="0" xfId="2" applyNumberFormat="1" applyFont="1" applyFill="1" applyBorder="1"/>
    <xf numFmtId="43" fontId="0" fillId="2" borderId="0" xfId="1" applyFont="1" applyFill="1" applyBorder="1"/>
    <xf numFmtId="43" fontId="0" fillId="2" borderId="0" xfId="1" applyFont="1" applyFill="1"/>
    <xf numFmtId="43" fontId="5" fillId="2" borderId="0" xfId="1" applyFont="1" applyFill="1" applyAlignment="1">
      <alignment horizontal="left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165" fontId="0" fillId="0" borderId="1" xfId="1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1" fillId="0" borderId="0" xfId="1" applyNumberFormat="1" applyFont="1" applyBorder="1" applyAlignment="1">
      <alignment horizontal="center"/>
    </xf>
    <xf numFmtId="165" fontId="1" fillId="0" borderId="0" xfId="1" applyNumberFormat="1" applyFont="1"/>
    <xf numFmtId="0" fontId="0" fillId="0" borderId="0" xfId="0" quotePrefix="1" applyAlignment="1">
      <alignment horizontal="left" indent="1"/>
    </xf>
    <xf numFmtId="0" fontId="8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3" fontId="0" fillId="0" borderId="0" xfId="0" applyNumberFormat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1"/>
  <sheetViews>
    <sheetView tabSelected="1" zoomScaleNormal="100" workbookViewId="0">
      <selection activeCell="B38" sqref="B38"/>
    </sheetView>
  </sheetViews>
  <sheetFormatPr defaultRowHeight="15" x14ac:dyDescent="0.25"/>
  <cols>
    <col min="2" max="2" width="53.42578125" customWidth="1"/>
    <col min="3" max="3" width="29.28515625" customWidth="1"/>
    <col min="4" max="4" width="12.28515625" bestFit="1" customWidth="1"/>
    <col min="5" max="5" width="2.85546875" customWidth="1"/>
    <col min="6" max="6" width="14.5703125" customWidth="1"/>
    <col min="7" max="7" width="4.28515625" customWidth="1"/>
    <col min="8" max="8" width="12.5703125" customWidth="1"/>
    <col min="9" max="9" width="3.7109375" customWidth="1"/>
    <col min="10" max="10" width="13" customWidth="1"/>
    <col min="11" max="11" width="4.140625" customWidth="1"/>
    <col min="12" max="12" width="13.28515625" customWidth="1"/>
    <col min="13" max="13" width="3.85546875" customWidth="1"/>
    <col min="14" max="14" width="13.28515625" customWidth="1"/>
    <col min="15" max="15" width="14.28515625" bestFit="1" customWidth="1"/>
    <col min="16" max="17" width="15" bestFit="1" customWidth="1"/>
  </cols>
  <sheetData>
    <row r="1" spans="1:17" ht="15.75" x14ac:dyDescent="0.25">
      <c r="A1" s="5" t="s">
        <v>49</v>
      </c>
      <c r="B1" s="1"/>
      <c r="C1" s="1"/>
      <c r="N1" s="26" t="s">
        <v>50</v>
      </c>
    </row>
    <row r="2" spans="1:17" ht="15.75" x14ac:dyDescent="0.25">
      <c r="A2" s="5" t="s">
        <v>48</v>
      </c>
      <c r="B2" s="1"/>
      <c r="C2" s="1"/>
      <c r="N2" s="26" t="s">
        <v>42</v>
      </c>
    </row>
    <row r="3" spans="1:17" ht="15.75" x14ac:dyDescent="0.25">
      <c r="A3" s="5" t="s">
        <v>46</v>
      </c>
      <c r="B3" s="1"/>
      <c r="C3" s="1"/>
    </row>
    <row r="4" spans="1:17" x14ac:dyDescent="0.25">
      <c r="D4" s="3"/>
      <c r="E4" s="3"/>
      <c r="F4" s="3"/>
      <c r="G4" s="3"/>
      <c r="J4" s="3"/>
      <c r="K4" s="3"/>
      <c r="N4" s="3"/>
    </row>
    <row r="5" spans="1:17" ht="37.5" x14ac:dyDescent="0.25">
      <c r="B5" s="29" t="s">
        <v>43</v>
      </c>
      <c r="C5" s="8" t="s">
        <v>13</v>
      </c>
      <c r="D5" s="2">
        <v>2019</v>
      </c>
      <c r="E5" s="2"/>
      <c r="F5" s="2">
        <v>2020</v>
      </c>
      <c r="G5" s="2"/>
      <c r="H5" s="2">
        <v>2021</v>
      </c>
      <c r="I5" s="2"/>
      <c r="J5" s="2">
        <v>2022</v>
      </c>
      <c r="K5" s="2"/>
      <c r="L5" s="2">
        <v>2023</v>
      </c>
      <c r="M5" s="2"/>
      <c r="N5" s="8" t="s">
        <v>47</v>
      </c>
      <c r="P5" s="3"/>
      <c r="Q5" s="3"/>
    </row>
    <row r="6" spans="1:17" x14ac:dyDescent="0.25">
      <c r="A6" s="3" t="s">
        <v>0</v>
      </c>
      <c r="B6" t="s">
        <v>3</v>
      </c>
      <c r="C6" t="s">
        <v>14</v>
      </c>
      <c r="D6" s="6">
        <v>1788590</v>
      </c>
      <c r="E6" s="6"/>
      <c r="F6" s="6">
        <v>1720785</v>
      </c>
      <c r="G6" s="6"/>
      <c r="H6" s="6">
        <v>1737814</v>
      </c>
      <c r="I6" s="6"/>
      <c r="J6" s="6">
        <v>1714935</v>
      </c>
      <c r="K6" s="6"/>
      <c r="L6" s="6">
        <v>1758879</v>
      </c>
      <c r="M6" s="6"/>
      <c r="N6" s="6">
        <v>2057808</v>
      </c>
      <c r="P6" s="4"/>
      <c r="Q6" s="6"/>
    </row>
    <row r="7" spans="1:17" x14ac:dyDescent="0.25">
      <c r="A7" s="3" t="s">
        <v>1</v>
      </c>
      <c r="B7" t="s">
        <v>4</v>
      </c>
      <c r="C7" t="s">
        <v>15</v>
      </c>
      <c r="D7" s="6">
        <v>2566392</v>
      </c>
      <c r="E7" s="6"/>
      <c r="F7" s="6">
        <v>3042633</v>
      </c>
      <c r="G7" s="6"/>
      <c r="H7" s="6">
        <v>3500866</v>
      </c>
      <c r="I7" s="6"/>
      <c r="J7" s="6">
        <v>3066072</v>
      </c>
      <c r="K7" s="6"/>
      <c r="L7" s="6">
        <v>83890</v>
      </c>
      <c r="M7" s="6"/>
      <c r="N7" s="6">
        <v>-97818</v>
      </c>
      <c r="P7" s="4"/>
      <c r="Q7" s="6"/>
    </row>
    <row r="8" spans="1:17" s="1" customFormat="1" x14ac:dyDescent="0.25">
      <c r="A8" s="3" t="s">
        <v>2</v>
      </c>
      <c r="B8" s="1" t="s">
        <v>41</v>
      </c>
      <c r="D8" s="7">
        <f>+(D6+D7)/D6</f>
        <v>2.434868807272768</v>
      </c>
      <c r="E8" s="7"/>
      <c r="F8" s="7">
        <f t="shared" ref="F8:J8" si="0">+(F6+F7)/F6</f>
        <v>2.7681656918208839</v>
      </c>
      <c r="G8" s="7"/>
      <c r="H8" s="7">
        <f t="shared" si="0"/>
        <v>3.0145228430660587</v>
      </c>
      <c r="I8" s="7"/>
      <c r="J8" s="7">
        <f t="shared" si="0"/>
        <v>2.7878648461895059</v>
      </c>
      <c r="K8" s="7"/>
      <c r="L8" s="7">
        <f>+(L6+L7)/L6</f>
        <v>1.0476951512867003</v>
      </c>
      <c r="M8" s="7"/>
      <c r="N8" s="7">
        <f>+(N6+N7)/N6</f>
        <v>0.95246495299853051</v>
      </c>
      <c r="P8" s="7"/>
    </row>
    <row r="9" spans="1:17" x14ac:dyDescent="0.25">
      <c r="A9" s="3"/>
      <c r="B9" s="10" t="s">
        <v>51</v>
      </c>
      <c r="C9" s="10"/>
      <c r="D9" s="14">
        <v>3.12</v>
      </c>
      <c r="E9" s="15"/>
      <c r="F9" s="14">
        <v>3.26</v>
      </c>
      <c r="G9" s="15"/>
      <c r="H9" s="14">
        <v>2.89</v>
      </c>
      <c r="I9" s="14"/>
      <c r="J9" s="14">
        <v>2.9</v>
      </c>
      <c r="K9" s="14"/>
      <c r="L9" s="14">
        <v>2.9</v>
      </c>
      <c r="M9" s="14"/>
      <c r="N9" s="13">
        <v>1.92</v>
      </c>
    </row>
    <row r="10" spans="1:17" x14ac:dyDescent="0.25">
      <c r="A10" s="3"/>
      <c r="E10" s="16"/>
      <c r="F10" s="17"/>
      <c r="G10" s="11"/>
      <c r="H10" s="11"/>
      <c r="I10" s="11"/>
      <c r="J10" s="11"/>
      <c r="K10" s="11"/>
      <c r="L10" s="11"/>
      <c r="M10" s="11"/>
      <c r="N10" s="12"/>
    </row>
    <row r="11" spans="1:17" x14ac:dyDescent="0.25">
      <c r="A11" s="3"/>
      <c r="E11" s="16"/>
      <c r="F11" s="17"/>
      <c r="J11" s="11"/>
      <c r="K11" s="11"/>
      <c r="L11" s="11"/>
      <c r="M11" s="11"/>
      <c r="N11" s="12"/>
    </row>
    <row r="12" spans="1:17" x14ac:dyDescent="0.25">
      <c r="A12" s="3"/>
      <c r="C12" s="16"/>
      <c r="D12" s="17"/>
      <c r="E12" s="11"/>
      <c r="F12" s="11"/>
      <c r="G12" s="11"/>
      <c r="H12" s="11"/>
      <c r="I12" s="11"/>
      <c r="J12" s="11"/>
      <c r="K12" s="11"/>
      <c r="L12" s="11"/>
      <c r="M12" s="11"/>
      <c r="N12" s="12"/>
    </row>
    <row r="13" spans="1:17" x14ac:dyDescent="0.25">
      <c r="D13" s="3"/>
      <c r="E13" s="3"/>
      <c r="F13" s="3"/>
      <c r="G13" s="3"/>
      <c r="J13" s="3"/>
      <c r="K13" s="3"/>
      <c r="N13" s="3"/>
    </row>
    <row r="14" spans="1:17" ht="30.75" x14ac:dyDescent="0.3">
      <c r="B14" s="28" t="s">
        <v>44</v>
      </c>
      <c r="C14" s="8" t="s">
        <v>13</v>
      </c>
      <c r="D14" s="2">
        <v>2019</v>
      </c>
      <c r="E14" s="2"/>
      <c r="F14" s="2">
        <v>2020</v>
      </c>
      <c r="G14" s="2"/>
      <c r="H14" s="2">
        <v>2021</v>
      </c>
      <c r="I14" s="2"/>
      <c r="J14" s="2">
        <v>2022</v>
      </c>
      <c r="K14" s="2"/>
      <c r="L14" s="2">
        <v>2023</v>
      </c>
      <c r="M14" s="2"/>
      <c r="N14" s="8" t="s">
        <v>47</v>
      </c>
    </row>
    <row r="15" spans="1:17" x14ac:dyDescent="0.25">
      <c r="A15" s="3" t="s">
        <v>5</v>
      </c>
      <c r="B15" t="s">
        <v>11</v>
      </c>
      <c r="C15" t="s">
        <v>16</v>
      </c>
      <c r="D15" s="6">
        <v>962097</v>
      </c>
      <c r="E15" s="6"/>
      <c r="F15" s="6">
        <v>712425</v>
      </c>
      <c r="G15" s="6"/>
      <c r="H15" s="6">
        <v>840910</v>
      </c>
      <c r="I15" s="6"/>
      <c r="J15" s="6">
        <v>1247542</v>
      </c>
      <c r="K15" s="6"/>
      <c r="L15" s="6">
        <v>-1340854</v>
      </c>
      <c r="M15" s="6"/>
      <c r="N15" s="6">
        <v>-1164781</v>
      </c>
      <c r="P15" s="6"/>
      <c r="Q15" s="6"/>
    </row>
    <row r="16" spans="1:17" ht="18" customHeight="1" x14ac:dyDescent="0.25">
      <c r="A16" s="31" t="s">
        <v>6</v>
      </c>
      <c r="B16" s="30" t="s">
        <v>55</v>
      </c>
      <c r="C16" t="s">
        <v>56</v>
      </c>
      <c r="D16" s="6">
        <v>98605</v>
      </c>
      <c r="E16" s="6"/>
      <c r="F16" s="6">
        <v>299246</v>
      </c>
      <c r="G16" s="6"/>
      <c r="H16" s="6">
        <v>20431</v>
      </c>
      <c r="I16" s="6"/>
      <c r="J16" s="6">
        <v>961751</v>
      </c>
      <c r="K16" s="6"/>
      <c r="L16" s="6">
        <v>27617</v>
      </c>
      <c r="M16" s="6"/>
      <c r="N16" s="6">
        <v>21303</v>
      </c>
      <c r="P16" s="6"/>
      <c r="Q16" s="6"/>
    </row>
    <row r="17" spans="1:17" s="1" customFormat="1" x14ac:dyDescent="0.25">
      <c r="A17" s="3" t="s">
        <v>12</v>
      </c>
      <c r="B17" s="1" t="s">
        <v>57</v>
      </c>
      <c r="D17" s="7">
        <f>+(D15+D6+D16)/D6</f>
        <v>1.5930380914575168</v>
      </c>
      <c r="E17" s="7"/>
      <c r="F17" s="7">
        <f>+(F15+F6+F16)/F6</f>
        <v>1.5879124934259654</v>
      </c>
      <c r="G17" s="7"/>
      <c r="H17" s="7">
        <f>+(H15+H6+H16)/H6</f>
        <v>1.4956462544322926</v>
      </c>
      <c r="I17" s="7"/>
      <c r="J17" s="7">
        <f>+(J15+J6+J16)/J6</f>
        <v>2.2882663191316288</v>
      </c>
      <c r="K17" s="7"/>
      <c r="L17" s="7">
        <f>+(L15+L6+L16)/L6</f>
        <v>0.25336705935996734</v>
      </c>
      <c r="M17" s="7"/>
      <c r="N17" s="7">
        <f>+(N15+N6+N16)/N6</f>
        <v>0.44432230800929923</v>
      </c>
    </row>
    <row r="18" spans="1:17" x14ac:dyDescent="0.25">
      <c r="B18" s="10" t="s">
        <v>52</v>
      </c>
      <c r="C18" s="10"/>
      <c r="D18" s="14">
        <v>2.06</v>
      </c>
      <c r="E18" s="15"/>
      <c r="F18" s="14">
        <v>2.0099999999999998</v>
      </c>
      <c r="G18" s="15"/>
      <c r="H18" s="14">
        <v>1.59</v>
      </c>
      <c r="I18" s="14"/>
      <c r="J18" s="14">
        <v>1.94</v>
      </c>
      <c r="K18" s="14"/>
      <c r="L18" s="14">
        <v>1.9</v>
      </c>
      <c r="M18" s="14"/>
      <c r="N18" s="13">
        <v>1.36</v>
      </c>
    </row>
    <row r="19" spans="1:17" x14ac:dyDescent="0.25">
      <c r="E19" s="16"/>
      <c r="F19" s="17"/>
      <c r="G19" s="3"/>
      <c r="J19" s="3"/>
      <c r="K19" s="3"/>
      <c r="N19" s="27"/>
    </row>
    <row r="20" spans="1:17" x14ac:dyDescent="0.25">
      <c r="D20" s="3"/>
      <c r="E20" s="16"/>
      <c r="F20" s="17"/>
      <c r="G20" s="3"/>
      <c r="J20" s="3"/>
      <c r="K20" s="3"/>
    </row>
    <row r="21" spans="1:17" x14ac:dyDescent="0.25">
      <c r="D21" s="3"/>
      <c r="E21" s="16"/>
      <c r="F21" s="17"/>
      <c r="G21" s="3"/>
      <c r="J21" s="3"/>
      <c r="K21" s="3"/>
    </row>
    <row r="22" spans="1:17" x14ac:dyDescent="0.25">
      <c r="D22" s="3"/>
      <c r="E22" s="3"/>
      <c r="F22" s="3"/>
      <c r="G22" s="3"/>
      <c r="J22" s="3"/>
      <c r="K22" s="3"/>
      <c r="N22" s="3"/>
    </row>
    <row r="23" spans="1:17" ht="37.5" x14ac:dyDescent="0.3">
      <c r="B23" s="28" t="s">
        <v>45</v>
      </c>
      <c r="C23" s="8" t="s">
        <v>13</v>
      </c>
      <c r="D23" s="2">
        <v>2019</v>
      </c>
      <c r="E23" s="2"/>
      <c r="F23" s="2">
        <v>2020</v>
      </c>
      <c r="G23" s="2"/>
      <c r="H23" s="2">
        <v>2021</v>
      </c>
      <c r="I23" s="2"/>
      <c r="J23" s="2">
        <v>2022</v>
      </c>
      <c r="K23" s="2"/>
      <c r="L23" s="2">
        <v>2023</v>
      </c>
      <c r="M23" s="2"/>
      <c r="N23" s="8" t="s">
        <v>47</v>
      </c>
    </row>
    <row r="24" spans="1:17" x14ac:dyDescent="0.25">
      <c r="A24" s="3" t="s">
        <v>7</v>
      </c>
      <c r="B24" t="s">
        <v>9</v>
      </c>
      <c r="C24" t="s">
        <v>17</v>
      </c>
      <c r="D24" s="6">
        <v>5306725</v>
      </c>
      <c r="E24" s="6"/>
      <c r="F24" s="6">
        <v>5527779</v>
      </c>
      <c r="G24" s="6"/>
      <c r="H24" s="6">
        <v>5677134</v>
      </c>
      <c r="I24" s="6"/>
      <c r="J24" s="6">
        <v>5875510</v>
      </c>
      <c r="K24" s="6"/>
      <c r="L24" s="6">
        <v>6097440</v>
      </c>
      <c r="M24" s="6"/>
      <c r="N24" s="6">
        <v>6305895</v>
      </c>
      <c r="P24" s="6"/>
      <c r="Q24" s="6"/>
    </row>
    <row r="25" spans="1:17" x14ac:dyDescent="0.25">
      <c r="A25" s="3" t="s">
        <v>8</v>
      </c>
      <c r="B25" t="s">
        <v>10</v>
      </c>
      <c r="C25" t="s">
        <v>18</v>
      </c>
      <c r="D25" s="9">
        <v>4837274</v>
      </c>
      <c r="E25" s="9"/>
      <c r="F25" s="6">
        <v>5005829</v>
      </c>
      <c r="G25" s="6"/>
      <c r="H25" s="6">
        <v>4155060</v>
      </c>
      <c r="I25" s="6"/>
      <c r="J25" s="6">
        <v>4877101</v>
      </c>
      <c r="K25" s="6"/>
      <c r="L25" s="6">
        <v>4779848</v>
      </c>
      <c r="M25" s="6"/>
      <c r="N25" s="6">
        <v>6284017</v>
      </c>
      <c r="P25" s="6"/>
      <c r="Q25" s="6"/>
    </row>
    <row r="26" spans="1:17" s="1" customFormat="1" x14ac:dyDescent="0.25">
      <c r="A26" s="3" t="s">
        <v>24</v>
      </c>
      <c r="B26" s="1" t="s">
        <v>58</v>
      </c>
      <c r="D26" s="7">
        <f>+(D6+D7+D24)/D25</f>
        <v>1.9973454056975064</v>
      </c>
      <c r="E26" s="7"/>
      <c r="F26" s="7">
        <f>+(F6+F7+F24)/F25</f>
        <v>2.0558426985819933</v>
      </c>
      <c r="G26" s="7"/>
      <c r="H26" s="7">
        <f>+(H6+H7+H24)/H25</f>
        <v>2.627113447218572</v>
      </c>
      <c r="I26" s="7"/>
      <c r="J26" s="7">
        <f>+(J6+J7+J24)/J25</f>
        <v>2.1850105216192981</v>
      </c>
      <c r="K26" s="7"/>
      <c r="L26" s="7">
        <f>+(L6+L7+L24)/L25</f>
        <v>1.661184414232419</v>
      </c>
      <c r="M26" s="7"/>
      <c r="N26" s="7">
        <f>+(N6+N7+N24)/N25</f>
        <v>1.3153823422183613</v>
      </c>
    </row>
    <row r="27" spans="1:17" x14ac:dyDescent="0.25">
      <c r="B27" s="10" t="s">
        <v>53</v>
      </c>
      <c r="C27" s="10"/>
      <c r="D27" s="14">
        <v>2.12</v>
      </c>
      <c r="E27" s="15"/>
      <c r="F27" s="14">
        <v>2.16</v>
      </c>
      <c r="G27" s="15"/>
      <c r="H27" s="14">
        <v>2.34</v>
      </c>
      <c r="I27" s="14"/>
      <c r="J27" s="14">
        <v>2.4</v>
      </c>
      <c r="K27" s="14"/>
      <c r="L27" s="14">
        <v>2.4</v>
      </c>
      <c r="M27" s="14"/>
      <c r="N27" s="13">
        <v>1.92</v>
      </c>
    </row>
    <row r="28" spans="1:17" x14ac:dyDescent="0.25">
      <c r="E28" s="16"/>
      <c r="F28" s="17"/>
    </row>
    <row r="29" spans="1:17" x14ac:dyDescent="0.25">
      <c r="E29" s="16"/>
      <c r="F29" s="17"/>
    </row>
    <row r="30" spans="1:17" x14ac:dyDescent="0.25">
      <c r="B30" s="19"/>
      <c r="D30" s="4"/>
      <c r="E30" s="4"/>
    </row>
    <row r="31" spans="1:17" x14ac:dyDescent="0.25">
      <c r="B31" s="19"/>
      <c r="D31" s="3"/>
      <c r="E31" s="3"/>
      <c r="F31" s="3"/>
      <c r="G31" s="3"/>
      <c r="J31" s="3"/>
      <c r="K31" s="3"/>
      <c r="N31" s="3"/>
    </row>
    <row r="32" spans="1:17" ht="30.75" x14ac:dyDescent="0.3">
      <c r="B32" s="24" t="s">
        <v>62</v>
      </c>
      <c r="C32" s="8" t="s">
        <v>13</v>
      </c>
      <c r="D32" s="2">
        <v>2019</v>
      </c>
      <c r="E32" s="2"/>
      <c r="F32" s="2">
        <v>2020</v>
      </c>
      <c r="G32" s="2"/>
      <c r="H32" s="2">
        <v>2021</v>
      </c>
      <c r="I32" s="2"/>
      <c r="J32" s="2">
        <v>2022</v>
      </c>
      <c r="K32" s="2"/>
      <c r="L32" s="2">
        <v>2023</v>
      </c>
      <c r="M32" s="2"/>
      <c r="N32" s="8" t="s">
        <v>47</v>
      </c>
      <c r="P32" s="3"/>
      <c r="Q32" s="3"/>
    </row>
    <row r="33" spans="1:17" x14ac:dyDescent="0.25">
      <c r="A33" s="3" t="s">
        <v>24</v>
      </c>
      <c r="B33" s="19" t="s">
        <v>32</v>
      </c>
      <c r="C33" t="s">
        <v>33</v>
      </c>
      <c r="D33" s="21">
        <f>57924</f>
        <v>57924</v>
      </c>
      <c r="E33" s="21"/>
      <c r="F33" s="9">
        <v>54179</v>
      </c>
      <c r="G33" s="21"/>
      <c r="H33" s="9">
        <v>59379</v>
      </c>
      <c r="I33" s="9"/>
      <c r="J33" s="9">
        <v>36418</v>
      </c>
      <c r="K33" s="9"/>
      <c r="L33" s="9">
        <v>36462</v>
      </c>
      <c r="M33" s="9"/>
      <c r="N33" s="9">
        <v>66346</v>
      </c>
      <c r="O33" s="22"/>
      <c r="P33" s="22"/>
      <c r="Q33" s="22"/>
    </row>
    <row r="34" spans="1:17" x14ac:dyDescent="0.25">
      <c r="A34" s="3"/>
      <c r="B34" s="19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</row>
    <row r="35" spans="1:17" x14ac:dyDescent="0.25">
      <c r="B35" s="20" t="s">
        <v>28</v>
      </c>
      <c r="C35" s="20" t="s">
        <v>35</v>
      </c>
      <c r="D35" s="22">
        <v>27974452</v>
      </c>
      <c r="E35" s="22"/>
      <c r="F35" s="22">
        <f>D38*-1</f>
        <v>29113880</v>
      </c>
      <c r="G35" s="22"/>
      <c r="H35" s="22">
        <f>F38*-1</f>
        <v>30596693</v>
      </c>
      <c r="I35" s="22"/>
      <c r="J35" s="22">
        <f>H38*-1</f>
        <v>31568075</v>
      </c>
      <c r="K35" s="22"/>
      <c r="L35" s="22">
        <f>J38*-1</f>
        <v>31710015</v>
      </c>
      <c r="M35" s="22"/>
      <c r="N35" s="22">
        <f>L38*-1</f>
        <v>32523814</v>
      </c>
      <c r="O35" s="22"/>
    </row>
    <row r="36" spans="1:17" x14ac:dyDescent="0.25">
      <c r="B36" s="20" t="s">
        <v>21</v>
      </c>
      <c r="C36" s="20" t="s">
        <v>25</v>
      </c>
      <c r="D36" s="6">
        <v>1217024</v>
      </c>
      <c r="E36" s="6"/>
      <c r="F36" s="6">
        <v>1744489</v>
      </c>
      <c r="G36" s="6"/>
      <c r="H36" s="6">
        <v>932940</v>
      </c>
      <c r="I36" s="6"/>
      <c r="J36" s="6">
        <v>1036127</v>
      </c>
      <c r="K36" s="6"/>
      <c r="L36" s="6">
        <v>713178</v>
      </c>
      <c r="M36" s="6"/>
      <c r="N36" s="6">
        <v>268537</v>
      </c>
      <c r="O36" s="6"/>
      <c r="P36" s="6"/>
      <c r="Q36" s="6"/>
    </row>
    <row r="37" spans="1:17" x14ac:dyDescent="0.25">
      <c r="B37" s="20" t="s">
        <v>22</v>
      </c>
      <c r="C37" s="20" t="s">
        <v>26</v>
      </c>
      <c r="D37" s="6">
        <v>61755</v>
      </c>
      <c r="E37" s="6"/>
      <c r="F37" s="6">
        <v>64738</v>
      </c>
      <c r="G37" s="6"/>
      <c r="H37" s="6">
        <v>91505</v>
      </c>
      <c r="I37" s="6"/>
      <c r="J37" s="6">
        <v>97622</v>
      </c>
      <c r="K37" s="6"/>
      <c r="L37" s="6">
        <v>156365</v>
      </c>
      <c r="M37" s="6"/>
      <c r="N37" s="6">
        <v>189548</v>
      </c>
      <c r="O37" s="6"/>
      <c r="P37" s="6"/>
      <c r="Q37" s="6"/>
    </row>
    <row r="38" spans="1:17" x14ac:dyDescent="0.25">
      <c r="B38" s="23" t="s">
        <v>29</v>
      </c>
      <c r="C38" s="20" t="s">
        <v>36</v>
      </c>
      <c r="D38" s="18">
        <v>-29113880</v>
      </c>
      <c r="E38" s="6"/>
      <c r="F38" s="18">
        <v>-30596693</v>
      </c>
      <c r="G38" s="6"/>
      <c r="H38" s="18">
        <v>-31568075</v>
      </c>
      <c r="I38" s="18"/>
      <c r="J38" s="18">
        <v>-31710015</v>
      </c>
      <c r="K38" s="18"/>
      <c r="L38" s="18">
        <v>-32523814</v>
      </c>
      <c r="M38" s="18"/>
      <c r="N38" s="18">
        <v>-32913945</v>
      </c>
      <c r="O38" s="6"/>
      <c r="P38" s="6"/>
      <c r="Q38" s="6"/>
    </row>
    <row r="39" spans="1:17" x14ac:dyDescent="0.25">
      <c r="A39" s="3" t="s">
        <v>30</v>
      </c>
      <c r="B39" s="19" t="s">
        <v>23</v>
      </c>
      <c r="C39" t="s">
        <v>27</v>
      </c>
      <c r="D39" s="6">
        <f>SUM(D35:D38)</f>
        <v>139351</v>
      </c>
      <c r="E39" s="6"/>
      <c r="F39" s="6">
        <f>SUM(F35:F38)</f>
        <v>326414</v>
      </c>
      <c r="G39" s="6"/>
      <c r="H39" s="6">
        <f>SUM(H35:H38)</f>
        <v>53063</v>
      </c>
      <c r="I39" s="6"/>
      <c r="J39" s="6">
        <f>SUM(J35:J38)</f>
        <v>991809</v>
      </c>
      <c r="K39" s="6"/>
      <c r="L39" s="6">
        <f>SUM(L35:L38)</f>
        <v>55744</v>
      </c>
      <c r="M39" s="6"/>
      <c r="N39" s="6">
        <f>SUM(N35:N38)</f>
        <v>67954</v>
      </c>
      <c r="O39" s="6"/>
      <c r="P39" s="6"/>
      <c r="Q39" s="6"/>
    </row>
    <row r="40" spans="1:17" s="1" customFormat="1" x14ac:dyDescent="0.25">
      <c r="A40" s="3" t="s">
        <v>31</v>
      </c>
      <c r="B40" s="1" t="s">
        <v>34</v>
      </c>
      <c r="D40" s="7">
        <f>(D6+D15+D24+D33+D39)/D25</f>
        <v>1.7064749691665182</v>
      </c>
      <c r="E40" s="7"/>
      <c r="F40" s="7">
        <f>(F6+F15+F24+F33+F39)/F25</f>
        <v>1.6663737414921684</v>
      </c>
      <c r="G40" s="7"/>
      <c r="H40" s="7">
        <f>(H6+H15+H24+H33+H39)/H25</f>
        <v>2.0140022045409691</v>
      </c>
      <c r="I40" s="7"/>
      <c r="J40" s="7">
        <f>(J6+J15+J24+J33+J39)/J25</f>
        <v>2.0229669223581794</v>
      </c>
      <c r="K40" s="7"/>
      <c r="L40" s="7">
        <f>(L6+L15+L24+L33+L39)/L25</f>
        <v>1.38240190901468</v>
      </c>
      <c r="M40" s="7"/>
      <c r="N40" s="7">
        <f>(N6+N15+N24+N33+N39)/N25</f>
        <v>1.1669640613639334</v>
      </c>
      <c r="P40" s="7"/>
      <c r="Q40" s="7"/>
    </row>
    <row r="41" spans="1:17" x14ac:dyDescent="0.25">
      <c r="B41" s="10" t="s">
        <v>60</v>
      </c>
      <c r="C41" s="10"/>
      <c r="D41" s="14">
        <v>1.78</v>
      </c>
      <c r="E41" s="15"/>
      <c r="F41" s="14">
        <v>1.78</v>
      </c>
      <c r="G41" s="15"/>
      <c r="H41" s="14">
        <v>1.86</v>
      </c>
      <c r="I41" s="14"/>
      <c r="J41" s="14">
        <v>2.0299999999999998</v>
      </c>
      <c r="K41" s="14"/>
      <c r="L41" s="14">
        <v>2.0299999999999998</v>
      </c>
      <c r="M41" s="14"/>
      <c r="N41" s="13">
        <v>1.71</v>
      </c>
    </row>
    <row r="42" spans="1:17" x14ac:dyDescent="0.25">
      <c r="E42" s="16"/>
      <c r="F42" s="17"/>
    </row>
    <row r="43" spans="1:17" x14ac:dyDescent="0.25">
      <c r="E43" s="16"/>
      <c r="F43" s="17"/>
    </row>
    <row r="44" spans="1:17" x14ac:dyDescent="0.25">
      <c r="A44" s="25" t="s">
        <v>19</v>
      </c>
      <c r="B44" t="s">
        <v>54</v>
      </c>
      <c r="E44" s="16"/>
      <c r="F44" s="17"/>
    </row>
    <row r="46" spans="1:17" x14ac:dyDescent="0.25">
      <c r="A46" s="25" t="s">
        <v>20</v>
      </c>
      <c r="B46" t="s">
        <v>59</v>
      </c>
    </row>
    <row r="47" spans="1:17" x14ac:dyDescent="0.25">
      <c r="B47" t="s">
        <v>38</v>
      </c>
    </row>
    <row r="48" spans="1:17" x14ac:dyDescent="0.25">
      <c r="B48" t="s">
        <v>40</v>
      </c>
    </row>
    <row r="49" spans="1:2" x14ac:dyDescent="0.25">
      <c r="B49" t="s">
        <v>39</v>
      </c>
    </row>
    <row r="51" spans="1:2" x14ac:dyDescent="0.25">
      <c r="A51" s="25" t="s">
        <v>37</v>
      </c>
      <c r="B51" t="s">
        <v>61</v>
      </c>
    </row>
  </sheetData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</vt:lpstr>
      <vt:lpstr>Ratios!Print_Area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Brian  Frasure</cp:lastModifiedBy>
  <cp:lastPrinted>2023-07-19T18:39:00Z</cp:lastPrinted>
  <dcterms:created xsi:type="dcterms:W3CDTF">2019-03-14T13:36:19Z</dcterms:created>
  <dcterms:modified xsi:type="dcterms:W3CDTF">2025-07-22T13:41:44Z</dcterms:modified>
</cp:coreProperties>
</file>