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H:\General Accounting\Month End Analysis\Rate Case 2025\Case No. 2025-00208\DR 1\Ready for Michelle's Review\"/>
    </mc:Choice>
  </mc:AlternateContent>
  <xr:revisionPtr revIDLastSave="0" documentId="13_ncr:1_{3BAF62C8-D88B-4E99-AA81-EE4122E5ADF8}" xr6:coauthVersionLast="47" xr6:coauthVersionMax="47" xr10:uidLastSave="{00000000-0000-0000-0000-000000000000}"/>
  <bookViews>
    <workbookView xWindow="57480" yWindow="-1260" windowWidth="29040" windowHeight="17520" xr2:uid="{00000000-000D-0000-FFFF-FFFF00000000}"/>
  </bookViews>
  <sheets>
    <sheet name="PSC DR1 Request 1a" sheetId="1" r:id="rId1"/>
  </sheets>
  <definedNames>
    <definedName name="_xlnm.Print_Titles" localSheetId="0">'PSC DR1 Request 1a'!$1:$9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1" l="1"/>
  <c r="K196" i="1"/>
  <c r="K197" i="1"/>
  <c r="K198" i="1"/>
  <c r="K199" i="1"/>
  <c r="K200" i="1"/>
  <c r="K202" i="1"/>
  <c r="K203" i="1"/>
  <c r="K204" i="1"/>
  <c r="K205" i="1"/>
  <c r="K206" i="1"/>
  <c r="K207" i="1"/>
  <c r="K208" i="1"/>
  <c r="K210" i="1"/>
  <c r="K211" i="1"/>
  <c r="K212" i="1"/>
  <c r="K213" i="1"/>
  <c r="K214" i="1"/>
  <c r="K215" i="1"/>
  <c r="K216" i="1"/>
  <c r="K218" i="1"/>
  <c r="K219" i="1"/>
  <c r="K220" i="1"/>
  <c r="K221" i="1"/>
  <c r="K222" i="1"/>
  <c r="K223" i="1"/>
  <c r="K224" i="1"/>
  <c r="K194" i="1"/>
  <c r="K195" i="1"/>
  <c r="I196" i="1"/>
  <c r="I197" i="1"/>
  <c r="I198" i="1"/>
  <c r="I199" i="1"/>
  <c r="I200" i="1"/>
  <c r="I202" i="1"/>
  <c r="I203" i="1"/>
  <c r="I204" i="1"/>
  <c r="I205" i="1"/>
  <c r="I206" i="1"/>
  <c r="I207" i="1"/>
  <c r="I208" i="1"/>
  <c r="I210" i="1"/>
  <c r="I211" i="1"/>
  <c r="I212" i="1"/>
  <c r="I213" i="1"/>
  <c r="I214" i="1"/>
  <c r="I215" i="1"/>
  <c r="I216" i="1"/>
  <c r="I218" i="1"/>
  <c r="I219" i="1"/>
  <c r="I220" i="1"/>
  <c r="I221" i="1"/>
  <c r="I222" i="1"/>
  <c r="I223" i="1"/>
  <c r="I224" i="1"/>
  <c r="I194" i="1"/>
  <c r="I195" i="1"/>
  <c r="G196" i="1"/>
  <c r="G197" i="1"/>
  <c r="G198" i="1"/>
  <c r="G199" i="1"/>
  <c r="G200" i="1"/>
  <c r="G202" i="1"/>
  <c r="G203" i="1"/>
  <c r="G204" i="1"/>
  <c r="G205" i="1"/>
  <c r="G206" i="1"/>
  <c r="G207" i="1"/>
  <c r="G208" i="1"/>
  <c r="G210" i="1"/>
  <c r="G211" i="1"/>
  <c r="G212" i="1"/>
  <c r="G213" i="1"/>
  <c r="G214" i="1"/>
  <c r="G215" i="1"/>
  <c r="G216" i="1"/>
  <c r="G218" i="1"/>
  <c r="G219" i="1"/>
  <c r="G220" i="1"/>
  <c r="G221" i="1"/>
  <c r="G222" i="1"/>
  <c r="G223" i="1"/>
  <c r="G224" i="1"/>
  <c r="G194" i="1"/>
  <c r="G195" i="1"/>
  <c r="E196" i="1"/>
  <c r="E197" i="1"/>
  <c r="E198" i="1"/>
  <c r="E199" i="1"/>
  <c r="E200" i="1"/>
  <c r="E202" i="1"/>
  <c r="E203" i="1"/>
  <c r="E204" i="1"/>
  <c r="E205" i="1"/>
  <c r="E206" i="1"/>
  <c r="E207" i="1"/>
  <c r="E208" i="1"/>
  <c r="E210" i="1"/>
  <c r="E211" i="1"/>
  <c r="E212" i="1"/>
  <c r="E213" i="1"/>
  <c r="E214" i="1"/>
  <c r="E215" i="1"/>
  <c r="E216" i="1"/>
  <c r="E218" i="1"/>
  <c r="E219" i="1"/>
  <c r="E220" i="1"/>
  <c r="E221" i="1"/>
  <c r="E222" i="1"/>
  <c r="E223" i="1"/>
  <c r="E224" i="1"/>
  <c r="E194" i="1"/>
  <c r="E195" i="1"/>
  <c r="K184" i="1"/>
  <c r="K148" i="1"/>
  <c r="K149" i="1"/>
  <c r="K150" i="1"/>
  <c r="K154" i="1"/>
  <c r="K155" i="1"/>
  <c r="K156" i="1"/>
  <c r="K157" i="1"/>
  <c r="K158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46" i="1"/>
  <c r="K147" i="1"/>
  <c r="I148" i="1"/>
  <c r="I149" i="1"/>
  <c r="I150" i="1"/>
  <c r="I154" i="1"/>
  <c r="I155" i="1"/>
  <c r="I156" i="1"/>
  <c r="I157" i="1"/>
  <c r="I158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46" i="1"/>
  <c r="I147" i="1"/>
  <c r="G148" i="1"/>
  <c r="G149" i="1"/>
  <c r="G150" i="1"/>
  <c r="G154" i="1"/>
  <c r="G155" i="1"/>
  <c r="G156" i="1"/>
  <c r="G157" i="1"/>
  <c r="G158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1" i="1"/>
  <c r="G183" i="1"/>
  <c r="G146" i="1"/>
  <c r="G147" i="1"/>
  <c r="E148" i="1"/>
  <c r="E149" i="1"/>
  <c r="E150" i="1"/>
  <c r="E154" i="1"/>
  <c r="E155" i="1"/>
  <c r="E156" i="1"/>
  <c r="E157" i="1"/>
  <c r="E158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1" i="1"/>
  <c r="E183" i="1"/>
  <c r="E146" i="1"/>
  <c r="E147" i="1"/>
  <c r="E130" i="1"/>
  <c r="E131" i="1"/>
  <c r="E132" i="1"/>
  <c r="E133" i="1"/>
  <c r="E137" i="1"/>
  <c r="E138" i="1"/>
  <c r="E139" i="1"/>
  <c r="E140" i="1"/>
  <c r="E141" i="1"/>
  <c r="E142" i="1"/>
  <c r="I131" i="1"/>
  <c r="I132" i="1"/>
  <c r="I133" i="1"/>
  <c r="I137" i="1"/>
  <c r="I138" i="1"/>
  <c r="I139" i="1"/>
  <c r="I140" i="1"/>
  <c r="I141" i="1"/>
  <c r="I142" i="1"/>
  <c r="K113" i="1"/>
  <c r="K114" i="1"/>
  <c r="K115" i="1"/>
  <c r="K116" i="1"/>
  <c r="K117" i="1"/>
  <c r="K118" i="1"/>
  <c r="K119" i="1"/>
  <c r="K120" i="1"/>
  <c r="K121" i="1"/>
  <c r="K123" i="1"/>
  <c r="K124" i="1"/>
  <c r="K125" i="1"/>
  <c r="K126" i="1"/>
  <c r="K127" i="1"/>
  <c r="K128" i="1"/>
  <c r="K129" i="1"/>
  <c r="K130" i="1"/>
  <c r="K131" i="1"/>
  <c r="K132" i="1"/>
  <c r="K133" i="1"/>
  <c r="K137" i="1"/>
  <c r="K138" i="1"/>
  <c r="K139" i="1"/>
  <c r="K140" i="1"/>
  <c r="K141" i="1"/>
  <c r="K142" i="1"/>
  <c r="K111" i="1"/>
  <c r="K112" i="1"/>
  <c r="I113" i="1"/>
  <c r="I114" i="1"/>
  <c r="I115" i="1"/>
  <c r="I116" i="1"/>
  <c r="I117" i="1"/>
  <c r="I118" i="1"/>
  <c r="I119" i="1"/>
  <c r="I120" i="1"/>
  <c r="I121" i="1"/>
  <c r="I123" i="1"/>
  <c r="I124" i="1"/>
  <c r="I125" i="1"/>
  <c r="I126" i="1"/>
  <c r="I127" i="1"/>
  <c r="I128" i="1"/>
  <c r="I129" i="1"/>
  <c r="I130" i="1"/>
  <c r="I111" i="1"/>
  <c r="I112" i="1"/>
  <c r="G137" i="1"/>
  <c r="G138" i="1"/>
  <c r="G139" i="1"/>
  <c r="G140" i="1"/>
  <c r="G141" i="1"/>
  <c r="G142" i="1"/>
  <c r="G113" i="1"/>
  <c r="G114" i="1"/>
  <c r="G115" i="1"/>
  <c r="G116" i="1"/>
  <c r="G117" i="1"/>
  <c r="G118" i="1"/>
  <c r="G119" i="1"/>
  <c r="G120" i="1"/>
  <c r="G121" i="1"/>
  <c r="G123" i="1"/>
  <c r="G124" i="1"/>
  <c r="G125" i="1"/>
  <c r="G126" i="1"/>
  <c r="G127" i="1"/>
  <c r="G128" i="1"/>
  <c r="G129" i="1"/>
  <c r="G130" i="1"/>
  <c r="G131" i="1"/>
  <c r="G132" i="1"/>
  <c r="G133" i="1"/>
  <c r="G111" i="1"/>
  <c r="G112" i="1"/>
  <c r="E113" i="1"/>
  <c r="E114" i="1"/>
  <c r="E115" i="1"/>
  <c r="E116" i="1"/>
  <c r="E117" i="1"/>
  <c r="E118" i="1"/>
  <c r="E119" i="1"/>
  <c r="E120" i="1"/>
  <c r="E121" i="1"/>
  <c r="E123" i="1"/>
  <c r="E124" i="1"/>
  <c r="E125" i="1"/>
  <c r="E126" i="1"/>
  <c r="E127" i="1"/>
  <c r="E128" i="1"/>
  <c r="E129" i="1"/>
  <c r="E111" i="1"/>
  <c r="E112" i="1"/>
  <c r="K91" i="1"/>
  <c r="K92" i="1"/>
  <c r="K93" i="1"/>
  <c r="K94" i="1"/>
  <c r="K95" i="1"/>
  <c r="K96" i="1"/>
  <c r="K97" i="1"/>
  <c r="K98" i="1"/>
  <c r="K100" i="1"/>
  <c r="K101" i="1"/>
  <c r="K102" i="1"/>
  <c r="K103" i="1"/>
  <c r="K104" i="1"/>
  <c r="K105" i="1"/>
  <c r="K106" i="1"/>
  <c r="K107" i="1"/>
  <c r="K90" i="1"/>
  <c r="I91" i="1"/>
  <c r="I92" i="1"/>
  <c r="I93" i="1"/>
  <c r="I94" i="1"/>
  <c r="I95" i="1"/>
  <c r="I96" i="1"/>
  <c r="I97" i="1"/>
  <c r="I98" i="1"/>
  <c r="I100" i="1"/>
  <c r="I101" i="1"/>
  <c r="I102" i="1"/>
  <c r="I103" i="1"/>
  <c r="I104" i="1"/>
  <c r="I105" i="1"/>
  <c r="I106" i="1"/>
  <c r="I107" i="1"/>
  <c r="I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90" i="1"/>
  <c r="E91" i="1"/>
  <c r="E92" i="1"/>
  <c r="E93" i="1"/>
  <c r="E94" i="1"/>
  <c r="E95" i="1"/>
  <c r="E96" i="1"/>
  <c r="E97" i="1"/>
  <c r="E98" i="1"/>
  <c r="E100" i="1"/>
  <c r="E101" i="1"/>
  <c r="E102" i="1"/>
  <c r="E103" i="1"/>
  <c r="E104" i="1"/>
  <c r="E105" i="1"/>
  <c r="E106" i="1"/>
  <c r="E107" i="1"/>
  <c r="E90" i="1"/>
  <c r="K69" i="1"/>
  <c r="K70" i="1"/>
  <c r="K71" i="1"/>
  <c r="K72" i="1"/>
  <c r="K73" i="1"/>
  <c r="K75" i="1"/>
  <c r="K76" i="1"/>
  <c r="K77" i="1"/>
  <c r="K78" i="1"/>
  <c r="K79" i="1"/>
  <c r="K80" i="1"/>
  <c r="K82" i="1"/>
  <c r="K83" i="1"/>
  <c r="K84" i="1"/>
  <c r="K85" i="1"/>
  <c r="K86" i="1"/>
  <c r="K68" i="1"/>
  <c r="I69" i="1"/>
  <c r="I70" i="1"/>
  <c r="I71" i="1"/>
  <c r="I72" i="1"/>
  <c r="I73" i="1"/>
  <c r="I75" i="1"/>
  <c r="I76" i="1"/>
  <c r="I77" i="1"/>
  <c r="I78" i="1"/>
  <c r="I79" i="1"/>
  <c r="I80" i="1"/>
  <c r="I82" i="1"/>
  <c r="I83" i="1"/>
  <c r="I84" i="1"/>
  <c r="I85" i="1"/>
  <c r="I86" i="1"/>
  <c r="I68" i="1"/>
  <c r="G69" i="1"/>
  <c r="G70" i="1"/>
  <c r="G71" i="1"/>
  <c r="G72" i="1"/>
  <c r="G73" i="1"/>
  <c r="G75" i="1"/>
  <c r="G76" i="1"/>
  <c r="G77" i="1"/>
  <c r="G78" i="1"/>
  <c r="G79" i="1"/>
  <c r="G80" i="1"/>
  <c r="G82" i="1"/>
  <c r="G83" i="1"/>
  <c r="G84" i="1"/>
  <c r="G85" i="1"/>
  <c r="G68" i="1"/>
  <c r="E69" i="1"/>
  <c r="E70" i="1"/>
  <c r="E71" i="1"/>
  <c r="E72" i="1"/>
  <c r="E73" i="1"/>
  <c r="E75" i="1"/>
  <c r="E76" i="1"/>
  <c r="E77" i="1"/>
  <c r="E78" i="1"/>
  <c r="E79" i="1"/>
  <c r="E80" i="1"/>
  <c r="E82" i="1"/>
  <c r="E83" i="1"/>
  <c r="E84" i="1"/>
  <c r="E85" i="1"/>
  <c r="E68" i="1"/>
  <c r="K46" i="1"/>
  <c r="K47" i="1"/>
  <c r="K48" i="1"/>
  <c r="K49" i="1"/>
  <c r="K50" i="1"/>
  <c r="K51" i="1"/>
  <c r="K52" i="1"/>
  <c r="K53" i="1"/>
  <c r="K54" i="1"/>
  <c r="K56" i="1"/>
  <c r="K57" i="1"/>
  <c r="K58" i="1"/>
  <c r="K59" i="1"/>
  <c r="K60" i="1"/>
  <c r="K61" i="1"/>
  <c r="K62" i="1"/>
  <c r="K45" i="1"/>
  <c r="I46" i="1"/>
  <c r="I47" i="1"/>
  <c r="I48" i="1"/>
  <c r="I49" i="1"/>
  <c r="I50" i="1"/>
  <c r="I51" i="1"/>
  <c r="I52" i="1"/>
  <c r="I53" i="1"/>
  <c r="I54" i="1"/>
  <c r="I56" i="1"/>
  <c r="I57" i="1"/>
  <c r="I58" i="1"/>
  <c r="I59" i="1"/>
  <c r="I60" i="1"/>
  <c r="I61" i="1"/>
  <c r="I62" i="1"/>
  <c r="I45" i="1"/>
  <c r="G46" i="1"/>
  <c r="G47" i="1"/>
  <c r="G48" i="1"/>
  <c r="G49" i="1"/>
  <c r="G50" i="1"/>
  <c r="G51" i="1"/>
  <c r="G52" i="1"/>
  <c r="G53" i="1"/>
  <c r="G56" i="1"/>
  <c r="G57" i="1"/>
  <c r="G58" i="1"/>
  <c r="G59" i="1"/>
  <c r="G60" i="1"/>
  <c r="G61" i="1"/>
  <c r="G45" i="1"/>
  <c r="E46" i="1"/>
  <c r="E47" i="1"/>
  <c r="E48" i="1"/>
  <c r="E49" i="1"/>
  <c r="E50" i="1"/>
  <c r="E51" i="1"/>
  <c r="E52" i="1"/>
  <c r="E53" i="1"/>
  <c r="E56" i="1"/>
  <c r="E57" i="1"/>
  <c r="E58" i="1"/>
  <c r="E59" i="1"/>
  <c r="E60" i="1"/>
  <c r="E61" i="1"/>
  <c r="E45" i="1"/>
  <c r="J39" i="1"/>
  <c r="H39" i="1"/>
  <c r="D39" i="1"/>
  <c r="C39" i="1"/>
  <c r="C175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12" i="1"/>
  <c r="E37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12" i="1"/>
  <c r="J85" i="1"/>
  <c r="J224" i="1"/>
  <c r="H224" i="1"/>
  <c r="F224" i="1"/>
  <c r="D224" i="1"/>
  <c r="C224" i="1"/>
  <c r="J216" i="1"/>
  <c r="H216" i="1"/>
  <c r="F216" i="1"/>
  <c r="D216" i="1"/>
  <c r="C216" i="1"/>
  <c r="J208" i="1"/>
  <c r="H208" i="1"/>
  <c r="F208" i="1"/>
  <c r="D208" i="1"/>
  <c r="C208" i="1"/>
  <c r="J200" i="1"/>
  <c r="H200" i="1"/>
  <c r="F200" i="1"/>
  <c r="D200" i="1"/>
  <c r="C200" i="1"/>
  <c r="K190" i="1"/>
  <c r="J175" i="1"/>
  <c r="J158" i="1"/>
  <c r="J150" i="1"/>
  <c r="J142" i="1"/>
  <c r="J132" i="1"/>
  <c r="J121" i="1"/>
  <c r="J106" i="1"/>
  <c r="J98" i="1"/>
  <c r="J79" i="1"/>
  <c r="J73" i="1"/>
  <c r="J61" i="1"/>
  <c r="J54" i="1"/>
  <c r="E39" i="1" l="1"/>
  <c r="J183" i="1"/>
  <c r="J182" i="1"/>
  <c r="J133" i="1"/>
  <c r="J80" i="1"/>
  <c r="J107" i="1"/>
  <c r="J62" i="1"/>
  <c r="J178" i="1"/>
  <c r="G39" i="1"/>
  <c r="A2" i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K39" i="1" l="1"/>
  <c r="I39" i="1"/>
  <c r="J86" i="1"/>
  <c r="A64" i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J184" i="1"/>
  <c r="J180" i="1" l="1"/>
  <c r="I190" i="1"/>
  <c r="G190" i="1"/>
  <c r="E190" i="1"/>
  <c r="H175" i="1"/>
  <c r="F175" i="1"/>
  <c r="D175" i="1"/>
  <c r="H54" i="1"/>
  <c r="F54" i="1"/>
  <c r="D54" i="1"/>
  <c r="C54" i="1"/>
  <c r="H158" i="1"/>
  <c r="H150" i="1"/>
  <c r="H142" i="1"/>
  <c r="F158" i="1"/>
  <c r="F150" i="1"/>
  <c r="F142" i="1"/>
  <c r="D158" i="1"/>
  <c r="D150" i="1"/>
  <c r="D142" i="1"/>
  <c r="C158" i="1"/>
  <c r="C150" i="1"/>
  <c r="C142" i="1"/>
  <c r="H132" i="1"/>
  <c r="H121" i="1"/>
  <c r="F132" i="1"/>
  <c r="F121" i="1"/>
  <c r="D132" i="1"/>
  <c r="D121" i="1"/>
  <c r="C132" i="1"/>
  <c r="C121" i="1"/>
  <c r="H106" i="1"/>
  <c r="H98" i="1"/>
  <c r="F106" i="1"/>
  <c r="F98" i="1"/>
  <c r="D106" i="1"/>
  <c r="D98" i="1"/>
  <c r="C106" i="1"/>
  <c r="C98" i="1"/>
  <c r="H85" i="1"/>
  <c r="F85" i="1"/>
  <c r="D85" i="1"/>
  <c r="C85" i="1"/>
  <c r="H79" i="1"/>
  <c r="F79" i="1"/>
  <c r="D79" i="1"/>
  <c r="C79" i="1"/>
  <c r="H73" i="1"/>
  <c r="F73" i="1"/>
  <c r="D73" i="1"/>
  <c r="C73" i="1"/>
  <c r="H61" i="1"/>
  <c r="F61" i="1"/>
  <c r="D61" i="1"/>
  <c r="C61" i="1"/>
  <c r="E54" i="1" l="1"/>
  <c r="G54" i="1"/>
  <c r="F182" i="1"/>
  <c r="C183" i="1"/>
  <c r="F183" i="1"/>
  <c r="D182" i="1"/>
  <c r="D183" i="1"/>
  <c r="H183" i="1"/>
  <c r="C182" i="1"/>
  <c r="H182" i="1"/>
  <c r="C62" i="1"/>
  <c r="D62" i="1"/>
  <c r="C80" i="1"/>
  <c r="C178" i="1"/>
  <c r="C133" i="1"/>
  <c r="C107" i="1"/>
  <c r="D133" i="1"/>
  <c r="D107" i="1"/>
  <c r="D80" i="1"/>
  <c r="H178" i="1"/>
  <c r="F107" i="1"/>
  <c r="H62" i="1"/>
  <c r="F62" i="1"/>
  <c r="F178" i="1"/>
  <c r="D178" i="1"/>
  <c r="H133" i="1"/>
  <c r="F133" i="1"/>
  <c r="H107" i="1"/>
  <c r="H80" i="1"/>
  <c r="F80" i="1"/>
  <c r="G62" i="1" l="1"/>
  <c r="E62" i="1"/>
  <c r="G182" i="1"/>
  <c r="E182" i="1"/>
  <c r="C180" i="1"/>
  <c r="F86" i="1"/>
  <c r="F180" i="1" s="1"/>
  <c r="C86" i="1"/>
  <c r="D86" i="1"/>
  <c r="H86" i="1"/>
  <c r="D184" i="1"/>
  <c r="F184" i="1"/>
  <c r="C184" i="1"/>
  <c r="H184" i="1"/>
  <c r="D180" i="1" l="1"/>
  <c r="E86" i="1"/>
  <c r="G86" i="1"/>
  <c r="E184" i="1"/>
  <c r="G184" i="1"/>
  <c r="H180" i="1"/>
  <c r="E180" i="1" l="1"/>
  <c r="G180" i="1"/>
</calcChain>
</file>

<file path=xl/sharedStrings.xml><?xml version="1.0" encoding="utf-8"?>
<sst xmlns="http://schemas.openxmlformats.org/spreadsheetml/2006/main" count="215" uniqueCount="169">
  <si>
    <t>East Kentucky Power Cooperative, Inc.</t>
  </si>
  <si>
    <t>Operating Expense Account Balances</t>
  </si>
  <si>
    <t>Balances</t>
  </si>
  <si>
    <t>Accounts</t>
  </si>
  <si>
    <t>%age Change</t>
  </si>
  <si>
    <t>Note:  Transmission Expenses - Operation - Load Dispatching (561)</t>
  </si>
  <si>
    <t>included Market Facilitation, Monitoring and Compliance Services</t>
  </si>
  <si>
    <t>Market Expenses.</t>
  </si>
  <si>
    <t>FERC Form 1, Page 114:</t>
  </si>
  <si>
    <t xml:space="preserve">  Electric - </t>
  </si>
  <si>
    <t xml:space="preserve">    Operation Expenses (401)</t>
  </si>
  <si>
    <t xml:space="preserve">    Maintenance Expenses (402)</t>
  </si>
  <si>
    <t xml:space="preserve">  Other -</t>
  </si>
  <si>
    <t xml:space="preserve">  Depreciation Expense - Electric (403)</t>
  </si>
  <si>
    <t xml:space="preserve">  Depreciation Expense - Other (403)</t>
  </si>
  <si>
    <t xml:space="preserve">  Depreciation Expense for Asset Retirement Costs (403.1)</t>
  </si>
  <si>
    <t xml:space="preserve">  Amortization &amp; Depletion of Utility Plant - Electric (404-405)</t>
  </si>
  <si>
    <t xml:space="preserve">  Amortization &amp; Depletion of Utility Plant - Other (404-405)</t>
  </si>
  <si>
    <t xml:space="preserve">  Amort. of Prop. Losses, Unrecoved. Plant &amp; Reg. Study Costs (407)</t>
  </si>
  <si>
    <t xml:space="preserve">  Taxes Other than Income Taxes (408.1)</t>
  </si>
  <si>
    <t xml:space="preserve">  Income Taxes - Other (409.1)</t>
  </si>
  <si>
    <t xml:space="preserve">  (Less) Gains from Disposition of Allowances (411.8)</t>
  </si>
  <si>
    <t xml:space="preserve">  Accretion Expense (411.10)</t>
  </si>
  <si>
    <t>Total Utility Operating Expenses</t>
  </si>
  <si>
    <t>FERC Form 1, Pages 320-323:</t>
  </si>
  <si>
    <t xml:space="preserve">  Power Production Expenses</t>
  </si>
  <si>
    <t xml:space="preserve">  A.  Steam Power Generation</t>
  </si>
  <si>
    <t xml:space="preserve">    Operation</t>
  </si>
  <si>
    <t xml:space="preserve">    Operation Supervision and Engineering (500)</t>
  </si>
  <si>
    <t xml:space="preserve">    Fuel (501)</t>
  </si>
  <si>
    <t xml:space="preserve">    Steam Expenses (502)</t>
  </si>
  <si>
    <t xml:space="preserve">    Steam from Other Sources (503)</t>
  </si>
  <si>
    <t xml:space="preserve">    (Less) Steam Transferred CR (504)</t>
  </si>
  <si>
    <t xml:space="preserve">    Electric Expenses (505)</t>
  </si>
  <si>
    <t xml:space="preserve">    Miscellaneous Steam Power Expenses (506)</t>
  </si>
  <si>
    <t xml:space="preserve">    Rents (507)</t>
  </si>
  <si>
    <t xml:space="preserve">    Allowance (509)</t>
  </si>
  <si>
    <t xml:space="preserve">    Total Operation</t>
  </si>
  <si>
    <t xml:space="preserve">    Maintenance</t>
  </si>
  <si>
    <t xml:space="preserve">    Maintenance Supervision and Engineering (510)</t>
  </si>
  <si>
    <t xml:space="preserve">    Maintenance of Structures (511)</t>
  </si>
  <si>
    <t xml:space="preserve">    Maintenance of Boiler Plant (512)</t>
  </si>
  <si>
    <t xml:space="preserve">    Maintenance of Electric Plant (513)</t>
  </si>
  <si>
    <t xml:space="preserve">    Maintenance of Miscellaneous Steam Plant (514)</t>
  </si>
  <si>
    <t xml:space="preserve">    Total Maintenance</t>
  </si>
  <si>
    <t xml:space="preserve">  Total Power Production Expenses - Steam Power</t>
  </si>
  <si>
    <t xml:space="preserve">  D.  Other Power Generation</t>
  </si>
  <si>
    <t xml:space="preserve">    Operation Supervision and Engineering (546)</t>
  </si>
  <si>
    <t xml:space="preserve">    Fuel (547)</t>
  </si>
  <si>
    <t xml:space="preserve">    Generation Expenses (548)</t>
  </si>
  <si>
    <t xml:space="preserve">    Miscellaneous Other Power Generation Expenses (549)</t>
  </si>
  <si>
    <t xml:space="preserve">    Rents (550)</t>
  </si>
  <si>
    <t xml:space="preserve">    Maintenance Supervision and Engineering (551)</t>
  </si>
  <si>
    <t xml:space="preserve">    Maintenance of Structures (552)</t>
  </si>
  <si>
    <t xml:space="preserve">    Maintenance of Generating and Electric Plant (553)</t>
  </si>
  <si>
    <t xml:space="preserve">    Maintenance of Miscellaneous Other Power Generation Plant (554)</t>
  </si>
  <si>
    <t xml:space="preserve">  Total Power Production Expenses - Other Power</t>
  </si>
  <si>
    <t xml:space="preserve">  E.  Other Power Supply Expenses</t>
  </si>
  <si>
    <t xml:space="preserve">    Purchased Power (555)</t>
  </si>
  <si>
    <t xml:space="preserve">    System Control and Load Dispatching (556)</t>
  </si>
  <si>
    <t xml:space="preserve">    Other Expenses (557)</t>
  </si>
  <si>
    <t xml:space="preserve">    Total Other Power Supply Expenses</t>
  </si>
  <si>
    <t xml:space="preserve">  Total Power Production Expenses</t>
  </si>
  <si>
    <t xml:space="preserve">  Transmission Expenses</t>
  </si>
  <si>
    <t xml:space="preserve">    Operation Supervision and Engineering (560)</t>
  </si>
  <si>
    <t xml:space="preserve">    Load Dispatching (561)</t>
  </si>
  <si>
    <t xml:space="preserve">    Station Expenses (562)</t>
  </si>
  <si>
    <t xml:space="preserve">    Overhead Lines Expenses (563)</t>
  </si>
  <si>
    <t xml:space="preserve">    Underground Lines Expenses (564)</t>
  </si>
  <si>
    <t xml:space="preserve">    Transmission of Electricity by Others (565)</t>
  </si>
  <si>
    <t xml:space="preserve">    Miscellaneous Transmission Expenses (566)</t>
  </si>
  <si>
    <t xml:space="preserve">    Rents (567)</t>
  </si>
  <si>
    <t xml:space="preserve">    Maintenance Supervision and Engineering (568)</t>
  </si>
  <si>
    <t xml:space="preserve">    Maintenance of Structures (569)</t>
  </si>
  <si>
    <t xml:space="preserve">    Maintenance of Station Equipment (570)</t>
  </si>
  <si>
    <t xml:space="preserve">    Maintenance of Overhead Lines (571)</t>
  </si>
  <si>
    <t xml:space="preserve">    Maintenance of Underground Lines (572)</t>
  </si>
  <si>
    <t xml:space="preserve">    Maintenance of Miscellaneous Transmission Plant (573)</t>
  </si>
  <si>
    <t xml:space="preserve">  Total Transmission Expenses</t>
  </si>
  <si>
    <t xml:space="preserve">  Distribution Expenses</t>
  </si>
  <si>
    <t xml:space="preserve">    Operation Supervision and Engineering (580)</t>
  </si>
  <si>
    <t xml:space="preserve">    Load Dispatching (581)</t>
  </si>
  <si>
    <t xml:space="preserve">    Station Expenses (582)</t>
  </si>
  <si>
    <t xml:space="preserve">    Overhead Line Expenses (583)</t>
  </si>
  <si>
    <t xml:space="preserve">    Underground Line Expenses (584)</t>
  </si>
  <si>
    <t xml:space="preserve">    Street Lighting and Signal System Expenses (585)</t>
  </si>
  <si>
    <t xml:space="preserve">    Meter Expenses (586)</t>
  </si>
  <si>
    <t xml:space="preserve">    Customer Installations Expenses (587)</t>
  </si>
  <si>
    <t xml:space="preserve">    Miscellaneous Expenses (588)</t>
  </si>
  <si>
    <t xml:space="preserve">    Rents (589)</t>
  </si>
  <si>
    <t xml:space="preserve">    Maintenance Supervision and Engineering (590)</t>
  </si>
  <si>
    <t xml:space="preserve">    Maintenance of Structures (591)</t>
  </si>
  <si>
    <t xml:space="preserve">    Maintenance of Station Equipment (592)</t>
  </si>
  <si>
    <t xml:space="preserve">    Maintenance of Overhead Lines (593)</t>
  </si>
  <si>
    <t xml:space="preserve">    Maintenance of Underground Lines (594)</t>
  </si>
  <si>
    <t xml:space="preserve">    Maintenance of Line Transformers (595)</t>
  </si>
  <si>
    <t xml:space="preserve">    Maintenance of Street Lighting and Signal Systems (596)</t>
  </si>
  <si>
    <t xml:space="preserve">    Maintenance of Meters (597)</t>
  </si>
  <si>
    <t xml:space="preserve">    Maintenance of Miscellaneous Distribution Plant (598)</t>
  </si>
  <si>
    <t xml:space="preserve">  Total Distribution Expenses</t>
  </si>
  <si>
    <t xml:space="preserve">  Customer Accounts Expenses</t>
  </si>
  <si>
    <t xml:space="preserve">    Supervision (901)</t>
  </si>
  <si>
    <t xml:space="preserve">    Meter Reading Expenses (902)</t>
  </si>
  <si>
    <t xml:space="preserve">    Customer Records and Collection Expenses (903)</t>
  </si>
  <si>
    <t xml:space="preserve">    Uncollectible Accounts (904)</t>
  </si>
  <si>
    <t xml:space="preserve">    Miscellaneous Customer Accounts Expenses (905)</t>
  </si>
  <si>
    <t xml:space="preserve">  Total Customer Accounts Expenses</t>
  </si>
  <si>
    <t xml:space="preserve">  Customer Service and Informational Expenses</t>
  </si>
  <si>
    <t xml:space="preserve">    Supervision (907)</t>
  </si>
  <si>
    <t xml:space="preserve">    Customer Assistance Expenses (908)</t>
  </si>
  <si>
    <t xml:space="preserve">    Information and Instructional Expenses (909)</t>
  </si>
  <si>
    <t xml:space="preserve">    Miscellaneous Customer Service and Information Expenses (910)</t>
  </si>
  <si>
    <t xml:space="preserve">  Total Customer Service and Informational Expenses</t>
  </si>
  <si>
    <t xml:space="preserve">  Sales Expenses</t>
  </si>
  <si>
    <t xml:space="preserve">    Supervision (911)</t>
  </si>
  <si>
    <t xml:space="preserve">    Demonstrating and Selling Expenses (912)</t>
  </si>
  <si>
    <t xml:space="preserve">    Advertising Expenses (913)</t>
  </si>
  <si>
    <t xml:space="preserve">    Miscellaneous Sales Expenses (916)</t>
  </si>
  <si>
    <t xml:space="preserve">  Total Sales Expenses</t>
  </si>
  <si>
    <t xml:space="preserve">  Administrative and General Expenses</t>
  </si>
  <si>
    <t xml:space="preserve">    Administrative and General Salaries (920)</t>
  </si>
  <si>
    <t xml:space="preserve">    Office Supplies and Expenses (921)</t>
  </si>
  <si>
    <t xml:space="preserve">    (Less) Administrative Expenses Transferred - CR (922)</t>
  </si>
  <si>
    <t xml:space="preserve">    Outside Services Employed (923)</t>
  </si>
  <si>
    <t xml:space="preserve">    Property Insurance (924)</t>
  </si>
  <si>
    <t xml:space="preserve">    Injuries and Damages (925)</t>
  </si>
  <si>
    <t xml:space="preserve">    Employee Pensions and Benefits (926)</t>
  </si>
  <si>
    <t xml:space="preserve">    Franchise Requirements (927)</t>
  </si>
  <si>
    <t xml:space="preserve">    Regulatory Commission Expenses (928)</t>
  </si>
  <si>
    <t xml:space="preserve">    (Less) Duplicate Charges - CR (929)</t>
  </si>
  <si>
    <t xml:space="preserve">    General Advertising Expenses (930.1)</t>
  </si>
  <si>
    <t xml:space="preserve">    Miscellaneous General Expenses (930.2)</t>
  </si>
  <si>
    <t xml:space="preserve">    Rents (931)</t>
  </si>
  <si>
    <t xml:space="preserve">    Maintenance of General Plant (935)</t>
  </si>
  <si>
    <t xml:space="preserve">  Total Administrative and General Expenses</t>
  </si>
  <si>
    <t xml:space="preserve">  Total Electric Operation and Maintenance</t>
  </si>
  <si>
    <t xml:space="preserve">  Total Electric Operation Expenses</t>
  </si>
  <si>
    <t xml:space="preserve">  Total Electric Maintenance Expenses</t>
  </si>
  <si>
    <t xml:space="preserve">  Amortization of Utility Plant Acquisition Adjustment (406)</t>
  </si>
  <si>
    <t xml:space="preserve">  Amortization of Conversion Expenses (407)</t>
  </si>
  <si>
    <t xml:space="preserve">  Regulatory Debits (407.3)</t>
  </si>
  <si>
    <t xml:space="preserve">  (Less) Regulatory Credits (407.4)</t>
  </si>
  <si>
    <t xml:space="preserve">  Income Taxes - Federal (409.1)</t>
  </si>
  <si>
    <t xml:space="preserve">  Provision for Deferred Incomes Taxes (410.1)</t>
  </si>
  <si>
    <t xml:space="preserve">  (Less) Provision for Deferred Income Taxes (411.1)</t>
  </si>
  <si>
    <t xml:space="preserve">  Investment Tax Credit Adjustment - Net (411.4)</t>
  </si>
  <si>
    <t xml:space="preserve">  (Less) Gains from Disposal of Utility Plant (411.6)</t>
  </si>
  <si>
    <t xml:space="preserve">  Losses from Disposal of Utility Plant (411.7)</t>
  </si>
  <si>
    <t xml:space="preserve">  Losses from Dispositionof Allowances (411.9)</t>
  </si>
  <si>
    <t>FERC Form 1, Page 336:</t>
  </si>
  <si>
    <t>Depreciation Expense (403)</t>
  </si>
  <si>
    <t xml:space="preserve">  Intangible Plant</t>
  </si>
  <si>
    <t xml:space="preserve">  Steam Production Plant</t>
  </si>
  <si>
    <t xml:space="preserve">  Other Production Plant</t>
  </si>
  <si>
    <t xml:space="preserve">  Transmission Plant</t>
  </si>
  <si>
    <t xml:space="preserve">  Distribution Plant</t>
  </si>
  <si>
    <t xml:space="preserve">  General Plant</t>
  </si>
  <si>
    <t xml:space="preserve">    Total Depreciation Expense</t>
  </si>
  <si>
    <t>Depreciation Expense - Asset Retirement</t>
  </si>
  <si>
    <t xml:space="preserve">    Total Depreciation Expense - Asset Retirement</t>
  </si>
  <si>
    <t>Amortization Expense (404)</t>
  </si>
  <si>
    <t xml:space="preserve">    Total Amortization Expense (404)</t>
  </si>
  <si>
    <t>Amortization Expense (405)</t>
  </si>
  <si>
    <t xml:space="preserve">    Total Amortization Expense (405)</t>
  </si>
  <si>
    <t>FERC Form 1, Pages 114, 320-323, and 336</t>
  </si>
  <si>
    <t>Note:  EKPC does not have any B. Nuclear Power Generation or C. Hydraulic Power Generation, so these accounts have been excluded from this analysis.</t>
  </si>
  <si>
    <t>expenses; the FERC Form 1 does not currently have a line for Regional</t>
  </si>
  <si>
    <t>Test Year - 2023</t>
  </si>
  <si>
    <t>PSC DR1 Request 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</si>
</sst>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5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6">
    <xf numFmtId="0" fontId="0" fillId="0" borderId="0" xfId="0"/>
    <xf numFmtId="38" fontId="0" fillId="0" borderId="0" xfId="0" applyNumberFormat="1" applyFill="1"/>
    <xf numFmtId="0" fontId="0" fillId="0" borderId="0" xfId="0" applyFill="1"/>
    <xf numFmtId="0" fontId="1" fillId="0" borderId="0" xfId="0" applyFont="1" applyFill="1"/>
    <xf numFmtId="0" fontId="0" fillId="0" borderId="0" xfId="0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2" fillId="0" borderId="0" xfId="0" applyFont="1" applyFill="1"/>
    <xf numFmtId="6" fontId="0" fillId="0" borderId="0" xfId="0" applyNumberFormat="1" applyFill="1"/>
    <xf numFmtId="10" fontId="0" fillId="0" borderId="0" xfId="0" applyNumberFormat="1" applyFill="1"/>
    <xf numFmtId="6" fontId="0" fillId="0" borderId="4" xfId="0" applyNumberFormat="1" applyFill="1" applyBorder="1"/>
    <xf numFmtId="10" fontId="0" fillId="0" borderId="4" xfId="0" applyNumberFormat="1" applyFill="1" applyBorder="1"/>
    <xf numFmtId="10" fontId="0" fillId="0" borderId="0" xfId="0" applyNumberFormat="1" applyFill="1" applyBorder="1"/>
    <xf numFmtId="6" fontId="0" fillId="0" borderId="8" xfId="0" applyNumberFormat="1" applyFill="1" applyBorder="1"/>
    <xf numFmtId="10" fontId="0" fillId="0" borderId="8" xfId="0" applyNumberFormat="1" applyFill="1" applyBorder="1"/>
    <xf numFmtId="6" fontId="0" fillId="0" borderId="5" xfId="0" applyNumberFormat="1" applyFill="1" applyBorder="1"/>
    <xf numFmtId="10" fontId="0" fillId="0" borderId="5" xfId="0" applyNumberFormat="1" applyFill="1" applyBorder="1"/>
    <xf numFmtId="6" fontId="0" fillId="0" borderId="0" xfId="0" applyNumberFormat="1" applyFill="1" applyBorder="1"/>
    <xf numFmtId="0" fontId="3" fillId="0" borderId="0" xfId="0" applyFont="1" applyFill="1"/>
    <xf numFmtId="6" fontId="0" fillId="0" borderId="7" xfId="0" applyNumberFormat="1" applyFill="1" applyBorder="1"/>
    <xf numFmtId="10" fontId="0" fillId="0" borderId="7" xfId="0" applyNumberFormat="1" applyFill="1" applyBorder="1"/>
    <xf numFmtId="10" fontId="0" fillId="0" borderId="0" xfId="1" applyNumberFormat="1" applyFont="1" applyFill="1"/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5"/>
  <sheetViews>
    <sheetView tabSelected="1" zoomScale="80" zoomScaleNormal="80" workbookViewId="0">
      <pane ySplit="8" topLeftCell="A9" activePane="bottomLeft" state="frozen"/>
      <selection pane="bottomLeft" activeCell="H27" sqref="H27"/>
    </sheetView>
  </sheetViews>
  <sheetFormatPr defaultColWidth="15.59765625" defaultRowHeight="13.8" x14ac:dyDescent="0.25"/>
  <cols>
    <col min="1" max="1" width="4.59765625" style="2" customWidth="1"/>
    <col min="2" max="2" width="60.59765625" style="2" customWidth="1"/>
    <col min="3" max="16384" width="15.59765625" style="2"/>
  </cols>
  <sheetData>
    <row r="1" spans="1:13" x14ac:dyDescent="0.25">
      <c r="A1" s="1">
        <v>0</v>
      </c>
      <c r="B1" s="2" t="s">
        <v>168</v>
      </c>
    </row>
    <row r="2" spans="1:13" x14ac:dyDescent="0.25">
      <c r="A2" s="1">
        <f>A1+1</f>
        <v>1</v>
      </c>
    </row>
    <row r="3" spans="1:13" x14ac:dyDescent="0.25">
      <c r="A3" s="1">
        <f t="shared" ref="A3:A66" si="0">A2+1</f>
        <v>2</v>
      </c>
      <c r="B3" s="25" t="s">
        <v>0</v>
      </c>
      <c r="C3" s="25"/>
      <c r="D3" s="25"/>
      <c r="E3" s="25"/>
      <c r="F3" s="25"/>
      <c r="G3" s="25"/>
      <c r="H3" s="25"/>
      <c r="I3" s="25"/>
      <c r="J3" s="25"/>
      <c r="K3" s="25"/>
    </row>
    <row r="4" spans="1:13" x14ac:dyDescent="0.25">
      <c r="A4" s="1">
        <f t="shared" si="0"/>
        <v>3</v>
      </c>
      <c r="B4" s="25" t="s">
        <v>1</v>
      </c>
      <c r="C4" s="25"/>
      <c r="D4" s="25"/>
      <c r="E4" s="25"/>
      <c r="F4" s="25"/>
      <c r="G4" s="25"/>
      <c r="H4" s="25"/>
      <c r="I4" s="25"/>
      <c r="J4" s="25"/>
      <c r="K4" s="25"/>
    </row>
    <row r="5" spans="1:13" x14ac:dyDescent="0.25">
      <c r="A5" s="1">
        <f t="shared" si="0"/>
        <v>4</v>
      </c>
      <c r="B5" s="25" t="s">
        <v>164</v>
      </c>
      <c r="C5" s="25"/>
      <c r="D5" s="25"/>
      <c r="E5" s="25"/>
      <c r="F5" s="25"/>
      <c r="G5" s="25"/>
      <c r="H5" s="25"/>
      <c r="I5" s="25"/>
      <c r="J5" s="25"/>
      <c r="K5" s="25"/>
    </row>
    <row r="6" spans="1:13" x14ac:dyDescent="0.25">
      <c r="A6" s="1">
        <f t="shared" si="0"/>
        <v>5</v>
      </c>
      <c r="B6" s="3"/>
    </row>
    <row r="7" spans="1:13" x14ac:dyDescent="0.25">
      <c r="A7" s="1">
        <f t="shared" si="0"/>
        <v>6</v>
      </c>
      <c r="C7" s="4">
        <v>2020</v>
      </c>
      <c r="D7" s="23">
        <v>2021</v>
      </c>
      <c r="E7" s="24"/>
      <c r="F7" s="23">
        <v>2022</v>
      </c>
      <c r="G7" s="24"/>
      <c r="H7" s="23" t="s">
        <v>167</v>
      </c>
      <c r="I7" s="24"/>
      <c r="J7" s="23">
        <v>2024</v>
      </c>
      <c r="K7" s="24"/>
    </row>
    <row r="8" spans="1:13" ht="14.4" thickBot="1" x14ac:dyDescent="0.3">
      <c r="A8" s="1">
        <f t="shared" si="0"/>
        <v>7</v>
      </c>
      <c r="B8" s="5" t="s">
        <v>3</v>
      </c>
      <c r="C8" s="6" t="s">
        <v>2</v>
      </c>
      <c r="D8" s="7" t="s">
        <v>2</v>
      </c>
      <c r="E8" s="7" t="s">
        <v>4</v>
      </c>
      <c r="F8" s="7" t="s">
        <v>2</v>
      </c>
      <c r="G8" s="7" t="s">
        <v>4</v>
      </c>
      <c r="H8" s="6" t="s">
        <v>2</v>
      </c>
      <c r="I8" s="6" t="s">
        <v>4</v>
      </c>
      <c r="J8" s="6" t="s">
        <v>2</v>
      </c>
      <c r="K8" s="6" t="s">
        <v>4</v>
      </c>
    </row>
    <row r="9" spans="1:13" x14ac:dyDescent="0.25">
      <c r="A9" s="1">
        <f t="shared" si="0"/>
        <v>8</v>
      </c>
    </row>
    <row r="10" spans="1:13" x14ac:dyDescent="0.25">
      <c r="A10" s="1">
        <f t="shared" si="0"/>
        <v>9</v>
      </c>
      <c r="B10" s="8" t="s">
        <v>8</v>
      </c>
    </row>
    <row r="11" spans="1:13" x14ac:dyDescent="0.25">
      <c r="A11" s="1">
        <f t="shared" si="0"/>
        <v>10</v>
      </c>
      <c r="B11" s="2" t="s">
        <v>9</v>
      </c>
      <c r="C11" s="9"/>
      <c r="D11" s="9"/>
      <c r="E11" s="10"/>
      <c r="F11" s="9"/>
      <c r="G11" s="10"/>
      <c r="H11" s="9"/>
      <c r="I11" s="10"/>
    </row>
    <row r="12" spans="1:13" x14ac:dyDescent="0.25">
      <c r="A12" s="1">
        <f t="shared" si="0"/>
        <v>11</v>
      </c>
      <c r="B12" s="2" t="s">
        <v>10</v>
      </c>
      <c r="C12" s="9">
        <v>453687054</v>
      </c>
      <c r="D12" s="9">
        <v>590017780</v>
      </c>
      <c r="E12" s="10">
        <f>IFERROR(ROUND((D12-C12)/C12,4),0)</f>
        <v>0.30049999999999999</v>
      </c>
      <c r="F12" s="9">
        <v>873717138</v>
      </c>
      <c r="G12" s="10">
        <f>IFERROR(ROUND((F12-D12)/D12,4),0)</f>
        <v>0.48080000000000001</v>
      </c>
      <c r="H12" s="9">
        <v>726230220</v>
      </c>
      <c r="I12" s="10">
        <f>IFERROR(ROUND((H12-F12)/F12,4),0)</f>
        <v>-0.16880000000000001</v>
      </c>
      <c r="J12" s="9">
        <v>762766845</v>
      </c>
      <c r="K12" s="10">
        <f>IFERROR(ROUND((J12-H12)/H12,4),0)</f>
        <v>5.0299999999999997E-2</v>
      </c>
      <c r="M12" s="22"/>
    </row>
    <row r="13" spans="1:13" x14ac:dyDescent="0.25">
      <c r="A13" s="1">
        <f t="shared" si="0"/>
        <v>12</v>
      </c>
      <c r="B13" s="2" t="s">
        <v>11</v>
      </c>
      <c r="C13" s="9">
        <v>89175823</v>
      </c>
      <c r="D13" s="9">
        <v>118916869</v>
      </c>
      <c r="E13" s="10">
        <f t="shared" ref="E13:E36" si="1">IFERROR(ROUND((D13-C13)/C13,4),0)</f>
        <v>0.33350000000000002</v>
      </c>
      <c r="F13" s="9">
        <v>116832655</v>
      </c>
      <c r="G13" s="10">
        <f t="shared" ref="G13:G39" si="2">IFERROR(ROUND((F13-D13)/D13,4),0)</f>
        <v>-1.7500000000000002E-2</v>
      </c>
      <c r="H13" s="9">
        <v>130015683</v>
      </c>
      <c r="I13" s="10">
        <f t="shared" ref="I13:I39" si="3">IFERROR(ROUND((H13-F13)/F13,4),0)</f>
        <v>0.1128</v>
      </c>
      <c r="J13" s="9">
        <v>109560429</v>
      </c>
      <c r="K13" s="10">
        <f t="shared" ref="K13:K39" si="4">IFERROR(ROUND((J13-H13)/H13,4),0)</f>
        <v>-0.1573</v>
      </c>
      <c r="M13" s="22"/>
    </row>
    <row r="14" spans="1:13" x14ac:dyDescent="0.25">
      <c r="A14" s="1">
        <f t="shared" si="0"/>
        <v>13</v>
      </c>
      <c r="B14" s="2" t="s">
        <v>12</v>
      </c>
      <c r="C14" s="9"/>
      <c r="D14" s="9"/>
      <c r="E14" s="10">
        <f t="shared" si="1"/>
        <v>0</v>
      </c>
      <c r="F14" s="9"/>
      <c r="G14" s="10">
        <f t="shared" si="2"/>
        <v>0</v>
      </c>
      <c r="H14" s="9"/>
      <c r="I14" s="10">
        <f t="shared" si="3"/>
        <v>0</v>
      </c>
      <c r="J14" s="9"/>
      <c r="K14" s="10">
        <f t="shared" si="4"/>
        <v>0</v>
      </c>
      <c r="M14" s="22"/>
    </row>
    <row r="15" spans="1:13" x14ac:dyDescent="0.25">
      <c r="A15" s="1">
        <f t="shared" si="0"/>
        <v>14</v>
      </c>
      <c r="B15" s="2" t="s">
        <v>10</v>
      </c>
      <c r="C15" s="9">
        <v>270931</v>
      </c>
      <c r="D15" s="9">
        <v>245843</v>
      </c>
      <c r="E15" s="10">
        <f t="shared" si="1"/>
        <v>-9.2600000000000002E-2</v>
      </c>
      <c r="F15" s="9">
        <v>205837</v>
      </c>
      <c r="G15" s="10">
        <f t="shared" si="2"/>
        <v>-0.16270000000000001</v>
      </c>
      <c r="H15" s="9">
        <v>234360</v>
      </c>
      <c r="I15" s="10">
        <f t="shared" si="3"/>
        <v>0.1386</v>
      </c>
      <c r="J15" s="9">
        <v>281455</v>
      </c>
      <c r="K15" s="10">
        <f t="shared" si="4"/>
        <v>0.20100000000000001</v>
      </c>
      <c r="M15" s="22"/>
    </row>
    <row r="16" spans="1:13" x14ac:dyDescent="0.25">
      <c r="A16" s="1">
        <f t="shared" si="0"/>
        <v>15</v>
      </c>
      <c r="B16" s="2" t="s">
        <v>11</v>
      </c>
      <c r="C16" s="9">
        <v>73898</v>
      </c>
      <c r="D16" s="9">
        <v>114984</v>
      </c>
      <c r="E16" s="10">
        <f t="shared" si="1"/>
        <v>0.55600000000000005</v>
      </c>
      <c r="F16" s="9">
        <v>271089</v>
      </c>
      <c r="G16" s="10">
        <f t="shared" si="2"/>
        <v>1.3575999999999999</v>
      </c>
      <c r="H16" s="9">
        <v>41449</v>
      </c>
      <c r="I16" s="10">
        <f t="shared" si="3"/>
        <v>-0.84709999999999996</v>
      </c>
      <c r="J16" s="9">
        <v>116101</v>
      </c>
      <c r="K16" s="10">
        <f t="shared" si="4"/>
        <v>1.8010999999999999</v>
      </c>
      <c r="M16" s="22"/>
    </row>
    <row r="17" spans="1:13" x14ac:dyDescent="0.25">
      <c r="A17" s="1">
        <f t="shared" si="0"/>
        <v>16</v>
      </c>
      <c r="B17" s="2" t="s">
        <v>13</v>
      </c>
      <c r="C17" s="9">
        <v>84882</v>
      </c>
      <c r="D17" s="9">
        <v>123569113</v>
      </c>
      <c r="E17" s="10">
        <f t="shared" si="1"/>
        <v>1454.7752</v>
      </c>
      <c r="F17" s="9">
        <v>137298961</v>
      </c>
      <c r="G17" s="10">
        <f t="shared" si="2"/>
        <v>0.1111</v>
      </c>
      <c r="H17" s="9">
        <v>142071535</v>
      </c>
      <c r="I17" s="10">
        <f t="shared" si="3"/>
        <v>3.4799999999999998E-2</v>
      </c>
      <c r="J17" s="9">
        <v>144559266</v>
      </c>
      <c r="K17" s="10">
        <f t="shared" si="4"/>
        <v>1.7500000000000002E-2</v>
      </c>
      <c r="M17" s="22"/>
    </row>
    <row r="18" spans="1:13" x14ac:dyDescent="0.25">
      <c r="A18" s="1">
        <f t="shared" si="0"/>
        <v>17</v>
      </c>
      <c r="B18" s="2" t="s">
        <v>14</v>
      </c>
      <c r="C18" s="9">
        <v>111526080</v>
      </c>
      <c r="D18" s="9">
        <v>89108</v>
      </c>
      <c r="E18" s="10">
        <f t="shared" si="1"/>
        <v>-0.99919999999999998</v>
      </c>
      <c r="F18" s="9">
        <v>101788</v>
      </c>
      <c r="G18" s="10">
        <f t="shared" si="2"/>
        <v>0.14230000000000001</v>
      </c>
      <c r="H18" s="9">
        <v>101788</v>
      </c>
      <c r="I18" s="10">
        <f t="shared" si="3"/>
        <v>0</v>
      </c>
      <c r="J18" s="9">
        <v>122767</v>
      </c>
      <c r="K18" s="10">
        <f t="shared" si="4"/>
        <v>0.20610000000000001</v>
      </c>
      <c r="M18" s="22"/>
    </row>
    <row r="19" spans="1:13" x14ac:dyDescent="0.25">
      <c r="A19" s="1">
        <f t="shared" si="0"/>
        <v>18</v>
      </c>
      <c r="B19" s="2" t="s">
        <v>15</v>
      </c>
      <c r="C19" s="9">
        <v>2358893</v>
      </c>
      <c r="D19" s="9">
        <v>6116393</v>
      </c>
      <c r="E19" s="10">
        <f t="shared" si="1"/>
        <v>1.5929</v>
      </c>
      <c r="F19" s="9">
        <v>7429832</v>
      </c>
      <c r="G19" s="10">
        <f t="shared" si="2"/>
        <v>0.2147</v>
      </c>
      <c r="H19" s="9">
        <v>6433292</v>
      </c>
      <c r="I19" s="10">
        <f t="shared" si="3"/>
        <v>-0.1341</v>
      </c>
      <c r="J19" s="9">
        <v>5322509</v>
      </c>
      <c r="K19" s="10">
        <f t="shared" si="4"/>
        <v>-0.17269999999999999</v>
      </c>
      <c r="M19" s="22"/>
    </row>
    <row r="20" spans="1:13" x14ac:dyDescent="0.25">
      <c r="A20" s="1">
        <f t="shared" si="0"/>
        <v>19</v>
      </c>
      <c r="B20" s="2" t="s">
        <v>16</v>
      </c>
      <c r="C20" s="9">
        <v>103117</v>
      </c>
      <c r="D20" s="9">
        <v>320197</v>
      </c>
      <c r="E20" s="10">
        <f t="shared" si="1"/>
        <v>2.1052</v>
      </c>
      <c r="F20" s="9">
        <v>846954</v>
      </c>
      <c r="G20" s="10">
        <f t="shared" si="2"/>
        <v>1.6451</v>
      </c>
      <c r="H20" s="9">
        <v>1002085</v>
      </c>
      <c r="I20" s="10">
        <f t="shared" si="3"/>
        <v>0.1832</v>
      </c>
      <c r="J20" s="9">
        <v>1013423</v>
      </c>
      <c r="K20" s="10">
        <f t="shared" si="4"/>
        <v>1.1299999999999999E-2</v>
      </c>
      <c r="M20" s="22"/>
    </row>
    <row r="21" spans="1:13" x14ac:dyDescent="0.25">
      <c r="A21" s="1">
        <f t="shared" si="0"/>
        <v>20</v>
      </c>
      <c r="B21" s="2" t="s">
        <v>17</v>
      </c>
      <c r="C21" s="9">
        <v>0</v>
      </c>
      <c r="D21" s="9">
        <v>0</v>
      </c>
      <c r="E21" s="10">
        <f t="shared" si="1"/>
        <v>0</v>
      </c>
      <c r="F21" s="9">
        <v>0</v>
      </c>
      <c r="G21" s="10">
        <f t="shared" si="2"/>
        <v>0</v>
      </c>
      <c r="H21" s="9">
        <v>0</v>
      </c>
      <c r="I21" s="10">
        <f t="shared" si="3"/>
        <v>0</v>
      </c>
      <c r="J21" s="9">
        <v>0</v>
      </c>
      <c r="K21" s="10">
        <f t="shared" si="4"/>
        <v>0</v>
      </c>
      <c r="M21" s="22"/>
    </row>
    <row r="22" spans="1:13" x14ac:dyDescent="0.25">
      <c r="A22" s="1">
        <f t="shared" si="0"/>
        <v>21</v>
      </c>
      <c r="B22" s="2" t="s">
        <v>138</v>
      </c>
      <c r="C22" s="9">
        <v>0</v>
      </c>
      <c r="D22" s="9">
        <v>0</v>
      </c>
      <c r="E22" s="10">
        <f t="shared" si="1"/>
        <v>0</v>
      </c>
      <c r="F22" s="9">
        <v>0</v>
      </c>
      <c r="G22" s="10">
        <f t="shared" si="2"/>
        <v>0</v>
      </c>
      <c r="H22" s="9">
        <v>0</v>
      </c>
      <c r="I22" s="10">
        <f t="shared" si="3"/>
        <v>0</v>
      </c>
      <c r="J22" s="9">
        <v>0</v>
      </c>
      <c r="K22" s="10">
        <f t="shared" si="4"/>
        <v>0</v>
      </c>
      <c r="M22" s="22"/>
    </row>
    <row r="23" spans="1:13" x14ac:dyDescent="0.25">
      <c r="A23" s="1">
        <f t="shared" si="0"/>
        <v>22</v>
      </c>
      <c r="B23" s="2" t="s">
        <v>18</v>
      </c>
      <c r="C23" s="9">
        <v>12035524</v>
      </c>
      <c r="D23" s="9">
        <v>10849889</v>
      </c>
      <c r="E23" s="10">
        <f t="shared" si="1"/>
        <v>-9.8500000000000004E-2</v>
      </c>
      <c r="F23" s="9">
        <v>11066799</v>
      </c>
      <c r="G23" s="10">
        <f t="shared" si="2"/>
        <v>0.02</v>
      </c>
      <c r="H23" s="9">
        <v>10924750</v>
      </c>
      <c r="I23" s="10">
        <f t="shared" si="3"/>
        <v>-1.2800000000000001E-2</v>
      </c>
      <c r="J23" s="9">
        <v>10643694</v>
      </c>
      <c r="K23" s="10">
        <f t="shared" si="4"/>
        <v>-2.5700000000000001E-2</v>
      </c>
      <c r="M23" s="22"/>
    </row>
    <row r="24" spans="1:13" x14ac:dyDescent="0.25">
      <c r="A24" s="1">
        <f t="shared" si="0"/>
        <v>23</v>
      </c>
      <c r="B24" s="2" t="s">
        <v>139</v>
      </c>
      <c r="C24" s="9">
        <v>0</v>
      </c>
      <c r="D24" s="9">
        <v>0</v>
      </c>
      <c r="E24" s="10">
        <f t="shared" si="1"/>
        <v>0</v>
      </c>
      <c r="F24" s="9">
        <v>0</v>
      </c>
      <c r="G24" s="10">
        <f t="shared" si="2"/>
        <v>0</v>
      </c>
      <c r="H24" s="9">
        <v>0</v>
      </c>
      <c r="I24" s="10">
        <f t="shared" si="3"/>
        <v>0</v>
      </c>
      <c r="J24" s="9">
        <v>0</v>
      </c>
      <c r="K24" s="10">
        <f t="shared" si="4"/>
        <v>0</v>
      </c>
      <c r="M24" s="22"/>
    </row>
    <row r="25" spans="1:13" x14ac:dyDescent="0.25">
      <c r="A25" s="1">
        <f t="shared" si="0"/>
        <v>24</v>
      </c>
      <c r="B25" s="2" t="s">
        <v>140</v>
      </c>
      <c r="C25" s="9">
        <v>0</v>
      </c>
      <c r="D25" s="9">
        <v>0</v>
      </c>
      <c r="E25" s="10">
        <f t="shared" si="1"/>
        <v>0</v>
      </c>
      <c r="F25" s="9">
        <v>0</v>
      </c>
      <c r="G25" s="10">
        <f t="shared" si="2"/>
        <v>0</v>
      </c>
      <c r="H25" s="9">
        <v>0</v>
      </c>
      <c r="I25" s="10">
        <f t="shared" si="3"/>
        <v>0</v>
      </c>
      <c r="J25" s="9">
        <v>0</v>
      </c>
      <c r="K25" s="10">
        <f t="shared" si="4"/>
        <v>0</v>
      </c>
      <c r="M25" s="22"/>
    </row>
    <row r="26" spans="1:13" x14ac:dyDescent="0.25">
      <c r="A26" s="1">
        <f t="shared" si="0"/>
        <v>25</v>
      </c>
      <c r="B26" s="2" t="s">
        <v>141</v>
      </c>
      <c r="C26" s="9">
        <v>0</v>
      </c>
      <c r="D26" s="9">
        <v>0</v>
      </c>
      <c r="E26" s="10">
        <f t="shared" si="1"/>
        <v>0</v>
      </c>
      <c r="F26" s="9">
        <v>9233641</v>
      </c>
      <c r="G26" s="10">
        <f t="shared" si="2"/>
        <v>0</v>
      </c>
      <c r="H26" s="9">
        <v>18264609</v>
      </c>
      <c r="I26" s="10">
        <f t="shared" si="3"/>
        <v>0.97809999999999997</v>
      </c>
      <c r="J26" s="9">
        <v>993356</v>
      </c>
      <c r="K26" s="10">
        <f t="shared" si="4"/>
        <v>-0.9456</v>
      </c>
      <c r="M26" s="22"/>
    </row>
    <row r="27" spans="1:13" x14ac:dyDescent="0.25">
      <c r="A27" s="1">
        <f t="shared" si="0"/>
        <v>26</v>
      </c>
      <c r="B27" s="2" t="s">
        <v>19</v>
      </c>
      <c r="C27" s="9">
        <v>266510</v>
      </c>
      <c r="D27" s="9">
        <v>2575030</v>
      </c>
      <c r="E27" s="10">
        <f t="shared" si="1"/>
        <v>8.6620000000000008</v>
      </c>
      <c r="F27" s="9">
        <v>294057</v>
      </c>
      <c r="G27" s="10">
        <f t="shared" si="2"/>
        <v>-0.88580000000000003</v>
      </c>
      <c r="H27" s="9">
        <v>247265</v>
      </c>
      <c r="I27" s="10">
        <f t="shared" si="3"/>
        <v>-0.15909999999999999</v>
      </c>
      <c r="J27" s="9">
        <v>267492</v>
      </c>
      <c r="K27" s="10">
        <f t="shared" si="4"/>
        <v>8.1799999999999998E-2</v>
      </c>
      <c r="M27" s="22"/>
    </row>
    <row r="28" spans="1:13" x14ac:dyDescent="0.25">
      <c r="A28" s="1">
        <f t="shared" si="0"/>
        <v>27</v>
      </c>
      <c r="B28" s="2" t="s">
        <v>142</v>
      </c>
      <c r="C28" s="9">
        <v>0</v>
      </c>
      <c r="D28" s="9">
        <v>0</v>
      </c>
      <c r="E28" s="10">
        <f t="shared" si="1"/>
        <v>0</v>
      </c>
      <c r="F28" s="9">
        <v>0</v>
      </c>
      <c r="G28" s="10">
        <f t="shared" si="2"/>
        <v>0</v>
      </c>
      <c r="H28" s="9">
        <v>0</v>
      </c>
      <c r="I28" s="10">
        <f t="shared" si="3"/>
        <v>0</v>
      </c>
      <c r="J28" s="9">
        <v>0</v>
      </c>
      <c r="K28" s="10">
        <f t="shared" si="4"/>
        <v>0</v>
      </c>
      <c r="M28" s="22"/>
    </row>
    <row r="29" spans="1:13" x14ac:dyDescent="0.25">
      <c r="A29" s="1">
        <f t="shared" si="0"/>
        <v>28</v>
      </c>
      <c r="B29" s="2" t="s">
        <v>20</v>
      </c>
      <c r="C29" s="9">
        <v>1200</v>
      </c>
      <c r="D29" s="9">
        <v>1200</v>
      </c>
      <c r="E29" s="10">
        <f t="shared" si="1"/>
        <v>0</v>
      </c>
      <c r="F29" s="9">
        <v>1200</v>
      </c>
      <c r="G29" s="10">
        <f t="shared" si="2"/>
        <v>0</v>
      </c>
      <c r="H29" s="9">
        <v>1200</v>
      </c>
      <c r="I29" s="10">
        <f t="shared" si="3"/>
        <v>0</v>
      </c>
      <c r="J29" s="9">
        <v>1200</v>
      </c>
      <c r="K29" s="10">
        <f t="shared" si="4"/>
        <v>0</v>
      </c>
      <c r="M29" s="22"/>
    </row>
    <row r="30" spans="1:13" x14ac:dyDescent="0.25">
      <c r="A30" s="1">
        <f t="shared" si="0"/>
        <v>29</v>
      </c>
      <c r="B30" s="2" t="s">
        <v>143</v>
      </c>
      <c r="C30" s="9">
        <v>0</v>
      </c>
      <c r="D30" s="9">
        <v>0</v>
      </c>
      <c r="E30" s="10">
        <f t="shared" si="1"/>
        <v>0</v>
      </c>
      <c r="F30" s="9">
        <v>0</v>
      </c>
      <c r="G30" s="10">
        <f t="shared" si="2"/>
        <v>0</v>
      </c>
      <c r="H30" s="9">
        <v>0</v>
      </c>
      <c r="I30" s="10">
        <f t="shared" si="3"/>
        <v>0</v>
      </c>
      <c r="J30" s="9">
        <v>0</v>
      </c>
      <c r="K30" s="10">
        <f t="shared" si="4"/>
        <v>0</v>
      </c>
      <c r="M30" s="22"/>
    </row>
    <row r="31" spans="1:13" x14ac:dyDescent="0.25">
      <c r="A31" s="1">
        <f t="shared" si="0"/>
        <v>30</v>
      </c>
      <c r="B31" s="2" t="s">
        <v>144</v>
      </c>
      <c r="C31" s="9">
        <v>0</v>
      </c>
      <c r="D31" s="9">
        <v>0</v>
      </c>
      <c r="E31" s="10">
        <f t="shared" si="1"/>
        <v>0</v>
      </c>
      <c r="F31" s="9">
        <v>0</v>
      </c>
      <c r="G31" s="10">
        <f t="shared" si="2"/>
        <v>0</v>
      </c>
      <c r="H31" s="9">
        <v>0</v>
      </c>
      <c r="I31" s="10">
        <f t="shared" si="3"/>
        <v>0</v>
      </c>
      <c r="J31" s="9">
        <v>0</v>
      </c>
      <c r="K31" s="10">
        <f t="shared" si="4"/>
        <v>0</v>
      </c>
      <c r="M31" s="22"/>
    </row>
    <row r="32" spans="1:13" x14ac:dyDescent="0.25">
      <c r="A32" s="1">
        <f t="shared" si="0"/>
        <v>31</v>
      </c>
      <c r="B32" s="2" t="s">
        <v>145</v>
      </c>
      <c r="C32" s="9">
        <v>0</v>
      </c>
      <c r="D32" s="9">
        <v>0</v>
      </c>
      <c r="E32" s="10">
        <f t="shared" si="1"/>
        <v>0</v>
      </c>
      <c r="F32" s="9">
        <v>0</v>
      </c>
      <c r="G32" s="10">
        <f t="shared" si="2"/>
        <v>0</v>
      </c>
      <c r="H32" s="9">
        <v>0</v>
      </c>
      <c r="I32" s="10">
        <f t="shared" si="3"/>
        <v>0</v>
      </c>
      <c r="J32" s="9">
        <v>0</v>
      </c>
      <c r="K32" s="10">
        <f t="shared" si="4"/>
        <v>0</v>
      </c>
      <c r="M32" s="22"/>
    </row>
    <row r="33" spans="1:13" x14ac:dyDescent="0.25">
      <c r="A33" s="1">
        <f t="shared" si="0"/>
        <v>32</v>
      </c>
      <c r="B33" s="2" t="s">
        <v>146</v>
      </c>
      <c r="C33" s="9">
        <v>0</v>
      </c>
      <c r="D33" s="9">
        <v>0</v>
      </c>
      <c r="E33" s="10">
        <f t="shared" si="1"/>
        <v>0</v>
      </c>
      <c r="F33" s="9">
        <v>0</v>
      </c>
      <c r="G33" s="10">
        <f t="shared" si="2"/>
        <v>0</v>
      </c>
      <c r="H33" s="9">
        <v>0</v>
      </c>
      <c r="I33" s="10">
        <f t="shared" si="3"/>
        <v>0</v>
      </c>
      <c r="J33" s="9">
        <v>0</v>
      </c>
      <c r="K33" s="10">
        <f t="shared" si="4"/>
        <v>0</v>
      </c>
      <c r="M33" s="22"/>
    </row>
    <row r="34" spans="1:13" x14ac:dyDescent="0.25">
      <c r="A34" s="1">
        <f t="shared" si="0"/>
        <v>33</v>
      </c>
      <c r="B34" s="2" t="s">
        <v>147</v>
      </c>
      <c r="C34" s="9">
        <v>0</v>
      </c>
      <c r="D34" s="9">
        <v>0</v>
      </c>
      <c r="E34" s="10">
        <f t="shared" si="1"/>
        <v>0</v>
      </c>
      <c r="F34" s="9">
        <v>0</v>
      </c>
      <c r="G34" s="10">
        <f t="shared" si="2"/>
        <v>0</v>
      </c>
      <c r="H34" s="9">
        <v>0</v>
      </c>
      <c r="I34" s="10">
        <f t="shared" si="3"/>
        <v>0</v>
      </c>
      <c r="J34" s="9">
        <v>0</v>
      </c>
      <c r="K34" s="10">
        <f t="shared" si="4"/>
        <v>0</v>
      </c>
      <c r="M34" s="22"/>
    </row>
    <row r="35" spans="1:13" x14ac:dyDescent="0.25">
      <c r="A35" s="1">
        <f t="shared" si="0"/>
        <v>34</v>
      </c>
      <c r="B35" s="2" t="s">
        <v>21</v>
      </c>
      <c r="C35" s="9">
        <v>15</v>
      </c>
      <c r="D35" s="9">
        <v>13</v>
      </c>
      <c r="E35" s="10">
        <f t="shared" si="1"/>
        <v>-0.1333</v>
      </c>
      <c r="F35" s="9">
        <v>0</v>
      </c>
      <c r="G35" s="10">
        <f t="shared" si="2"/>
        <v>-1</v>
      </c>
      <c r="H35" s="9">
        <v>369400</v>
      </c>
      <c r="I35" s="10">
        <f t="shared" si="3"/>
        <v>0</v>
      </c>
      <c r="J35" s="9">
        <v>22</v>
      </c>
      <c r="K35" s="10">
        <f t="shared" si="4"/>
        <v>-0.99990000000000001</v>
      </c>
      <c r="M35" s="22"/>
    </row>
    <row r="36" spans="1:13" x14ac:dyDescent="0.25">
      <c r="A36" s="1">
        <f t="shared" si="0"/>
        <v>35</v>
      </c>
      <c r="B36" s="2" t="s">
        <v>148</v>
      </c>
      <c r="C36" s="9">
        <v>0</v>
      </c>
      <c r="D36" s="9">
        <v>0</v>
      </c>
      <c r="E36" s="10">
        <f t="shared" si="1"/>
        <v>0</v>
      </c>
      <c r="F36" s="9">
        <v>0</v>
      </c>
      <c r="G36" s="10">
        <f t="shared" si="2"/>
        <v>0</v>
      </c>
      <c r="H36" s="9">
        <v>0</v>
      </c>
      <c r="I36" s="10">
        <f t="shared" si="3"/>
        <v>0</v>
      </c>
      <c r="J36" s="9">
        <v>0</v>
      </c>
      <c r="K36" s="10">
        <f t="shared" si="4"/>
        <v>0</v>
      </c>
      <c r="M36" s="22"/>
    </row>
    <row r="37" spans="1:13" x14ac:dyDescent="0.25">
      <c r="A37" s="1">
        <f t="shared" si="0"/>
        <v>36</v>
      </c>
      <c r="B37" s="2" t="s">
        <v>22</v>
      </c>
      <c r="C37" s="11">
        <v>538256</v>
      </c>
      <c r="D37" s="11">
        <v>1603027</v>
      </c>
      <c r="E37" s="12">
        <f>IFERROR(ROUND((D37-C37)/C37,4),0)</f>
        <v>1.9782</v>
      </c>
      <c r="F37" s="11">
        <v>1873869</v>
      </c>
      <c r="G37" s="12">
        <f t="shared" si="2"/>
        <v>0.16900000000000001</v>
      </c>
      <c r="H37" s="11">
        <v>1576871</v>
      </c>
      <c r="I37" s="12">
        <f t="shared" si="3"/>
        <v>-0.1585</v>
      </c>
      <c r="J37" s="11">
        <v>1316854</v>
      </c>
      <c r="K37" s="12">
        <f t="shared" si="4"/>
        <v>-0.16489999999999999</v>
      </c>
      <c r="M37" s="22"/>
    </row>
    <row r="38" spans="1:13" x14ac:dyDescent="0.25">
      <c r="A38" s="1">
        <f t="shared" si="0"/>
        <v>37</v>
      </c>
      <c r="C38" s="9"/>
      <c r="D38" s="9"/>
      <c r="E38" s="13"/>
      <c r="F38" s="9"/>
      <c r="G38" s="10"/>
      <c r="H38" s="9"/>
      <c r="I38" s="10"/>
      <c r="J38" s="9"/>
      <c r="K38" s="10"/>
    </row>
    <row r="39" spans="1:13" ht="14.4" thickBot="1" x14ac:dyDescent="0.3">
      <c r="A39" s="1">
        <f t="shared" si="0"/>
        <v>38</v>
      </c>
      <c r="B39" s="2" t="s">
        <v>23</v>
      </c>
      <c r="C39" s="14">
        <f>SUM(C12:C25)-C26+SUM(C27:C30)-C31+C32-C33+C34-C35+C36+C37</f>
        <v>670122153</v>
      </c>
      <c r="D39" s="14">
        <f>SUM(D12:D25)-D26+SUM(D27:D30)-D31+D32-D33+D34-D35+D36+D37</f>
        <v>854419420</v>
      </c>
      <c r="E39" s="15">
        <f>IFERROR(ROUND((D39-C39)/C39,4),0)</f>
        <v>0.27500000000000002</v>
      </c>
      <c r="F39" s="14">
        <f>SUM(F12:F25)-F26+SUM(F27:F30)-F31+F32-F33+F34-F35+F36+F37</f>
        <v>1140706538</v>
      </c>
      <c r="G39" s="15">
        <f t="shared" si="2"/>
        <v>0.33510000000000001</v>
      </c>
      <c r="H39" s="14">
        <f>SUM(H12:H25)-H26+SUM(H27:H30)-H31+H32-H33+H34-H35+H36+H37</f>
        <v>1000246489</v>
      </c>
      <c r="I39" s="15">
        <f t="shared" si="3"/>
        <v>-0.1231</v>
      </c>
      <c r="J39" s="14">
        <f>SUM(J12:J25)-J26+SUM(J27:J30)-J31+J32-J33+J34-J35+J36+J37</f>
        <v>1034978657</v>
      </c>
      <c r="K39" s="15">
        <f t="shared" si="4"/>
        <v>3.4700000000000002E-2</v>
      </c>
    </row>
    <row r="40" spans="1:13" ht="14.4" thickTop="1" x14ac:dyDescent="0.25">
      <c r="A40" s="1">
        <f t="shared" si="0"/>
        <v>39</v>
      </c>
    </row>
    <row r="41" spans="1:13" x14ac:dyDescent="0.25">
      <c r="A41" s="1">
        <f t="shared" si="0"/>
        <v>40</v>
      </c>
      <c r="B41" s="8" t="s">
        <v>24</v>
      </c>
    </row>
    <row r="42" spans="1:13" x14ac:dyDescent="0.25">
      <c r="A42" s="1">
        <f t="shared" si="0"/>
        <v>41</v>
      </c>
      <c r="B42" s="2" t="s">
        <v>25</v>
      </c>
    </row>
    <row r="43" spans="1:13" x14ac:dyDescent="0.25">
      <c r="A43" s="1">
        <f t="shared" si="0"/>
        <v>42</v>
      </c>
      <c r="B43" s="2" t="s">
        <v>26</v>
      </c>
    </row>
    <row r="44" spans="1:13" x14ac:dyDescent="0.25">
      <c r="A44" s="1">
        <f t="shared" si="0"/>
        <v>43</v>
      </c>
      <c r="B44" s="2" t="s">
        <v>27</v>
      </c>
    </row>
    <row r="45" spans="1:13" x14ac:dyDescent="0.25">
      <c r="A45" s="1">
        <f t="shared" si="0"/>
        <v>44</v>
      </c>
      <c r="B45" s="2" t="s">
        <v>28</v>
      </c>
      <c r="C45" s="9">
        <v>9233986</v>
      </c>
      <c r="D45" s="9">
        <v>9497176</v>
      </c>
      <c r="E45" s="10">
        <f>IFERROR(ROUND((D45-C45)/C45,4),0)</f>
        <v>2.8500000000000001E-2</v>
      </c>
      <c r="F45" s="9">
        <v>8598699</v>
      </c>
      <c r="G45" s="10">
        <f>IFERROR(ROUND((F45-D45)/D45,4),0)</f>
        <v>-9.4600000000000004E-2</v>
      </c>
      <c r="H45" s="9">
        <v>8383871</v>
      </c>
      <c r="I45" s="10">
        <f>IFERROR(ROUND((H45-F45)/F45,4),0)</f>
        <v>-2.5000000000000001E-2</v>
      </c>
      <c r="J45" s="9">
        <v>9097435</v>
      </c>
      <c r="K45" s="10">
        <f>IFERROR(ROUND((J45-H45)/H45,4),0)</f>
        <v>8.5099999999999995E-2</v>
      </c>
    </row>
    <row r="46" spans="1:13" x14ac:dyDescent="0.25">
      <c r="A46" s="1">
        <f t="shared" si="0"/>
        <v>45</v>
      </c>
      <c r="B46" s="2" t="s">
        <v>29</v>
      </c>
      <c r="C46" s="9">
        <v>160823214</v>
      </c>
      <c r="D46" s="9">
        <v>193538886</v>
      </c>
      <c r="E46" s="10">
        <f t="shared" ref="E46:E62" si="5">IFERROR(ROUND((D46-C46)/C46,4),0)</f>
        <v>0.2034</v>
      </c>
      <c r="F46" s="9">
        <v>277566856</v>
      </c>
      <c r="G46" s="10">
        <f t="shared" ref="G46:G62" si="6">IFERROR(ROUND((F46-D46)/D46,4),0)</f>
        <v>0.43419999999999997</v>
      </c>
      <c r="H46" s="9">
        <v>327216538</v>
      </c>
      <c r="I46" s="10">
        <f t="shared" ref="I46:I62" si="7">IFERROR(ROUND((H46-F46)/F46,4),0)</f>
        <v>0.1789</v>
      </c>
      <c r="J46" s="9">
        <v>305469863</v>
      </c>
      <c r="K46" s="10">
        <f t="shared" ref="K46:K62" si="8">IFERROR(ROUND((J46-H46)/H46,4),0)</f>
        <v>-6.6500000000000004E-2</v>
      </c>
    </row>
    <row r="47" spans="1:13" x14ac:dyDescent="0.25">
      <c r="A47" s="1">
        <f t="shared" si="0"/>
        <v>46</v>
      </c>
      <c r="B47" s="2" t="s">
        <v>30</v>
      </c>
      <c r="C47" s="9">
        <v>11699693</v>
      </c>
      <c r="D47" s="9">
        <v>11952234</v>
      </c>
      <c r="E47" s="10">
        <f t="shared" si="5"/>
        <v>2.1600000000000001E-2</v>
      </c>
      <c r="F47" s="9">
        <v>12076115</v>
      </c>
      <c r="G47" s="10">
        <f t="shared" si="6"/>
        <v>1.04E-2</v>
      </c>
      <c r="H47" s="9">
        <v>12831273</v>
      </c>
      <c r="I47" s="10">
        <f t="shared" si="7"/>
        <v>6.25E-2</v>
      </c>
      <c r="J47" s="9">
        <v>13512310</v>
      </c>
      <c r="K47" s="10">
        <f t="shared" si="8"/>
        <v>5.3100000000000001E-2</v>
      </c>
    </row>
    <row r="48" spans="1:13" x14ac:dyDescent="0.25">
      <c r="A48" s="1">
        <f t="shared" si="0"/>
        <v>47</v>
      </c>
      <c r="B48" s="2" t="s">
        <v>31</v>
      </c>
      <c r="C48" s="9">
        <v>0</v>
      </c>
      <c r="D48" s="9">
        <v>0</v>
      </c>
      <c r="E48" s="10">
        <f t="shared" si="5"/>
        <v>0</v>
      </c>
      <c r="F48" s="9">
        <v>0</v>
      </c>
      <c r="G48" s="10">
        <f t="shared" si="6"/>
        <v>0</v>
      </c>
      <c r="H48" s="9">
        <v>0</v>
      </c>
      <c r="I48" s="10">
        <f t="shared" si="7"/>
        <v>0</v>
      </c>
      <c r="J48" s="9">
        <v>0</v>
      </c>
      <c r="K48" s="10">
        <f t="shared" si="8"/>
        <v>0</v>
      </c>
    </row>
    <row r="49" spans="1:11" x14ac:dyDescent="0.25">
      <c r="A49" s="1">
        <f t="shared" si="0"/>
        <v>48</v>
      </c>
      <c r="B49" s="2" t="s">
        <v>32</v>
      </c>
      <c r="C49" s="9">
        <v>0</v>
      </c>
      <c r="D49" s="9">
        <v>0</v>
      </c>
      <c r="E49" s="10">
        <f t="shared" si="5"/>
        <v>0</v>
      </c>
      <c r="F49" s="9">
        <v>0</v>
      </c>
      <c r="G49" s="10">
        <f t="shared" si="6"/>
        <v>0</v>
      </c>
      <c r="H49" s="9">
        <v>0</v>
      </c>
      <c r="I49" s="10">
        <f t="shared" si="7"/>
        <v>0</v>
      </c>
      <c r="J49" s="9">
        <v>0</v>
      </c>
      <c r="K49" s="10">
        <f t="shared" si="8"/>
        <v>0</v>
      </c>
    </row>
    <row r="50" spans="1:11" x14ac:dyDescent="0.25">
      <c r="A50" s="1">
        <f t="shared" si="0"/>
        <v>49</v>
      </c>
      <c r="B50" s="2" t="s">
        <v>33</v>
      </c>
      <c r="C50" s="9">
        <v>6196374</v>
      </c>
      <c r="D50" s="9">
        <v>6491215</v>
      </c>
      <c r="E50" s="10">
        <f t="shared" si="5"/>
        <v>4.7600000000000003E-2</v>
      </c>
      <c r="F50" s="9">
        <v>5959955</v>
      </c>
      <c r="G50" s="10">
        <f t="shared" si="6"/>
        <v>-8.1799999999999998E-2</v>
      </c>
      <c r="H50" s="9">
        <v>6187613</v>
      </c>
      <c r="I50" s="10">
        <f t="shared" si="7"/>
        <v>3.8199999999999998E-2</v>
      </c>
      <c r="J50" s="9">
        <v>6770503</v>
      </c>
      <c r="K50" s="10">
        <f t="shared" si="8"/>
        <v>9.4200000000000006E-2</v>
      </c>
    </row>
    <row r="51" spans="1:11" x14ac:dyDescent="0.25">
      <c r="A51" s="1">
        <f t="shared" si="0"/>
        <v>50</v>
      </c>
      <c r="B51" s="2" t="s">
        <v>34</v>
      </c>
      <c r="C51" s="9">
        <v>30998967</v>
      </c>
      <c r="D51" s="9">
        <v>37729642</v>
      </c>
      <c r="E51" s="10">
        <f t="shared" si="5"/>
        <v>0.21709999999999999</v>
      </c>
      <c r="F51" s="9">
        <v>46365936</v>
      </c>
      <c r="G51" s="10">
        <f t="shared" si="6"/>
        <v>0.22889999999999999</v>
      </c>
      <c r="H51" s="9">
        <v>45083016</v>
      </c>
      <c r="I51" s="10">
        <f t="shared" si="7"/>
        <v>-2.7699999999999999E-2</v>
      </c>
      <c r="J51" s="9">
        <v>46299504</v>
      </c>
      <c r="K51" s="10">
        <f t="shared" si="8"/>
        <v>2.7E-2</v>
      </c>
    </row>
    <row r="52" spans="1:11" x14ac:dyDescent="0.25">
      <c r="A52" s="1">
        <f t="shared" si="0"/>
        <v>51</v>
      </c>
      <c r="B52" s="2" t="s">
        <v>35</v>
      </c>
      <c r="C52" s="9">
        <v>0</v>
      </c>
      <c r="D52" s="9">
        <v>0</v>
      </c>
      <c r="E52" s="10">
        <f t="shared" si="5"/>
        <v>0</v>
      </c>
      <c r="F52" s="9">
        <v>0</v>
      </c>
      <c r="G52" s="10">
        <f t="shared" si="6"/>
        <v>0</v>
      </c>
      <c r="H52" s="9">
        <v>0</v>
      </c>
      <c r="I52" s="10">
        <f t="shared" si="7"/>
        <v>0</v>
      </c>
      <c r="J52" s="9">
        <v>0</v>
      </c>
      <c r="K52" s="10">
        <f t="shared" si="8"/>
        <v>0</v>
      </c>
    </row>
    <row r="53" spans="1:11" x14ac:dyDescent="0.25">
      <c r="A53" s="1">
        <f t="shared" si="0"/>
        <v>52</v>
      </c>
      <c r="B53" s="2" t="s">
        <v>36</v>
      </c>
      <c r="C53" s="11">
        <v>24631</v>
      </c>
      <c r="D53" s="11">
        <v>23738</v>
      </c>
      <c r="E53" s="12">
        <f t="shared" si="5"/>
        <v>-3.6299999999999999E-2</v>
      </c>
      <c r="F53" s="11">
        <v>21522</v>
      </c>
      <c r="G53" s="12">
        <f t="shared" si="6"/>
        <v>-9.3399999999999997E-2</v>
      </c>
      <c r="H53" s="11">
        <v>16712</v>
      </c>
      <c r="I53" s="12">
        <f t="shared" si="7"/>
        <v>-0.2235</v>
      </c>
      <c r="J53" s="11">
        <v>21422</v>
      </c>
      <c r="K53" s="12">
        <f t="shared" si="8"/>
        <v>0.28179999999999999</v>
      </c>
    </row>
    <row r="54" spans="1:11" x14ac:dyDescent="0.25">
      <c r="A54" s="1">
        <f t="shared" si="0"/>
        <v>53</v>
      </c>
      <c r="B54" s="2" t="s">
        <v>37</v>
      </c>
      <c r="C54" s="16">
        <f>SUM(C45:C48)+SUM(C50:C53)-C49</f>
        <v>218976865</v>
      </c>
      <c r="D54" s="16">
        <f>SUM(D45:D48)+SUM(D50:D53)-D49</f>
        <v>259232891</v>
      </c>
      <c r="E54" s="17">
        <f t="shared" si="5"/>
        <v>0.18379999999999999</v>
      </c>
      <c r="F54" s="16">
        <f>SUM(F45:F48)+SUM(F50:F53)-F49</f>
        <v>350589083</v>
      </c>
      <c r="G54" s="17">
        <f t="shared" si="6"/>
        <v>0.35239999999999999</v>
      </c>
      <c r="H54" s="16">
        <f>SUM(H45:H48)+SUM(H50:H53)-H49</f>
        <v>399719023</v>
      </c>
      <c r="I54" s="17">
        <f t="shared" si="7"/>
        <v>0.1401</v>
      </c>
      <c r="J54" s="16">
        <f>SUM(J45:J48)+SUM(J50:J53)-J49</f>
        <v>381171037</v>
      </c>
      <c r="K54" s="17">
        <f t="shared" si="8"/>
        <v>-4.6399999999999997E-2</v>
      </c>
    </row>
    <row r="55" spans="1:11" x14ac:dyDescent="0.25">
      <c r="A55" s="1">
        <f t="shared" si="0"/>
        <v>54</v>
      </c>
      <c r="B55" s="2" t="s">
        <v>38</v>
      </c>
      <c r="C55" s="9"/>
      <c r="D55" s="9"/>
      <c r="E55" s="10"/>
      <c r="F55" s="9"/>
      <c r="G55" s="10"/>
      <c r="H55" s="9"/>
      <c r="I55" s="10"/>
      <c r="J55" s="9"/>
      <c r="K55" s="10"/>
    </row>
    <row r="56" spans="1:11" x14ac:dyDescent="0.25">
      <c r="A56" s="1">
        <f t="shared" si="0"/>
        <v>55</v>
      </c>
      <c r="B56" s="2" t="s">
        <v>39</v>
      </c>
      <c r="C56" s="9">
        <v>3413566</v>
      </c>
      <c r="D56" s="9">
        <v>3634999</v>
      </c>
      <c r="E56" s="10">
        <f t="shared" si="5"/>
        <v>6.4899999999999999E-2</v>
      </c>
      <c r="F56" s="9">
        <v>3667652</v>
      </c>
      <c r="G56" s="10">
        <f t="shared" si="6"/>
        <v>8.9999999999999993E-3</v>
      </c>
      <c r="H56" s="9">
        <v>3775554</v>
      </c>
      <c r="I56" s="10">
        <f t="shared" si="7"/>
        <v>2.9399999999999999E-2</v>
      </c>
      <c r="J56" s="9">
        <v>4532515</v>
      </c>
      <c r="K56" s="10">
        <f t="shared" si="8"/>
        <v>0.20050000000000001</v>
      </c>
    </row>
    <row r="57" spans="1:11" x14ac:dyDescent="0.25">
      <c r="A57" s="1">
        <f t="shared" si="0"/>
        <v>56</v>
      </c>
      <c r="B57" s="2" t="s">
        <v>40</v>
      </c>
      <c r="C57" s="9">
        <v>5135413</v>
      </c>
      <c r="D57" s="9">
        <v>5881103</v>
      </c>
      <c r="E57" s="10">
        <f t="shared" si="5"/>
        <v>0.1452</v>
      </c>
      <c r="F57" s="9">
        <v>7006708</v>
      </c>
      <c r="G57" s="10">
        <f t="shared" si="6"/>
        <v>0.19139999999999999</v>
      </c>
      <c r="H57" s="9">
        <v>7381253</v>
      </c>
      <c r="I57" s="10">
        <f t="shared" si="7"/>
        <v>5.3499999999999999E-2</v>
      </c>
      <c r="J57" s="9">
        <v>7371754</v>
      </c>
      <c r="K57" s="10">
        <f t="shared" si="8"/>
        <v>-1.2999999999999999E-3</v>
      </c>
    </row>
    <row r="58" spans="1:11" x14ac:dyDescent="0.25">
      <c r="A58" s="1">
        <f t="shared" si="0"/>
        <v>57</v>
      </c>
      <c r="B58" s="2" t="s">
        <v>41</v>
      </c>
      <c r="C58" s="9">
        <v>50449926</v>
      </c>
      <c r="D58" s="9">
        <v>59537274</v>
      </c>
      <c r="E58" s="10">
        <f t="shared" si="5"/>
        <v>0.18010000000000001</v>
      </c>
      <c r="F58" s="9">
        <v>57426176</v>
      </c>
      <c r="G58" s="10">
        <f t="shared" si="6"/>
        <v>-3.5499999999999997E-2</v>
      </c>
      <c r="H58" s="9">
        <v>61760196</v>
      </c>
      <c r="I58" s="10">
        <f t="shared" si="7"/>
        <v>7.5499999999999998E-2</v>
      </c>
      <c r="J58" s="9">
        <v>58545942</v>
      </c>
      <c r="K58" s="10">
        <f t="shared" si="8"/>
        <v>-5.1999999999999998E-2</v>
      </c>
    </row>
    <row r="59" spans="1:11" x14ac:dyDescent="0.25">
      <c r="A59" s="1">
        <f t="shared" si="0"/>
        <v>58</v>
      </c>
      <c r="B59" s="2" t="s">
        <v>42</v>
      </c>
      <c r="C59" s="9">
        <v>8408960</v>
      </c>
      <c r="D59" s="9">
        <v>11146304</v>
      </c>
      <c r="E59" s="10">
        <f t="shared" si="5"/>
        <v>0.32550000000000001</v>
      </c>
      <c r="F59" s="9">
        <v>17208953</v>
      </c>
      <c r="G59" s="10">
        <f t="shared" si="6"/>
        <v>0.54390000000000005</v>
      </c>
      <c r="H59" s="9">
        <v>23685335</v>
      </c>
      <c r="I59" s="10">
        <f t="shared" si="7"/>
        <v>0.37630000000000002</v>
      </c>
      <c r="J59" s="9">
        <v>9696219</v>
      </c>
      <c r="K59" s="10">
        <f t="shared" si="8"/>
        <v>-0.59060000000000001</v>
      </c>
    </row>
    <row r="60" spans="1:11" x14ac:dyDescent="0.25">
      <c r="A60" s="1">
        <f t="shared" si="0"/>
        <v>59</v>
      </c>
      <c r="B60" s="2" t="s">
        <v>43</v>
      </c>
      <c r="C60" s="11">
        <v>0</v>
      </c>
      <c r="D60" s="11">
        <v>0</v>
      </c>
      <c r="E60" s="12">
        <f t="shared" si="5"/>
        <v>0</v>
      </c>
      <c r="F60" s="11">
        <v>0</v>
      </c>
      <c r="G60" s="12">
        <f t="shared" si="6"/>
        <v>0</v>
      </c>
      <c r="H60" s="11">
        <v>0</v>
      </c>
      <c r="I60" s="12">
        <f t="shared" si="7"/>
        <v>0</v>
      </c>
      <c r="J60" s="11">
        <v>0</v>
      </c>
      <c r="K60" s="12">
        <f t="shared" si="8"/>
        <v>0</v>
      </c>
    </row>
    <row r="61" spans="1:11" x14ac:dyDescent="0.25">
      <c r="A61" s="1">
        <f t="shared" si="0"/>
        <v>60</v>
      </c>
      <c r="B61" s="2" t="s">
        <v>44</v>
      </c>
      <c r="C61" s="16">
        <f>SUM(C56:C60)</f>
        <v>67407865</v>
      </c>
      <c r="D61" s="16">
        <f>SUM(D56:D60)</f>
        <v>80199680</v>
      </c>
      <c r="E61" s="17">
        <f t="shared" si="5"/>
        <v>0.1898</v>
      </c>
      <c r="F61" s="16">
        <f>SUM(F56:F60)</f>
        <v>85309489</v>
      </c>
      <c r="G61" s="17">
        <f t="shared" si="6"/>
        <v>6.3700000000000007E-2</v>
      </c>
      <c r="H61" s="16">
        <f>SUM(H56:H60)</f>
        <v>96602338</v>
      </c>
      <c r="I61" s="17">
        <f t="shared" si="7"/>
        <v>0.13239999999999999</v>
      </c>
      <c r="J61" s="16">
        <f>SUM(J56:J60)</f>
        <v>80146430</v>
      </c>
      <c r="K61" s="17">
        <f t="shared" si="8"/>
        <v>-0.17030000000000001</v>
      </c>
    </row>
    <row r="62" spans="1:11" x14ac:dyDescent="0.25">
      <c r="A62" s="1">
        <f t="shared" si="0"/>
        <v>61</v>
      </c>
      <c r="B62" s="2" t="s">
        <v>45</v>
      </c>
      <c r="C62" s="16">
        <f>C54+C61</f>
        <v>286384730</v>
      </c>
      <c r="D62" s="16">
        <f>D54+D61</f>
        <v>339432571</v>
      </c>
      <c r="E62" s="17">
        <f t="shared" si="5"/>
        <v>0.1852</v>
      </c>
      <c r="F62" s="16">
        <f>F54+F61</f>
        <v>435898572</v>
      </c>
      <c r="G62" s="17">
        <f t="shared" si="6"/>
        <v>0.28420000000000001</v>
      </c>
      <c r="H62" s="16">
        <f>H54+H61</f>
        <v>496321361</v>
      </c>
      <c r="I62" s="17">
        <f t="shared" si="7"/>
        <v>0.1386</v>
      </c>
      <c r="J62" s="16">
        <f>J54+J61</f>
        <v>461317467</v>
      </c>
      <c r="K62" s="17">
        <f t="shared" si="8"/>
        <v>-7.0499999999999993E-2</v>
      </c>
    </row>
    <row r="63" spans="1:11" x14ac:dyDescent="0.25">
      <c r="A63" s="1">
        <f t="shared" si="0"/>
        <v>62</v>
      </c>
      <c r="C63" s="18"/>
      <c r="D63" s="18"/>
      <c r="E63" s="13"/>
      <c r="F63" s="18"/>
      <c r="G63" s="13"/>
      <c r="H63" s="18"/>
      <c r="I63" s="13"/>
      <c r="J63" s="18"/>
      <c r="K63" s="13"/>
    </row>
    <row r="64" spans="1:11" ht="14.4" x14ac:dyDescent="0.3">
      <c r="A64" s="1">
        <f t="shared" si="0"/>
        <v>63</v>
      </c>
      <c r="B64" s="19" t="s">
        <v>165</v>
      </c>
      <c r="C64" s="18"/>
      <c r="D64" s="18"/>
      <c r="E64" s="13"/>
      <c r="F64" s="18"/>
      <c r="G64" s="13"/>
      <c r="H64" s="18"/>
      <c r="I64" s="13"/>
      <c r="J64" s="18"/>
      <c r="K64" s="13"/>
    </row>
    <row r="65" spans="1:11" x14ac:dyDescent="0.25">
      <c r="A65" s="1">
        <f t="shared" si="0"/>
        <v>64</v>
      </c>
      <c r="C65" s="18"/>
      <c r="D65" s="18"/>
      <c r="E65" s="13"/>
      <c r="F65" s="18"/>
      <c r="G65" s="13"/>
      <c r="H65" s="18"/>
      <c r="I65" s="13"/>
      <c r="J65" s="18"/>
      <c r="K65" s="13"/>
    </row>
    <row r="66" spans="1:11" x14ac:dyDescent="0.25">
      <c r="A66" s="1">
        <f t="shared" si="0"/>
        <v>65</v>
      </c>
      <c r="B66" s="2" t="s">
        <v>46</v>
      </c>
      <c r="C66" s="9"/>
      <c r="D66" s="9"/>
      <c r="E66" s="10"/>
      <c r="F66" s="9"/>
      <c r="G66" s="10"/>
      <c r="H66" s="9"/>
      <c r="I66" s="10"/>
      <c r="J66" s="9"/>
      <c r="K66" s="10"/>
    </row>
    <row r="67" spans="1:11" x14ac:dyDescent="0.25">
      <c r="A67" s="1">
        <f t="shared" ref="A67:A96" si="9">A66+1</f>
        <v>66</v>
      </c>
      <c r="B67" s="2" t="s">
        <v>27</v>
      </c>
      <c r="C67" s="9"/>
      <c r="D67" s="9"/>
      <c r="E67" s="10"/>
      <c r="F67" s="9"/>
      <c r="G67" s="10"/>
      <c r="H67" s="9"/>
      <c r="I67" s="10"/>
      <c r="J67" s="9"/>
      <c r="K67" s="10"/>
    </row>
    <row r="68" spans="1:11" x14ac:dyDescent="0.25">
      <c r="A68" s="1">
        <f t="shared" si="9"/>
        <v>67</v>
      </c>
      <c r="B68" s="2" t="s">
        <v>47</v>
      </c>
      <c r="C68" s="9">
        <v>3247861</v>
      </c>
      <c r="D68" s="9">
        <v>3267676</v>
      </c>
      <c r="E68" s="10">
        <f>IFERROR(ROUND((D68-C68)/C68,4),0)</f>
        <v>6.1000000000000004E-3</v>
      </c>
      <c r="F68" s="9">
        <v>3093854</v>
      </c>
      <c r="G68" s="10">
        <f>IFERROR(ROUND((F68-D68)/D68,4),0)</f>
        <v>-5.3199999999999997E-2</v>
      </c>
      <c r="H68" s="9">
        <v>3493837</v>
      </c>
      <c r="I68" s="10">
        <f>IFERROR(ROUND((H68-F68)/F68,4),0)</f>
        <v>0.1293</v>
      </c>
      <c r="J68" s="9">
        <v>4000223</v>
      </c>
      <c r="K68" s="10">
        <f>IFERROR(ROUND((J68-H68)/H68,4),0)</f>
        <v>0.1449</v>
      </c>
    </row>
    <row r="69" spans="1:11" x14ac:dyDescent="0.25">
      <c r="A69" s="1">
        <f t="shared" si="9"/>
        <v>68</v>
      </c>
      <c r="B69" s="2" t="s">
        <v>48</v>
      </c>
      <c r="C69" s="9">
        <v>11300704</v>
      </c>
      <c r="D69" s="9">
        <v>43292225</v>
      </c>
      <c r="E69" s="10">
        <f t="shared" ref="E69:E86" si="10">IFERROR(ROUND((D69-C69)/C69,4),0)</f>
        <v>2.8309000000000002</v>
      </c>
      <c r="F69" s="9">
        <v>86296897</v>
      </c>
      <c r="G69" s="10">
        <f t="shared" ref="G69:G86" si="11">IFERROR(ROUND((F69-D69)/D69,4),0)</f>
        <v>0.99339999999999995</v>
      </c>
      <c r="H69" s="9">
        <v>17144591</v>
      </c>
      <c r="I69" s="10">
        <f t="shared" ref="I69:I86" si="12">IFERROR(ROUND((H69-F69)/F69,4),0)</f>
        <v>-0.80130000000000001</v>
      </c>
      <c r="J69" s="9">
        <v>29454806</v>
      </c>
      <c r="K69" s="10">
        <f t="shared" ref="K69:K86" si="13">IFERROR(ROUND((J69-H69)/H69,4),0)</f>
        <v>0.71799999999999997</v>
      </c>
    </row>
    <row r="70" spans="1:11" x14ac:dyDescent="0.25">
      <c r="A70" s="1">
        <f t="shared" si="9"/>
        <v>69</v>
      </c>
      <c r="B70" s="2" t="s">
        <v>49</v>
      </c>
      <c r="C70" s="9">
        <v>6590043</v>
      </c>
      <c r="D70" s="9">
        <v>6421704</v>
      </c>
      <c r="E70" s="10">
        <f t="shared" si="10"/>
        <v>-2.5499999999999998E-2</v>
      </c>
      <c r="F70" s="9">
        <v>6946403</v>
      </c>
      <c r="G70" s="10">
        <f t="shared" si="11"/>
        <v>8.1699999999999995E-2</v>
      </c>
      <c r="H70" s="9">
        <v>7697851</v>
      </c>
      <c r="I70" s="10">
        <f t="shared" si="12"/>
        <v>0.1082</v>
      </c>
      <c r="J70" s="9">
        <v>8404209</v>
      </c>
      <c r="K70" s="10">
        <f t="shared" si="13"/>
        <v>9.1800000000000007E-2</v>
      </c>
    </row>
    <row r="71" spans="1:11" x14ac:dyDescent="0.25">
      <c r="A71" s="1">
        <f t="shared" si="9"/>
        <v>70</v>
      </c>
      <c r="B71" s="2" t="s">
        <v>50</v>
      </c>
      <c r="C71" s="9">
        <v>4291649</v>
      </c>
      <c r="D71" s="9">
        <v>4074153</v>
      </c>
      <c r="E71" s="10">
        <f t="shared" si="10"/>
        <v>-5.0700000000000002E-2</v>
      </c>
      <c r="F71" s="9">
        <v>4541197</v>
      </c>
      <c r="G71" s="10">
        <f t="shared" si="11"/>
        <v>0.11459999999999999</v>
      </c>
      <c r="H71" s="9">
        <v>5220054</v>
      </c>
      <c r="I71" s="10">
        <f t="shared" si="12"/>
        <v>0.14949999999999999</v>
      </c>
      <c r="J71" s="9">
        <v>5029391</v>
      </c>
      <c r="K71" s="10">
        <f t="shared" si="13"/>
        <v>-3.6499999999999998E-2</v>
      </c>
    </row>
    <row r="72" spans="1:11" x14ac:dyDescent="0.25">
      <c r="A72" s="1">
        <f t="shared" si="9"/>
        <v>71</v>
      </c>
      <c r="B72" s="2" t="s">
        <v>51</v>
      </c>
      <c r="C72" s="11">
        <v>0</v>
      </c>
      <c r="D72" s="11">
        <v>0</v>
      </c>
      <c r="E72" s="12">
        <f t="shared" si="10"/>
        <v>0</v>
      </c>
      <c r="F72" s="11">
        <v>0</v>
      </c>
      <c r="G72" s="12">
        <f t="shared" si="11"/>
        <v>0</v>
      </c>
      <c r="H72" s="11">
        <v>0</v>
      </c>
      <c r="I72" s="12">
        <f t="shared" si="12"/>
        <v>0</v>
      </c>
      <c r="J72" s="11">
        <v>200</v>
      </c>
      <c r="K72" s="12">
        <f t="shared" si="13"/>
        <v>0</v>
      </c>
    </row>
    <row r="73" spans="1:11" x14ac:dyDescent="0.25">
      <c r="A73" s="1">
        <f t="shared" si="9"/>
        <v>72</v>
      </c>
      <c r="B73" s="2" t="s">
        <v>37</v>
      </c>
      <c r="C73" s="16">
        <f>SUM(C68:C72)</f>
        <v>25430257</v>
      </c>
      <c r="D73" s="16">
        <f>SUM(D68:D72)</f>
        <v>57055758</v>
      </c>
      <c r="E73" s="17">
        <f t="shared" si="10"/>
        <v>1.2436</v>
      </c>
      <c r="F73" s="16">
        <f>SUM(F68:F72)</f>
        <v>100878351</v>
      </c>
      <c r="G73" s="17">
        <f t="shared" si="11"/>
        <v>0.7681</v>
      </c>
      <c r="H73" s="16">
        <f>SUM(H68:H72)</f>
        <v>33556333</v>
      </c>
      <c r="I73" s="17">
        <f t="shared" si="12"/>
        <v>-0.66739999999999999</v>
      </c>
      <c r="J73" s="16">
        <f>SUM(J68:J72)</f>
        <v>46888829</v>
      </c>
      <c r="K73" s="17">
        <f t="shared" si="13"/>
        <v>0.39729999999999999</v>
      </c>
    </row>
    <row r="74" spans="1:11" x14ac:dyDescent="0.25">
      <c r="A74" s="1">
        <f t="shared" si="9"/>
        <v>73</v>
      </c>
      <c r="B74" s="2" t="s">
        <v>38</v>
      </c>
      <c r="C74" s="9"/>
      <c r="D74" s="9"/>
      <c r="E74" s="10"/>
      <c r="F74" s="9"/>
      <c r="G74" s="10"/>
      <c r="H74" s="9"/>
      <c r="I74" s="10"/>
      <c r="J74" s="9"/>
      <c r="K74" s="10"/>
    </row>
    <row r="75" spans="1:11" x14ac:dyDescent="0.25">
      <c r="A75" s="1">
        <f t="shared" si="9"/>
        <v>74</v>
      </c>
      <c r="B75" s="2" t="s">
        <v>52</v>
      </c>
      <c r="C75" s="9">
        <v>532020</v>
      </c>
      <c r="D75" s="9">
        <v>565097</v>
      </c>
      <c r="E75" s="10">
        <f t="shared" si="10"/>
        <v>6.2199999999999998E-2</v>
      </c>
      <c r="F75" s="9">
        <v>546728</v>
      </c>
      <c r="G75" s="10">
        <f t="shared" si="11"/>
        <v>-3.2500000000000001E-2</v>
      </c>
      <c r="H75" s="9">
        <v>620019</v>
      </c>
      <c r="I75" s="10">
        <f t="shared" si="12"/>
        <v>0.1341</v>
      </c>
      <c r="J75" s="9">
        <v>735663</v>
      </c>
      <c r="K75" s="10">
        <f t="shared" si="13"/>
        <v>0.1865</v>
      </c>
    </row>
    <row r="76" spans="1:11" x14ac:dyDescent="0.25">
      <c r="A76" s="1">
        <f t="shared" si="9"/>
        <v>75</v>
      </c>
      <c r="B76" s="2" t="s">
        <v>53</v>
      </c>
      <c r="C76" s="9">
        <v>1104872</v>
      </c>
      <c r="D76" s="9">
        <v>1659403</v>
      </c>
      <c r="E76" s="10">
        <f t="shared" si="10"/>
        <v>0.50190000000000001</v>
      </c>
      <c r="F76" s="9">
        <v>1037052</v>
      </c>
      <c r="G76" s="10">
        <f t="shared" si="11"/>
        <v>-0.375</v>
      </c>
      <c r="H76" s="9">
        <v>1650833</v>
      </c>
      <c r="I76" s="10">
        <f t="shared" si="12"/>
        <v>0.59189999999999998</v>
      </c>
      <c r="J76" s="9">
        <v>1078147</v>
      </c>
      <c r="K76" s="10">
        <f t="shared" si="13"/>
        <v>-0.34689999999999999</v>
      </c>
    </row>
    <row r="77" spans="1:11" x14ac:dyDescent="0.25">
      <c r="A77" s="1">
        <f t="shared" si="9"/>
        <v>76</v>
      </c>
      <c r="B77" s="2" t="s">
        <v>54</v>
      </c>
      <c r="C77" s="9">
        <v>7215827</v>
      </c>
      <c r="D77" s="9">
        <v>21820263</v>
      </c>
      <c r="E77" s="10">
        <f t="shared" si="10"/>
        <v>2.0238999999999998</v>
      </c>
      <c r="F77" s="9">
        <v>12681751</v>
      </c>
      <c r="G77" s="10">
        <f t="shared" si="11"/>
        <v>-0.41880000000000001</v>
      </c>
      <c r="H77" s="9">
        <v>12453758</v>
      </c>
      <c r="I77" s="10">
        <f t="shared" si="12"/>
        <v>-1.7999999999999999E-2</v>
      </c>
      <c r="J77" s="9">
        <v>8112878</v>
      </c>
      <c r="K77" s="10">
        <f t="shared" si="13"/>
        <v>-0.34860000000000002</v>
      </c>
    </row>
    <row r="78" spans="1:11" x14ac:dyDescent="0.25">
      <c r="A78" s="1">
        <f t="shared" si="9"/>
        <v>77</v>
      </c>
      <c r="B78" s="2" t="s">
        <v>55</v>
      </c>
      <c r="C78" s="11">
        <v>0</v>
      </c>
      <c r="D78" s="11">
        <v>0</v>
      </c>
      <c r="E78" s="12">
        <f t="shared" si="10"/>
        <v>0</v>
      </c>
      <c r="F78" s="11">
        <v>0</v>
      </c>
      <c r="G78" s="12">
        <f t="shared" si="11"/>
        <v>0</v>
      </c>
      <c r="H78" s="11">
        <v>0</v>
      </c>
      <c r="I78" s="12">
        <f t="shared" si="12"/>
        <v>0</v>
      </c>
      <c r="J78" s="11">
        <v>0</v>
      </c>
      <c r="K78" s="12">
        <f t="shared" si="13"/>
        <v>0</v>
      </c>
    </row>
    <row r="79" spans="1:11" x14ac:dyDescent="0.25">
      <c r="A79" s="1">
        <f t="shared" si="9"/>
        <v>78</v>
      </c>
      <c r="B79" s="2" t="s">
        <v>44</v>
      </c>
      <c r="C79" s="16">
        <f>SUM(C75:C78)</f>
        <v>8852719</v>
      </c>
      <c r="D79" s="16">
        <f>SUM(D75:D78)</f>
        <v>24044763</v>
      </c>
      <c r="E79" s="17">
        <f t="shared" si="10"/>
        <v>1.7161</v>
      </c>
      <c r="F79" s="16">
        <f>SUM(F75:F78)</f>
        <v>14265531</v>
      </c>
      <c r="G79" s="17">
        <f t="shared" si="11"/>
        <v>-0.40670000000000001</v>
      </c>
      <c r="H79" s="16">
        <f>SUM(H75:H78)</f>
        <v>14724610</v>
      </c>
      <c r="I79" s="17">
        <f t="shared" si="12"/>
        <v>3.2199999999999999E-2</v>
      </c>
      <c r="J79" s="16">
        <f>SUM(J75:J78)</f>
        <v>9926688</v>
      </c>
      <c r="K79" s="17">
        <f t="shared" si="13"/>
        <v>-0.32579999999999998</v>
      </c>
    </row>
    <row r="80" spans="1:11" x14ac:dyDescent="0.25">
      <c r="A80" s="1">
        <f t="shared" si="9"/>
        <v>79</v>
      </c>
      <c r="B80" s="2" t="s">
        <v>56</v>
      </c>
      <c r="C80" s="16">
        <f>C73+C79</f>
        <v>34282976</v>
      </c>
      <c r="D80" s="16">
        <f>D73+D79</f>
        <v>81100521</v>
      </c>
      <c r="E80" s="17">
        <f t="shared" si="10"/>
        <v>1.3655999999999999</v>
      </c>
      <c r="F80" s="16">
        <f>F73+F79</f>
        <v>115143882</v>
      </c>
      <c r="G80" s="17">
        <f t="shared" si="11"/>
        <v>0.41980000000000001</v>
      </c>
      <c r="H80" s="16">
        <f>H73+H79</f>
        <v>48280943</v>
      </c>
      <c r="I80" s="17">
        <f t="shared" si="12"/>
        <v>-0.58069999999999999</v>
      </c>
      <c r="J80" s="16">
        <f>J73+J79</f>
        <v>56815517</v>
      </c>
      <c r="K80" s="17">
        <f t="shared" si="13"/>
        <v>0.17680000000000001</v>
      </c>
    </row>
    <row r="81" spans="1:11" x14ac:dyDescent="0.25">
      <c r="A81" s="1">
        <f t="shared" si="9"/>
        <v>80</v>
      </c>
      <c r="B81" s="2" t="s">
        <v>57</v>
      </c>
      <c r="C81" s="9"/>
      <c r="D81" s="9"/>
      <c r="E81" s="10"/>
      <c r="F81" s="9"/>
      <c r="G81" s="10"/>
      <c r="H81" s="9"/>
      <c r="I81" s="10"/>
      <c r="J81" s="9"/>
      <c r="K81" s="10"/>
    </row>
    <row r="82" spans="1:11" x14ac:dyDescent="0.25">
      <c r="A82" s="1">
        <f t="shared" si="9"/>
        <v>81</v>
      </c>
      <c r="B82" s="2" t="s">
        <v>58</v>
      </c>
      <c r="C82" s="9">
        <v>109231979</v>
      </c>
      <c r="D82" s="9">
        <v>164674598</v>
      </c>
      <c r="E82" s="10">
        <f t="shared" si="10"/>
        <v>0.50760000000000005</v>
      </c>
      <c r="F82" s="9">
        <v>309442615</v>
      </c>
      <c r="G82" s="10">
        <f t="shared" si="11"/>
        <v>0.87909999999999999</v>
      </c>
      <c r="H82" s="9">
        <v>164814451</v>
      </c>
      <c r="I82" s="10">
        <f t="shared" si="12"/>
        <v>-0.46739999999999998</v>
      </c>
      <c r="J82" s="9">
        <v>200113725</v>
      </c>
      <c r="K82" s="10">
        <f t="shared" si="13"/>
        <v>0.2142</v>
      </c>
    </row>
    <row r="83" spans="1:11" x14ac:dyDescent="0.25">
      <c r="A83" s="1">
        <f t="shared" si="9"/>
        <v>82</v>
      </c>
      <c r="B83" s="2" t="s">
        <v>59</v>
      </c>
      <c r="C83" s="9">
        <v>5340769</v>
      </c>
      <c r="D83" s="9">
        <v>5866335</v>
      </c>
      <c r="E83" s="10">
        <f t="shared" si="10"/>
        <v>9.8400000000000001E-2</v>
      </c>
      <c r="F83" s="9">
        <v>5231866</v>
      </c>
      <c r="G83" s="10">
        <f t="shared" si="11"/>
        <v>-0.1082</v>
      </c>
      <c r="H83" s="9">
        <v>5820510</v>
      </c>
      <c r="I83" s="10">
        <f t="shared" si="12"/>
        <v>0.1125</v>
      </c>
      <c r="J83" s="9">
        <v>7429474</v>
      </c>
      <c r="K83" s="10">
        <f t="shared" si="13"/>
        <v>0.27639999999999998</v>
      </c>
    </row>
    <row r="84" spans="1:11" x14ac:dyDescent="0.25">
      <c r="A84" s="1">
        <f t="shared" si="9"/>
        <v>83</v>
      </c>
      <c r="B84" s="2" t="s">
        <v>60</v>
      </c>
      <c r="C84" s="11">
        <v>5772153</v>
      </c>
      <c r="D84" s="11">
        <v>5408228</v>
      </c>
      <c r="E84" s="12">
        <f t="shared" si="10"/>
        <v>-6.3E-2</v>
      </c>
      <c r="F84" s="11">
        <v>5920550</v>
      </c>
      <c r="G84" s="12">
        <f t="shared" si="11"/>
        <v>9.4700000000000006E-2</v>
      </c>
      <c r="H84" s="11">
        <v>6112094</v>
      </c>
      <c r="I84" s="12">
        <f t="shared" si="12"/>
        <v>3.2399999999999998E-2</v>
      </c>
      <c r="J84" s="11">
        <v>6169174</v>
      </c>
      <c r="K84" s="12">
        <f t="shared" si="13"/>
        <v>9.2999999999999992E-3</v>
      </c>
    </row>
    <row r="85" spans="1:11" x14ac:dyDescent="0.25">
      <c r="A85" s="1">
        <f t="shared" si="9"/>
        <v>84</v>
      </c>
      <c r="B85" s="2" t="s">
        <v>61</v>
      </c>
      <c r="C85" s="16">
        <f>SUM(C82:C84)</f>
        <v>120344901</v>
      </c>
      <c r="D85" s="16">
        <f>SUM(D82:D84)</f>
        <v>175949161</v>
      </c>
      <c r="E85" s="17">
        <f t="shared" si="10"/>
        <v>0.46200000000000002</v>
      </c>
      <c r="F85" s="16">
        <f>SUM(F82:F84)</f>
        <v>320595031</v>
      </c>
      <c r="G85" s="17">
        <f t="shared" si="11"/>
        <v>0.82210000000000005</v>
      </c>
      <c r="H85" s="16">
        <f>SUM(H82:H84)</f>
        <v>176747055</v>
      </c>
      <c r="I85" s="17">
        <f t="shared" si="12"/>
        <v>-0.44869999999999999</v>
      </c>
      <c r="J85" s="16">
        <f>SUM(J82:J84)</f>
        <v>213712373</v>
      </c>
      <c r="K85" s="17">
        <f t="shared" si="13"/>
        <v>0.20910000000000001</v>
      </c>
    </row>
    <row r="86" spans="1:11" ht="14.4" thickBot="1" x14ac:dyDescent="0.3">
      <c r="A86" s="1">
        <f t="shared" si="9"/>
        <v>85</v>
      </c>
      <c r="B86" s="2" t="s">
        <v>62</v>
      </c>
      <c r="C86" s="20">
        <f>C62+C80+C85</f>
        <v>441012607</v>
      </c>
      <c r="D86" s="20">
        <f>D62+D80+D85</f>
        <v>596482253</v>
      </c>
      <c r="E86" s="21">
        <f t="shared" si="10"/>
        <v>0.35249999999999998</v>
      </c>
      <c r="F86" s="20">
        <f>F62+F80+F85</f>
        <v>871637485</v>
      </c>
      <c r="G86" s="21">
        <f t="shared" si="11"/>
        <v>0.46129999999999999</v>
      </c>
      <c r="H86" s="20">
        <f>H62+H80+H85</f>
        <v>721349359</v>
      </c>
      <c r="I86" s="21">
        <f t="shared" si="12"/>
        <v>-0.1724</v>
      </c>
      <c r="J86" s="20">
        <f>J62+J80+J85</f>
        <v>731845357</v>
      </c>
      <c r="K86" s="21">
        <f t="shared" si="13"/>
        <v>1.46E-2</v>
      </c>
    </row>
    <row r="87" spans="1:11" ht="14.4" thickTop="1" x14ac:dyDescent="0.25">
      <c r="A87" s="1">
        <f t="shared" si="9"/>
        <v>86</v>
      </c>
      <c r="C87" s="9"/>
      <c r="D87" s="9"/>
      <c r="E87" s="10"/>
      <c r="F87" s="9"/>
      <c r="G87" s="10"/>
      <c r="H87" s="9"/>
      <c r="I87" s="10"/>
      <c r="J87" s="9"/>
      <c r="K87" s="10"/>
    </row>
    <row r="88" spans="1:11" x14ac:dyDescent="0.25">
      <c r="A88" s="1">
        <f t="shared" si="9"/>
        <v>87</v>
      </c>
      <c r="B88" s="2" t="s">
        <v>63</v>
      </c>
      <c r="C88" s="9"/>
      <c r="D88" s="9"/>
      <c r="E88" s="10"/>
      <c r="F88" s="9"/>
      <c r="G88" s="10"/>
      <c r="H88" s="9"/>
      <c r="I88" s="10"/>
      <c r="J88" s="9"/>
      <c r="K88" s="10"/>
    </row>
    <row r="89" spans="1:11" x14ac:dyDescent="0.25">
      <c r="A89" s="1">
        <f t="shared" si="9"/>
        <v>88</v>
      </c>
      <c r="B89" s="2" t="s">
        <v>27</v>
      </c>
      <c r="C89" s="9"/>
      <c r="D89" s="9"/>
      <c r="E89" s="10"/>
      <c r="F89" s="9"/>
      <c r="G89" s="10"/>
      <c r="H89" s="9"/>
      <c r="I89" s="10"/>
      <c r="J89" s="9"/>
      <c r="K89" s="10"/>
    </row>
    <row r="90" spans="1:11" x14ac:dyDescent="0.25">
      <c r="A90" s="1">
        <f t="shared" si="9"/>
        <v>89</v>
      </c>
      <c r="B90" s="2" t="s">
        <v>64</v>
      </c>
      <c r="C90" s="9">
        <v>10706985</v>
      </c>
      <c r="D90" s="9">
        <v>10556025</v>
      </c>
      <c r="E90" s="10">
        <f>IFERROR(ROUND((D90-C90)/C90,4),0)</f>
        <v>-1.41E-2</v>
      </c>
      <c r="F90" s="9">
        <v>12321232</v>
      </c>
      <c r="G90" s="10">
        <f>IFERROR(ROUND((F90-D90)/D90,4),0)</f>
        <v>0.16719999999999999</v>
      </c>
      <c r="H90" s="9">
        <v>16090432</v>
      </c>
      <c r="I90" s="10">
        <f>IFERROR(ROUND((H90-F90)/F90,4),0)</f>
        <v>0.30590000000000001</v>
      </c>
      <c r="J90" s="9">
        <v>13309495</v>
      </c>
      <c r="K90" s="10">
        <f>IFERROR(ROUND((J90-H90)/H90,4),0)</f>
        <v>-0.17280000000000001</v>
      </c>
    </row>
    <row r="91" spans="1:11" x14ac:dyDescent="0.25">
      <c r="A91" s="1">
        <f t="shared" si="9"/>
        <v>90</v>
      </c>
      <c r="B91" s="2" t="s">
        <v>65</v>
      </c>
      <c r="C91" s="9">
        <v>8944913</v>
      </c>
      <c r="D91" s="9">
        <v>9505658</v>
      </c>
      <c r="E91" s="10">
        <f t="shared" ref="E91:E107" si="14">IFERROR(ROUND((D91-C91)/C91,4),0)</f>
        <v>6.2700000000000006E-2</v>
      </c>
      <c r="F91" s="9">
        <v>9715039</v>
      </c>
      <c r="G91" s="10">
        <f t="shared" ref="G91:G107" si="15">IFERROR(ROUND((F91-D91)/D91,4),0)</f>
        <v>2.1999999999999999E-2</v>
      </c>
      <c r="H91" s="9">
        <v>10271740</v>
      </c>
      <c r="I91" s="10">
        <f t="shared" ref="I91:I107" si="16">IFERROR(ROUND((H91-F91)/F91,4),0)</f>
        <v>5.7299999999999997E-2</v>
      </c>
      <c r="J91" s="9">
        <v>12289249</v>
      </c>
      <c r="K91" s="10">
        <f t="shared" ref="K91:K107" si="17">IFERROR(ROUND((J91-H91)/H91,4),0)</f>
        <v>0.19639999999999999</v>
      </c>
    </row>
    <row r="92" spans="1:11" x14ac:dyDescent="0.25">
      <c r="A92" s="1">
        <f t="shared" si="9"/>
        <v>91</v>
      </c>
      <c r="B92" s="2" t="s">
        <v>66</v>
      </c>
      <c r="C92" s="9">
        <v>2575345</v>
      </c>
      <c r="D92" s="9">
        <v>2748867</v>
      </c>
      <c r="E92" s="10">
        <f t="shared" si="14"/>
        <v>6.7400000000000002E-2</v>
      </c>
      <c r="F92" s="9">
        <v>3111495</v>
      </c>
      <c r="G92" s="10">
        <f t="shared" si="15"/>
        <v>0.13189999999999999</v>
      </c>
      <c r="H92" s="9">
        <v>3036031</v>
      </c>
      <c r="I92" s="10">
        <f t="shared" si="16"/>
        <v>-2.4299999999999999E-2</v>
      </c>
      <c r="J92" s="9">
        <v>4305656</v>
      </c>
      <c r="K92" s="10">
        <f t="shared" si="17"/>
        <v>0.41820000000000002</v>
      </c>
    </row>
    <row r="93" spans="1:11" x14ac:dyDescent="0.25">
      <c r="A93" s="1">
        <f t="shared" si="9"/>
        <v>92</v>
      </c>
      <c r="B93" s="2" t="s">
        <v>67</v>
      </c>
      <c r="C93" s="9">
        <v>6191541</v>
      </c>
      <c r="D93" s="9">
        <v>8093771</v>
      </c>
      <c r="E93" s="10">
        <f t="shared" si="14"/>
        <v>0.30719999999999997</v>
      </c>
      <c r="F93" s="9">
        <v>8382909</v>
      </c>
      <c r="G93" s="10">
        <f t="shared" si="15"/>
        <v>3.5700000000000003E-2</v>
      </c>
      <c r="H93" s="9">
        <v>9308655</v>
      </c>
      <c r="I93" s="10">
        <f t="shared" si="16"/>
        <v>0.1104</v>
      </c>
      <c r="J93" s="9">
        <v>9373966</v>
      </c>
      <c r="K93" s="10">
        <f t="shared" si="17"/>
        <v>7.0000000000000001E-3</v>
      </c>
    </row>
    <row r="94" spans="1:11" x14ac:dyDescent="0.25">
      <c r="A94" s="1">
        <f t="shared" si="9"/>
        <v>93</v>
      </c>
      <c r="B94" s="2" t="s">
        <v>68</v>
      </c>
      <c r="C94" s="9">
        <v>0</v>
      </c>
      <c r="D94" s="9">
        <v>0</v>
      </c>
      <c r="E94" s="10">
        <f t="shared" si="14"/>
        <v>0</v>
      </c>
      <c r="F94" s="9">
        <v>0</v>
      </c>
      <c r="G94" s="10">
        <f t="shared" si="15"/>
        <v>0</v>
      </c>
      <c r="H94" s="9">
        <v>0</v>
      </c>
      <c r="I94" s="10">
        <f t="shared" si="16"/>
        <v>0</v>
      </c>
      <c r="J94" s="9">
        <v>0</v>
      </c>
      <c r="K94" s="10">
        <f t="shared" si="17"/>
        <v>0</v>
      </c>
    </row>
    <row r="95" spans="1:11" x14ac:dyDescent="0.25">
      <c r="A95" s="1">
        <f t="shared" si="9"/>
        <v>94</v>
      </c>
      <c r="B95" s="2" t="s">
        <v>69</v>
      </c>
      <c r="C95" s="9">
        <v>15602396</v>
      </c>
      <c r="D95" s="9">
        <v>21089365</v>
      </c>
      <c r="E95" s="10">
        <f t="shared" si="14"/>
        <v>0.35170000000000001</v>
      </c>
      <c r="F95" s="9">
        <v>18847871</v>
      </c>
      <c r="G95" s="10">
        <f t="shared" si="15"/>
        <v>-0.10630000000000001</v>
      </c>
      <c r="H95" s="9">
        <v>22893971</v>
      </c>
      <c r="I95" s="10">
        <f t="shared" si="16"/>
        <v>0.2147</v>
      </c>
      <c r="J95" s="9">
        <v>21713058</v>
      </c>
      <c r="K95" s="10">
        <f t="shared" si="17"/>
        <v>-5.16E-2</v>
      </c>
    </row>
    <row r="96" spans="1:11" x14ac:dyDescent="0.25">
      <c r="A96" s="1">
        <f t="shared" si="9"/>
        <v>95</v>
      </c>
      <c r="B96" s="2" t="s">
        <v>70</v>
      </c>
      <c r="C96" s="9">
        <v>822795</v>
      </c>
      <c r="D96" s="9">
        <v>874453</v>
      </c>
      <c r="E96" s="10">
        <f t="shared" si="14"/>
        <v>6.2799999999999995E-2</v>
      </c>
      <c r="F96" s="9">
        <v>636347</v>
      </c>
      <c r="G96" s="10">
        <f t="shared" si="15"/>
        <v>-0.27229999999999999</v>
      </c>
      <c r="H96" s="9">
        <v>476072</v>
      </c>
      <c r="I96" s="10">
        <f t="shared" si="16"/>
        <v>-0.25190000000000001</v>
      </c>
      <c r="J96" s="9">
        <v>477291</v>
      </c>
      <c r="K96" s="10">
        <f t="shared" si="17"/>
        <v>2.5999999999999999E-3</v>
      </c>
    </row>
    <row r="97" spans="1:11" x14ac:dyDescent="0.25">
      <c r="A97" s="1">
        <f t="shared" ref="A97:A160" si="18">A96+1</f>
        <v>96</v>
      </c>
      <c r="B97" s="2" t="s">
        <v>71</v>
      </c>
      <c r="C97" s="11">
        <v>431903</v>
      </c>
      <c r="D97" s="11">
        <v>171414</v>
      </c>
      <c r="E97" s="12">
        <f t="shared" si="14"/>
        <v>-0.60309999999999997</v>
      </c>
      <c r="F97" s="11">
        <v>0</v>
      </c>
      <c r="G97" s="12">
        <f t="shared" si="15"/>
        <v>-1</v>
      </c>
      <c r="H97" s="11">
        <v>0</v>
      </c>
      <c r="I97" s="12">
        <f t="shared" si="16"/>
        <v>0</v>
      </c>
      <c r="J97" s="11">
        <v>0</v>
      </c>
      <c r="K97" s="12">
        <f t="shared" si="17"/>
        <v>0</v>
      </c>
    </row>
    <row r="98" spans="1:11" x14ac:dyDescent="0.25">
      <c r="A98" s="1">
        <f t="shared" si="18"/>
        <v>97</v>
      </c>
      <c r="B98" s="2" t="s">
        <v>37</v>
      </c>
      <c r="C98" s="16">
        <f>SUM(C90:C97)</f>
        <v>45275878</v>
      </c>
      <c r="D98" s="16">
        <f>SUM(D90:D97)</f>
        <v>53039553</v>
      </c>
      <c r="E98" s="17">
        <f t="shared" si="14"/>
        <v>0.17150000000000001</v>
      </c>
      <c r="F98" s="16">
        <f>SUM(F90:F97)</f>
        <v>53014893</v>
      </c>
      <c r="G98" s="17">
        <f t="shared" si="15"/>
        <v>-5.0000000000000001E-4</v>
      </c>
      <c r="H98" s="16">
        <f>SUM(H90:H97)</f>
        <v>62076901</v>
      </c>
      <c r="I98" s="17">
        <f t="shared" si="16"/>
        <v>0.1709</v>
      </c>
      <c r="J98" s="16">
        <f>SUM(J90:J97)</f>
        <v>61468715</v>
      </c>
      <c r="K98" s="17">
        <f t="shared" si="17"/>
        <v>-9.7999999999999997E-3</v>
      </c>
    </row>
    <row r="99" spans="1:11" x14ac:dyDescent="0.25">
      <c r="A99" s="1">
        <f t="shared" si="18"/>
        <v>98</v>
      </c>
      <c r="B99" s="2" t="s">
        <v>38</v>
      </c>
      <c r="C99" s="9"/>
      <c r="D99" s="9"/>
      <c r="E99" s="10"/>
      <c r="F99" s="9"/>
      <c r="G99" s="10">
        <f t="shared" si="15"/>
        <v>0</v>
      </c>
      <c r="H99" s="9"/>
      <c r="I99" s="10"/>
      <c r="J99" s="9"/>
      <c r="K99" s="10"/>
    </row>
    <row r="100" spans="1:11" x14ac:dyDescent="0.25">
      <c r="A100" s="1">
        <f t="shared" si="18"/>
        <v>99</v>
      </c>
      <c r="B100" s="2" t="s">
        <v>72</v>
      </c>
      <c r="C100" s="9">
        <v>222632</v>
      </c>
      <c r="D100" s="9">
        <v>157437</v>
      </c>
      <c r="E100" s="10">
        <f t="shared" si="14"/>
        <v>-0.2928</v>
      </c>
      <c r="F100" s="9">
        <v>163270</v>
      </c>
      <c r="G100" s="10">
        <f t="shared" si="15"/>
        <v>3.6999999999999998E-2</v>
      </c>
      <c r="H100" s="9">
        <v>235143</v>
      </c>
      <c r="I100" s="10">
        <f t="shared" si="16"/>
        <v>0.44019999999999998</v>
      </c>
      <c r="J100" s="9">
        <v>268754</v>
      </c>
      <c r="K100" s="10">
        <f t="shared" si="17"/>
        <v>0.1429</v>
      </c>
    </row>
    <row r="101" spans="1:11" x14ac:dyDescent="0.25">
      <c r="A101" s="1">
        <f t="shared" si="18"/>
        <v>100</v>
      </c>
      <c r="B101" s="2" t="s">
        <v>73</v>
      </c>
      <c r="C101" s="9">
        <v>0</v>
      </c>
      <c r="D101" s="9">
        <v>0</v>
      </c>
      <c r="E101" s="10">
        <f t="shared" si="14"/>
        <v>0</v>
      </c>
      <c r="F101" s="9">
        <v>0</v>
      </c>
      <c r="G101" s="10">
        <f t="shared" si="15"/>
        <v>0</v>
      </c>
      <c r="H101" s="9">
        <v>0</v>
      </c>
      <c r="I101" s="10">
        <f t="shared" si="16"/>
        <v>0</v>
      </c>
      <c r="J101" s="9">
        <v>0</v>
      </c>
      <c r="K101" s="10">
        <f t="shared" si="17"/>
        <v>0</v>
      </c>
    </row>
    <row r="102" spans="1:11" x14ac:dyDescent="0.25">
      <c r="A102" s="1">
        <f t="shared" si="18"/>
        <v>101</v>
      </c>
      <c r="B102" s="2" t="s">
        <v>74</v>
      </c>
      <c r="C102" s="9">
        <v>2403541</v>
      </c>
      <c r="D102" s="9">
        <v>2394120</v>
      </c>
      <c r="E102" s="10">
        <f t="shared" si="14"/>
        <v>-3.8999999999999998E-3</v>
      </c>
      <c r="F102" s="9">
        <v>2193577</v>
      </c>
      <c r="G102" s="10">
        <f t="shared" si="15"/>
        <v>-8.3799999999999999E-2</v>
      </c>
      <c r="H102" s="9">
        <v>2540484</v>
      </c>
      <c r="I102" s="10">
        <f t="shared" si="16"/>
        <v>0.15809999999999999</v>
      </c>
      <c r="J102" s="9">
        <v>2368731</v>
      </c>
      <c r="K102" s="10">
        <f t="shared" si="17"/>
        <v>-6.7599999999999993E-2</v>
      </c>
    </row>
    <row r="103" spans="1:11" x14ac:dyDescent="0.25">
      <c r="A103" s="1">
        <f t="shared" si="18"/>
        <v>102</v>
      </c>
      <c r="B103" s="2" t="s">
        <v>75</v>
      </c>
      <c r="C103" s="9">
        <v>5558733</v>
      </c>
      <c r="D103" s="9">
        <v>6790354</v>
      </c>
      <c r="E103" s="10">
        <f t="shared" si="14"/>
        <v>0.22159999999999999</v>
      </c>
      <c r="F103" s="9">
        <v>9059741</v>
      </c>
      <c r="G103" s="10">
        <f t="shared" si="15"/>
        <v>0.3342</v>
      </c>
      <c r="H103" s="9">
        <v>9642557</v>
      </c>
      <c r="I103" s="10">
        <f t="shared" si="16"/>
        <v>6.4299999999999996E-2</v>
      </c>
      <c r="J103" s="9">
        <v>11208798</v>
      </c>
      <c r="K103" s="10">
        <f t="shared" si="17"/>
        <v>0.16239999999999999</v>
      </c>
    </row>
    <row r="104" spans="1:11" x14ac:dyDescent="0.25">
      <c r="A104" s="1">
        <f t="shared" si="18"/>
        <v>103</v>
      </c>
      <c r="B104" s="2" t="s">
        <v>76</v>
      </c>
      <c r="C104" s="9">
        <v>0</v>
      </c>
      <c r="D104" s="9">
        <v>0</v>
      </c>
      <c r="E104" s="10">
        <f t="shared" si="14"/>
        <v>0</v>
      </c>
      <c r="F104" s="9">
        <v>0</v>
      </c>
      <c r="G104" s="10">
        <f t="shared" si="15"/>
        <v>0</v>
      </c>
      <c r="H104" s="9">
        <v>0</v>
      </c>
      <c r="I104" s="10">
        <f t="shared" si="16"/>
        <v>0</v>
      </c>
      <c r="J104" s="9">
        <v>0</v>
      </c>
      <c r="K104" s="10">
        <f t="shared" si="17"/>
        <v>0</v>
      </c>
    </row>
    <row r="105" spans="1:11" x14ac:dyDescent="0.25">
      <c r="A105" s="1">
        <f t="shared" si="18"/>
        <v>104</v>
      </c>
      <c r="B105" s="2" t="s">
        <v>77</v>
      </c>
      <c r="C105" s="11">
        <v>71843</v>
      </c>
      <c r="D105" s="11">
        <v>131053</v>
      </c>
      <c r="E105" s="12">
        <f t="shared" si="14"/>
        <v>0.82420000000000004</v>
      </c>
      <c r="F105" s="11">
        <v>93877</v>
      </c>
      <c r="G105" s="12">
        <f t="shared" si="15"/>
        <v>-0.28370000000000001</v>
      </c>
      <c r="H105" s="11">
        <v>430434</v>
      </c>
      <c r="I105" s="12">
        <f t="shared" si="16"/>
        <v>3.5851000000000002</v>
      </c>
      <c r="J105" s="11">
        <v>215838</v>
      </c>
      <c r="K105" s="12">
        <f t="shared" si="17"/>
        <v>-0.49859999999999999</v>
      </c>
    </row>
    <row r="106" spans="1:11" x14ac:dyDescent="0.25">
      <c r="A106" s="1">
        <f t="shared" si="18"/>
        <v>105</v>
      </c>
      <c r="B106" s="2" t="s">
        <v>44</v>
      </c>
      <c r="C106" s="16">
        <f>SUM(C100:C105)</f>
        <v>8256749</v>
      </c>
      <c r="D106" s="16">
        <f>SUM(D100:D105)</f>
        <v>9472964</v>
      </c>
      <c r="E106" s="17">
        <f t="shared" si="14"/>
        <v>0.14729999999999999</v>
      </c>
      <c r="F106" s="16">
        <f>SUM(F100:F105)</f>
        <v>11510465</v>
      </c>
      <c r="G106" s="17">
        <f t="shared" si="15"/>
        <v>0.21510000000000001</v>
      </c>
      <c r="H106" s="16">
        <f>SUM(H100:H105)</f>
        <v>12848618</v>
      </c>
      <c r="I106" s="17">
        <f t="shared" si="16"/>
        <v>0.1163</v>
      </c>
      <c r="J106" s="16">
        <f>SUM(J100:J105)</f>
        <v>14062121</v>
      </c>
      <c r="K106" s="17">
        <f t="shared" si="17"/>
        <v>9.4399999999999998E-2</v>
      </c>
    </row>
    <row r="107" spans="1:11" ht="14.4" thickBot="1" x14ac:dyDescent="0.3">
      <c r="A107" s="1">
        <f t="shared" si="18"/>
        <v>106</v>
      </c>
      <c r="B107" s="2" t="s">
        <v>78</v>
      </c>
      <c r="C107" s="20">
        <f>C98+C106</f>
        <v>53532627</v>
      </c>
      <c r="D107" s="20">
        <f>D98+D106</f>
        <v>62512517</v>
      </c>
      <c r="E107" s="21">
        <f t="shared" si="14"/>
        <v>0.16769999999999999</v>
      </c>
      <c r="F107" s="20">
        <f>F98+F106</f>
        <v>64525358</v>
      </c>
      <c r="G107" s="21">
        <f t="shared" si="15"/>
        <v>3.2199999999999999E-2</v>
      </c>
      <c r="H107" s="20">
        <f>H98+H106</f>
        <v>74925519</v>
      </c>
      <c r="I107" s="21">
        <f t="shared" si="16"/>
        <v>0.16120000000000001</v>
      </c>
      <c r="J107" s="20">
        <f>J98+J106</f>
        <v>75530836</v>
      </c>
      <c r="K107" s="21">
        <f t="shared" si="17"/>
        <v>8.0999999999999996E-3</v>
      </c>
    </row>
    <row r="108" spans="1:11" ht="14.4" thickTop="1" x14ac:dyDescent="0.25">
      <c r="A108" s="1">
        <f t="shared" si="18"/>
        <v>107</v>
      </c>
      <c r="C108" s="9"/>
      <c r="D108" s="9"/>
      <c r="E108" s="10"/>
      <c r="F108" s="9"/>
      <c r="G108" s="10"/>
      <c r="H108" s="9"/>
      <c r="I108" s="10"/>
      <c r="J108" s="9"/>
      <c r="K108" s="10"/>
    </row>
    <row r="109" spans="1:11" x14ac:dyDescent="0.25">
      <c r="A109" s="1">
        <f t="shared" si="18"/>
        <v>108</v>
      </c>
      <c r="B109" s="2" t="s">
        <v>79</v>
      </c>
      <c r="C109" s="9"/>
      <c r="D109" s="9"/>
      <c r="E109" s="10"/>
      <c r="F109" s="9"/>
      <c r="G109" s="10"/>
      <c r="H109" s="9"/>
      <c r="I109" s="10"/>
      <c r="J109" s="9"/>
      <c r="K109" s="10"/>
    </row>
    <row r="110" spans="1:11" x14ac:dyDescent="0.25">
      <c r="A110" s="1">
        <f t="shared" si="18"/>
        <v>109</v>
      </c>
      <c r="B110" s="2" t="s">
        <v>27</v>
      </c>
      <c r="C110" s="9"/>
      <c r="D110" s="9"/>
      <c r="E110" s="10"/>
      <c r="F110" s="9"/>
      <c r="G110" s="10"/>
      <c r="H110" s="9"/>
      <c r="I110" s="10"/>
      <c r="J110" s="9"/>
      <c r="K110" s="10"/>
    </row>
    <row r="111" spans="1:11" x14ac:dyDescent="0.25">
      <c r="A111" s="1">
        <f t="shared" si="18"/>
        <v>110</v>
      </c>
      <c r="B111" s="2" t="s">
        <v>80</v>
      </c>
      <c r="C111" s="9">
        <v>0</v>
      </c>
      <c r="D111" s="9">
        <v>0</v>
      </c>
      <c r="E111" s="10">
        <f>IFERROR(ROUND((D111-C111)/C111,4),0)</f>
        <v>0</v>
      </c>
      <c r="F111" s="9">
        <v>0</v>
      </c>
      <c r="G111" s="10">
        <f>IFERROR(ROUND((F111-D111)/D111,4),0)</f>
        <v>0</v>
      </c>
      <c r="H111" s="9">
        <v>0</v>
      </c>
      <c r="I111" s="10">
        <f>IFERROR(ROUND((H111-F111)/F111,4),0)</f>
        <v>0</v>
      </c>
      <c r="J111" s="9">
        <v>0</v>
      </c>
      <c r="K111" s="10">
        <f>IFERROR(ROUND((J111-H111)/H111,4),0)</f>
        <v>0</v>
      </c>
    </row>
    <row r="112" spans="1:11" x14ac:dyDescent="0.25">
      <c r="A112" s="1">
        <f t="shared" si="18"/>
        <v>111</v>
      </c>
      <c r="B112" s="2" t="s">
        <v>81</v>
      </c>
      <c r="C112" s="9">
        <v>212587</v>
      </c>
      <c r="D112" s="9">
        <v>164915</v>
      </c>
      <c r="E112" s="10">
        <f>IFERROR(ROUND((D112-C112)/C112,4),0)</f>
        <v>-0.22420000000000001</v>
      </c>
      <c r="F112" s="9">
        <v>81907</v>
      </c>
      <c r="G112" s="10">
        <f>IFERROR(ROUND((F112-D112)/D112,4),0)</f>
        <v>-0.50329999999999997</v>
      </c>
      <c r="H112" s="9">
        <v>113353</v>
      </c>
      <c r="I112" s="10">
        <f>IFERROR(ROUND((H112-F112)/F112,4),0)</f>
        <v>0.38390000000000002</v>
      </c>
      <c r="J112" s="9">
        <v>216089</v>
      </c>
      <c r="K112" s="10">
        <f>IFERROR(ROUND((J112-H112)/H112,4),0)</f>
        <v>0.90629999999999999</v>
      </c>
    </row>
    <row r="113" spans="1:11" x14ac:dyDescent="0.25">
      <c r="A113" s="1">
        <f t="shared" si="18"/>
        <v>112</v>
      </c>
      <c r="B113" s="2" t="s">
        <v>82</v>
      </c>
      <c r="C113" s="9">
        <v>1433269</v>
      </c>
      <c r="D113" s="9">
        <v>1450855</v>
      </c>
      <c r="E113" s="10">
        <f t="shared" ref="E113:E142" si="19">IFERROR(ROUND((D113-C113)/C113,4),0)</f>
        <v>1.23E-2</v>
      </c>
      <c r="F113" s="9">
        <v>1800915</v>
      </c>
      <c r="G113" s="10">
        <f t="shared" ref="G113:G142" si="20">IFERROR(ROUND((F113-D113)/D113,4),0)</f>
        <v>0.24129999999999999</v>
      </c>
      <c r="H113" s="9">
        <v>2185465</v>
      </c>
      <c r="I113" s="10">
        <f t="shared" ref="I113:I142" si="21">IFERROR(ROUND((H113-F113)/F113,4),0)</f>
        <v>0.2135</v>
      </c>
      <c r="J113" s="9">
        <v>2283232</v>
      </c>
      <c r="K113" s="10">
        <f t="shared" ref="K113:K142" si="22">IFERROR(ROUND((J113-H113)/H113,4),0)</f>
        <v>4.4699999999999997E-2</v>
      </c>
    </row>
    <row r="114" spans="1:11" x14ac:dyDescent="0.25">
      <c r="A114" s="1">
        <f t="shared" si="18"/>
        <v>113</v>
      </c>
      <c r="B114" s="2" t="s">
        <v>83</v>
      </c>
      <c r="C114" s="9">
        <v>0</v>
      </c>
      <c r="D114" s="9">
        <v>0</v>
      </c>
      <c r="E114" s="10">
        <f t="shared" si="19"/>
        <v>0</v>
      </c>
      <c r="F114" s="9">
        <v>0</v>
      </c>
      <c r="G114" s="10">
        <f t="shared" si="20"/>
        <v>0</v>
      </c>
      <c r="H114" s="9">
        <v>0</v>
      </c>
      <c r="I114" s="10">
        <f t="shared" si="21"/>
        <v>0</v>
      </c>
      <c r="J114" s="9">
        <v>0</v>
      </c>
      <c r="K114" s="10">
        <f t="shared" si="22"/>
        <v>0</v>
      </c>
    </row>
    <row r="115" spans="1:11" x14ac:dyDescent="0.25">
      <c r="A115" s="1">
        <f t="shared" si="18"/>
        <v>114</v>
      </c>
      <c r="B115" s="2" t="s">
        <v>84</v>
      </c>
      <c r="C115" s="9">
        <v>0</v>
      </c>
      <c r="D115" s="9">
        <v>0</v>
      </c>
      <c r="E115" s="10">
        <f t="shared" si="19"/>
        <v>0</v>
      </c>
      <c r="F115" s="9">
        <v>0</v>
      </c>
      <c r="G115" s="10">
        <f t="shared" si="20"/>
        <v>0</v>
      </c>
      <c r="H115" s="9">
        <v>0</v>
      </c>
      <c r="I115" s="10">
        <f t="shared" si="21"/>
        <v>0</v>
      </c>
      <c r="J115" s="9">
        <v>0</v>
      </c>
      <c r="K115" s="10">
        <f t="shared" si="22"/>
        <v>0</v>
      </c>
    </row>
    <row r="116" spans="1:11" x14ac:dyDescent="0.25">
      <c r="A116" s="1">
        <f t="shared" si="18"/>
        <v>115</v>
      </c>
      <c r="B116" s="2" t="s">
        <v>85</v>
      </c>
      <c r="C116" s="9">
        <v>0</v>
      </c>
      <c r="D116" s="9">
        <v>0</v>
      </c>
      <c r="E116" s="10">
        <f t="shared" si="19"/>
        <v>0</v>
      </c>
      <c r="F116" s="9">
        <v>0</v>
      </c>
      <c r="G116" s="10">
        <f t="shared" si="20"/>
        <v>0</v>
      </c>
      <c r="H116" s="9">
        <v>0</v>
      </c>
      <c r="I116" s="10">
        <f t="shared" si="21"/>
        <v>0</v>
      </c>
      <c r="J116" s="9">
        <v>0</v>
      </c>
      <c r="K116" s="10">
        <f t="shared" si="22"/>
        <v>0</v>
      </c>
    </row>
    <row r="117" spans="1:11" x14ac:dyDescent="0.25">
      <c r="A117" s="1">
        <f t="shared" si="18"/>
        <v>116</v>
      </c>
      <c r="B117" s="2" t="s">
        <v>86</v>
      </c>
      <c r="C117" s="9">
        <v>0</v>
      </c>
      <c r="D117" s="9">
        <v>0</v>
      </c>
      <c r="E117" s="10">
        <f t="shared" si="19"/>
        <v>0</v>
      </c>
      <c r="F117" s="9">
        <v>0</v>
      </c>
      <c r="G117" s="10">
        <f t="shared" si="20"/>
        <v>0</v>
      </c>
      <c r="H117" s="9">
        <v>0</v>
      </c>
      <c r="I117" s="10">
        <f t="shared" si="21"/>
        <v>0</v>
      </c>
      <c r="J117" s="9">
        <v>0</v>
      </c>
      <c r="K117" s="10">
        <f t="shared" si="22"/>
        <v>0</v>
      </c>
    </row>
    <row r="118" spans="1:11" x14ac:dyDescent="0.25">
      <c r="A118" s="1">
        <f t="shared" si="18"/>
        <v>117</v>
      </c>
      <c r="B118" s="2" t="s">
        <v>87</v>
      </c>
      <c r="C118" s="9">
        <v>0</v>
      </c>
      <c r="D118" s="9">
        <v>0</v>
      </c>
      <c r="E118" s="10">
        <f t="shared" si="19"/>
        <v>0</v>
      </c>
      <c r="F118" s="9">
        <v>0</v>
      </c>
      <c r="G118" s="10">
        <f t="shared" si="20"/>
        <v>0</v>
      </c>
      <c r="H118" s="9">
        <v>0</v>
      </c>
      <c r="I118" s="10">
        <f t="shared" si="21"/>
        <v>0</v>
      </c>
      <c r="J118" s="9">
        <v>0</v>
      </c>
      <c r="K118" s="10">
        <f t="shared" si="22"/>
        <v>0</v>
      </c>
    </row>
    <row r="119" spans="1:11" x14ac:dyDescent="0.25">
      <c r="A119" s="1">
        <f t="shared" si="18"/>
        <v>118</v>
      </c>
      <c r="B119" s="2" t="s">
        <v>88</v>
      </c>
      <c r="C119" s="9">
        <v>0</v>
      </c>
      <c r="D119" s="9">
        <v>0</v>
      </c>
      <c r="E119" s="10">
        <f t="shared" si="19"/>
        <v>0</v>
      </c>
      <c r="F119" s="9">
        <v>0</v>
      </c>
      <c r="G119" s="10">
        <f t="shared" si="20"/>
        <v>0</v>
      </c>
      <c r="H119" s="9">
        <v>0</v>
      </c>
      <c r="I119" s="10">
        <f t="shared" si="21"/>
        <v>0</v>
      </c>
      <c r="J119" s="9">
        <v>0</v>
      </c>
      <c r="K119" s="10">
        <f t="shared" si="22"/>
        <v>0</v>
      </c>
    </row>
    <row r="120" spans="1:11" x14ac:dyDescent="0.25">
      <c r="A120" s="1">
        <f t="shared" si="18"/>
        <v>119</v>
      </c>
      <c r="B120" s="2" t="s">
        <v>89</v>
      </c>
      <c r="C120" s="9">
        <v>0</v>
      </c>
      <c r="D120" s="9">
        <v>0</v>
      </c>
      <c r="E120" s="10">
        <f t="shared" si="19"/>
        <v>0</v>
      </c>
      <c r="F120" s="9">
        <v>0</v>
      </c>
      <c r="G120" s="10">
        <f t="shared" si="20"/>
        <v>0</v>
      </c>
      <c r="H120" s="9">
        <v>0</v>
      </c>
      <c r="I120" s="10">
        <f t="shared" si="21"/>
        <v>0</v>
      </c>
      <c r="J120" s="9">
        <v>0</v>
      </c>
      <c r="K120" s="10">
        <f t="shared" si="22"/>
        <v>0</v>
      </c>
    </row>
    <row r="121" spans="1:11" x14ac:dyDescent="0.25">
      <c r="A121" s="1">
        <f t="shared" si="18"/>
        <v>120</v>
      </c>
      <c r="B121" s="2" t="s">
        <v>37</v>
      </c>
      <c r="C121" s="16">
        <f>SUM(C111:C120)</f>
        <v>1645856</v>
      </c>
      <c r="D121" s="16">
        <f>SUM(D111:D120)</f>
        <v>1615770</v>
      </c>
      <c r="E121" s="17">
        <f t="shared" si="19"/>
        <v>-1.83E-2</v>
      </c>
      <c r="F121" s="16">
        <f>SUM(F111:F120)</f>
        <v>1882822</v>
      </c>
      <c r="G121" s="17">
        <f t="shared" si="20"/>
        <v>0.1653</v>
      </c>
      <c r="H121" s="16">
        <f>SUM(H111:H120)</f>
        <v>2298818</v>
      </c>
      <c r="I121" s="17">
        <f t="shared" si="21"/>
        <v>0.22090000000000001</v>
      </c>
      <c r="J121" s="16">
        <f>SUM(J111:J120)</f>
        <v>2499321</v>
      </c>
      <c r="K121" s="17">
        <f t="shared" si="22"/>
        <v>8.72E-2</v>
      </c>
    </row>
    <row r="122" spans="1:11" x14ac:dyDescent="0.25">
      <c r="A122" s="1">
        <f t="shared" si="18"/>
        <v>121</v>
      </c>
      <c r="B122" s="2" t="s">
        <v>38</v>
      </c>
      <c r="C122" s="9"/>
      <c r="D122" s="9"/>
      <c r="E122" s="10"/>
      <c r="F122" s="9"/>
      <c r="G122" s="10"/>
      <c r="H122" s="9"/>
      <c r="I122" s="10"/>
      <c r="J122" s="9"/>
      <c r="K122" s="10"/>
    </row>
    <row r="123" spans="1:11" x14ac:dyDescent="0.25">
      <c r="A123" s="1">
        <f t="shared" si="18"/>
        <v>122</v>
      </c>
      <c r="B123" s="2" t="s">
        <v>90</v>
      </c>
      <c r="C123" s="9">
        <v>0</v>
      </c>
      <c r="D123" s="9">
        <v>0</v>
      </c>
      <c r="E123" s="10">
        <f t="shared" si="19"/>
        <v>0</v>
      </c>
      <c r="F123" s="9">
        <v>0</v>
      </c>
      <c r="G123" s="10">
        <f t="shared" si="20"/>
        <v>0</v>
      </c>
      <c r="H123" s="9">
        <v>0</v>
      </c>
      <c r="I123" s="10">
        <f t="shared" si="21"/>
        <v>0</v>
      </c>
      <c r="J123" s="9">
        <v>0</v>
      </c>
      <c r="K123" s="10">
        <f t="shared" si="22"/>
        <v>0</v>
      </c>
    </row>
    <row r="124" spans="1:11" x14ac:dyDescent="0.25">
      <c r="A124" s="1">
        <f t="shared" si="18"/>
        <v>123</v>
      </c>
      <c r="B124" s="2" t="s">
        <v>91</v>
      </c>
      <c r="C124" s="9">
        <v>0</v>
      </c>
      <c r="D124" s="9">
        <v>0</v>
      </c>
      <c r="E124" s="10">
        <f t="shared" si="19"/>
        <v>0</v>
      </c>
      <c r="F124" s="9">
        <v>0</v>
      </c>
      <c r="G124" s="10">
        <f t="shared" si="20"/>
        <v>0</v>
      </c>
      <c r="H124" s="9">
        <v>0</v>
      </c>
      <c r="I124" s="10">
        <f t="shared" si="21"/>
        <v>0</v>
      </c>
      <c r="J124" s="9">
        <v>0</v>
      </c>
      <c r="K124" s="10">
        <f t="shared" si="22"/>
        <v>0</v>
      </c>
    </row>
    <row r="125" spans="1:11" x14ac:dyDescent="0.25">
      <c r="A125" s="1">
        <f t="shared" si="18"/>
        <v>124</v>
      </c>
      <c r="B125" s="2" t="s">
        <v>92</v>
      </c>
      <c r="C125" s="9">
        <v>2667830</v>
      </c>
      <c r="D125" s="9">
        <v>2489047</v>
      </c>
      <c r="E125" s="10">
        <f t="shared" si="19"/>
        <v>-6.7000000000000004E-2</v>
      </c>
      <c r="F125" s="9">
        <v>2785639</v>
      </c>
      <c r="G125" s="10">
        <f t="shared" si="20"/>
        <v>0.1192</v>
      </c>
      <c r="H125" s="9">
        <v>2720381</v>
      </c>
      <c r="I125" s="10">
        <f t="shared" si="21"/>
        <v>-2.3400000000000001E-2</v>
      </c>
      <c r="J125" s="9">
        <v>2518959</v>
      </c>
      <c r="K125" s="10">
        <f t="shared" si="22"/>
        <v>-7.3999999999999996E-2</v>
      </c>
    </row>
    <row r="126" spans="1:11" x14ac:dyDescent="0.25">
      <c r="A126" s="1">
        <f t="shared" si="18"/>
        <v>125</v>
      </c>
      <c r="B126" s="2" t="s">
        <v>93</v>
      </c>
      <c r="C126" s="9">
        <v>0</v>
      </c>
      <c r="D126" s="9">
        <v>0</v>
      </c>
      <c r="E126" s="10">
        <f t="shared" si="19"/>
        <v>0</v>
      </c>
      <c r="F126" s="9">
        <v>0</v>
      </c>
      <c r="G126" s="10">
        <f t="shared" si="20"/>
        <v>0</v>
      </c>
      <c r="H126" s="9">
        <v>0</v>
      </c>
      <c r="I126" s="10">
        <f t="shared" si="21"/>
        <v>0</v>
      </c>
      <c r="J126" s="9">
        <v>0</v>
      </c>
      <c r="K126" s="10">
        <f t="shared" si="22"/>
        <v>0</v>
      </c>
    </row>
    <row r="127" spans="1:11" x14ac:dyDescent="0.25">
      <c r="A127" s="1">
        <f t="shared" si="18"/>
        <v>126</v>
      </c>
      <c r="B127" s="2" t="s">
        <v>94</v>
      </c>
      <c r="C127" s="9">
        <v>0</v>
      </c>
      <c r="D127" s="9">
        <v>0</v>
      </c>
      <c r="E127" s="10">
        <f t="shared" si="19"/>
        <v>0</v>
      </c>
      <c r="F127" s="9">
        <v>0</v>
      </c>
      <c r="G127" s="10">
        <f t="shared" si="20"/>
        <v>0</v>
      </c>
      <c r="H127" s="9">
        <v>0</v>
      </c>
      <c r="I127" s="10">
        <f t="shared" si="21"/>
        <v>0</v>
      </c>
      <c r="J127" s="9">
        <v>0</v>
      </c>
      <c r="K127" s="10">
        <f t="shared" si="22"/>
        <v>0</v>
      </c>
    </row>
    <row r="128" spans="1:11" x14ac:dyDescent="0.25">
      <c r="A128" s="1">
        <f t="shared" si="18"/>
        <v>127</v>
      </c>
      <c r="B128" s="2" t="s">
        <v>95</v>
      </c>
      <c r="C128" s="9">
        <v>0</v>
      </c>
      <c r="D128" s="9">
        <v>0</v>
      </c>
      <c r="E128" s="10">
        <f t="shared" si="19"/>
        <v>0</v>
      </c>
      <c r="F128" s="9">
        <v>0</v>
      </c>
      <c r="G128" s="10">
        <f t="shared" si="20"/>
        <v>0</v>
      </c>
      <c r="H128" s="9">
        <v>0</v>
      </c>
      <c r="I128" s="10">
        <f t="shared" si="21"/>
        <v>0</v>
      </c>
      <c r="J128" s="9">
        <v>0</v>
      </c>
      <c r="K128" s="10">
        <f t="shared" si="22"/>
        <v>0</v>
      </c>
    </row>
    <row r="129" spans="1:11" x14ac:dyDescent="0.25">
      <c r="A129" s="1">
        <f t="shared" si="18"/>
        <v>128</v>
      </c>
      <c r="B129" s="2" t="s">
        <v>96</v>
      </c>
      <c r="C129" s="9">
        <v>0</v>
      </c>
      <c r="D129" s="9">
        <v>0</v>
      </c>
      <c r="E129" s="10">
        <f t="shared" si="19"/>
        <v>0</v>
      </c>
      <c r="F129" s="9">
        <v>0</v>
      </c>
      <c r="G129" s="10">
        <f t="shared" si="20"/>
        <v>0</v>
      </c>
      <c r="H129" s="9">
        <v>0</v>
      </c>
      <c r="I129" s="10">
        <f t="shared" si="21"/>
        <v>0</v>
      </c>
      <c r="J129" s="9">
        <v>0</v>
      </c>
      <c r="K129" s="10">
        <f t="shared" si="22"/>
        <v>0</v>
      </c>
    </row>
    <row r="130" spans="1:11" x14ac:dyDescent="0.25">
      <c r="A130" s="1">
        <f t="shared" si="18"/>
        <v>129</v>
      </c>
      <c r="B130" s="2" t="s">
        <v>97</v>
      </c>
      <c r="C130" s="9">
        <v>0</v>
      </c>
      <c r="D130" s="9">
        <v>0</v>
      </c>
      <c r="E130" s="10">
        <f t="shared" si="19"/>
        <v>0</v>
      </c>
      <c r="F130" s="9">
        <v>0</v>
      </c>
      <c r="G130" s="10">
        <f t="shared" si="20"/>
        <v>0</v>
      </c>
      <c r="H130" s="9">
        <v>0</v>
      </c>
      <c r="I130" s="10">
        <f t="shared" si="21"/>
        <v>0</v>
      </c>
      <c r="J130" s="9">
        <v>0</v>
      </c>
      <c r="K130" s="10">
        <f t="shared" si="22"/>
        <v>0</v>
      </c>
    </row>
    <row r="131" spans="1:11" x14ac:dyDescent="0.25">
      <c r="A131" s="1">
        <f t="shared" si="18"/>
        <v>130</v>
      </c>
      <c r="B131" s="2" t="s">
        <v>98</v>
      </c>
      <c r="C131" s="9">
        <v>0</v>
      </c>
      <c r="D131" s="9">
        <v>0</v>
      </c>
      <c r="E131" s="10">
        <f t="shared" si="19"/>
        <v>0</v>
      </c>
      <c r="F131" s="9">
        <v>0</v>
      </c>
      <c r="G131" s="10">
        <f t="shared" si="20"/>
        <v>0</v>
      </c>
      <c r="H131" s="9">
        <v>0</v>
      </c>
      <c r="I131" s="10">
        <f t="shared" si="21"/>
        <v>0</v>
      </c>
      <c r="J131" s="9">
        <v>0</v>
      </c>
      <c r="K131" s="10">
        <f t="shared" si="22"/>
        <v>0</v>
      </c>
    </row>
    <row r="132" spans="1:11" x14ac:dyDescent="0.25">
      <c r="A132" s="1">
        <f t="shared" si="18"/>
        <v>131</v>
      </c>
      <c r="B132" s="2" t="s">
        <v>44</v>
      </c>
      <c r="C132" s="16">
        <f>SUM(C123:C131)</f>
        <v>2667830</v>
      </c>
      <c r="D132" s="16">
        <f>SUM(D123:D131)</f>
        <v>2489047</v>
      </c>
      <c r="E132" s="17">
        <f t="shared" si="19"/>
        <v>-6.7000000000000004E-2</v>
      </c>
      <c r="F132" s="16">
        <f>SUM(F123:F131)</f>
        <v>2785639</v>
      </c>
      <c r="G132" s="17">
        <f t="shared" si="20"/>
        <v>0.1192</v>
      </c>
      <c r="H132" s="16">
        <f>SUM(H123:H131)</f>
        <v>2720381</v>
      </c>
      <c r="I132" s="17">
        <f t="shared" si="21"/>
        <v>-2.3400000000000001E-2</v>
      </c>
      <c r="J132" s="16">
        <f>SUM(J123:J131)</f>
        <v>2518959</v>
      </c>
      <c r="K132" s="17">
        <f t="shared" si="22"/>
        <v>-7.3999999999999996E-2</v>
      </c>
    </row>
    <row r="133" spans="1:11" ht="14.4" thickBot="1" x14ac:dyDescent="0.3">
      <c r="A133" s="1">
        <f t="shared" si="18"/>
        <v>132</v>
      </c>
      <c r="B133" s="2" t="s">
        <v>99</v>
      </c>
      <c r="C133" s="20">
        <f>C121+C132</f>
        <v>4313686</v>
      </c>
      <c r="D133" s="20">
        <f>D121+D132</f>
        <v>4104817</v>
      </c>
      <c r="E133" s="21">
        <f t="shared" si="19"/>
        <v>-4.8399999999999999E-2</v>
      </c>
      <c r="F133" s="20">
        <f>F121+F132</f>
        <v>4668461</v>
      </c>
      <c r="G133" s="21">
        <f t="shared" si="20"/>
        <v>0.13730000000000001</v>
      </c>
      <c r="H133" s="20">
        <f>H121+H132</f>
        <v>5019199</v>
      </c>
      <c r="I133" s="21">
        <f t="shared" si="21"/>
        <v>7.51E-2</v>
      </c>
      <c r="J133" s="20">
        <f>J121+J132</f>
        <v>5018280</v>
      </c>
      <c r="K133" s="21">
        <f t="shared" si="22"/>
        <v>-2.0000000000000001E-4</v>
      </c>
    </row>
    <row r="134" spans="1:11" ht="14.4" thickTop="1" x14ac:dyDescent="0.25">
      <c r="A134" s="1">
        <f t="shared" si="18"/>
        <v>133</v>
      </c>
      <c r="C134" s="9"/>
      <c r="D134" s="9"/>
      <c r="E134" s="10"/>
      <c r="F134" s="9"/>
      <c r="G134" s="10"/>
      <c r="H134" s="9"/>
      <c r="I134" s="10"/>
      <c r="J134" s="9"/>
      <c r="K134" s="10"/>
    </row>
    <row r="135" spans="1:11" x14ac:dyDescent="0.25">
      <c r="A135" s="1">
        <f t="shared" si="18"/>
        <v>134</v>
      </c>
      <c r="B135" s="2" t="s">
        <v>100</v>
      </c>
      <c r="C135" s="9"/>
      <c r="D135" s="9"/>
      <c r="E135" s="10"/>
      <c r="F135" s="9"/>
      <c r="G135" s="10"/>
      <c r="H135" s="9"/>
      <c r="I135" s="10"/>
      <c r="J135" s="9"/>
      <c r="K135" s="10"/>
    </row>
    <row r="136" spans="1:11" x14ac:dyDescent="0.25">
      <c r="A136" s="1">
        <f t="shared" si="18"/>
        <v>135</v>
      </c>
      <c r="B136" s="2" t="s">
        <v>27</v>
      </c>
      <c r="C136" s="9"/>
      <c r="D136" s="9"/>
      <c r="E136" s="10"/>
      <c r="F136" s="9"/>
      <c r="G136" s="10"/>
      <c r="H136" s="9"/>
      <c r="I136" s="10"/>
      <c r="J136" s="9"/>
      <c r="K136" s="10"/>
    </row>
    <row r="137" spans="1:11" x14ac:dyDescent="0.25">
      <c r="A137" s="1">
        <f t="shared" si="18"/>
        <v>136</v>
      </c>
      <c r="B137" s="2" t="s">
        <v>101</v>
      </c>
      <c r="C137" s="9">
        <v>0</v>
      </c>
      <c r="D137" s="9">
        <v>0</v>
      </c>
      <c r="E137" s="10">
        <f t="shared" si="19"/>
        <v>0</v>
      </c>
      <c r="F137" s="9">
        <v>0</v>
      </c>
      <c r="G137" s="10">
        <f t="shared" si="20"/>
        <v>0</v>
      </c>
      <c r="H137" s="9">
        <v>0</v>
      </c>
      <c r="I137" s="10">
        <f t="shared" si="21"/>
        <v>0</v>
      </c>
      <c r="J137" s="9">
        <v>0</v>
      </c>
      <c r="K137" s="10">
        <f t="shared" si="22"/>
        <v>0</v>
      </c>
    </row>
    <row r="138" spans="1:11" x14ac:dyDescent="0.25">
      <c r="A138" s="1">
        <f t="shared" si="18"/>
        <v>137</v>
      </c>
      <c r="B138" s="2" t="s">
        <v>102</v>
      </c>
      <c r="C138" s="9">
        <v>0</v>
      </c>
      <c r="D138" s="9">
        <v>0</v>
      </c>
      <c r="E138" s="10">
        <f t="shared" si="19"/>
        <v>0</v>
      </c>
      <c r="F138" s="9">
        <v>0</v>
      </c>
      <c r="G138" s="10">
        <f t="shared" si="20"/>
        <v>0</v>
      </c>
      <c r="H138" s="9">
        <v>0</v>
      </c>
      <c r="I138" s="10">
        <f t="shared" si="21"/>
        <v>0</v>
      </c>
      <c r="J138" s="9">
        <v>0</v>
      </c>
      <c r="K138" s="10">
        <f t="shared" si="22"/>
        <v>0</v>
      </c>
    </row>
    <row r="139" spans="1:11" x14ac:dyDescent="0.25">
      <c r="A139" s="1">
        <f t="shared" si="18"/>
        <v>138</v>
      </c>
      <c r="B139" s="2" t="s">
        <v>103</v>
      </c>
      <c r="C139" s="9">
        <v>0</v>
      </c>
      <c r="D139" s="9">
        <v>0</v>
      </c>
      <c r="E139" s="10">
        <f t="shared" si="19"/>
        <v>0</v>
      </c>
      <c r="F139" s="9">
        <v>0</v>
      </c>
      <c r="G139" s="10">
        <f t="shared" si="20"/>
        <v>0</v>
      </c>
      <c r="H139" s="9">
        <v>0</v>
      </c>
      <c r="I139" s="10">
        <f t="shared" si="21"/>
        <v>0</v>
      </c>
      <c r="J139" s="9">
        <v>0</v>
      </c>
      <c r="K139" s="10">
        <f t="shared" si="22"/>
        <v>0</v>
      </c>
    </row>
    <row r="140" spans="1:11" x14ac:dyDescent="0.25">
      <c r="A140" s="1">
        <f t="shared" si="18"/>
        <v>139</v>
      </c>
      <c r="B140" s="2" t="s">
        <v>104</v>
      </c>
      <c r="C140" s="9">
        <v>0</v>
      </c>
      <c r="D140" s="9">
        <v>0</v>
      </c>
      <c r="E140" s="10">
        <f t="shared" si="19"/>
        <v>0</v>
      </c>
      <c r="F140" s="9">
        <v>0</v>
      </c>
      <c r="G140" s="10">
        <f t="shared" si="20"/>
        <v>0</v>
      </c>
      <c r="H140" s="9">
        <v>0</v>
      </c>
      <c r="I140" s="10">
        <f t="shared" si="21"/>
        <v>0</v>
      </c>
      <c r="J140" s="9">
        <v>0</v>
      </c>
      <c r="K140" s="10">
        <f t="shared" si="22"/>
        <v>0</v>
      </c>
    </row>
    <row r="141" spans="1:11" x14ac:dyDescent="0.25">
      <c r="A141" s="1">
        <f t="shared" si="18"/>
        <v>140</v>
      </c>
      <c r="B141" s="2" t="s">
        <v>105</v>
      </c>
      <c r="C141" s="9">
        <v>0</v>
      </c>
      <c r="D141" s="9">
        <v>0</v>
      </c>
      <c r="E141" s="10">
        <f t="shared" si="19"/>
        <v>0</v>
      </c>
      <c r="F141" s="9">
        <v>0</v>
      </c>
      <c r="G141" s="10">
        <f t="shared" si="20"/>
        <v>0</v>
      </c>
      <c r="H141" s="9">
        <v>0</v>
      </c>
      <c r="I141" s="10">
        <f t="shared" si="21"/>
        <v>0</v>
      </c>
      <c r="J141" s="9">
        <v>0</v>
      </c>
      <c r="K141" s="10">
        <f t="shared" si="22"/>
        <v>0</v>
      </c>
    </row>
    <row r="142" spans="1:11" ht="14.4" thickBot="1" x14ac:dyDescent="0.3">
      <c r="A142" s="1">
        <f t="shared" si="18"/>
        <v>141</v>
      </c>
      <c r="B142" s="2" t="s">
        <v>106</v>
      </c>
      <c r="C142" s="20">
        <f>SUM(C137:C141)</f>
        <v>0</v>
      </c>
      <c r="D142" s="20">
        <f>SUM(D137:D141)</f>
        <v>0</v>
      </c>
      <c r="E142" s="21">
        <f t="shared" si="19"/>
        <v>0</v>
      </c>
      <c r="F142" s="20">
        <f>SUM(F137:F141)</f>
        <v>0</v>
      </c>
      <c r="G142" s="21">
        <f t="shared" si="20"/>
        <v>0</v>
      </c>
      <c r="H142" s="20">
        <f>SUM(H137:H141)</f>
        <v>0</v>
      </c>
      <c r="I142" s="21">
        <f t="shared" si="21"/>
        <v>0</v>
      </c>
      <c r="J142" s="20">
        <f>SUM(J137:J141)</f>
        <v>0</v>
      </c>
      <c r="K142" s="21">
        <f t="shared" si="22"/>
        <v>0</v>
      </c>
    </row>
    <row r="143" spans="1:11" ht="14.4" thickTop="1" x14ac:dyDescent="0.25">
      <c r="A143" s="1">
        <f t="shared" si="18"/>
        <v>142</v>
      </c>
      <c r="C143" s="9"/>
      <c r="D143" s="9"/>
      <c r="E143" s="10"/>
      <c r="F143" s="9"/>
      <c r="G143" s="10"/>
      <c r="H143" s="9"/>
      <c r="I143" s="10"/>
      <c r="J143" s="9"/>
      <c r="K143" s="10"/>
    </row>
    <row r="144" spans="1:11" x14ac:dyDescent="0.25">
      <c r="A144" s="1">
        <f t="shared" si="18"/>
        <v>143</v>
      </c>
      <c r="B144" s="2" t="s">
        <v>107</v>
      </c>
      <c r="C144" s="9"/>
      <c r="D144" s="9"/>
      <c r="E144" s="10"/>
      <c r="F144" s="9"/>
      <c r="G144" s="10"/>
      <c r="H144" s="9"/>
      <c r="I144" s="10"/>
      <c r="J144" s="9"/>
      <c r="K144" s="10"/>
    </row>
    <row r="145" spans="1:11" x14ac:dyDescent="0.25">
      <c r="A145" s="1">
        <f t="shared" si="18"/>
        <v>144</v>
      </c>
      <c r="B145" s="2" t="s">
        <v>27</v>
      </c>
      <c r="C145" s="9"/>
      <c r="D145" s="9"/>
      <c r="E145" s="10"/>
      <c r="F145" s="9"/>
      <c r="G145" s="10"/>
      <c r="H145" s="9"/>
      <c r="I145" s="10"/>
      <c r="J145" s="9"/>
      <c r="K145" s="10"/>
    </row>
    <row r="146" spans="1:11" x14ac:dyDescent="0.25">
      <c r="A146" s="1">
        <f t="shared" si="18"/>
        <v>145</v>
      </c>
      <c r="B146" s="2" t="s">
        <v>108</v>
      </c>
      <c r="C146" s="9">
        <v>0</v>
      </c>
      <c r="D146" s="9">
        <v>0</v>
      </c>
      <c r="E146" s="10">
        <f>IFERROR(ROUND((D146-C146)/C146,4),0)</f>
        <v>0</v>
      </c>
      <c r="F146" s="9">
        <v>0</v>
      </c>
      <c r="G146" s="10">
        <f>IFERROR(ROUND((F146-D146)/D146,4),0)</f>
        <v>0</v>
      </c>
      <c r="H146" s="9">
        <v>0</v>
      </c>
      <c r="I146" s="10">
        <f>IFERROR(ROUND((H146-F146)/F146,4),0)</f>
        <v>0</v>
      </c>
      <c r="J146" s="9">
        <v>0</v>
      </c>
      <c r="K146" s="10">
        <f>IFERROR(ROUND((J146-H146)/H146,4),0)</f>
        <v>0</v>
      </c>
    </row>
    <row r="147" spans="1:11" x14ac:dyDescent="0.25">
      <c r="A147" s="1">
        <f t="shared" si="18"/>
        <v>146</v>
      </c>
      <c r="B147" s="2" t="s">
        <v>109</v>
      </c>
      <c r="C147" s="9">
        <v>4551012</v>
      </c>
      <c r="D147" s="9">
        <v>4653020</v>
      </c>
      <c r="E147" s="10">
        <f>IFERROR(ROUND((D147-C147)/C147,4),0)</f>
        <v>2.24E-2</v>
      </c>
      <c r="F147" s="9">
        <v>5090773</v>
      </c>
      <c r="G147" s="10">
        <f>IFERROR(ROUND((F147-D147)/D147,4),0)</f>
        <v>9.4100000000000003E-2</v>
      </c>
      <c r="H147" s="9">
        <v>6139491</v>
      </c>
      <c r="I147" s="10">
        <f>IFERROR(ROUND((H147-F147)/F147,4),0)</f>
        <v>0.20599999999999999</v>
      </c>
      <c r="J147" s="9">
        <v>6830290</v>
      </c>
      <c r="K147" s="10">
        <f>IFERROR(ROUND((J147-H147)/H147,4),0)</f>
        <v>0.1125</v>
      </c>
    </row>
    <row r="148" spans="1:11" x14ac:dyDescent="0.25">
      <c r="A148" s="1">
        <f t="shared" si="18"/>
        <v>147</v>
      </c>
      <c r="B148" s="2" t="s">
        <v>110</v>
      </c>
      <c r="C148" s="9">
        <v>46264</v>
      </c>
      <c r="D148" s="9">
        <v>44707</v>
      </c>
      <c r="E148" s="10">
        <f t="shared" ref="E148:E184" si="23">IFERROR(ROUND((D148-C148)/C148,4),0)</f>
        <v>-3.3700000000000001E-2</v>
      </c>
      <c r="F148" s="9">
        <v>41751</v>
      </c>
      <c r="G148" s="10">
        <f t="shared" ref="G148:G184" si="24">IFERROR(ROUND((F148-D148)/D148,4),0)</f>
        <v>-6.6100000000000006E-2</v>
      </c>
      <c r="H148" s="9">
        <v>41577</v>
      </c>
      <c r="I148" s="10">
        <f t="shared" ref="I148:I184" si="25">IFERROR(ROUND((H148-F148)/F148,4),0)</f>
        <v>-4.1999999999999997E-3</v>
      </c>
      <c r="J148" s="9">
        <v>45868</v>
      </c>
      <c r="K148" s="10">
        <f t="shared" ref="K148:K183" si="26">IFERROR(ROUND((J148-H148)/H148,4),0)</f>
        <v>0.1032</v>
      </c>
    </row>
    <row r="149" spans="1:11" x14ac:dyDescent="0.25">
      <c r="A149" s="1">
        <f t="shared" si="18"/>
        <v>148</v>
      </c>
      <c r="B149" s="2" t="s">
        <v>111</v>
      </c>
      <c r="C149" s="9">
        <v>48306</v>
      </c>
      <c r="D149" s="9">
        <v>1408</v>
      </c>
      <c r="E149" s="10">
        <f t="shared" si="23"/>
        <v>-0.97089999999999999</v>
      </c>
      <c r="F149" s="9">
        <v>0</v>
      </c>
      <c r="G149" s="10">
        <f t="shared" si="24"/>
        <v>-1</v>
      </c>
      <c r="H149" s="9">
        <v>0</v>
      </c>
      <c r="I149" s="10">
        <f t="shared" si="25"/>
        <v>0</v>
      </c>
      <c r="J149" s="9">
        <v>0</v>
      </c>
      <c r="K149" s="10">
        <f t="shared" si="26"/>
        <v>0</v>
      </c>
    </row>
    <row r="150" spans="1:11" ht="14.4" thickBot="1" x14ac:dyDescent="0.3">
      <c r="A150" s="1">
        <f t="shared" si="18"/>
        <v>149</v>
      </c>
      <c r="B150" s="2" t="s">
        <v>112</v>
      </c>
      <c r="C150" s="20">
        <f>SUM(C146:C149)</f>
        <v>4645582</v>
      </c>
      <c r="D150" s="20">
        <f>SUM(D146:D149)</f>
        <v>4699135</v>
      </c>
      <c r="E150" s="21">
        <f t="shared" si="23"/>
        <v>1.15E-2</v>
      </c>
      <c r="F150" s="20">
        <f>SUM(F146:F149)</f>
        <v>5132524</v>
      </c>
      <c r="G150" s="21">
        <f t="shared" si="24"/>
        <v>9.2200000000000004E-2</v>
      </c>
      <c r="H150" s="20">
        <f>SUM(H146:H149)</f>
        <v>6181068</v>
      </c>
      <c r="I150" s="21">
        <f t="shared" si="25"/>
        <v>0.20430000000000001</v>
      </c>
      <c r="J150" s="20">
        <f>SUM(J146:J149)</f>
        <v>6876158</v>
      </c>
      <c r="K150" s="21">
        <f t="shared" si="26"/>
        <v>0.1125</v>
      </c>
    </row>
    <row r="151" spans="1:11" ht="14.4" thickTop="1" x14ac:dyDescent="0.25">
      <c r="A151" s="1">
        <f t="shared" si="18"/>
        <v>150</v>
      </c>
      <c r="C151" s="9"/>
      <c r="D151" s="9"/>
      <c r="E151" s="10"/>
      <c r="F151" s="9"/>
      <c r="G151" s="10"/>
      <c r="H151" s="9"/>
      <c r="I151" s="10"/>
      <c r="J151" s="9"/>
      <c r="K151" s="10"/>
    </row>
    <row r="152" spans="1:11" x14ac:dyDescent="0.25">
      <c r="A152" s="1">
        <f t="shared" si="18"/>
        <v>151</v>
      </c>
      <c r="B152" s="2" t="s">
        <v>113</v>
      </c>
      <c r="C152" s="9"/>
      <c r="D152" s="9"/>
      <c r="E152" s="10"/>
      <c r="F152" s="9"/>
      <c r="G152" s="10"/>
      <c r="H152" s="9"/>
      <c r="I152" s="10"/>
      <c r="J152" s="9"/>
      <c r="K152" s="10"/>
    </row>
    <row r="153" spans="1:11" x14ac:dyDescent="0.25">
      <c r="A153" s="1">
        <f t="shared" si="18"/>
        <v>152</v>
      </c>
      <c r="B153" s="2" t="s">
        <v>27</v>
      </c>
      <c r="C153" s="9"/>
      <c r="D153" s="9"/>
      <c r="E153" s="10"/>
      <c r="F153" s="9"/>
      <c r="G153" s="10"/>
      <c r="H153" s="9"/>
      <c r="I153" s="10"/>
      <c r="J153" s="9"/>
      <c r="K153" s="10"/>
    </row>
    <row r="154" spans="1:11" x14ac:dyDescent="0.25">
      <c r="A154" s="1">
        <f t="shared" si="18"/>
        <v>153</v>
      </c>
      <c r="B154" s="2" t="s">
        <v>114</v>
      </c>
      <c r="C154" s="9">
        <v>0</v>
      </c>
      <c r="D154" s="9">
        <v>0</v>
      </c>
      <c r="E154" s="10">
        <f t="shared" si="23"/>
        <v>0</v>
      </c>
      <c r="F154" s="9">
        <v>0</v>
      </c>
      <c r="G154" s="10">
        <f t="shared" si="24"/>
        <v>0</v>
      </c>
      <c r="H154" s="9">
        <v>0</v>
      </c>
      <c r="I154" s="10">
        <f t="shared" si="25"/>
        <v>0</v>
      </c>
      <c r="J154" s="9">
        <v>0</v>
      </c>
      <c r="K154" s="10">
        <f t="shared" si="26"/>
        <v>0</v>
      </c>
    </row>
    <row r="155" spans="1:11" x14ac:dyDescent="0.25">
      <c r="A155" s="1">
        <f t="shared" si="18"/>
        <v>154</v>
      </c>
      <c r="B155" s="2" t="s">
        <v>115</v>
      </c>
      <c r="C155" s="9">
        <v>0</v>
      </c>
      <c r="D155" s="9">
        <v>0</v>
      </c>
      <c r="E155" s="10">
        <f t="shared" si="23"/>
        <v>0</v>
      </c>
      <c r="F155" s="9">
        <v>0</v>
      </c>
      <c r="G155" s="10">
        <f t="shared" si="24"/>
        <v>0</v>
      </c>
      <c r="H155" s="9">
        <v>0</v>
      </c>
      <c r="I155" s="10">
        <f t="shared" si="25"/>
        <v>0</v>
      </c>
      <c r="J155" s="9">
        <v>0</v>
      </c>
      <c r="K155" s="10">
        <f t="shared" si="26"/>
        <v>0</v>
      </c>
    </row>
    <row r="156" spans="1:11" x14ac:dyDescent="0.25">
      <c r="A156" s="1">
        <f t="shared" si="18"/>
        <v>155</v>
      </c>
      <c r="B156" s="2" t="s">
        <v>116</v>
      </c>
      <c r="C156" s="9">
        <v>46606</v>
      </c>
      <c r="D156" s="9">
        <v>97212</v>
      </c>
      <c r="E156" s="10">
        <f t="shared" si="23"/>
        <v>1.0858000000000001</v>
      </c>
      <c r="F156" s="9">
        <v>70300</v>
      </c>
      <c r="G156" s="10">
        <f t="shared" si="24"/>
        <v>-0.27679999999999999</v>
      </c>
      <c r="H156" s="9">
        <v>54386</v>
      </c>
      <c r="I156" s="10">
        <f t="shared" si="25"/>
        <v>-0.22639999999999999</v>
      </c>
      <c r="J156" s="9">
        <v>60491</v>
      </c>
      <c r="K156" s="10">
        <f t="shared" si="26"/>
        <v>0.1123</v>
      </c>
    </row>
    <row r="157" spans="1:11" x14ac:dyDescent="0.25">
      <c r="A157" s="1">
        <f t="shared" si="18"/>
        <v>156</v>
      </c>
      <c r="B157" s="2" t="s">
        <v>117</v>
      </c>
      <c r="C157" s="9">
        <v>0</v>
      </c>
      <c r="D157" s="9">
        <v>0</v>
      </c>
      <c r="E157" s="10">
        <f t="shared" si="23"/>
        <v>0</v>
      </c>
      <c r="F157" s="9">
        <v>0</v>
      </c>
      <c r="G157" s="10">
        <f t="shared" si="24"/>
        <v>0</v>
      </c>
      <c r="H157" s="9">
        <v>0</v>
      </c>
      <c r="I157" s="10">
        <f t="shared" si="25"/>
        <v>0</v>
      </c>
      <c r="J157" s="9">
        <v>0</v>
      </c>
      <c r="K157" s="10">
        <f t="shared" si="26"/>
        <v>0</v>
      </c>
    </row>
    <row r="158" spans="1:11" ht="14.4" thickBot="1" x14ac:dyDescent="0.3">
      <c r="A158" s="1">
        <f t="shared" si="18"/>
        <v>157</v>
      </c>
      <c r="B158" s="2" t="s">
        <v>118</v>
      </c>
      <c r="C158" s="20">
        <f>SUM(C154:C157)</f>
        <v>46606</v>
      </c>
      <c r="D158" s="20">
        <f>SUM(D154:D157)</f>
        <v>97212</v>
      </c>
      <c r="E158" s="21">
        <f t="shared" si="23"/>
        <v>1.0858000000000001</v>
      </c>
      <c r="F158" s="20">
        <f>SUM(F154:F157)</f>
        <v>70300</v>
      </c>
      <c r="G158" s="21">
        <f t="shared" si="24"/>
        <v>-0.27679999999999999</v>
      </c>
      <c r="H158" s="20">
        <f>SUM(H154:H157)</f>
        <v>54386</v>
      </c>
      <c r="I158" s="21">
        <f t="shared" si="25"/>
        <v>-0.22639999999999999</v>
      </c>
      <c r="J158" s="20">
        <f>SUM(J154:J157)</f>
        <v>60491</v>
      </c>
      <c r="K158" s="21">
        <f t="shared" si="26"/>
        <v>0.1123</v>
      </c>
    </row>
    <row r="159" spans="1:11" ht="14.4" thickTop="1" x14ac:dyDescent="0.25">
      <c r="A159" s="1">
        <f t="shared" si="18"/>
        <v>158</v>
      </c>
      <c r="C159" s="9"/>
      <c r="D159" s="9"/>
      <c r="E159" s="10"/>
      <c r="F159" s="9"/>
      <c r="G159" s="10"/>
      <c r="H159" s="9"/>
      <c r="I159" s="10"/>
      <c r="J159" s="9"/>
      <c r="K159" s="10"/>
    </row>
    <row r="160" spans="1:11" x14ac:dyDescent="0.25">
      <c r="A160" s="1">
        <f t="shared" si="18"/>
        <v>159</v>
      </c>
      <c r="B160" s="2" t="s">
        <v>119</v>
      </c>
      <c r="C160" s="9"/>
      <c r="D160" s="9"/>
      <c r="E160" s="10"/>
      <c r="F160" s="9"/>
      <c r="G160" s="10"/>
      <c r="H160" s="9"/>
      <c r="I160" s="10"/>
      <c r="J160" s="9"/>
      <c r="K160" s="10"/>
    </row>
    <row r="161" spans="1:11" x14ac:dyDescent="0.25">
      <c r="A161" s="1">
        <f t="shared" ref="A161:A224" si="27">A160+1</f>
        <v>160</v>
      </c>
      <c r="B161" s="2" t="s">
        <v>27</v>
      </c>
      <c r="C161" s="9"/>
      <c r="D161" s="9"/>
      <c r="E161" s="10"/>
      <c r="F161" s="9"/>
      <c r="G161" s="10"/>
      <c r="H161" s="9"/>
      <c r="I161" s="10"/>
      <c r="J161" s="9"/>
      <c r="K161" s="10"/>
    </row>
    <row r="162" spans="1:11" x14ac:dyDescent="0.25">
      <c r="A162" s="1">
        <f t="shared" si="27"/>
        <v>161</v>
      </c>
      <c r="B162" s="2" t="s">
        <v>120</v>
      </c>
      <c r="C162" s="9">
        <v>19645596</v>
      </c>
      <c r="D162" s="9">
        <v>19403606</v>
      </c>
      <c r="E162" s="10">
        <f t="shared" si="23"/>
        <v>-1.23E-2</v>
      </c>
      <c r="F162" s="9">
        <v>18922376</v>
      </c>
      <c r="G162" s="10">
        <f t="shared" si="24"/>
        <v>-2.4799999999999999E-2</v>
      </c>
      <c r="H162" s="9">
        <v>19939026</v>
      </c>
      <c r="I162" s="10">
        <f t="shared" si="25"/>
        <v>5.3699999999999998E-2</v>
      </c>
      <c r="J162" s="9">
        <v>23116790</v>
      </c>
      <c r="K162" s="10">
        <f t="shared" si="26"/>
        <v>0.15939999999999999</v>
      </c>
    </row>
    <row r="163" spans="1:11" x14ac:dyDescent="0.25">
      <c r="A163" s="1">
        <f t="shared" si="27"/>
        <v>162</v>
      </c>
      <c r="B163" s="2" t="s">
        <v>121</v>
      </c>
      <c r="C163" s="9">
        <v>6965663</v>
      </c>
      <c r="D163" s="9">
        <v>6984474</v>
      </c>
      <c r="E163" s="10">
        <f t="shared" si="23"/>
        <v>2.7000000000000001E-3</v>
      </c>
      <c r="F163" s="9">
        <v>7601374</v>
      </c>
      <c r="G163" s="10">
        <f t="shared" si="24"/>
        <v>8.8300000000000003E-2</v>
      </c>
      <c r="H163" s="9">
        <v>8813219</v>
      </c>
      <c r="I163" s="10">
        <f t="shared" si="25"/>
        <v>0.15939999999999999</v>
      </c>
      <c r="J163" s="9">
        <v>10475820</v>
      </c>
      <c r="K163" s="10">
        <f t="shared" si="26"/>
        <v>0.18859999999999999</v>
      </c>
    </row>
    <row r="164" spans="1:11" x14ac:dyDescent="0.25">
      <c r="A164" s="1">
        <f t="shared" si="27"/>
        <v>163</v>
      </c>
      <c r="B164" s="2" t="s">
        <v>122</v>
      </c>
      <c r="C164" s="9">
        <v>0</v>
      </c>
      <c r="D164" s="9">
        <v>0</v>
      </c>
      <c r="E164" s="10">
        <f t="shared" si="23"/>
        <v>0</v>
      </c>
      <c r="F164" s="9">
        <v>0</v>
      </c>
      <c r="G164" s="10">
        <f t="shared" si="24"/>
        <v>0</v>
      </c>
      <c r="H164" s="9">
        <v>0</v>
      </c>
      <c r="I164" s="10">
        <f t="shared" si="25"/>
        <v>0</v>
      </c>
      <c r="J164" s="9">
        <v>0</v>
      </c>
      <c r="K164" s="10">
        <f t="shared" si="26"/>
        <v>0</v>
      </c>
    </row>
    <row r="165" spans="1:11" x14ac:dyDescent="0.25">
      <c r="A165" s="1">
        <f t="shared" si="27"/>
        <v>164</v>
      </c>
      <c r="B165" s="2" t="s">
        <v>123</v>
      </c>
      <c r="C165" s="9">
        <v>2443679</v>
      </c>
      <c r="D165" s="9">
        <v>2689493</v>
      </c>
      <c r="E165" s="10">
        <f t="shared" si="23"/>
        <v>0.10059999999999999</v>
      </c>
      <c r="F165" s="9">
        <v>3027033</v>
      </c>
      <c r="G165" s="10">
        <f t="shared" si="24"/>
        <v>0.1255</v>
      </c>
      <c r="H165" s="9">
        <v>5363914</v>
      </c>
      <c r="I165" s="10">
        <f t="shared" si="25"/>
        <v>0.77200000000000002</v>
      </c>
      <c r="J165" s="9">
        <v>4626084</v>
      </c>
      <c r="K165" s="10">
        <f t="shared" si="26"/>
        <v>-0.1376</v>
      </c>
    </row>
    <row r="166" spans="1:11" x14ac:dyDescent="0.25">
      <c r="A166" s="1">
        <f t="shared" si="27"/>
        <v>165</v>
      </c>
      <c r="B166" s="2" t="s">
        <v>124</v>
      </c>
      <c r="C166" s="9">
        <v>0</v>
      </c>
      <c r="D166" s="9">
        <v>0</v>
      </c>
      <c r="E166" s="10">
        <f t="shared" si="23"/>
        <v>0</v>
      </c>
      <c r="F166" s="9">
        <v>0</v>
      </c>
      <c r="G166" s="10">
        <f t="shared" si="24"/>
        <v>0</v>
      </c>
      <c r="H166" s="9">
        <v>0</v>
      </c>
      <c r="I166" s="10">
        <f t="shared" si="25"/>
        <v>0</v>
      </c>
      <c r="J166" s="9">
        <v>0</v>
      </c>
      <c r="K166" s="10">
        <f t="shared" si="26"/>
        <v>0</v>
      </c>
    </row>
    <row r="167" spans="1:11" x14ac:dyDescent="0.25">
      <c r="A167" s="1">
        <f t="shared" si="27"/>
        <v>166</v>
      </c>
      <c r="B167" s="2" t="s">
        <v>125</v>
      </c>
      <c r="C167" s="9">
        <v>1286939</v>
      </c>
      <c r="D167" s="9">
        <v>1490352</v>
      </c>
      <c r="E167" s="10">
        <f t="shared" si="23"/>
        <v>0.15809999999999999</v>
      </c>
      <c r="F167" s="9">
        <v>2992525</v>
      </c>
      <c r="G167" s="10">
        <f t="shared" si="24"/>
        <v>1.0079</v>
      </c>
      <c r="H167" s="9">
        <v>1986806</v>
      </c>
      <c r="I167" s="10">
        <f t="shared" si="25"/>
        <v>-0.33610000000000001</v>
      </c>
      <c r="J167" s="9">
        <v>2331330</v>
      </c>
      <c r="K167" s="10">
        <f t="shared" si="26"/>
        <v>0.1734</v>
      </c>
    </row>
    <row r="168" spans="1:11" x14ac:dyDescent="0.25">
      <c r="A168" s="1">
        <f t="shared" si="27"/>
        <v>167</v>
      </c>
      <c r="B168" s="2" t="s">
        <v>126</v>
      </c>
      <c r="C168" s="9">
        <v>1038508</v>
      </c>
      <c r="D168" s="9">
        <v>1840782</v>
      </c>
      <c r="E168" s="10">
        <f t="shared" si="23"/>
        <v>0.77249999999999996</v>
      </c>
      <c r="F168" s="9">
        <v>2626049</v>
      </c>
      <c r="G168" s="10">
        <f t="shared" si="24"/>
        <v>0.42659999999999998</v>
      </c>
      <c r="H168" s="9">
        <v>2459670</v>
      </c>
      <c r="I168" s="10">
        <f t="shared" si="25"/>
        <v>-6.3399999999999998E-2</v>
      </c>
      <c r="J168" s="9">
        <v>2342227</v>
      </c>
      <c r="K168" s="10">
        <f t="shared" si="26"/>
        <v>-4.7699999999999999E-2</v>
      </c>
    </row>
    <row r="169" spans="1:11" x14ac:dyDescent="0.25">
      <c r="A169" s="1">
        <f t="shared" si="27"/>
        <v>168</v>
      </c>
      <c r="B169" s="2" t="s">
        <v>127</v>
      </c>
      <c r="C169" s="9">
        <v>0</v>
      </c>
      <c r="D169" s="9">
        <v>0</v>
      </c>
      <c r="E169" s="10">
        <f t="shared" si="23"/>
        <v>0</v>
      </c>
      <c r="F169" s="9">
        <v>0</v>
      </c>
      <c r="G169" s="10">
        <f t="shared" si="24"/>
        <v>0</v>
      </c>
      <c r="H169" s="9">
        <v>0</v>
      </c>
      <c r="I169" s="10">
        <f t="shared" si="25"/>
        <v>0</v>
      </c>
      <c r="J169" s="9">
        <v>0</v>
      </c>
      <c r="K169" s="10">
        <f t="shared" si="26"/>
        <v>0</v>
      </c>
    </row>
    <row r="170" spans="1:11" x14ac:dyDescent="0.25">
      <c r="A170" s="1">
        <f t="shared" si="27"/>
        <v>169</v>
      </c>
      <c r="B170" s="2" t="s">
        <v>128</v>
      </c>
      <c r="C170" s="9">
        <v>1668748</v>
      </c>
      <c r="D170" s="9">
        <v>1579374</v>
      </c>
      <c r="E170" s="10">
        <f t="shared" si="23"/>
        <v>-5.3600000000000002E-2</v>
      </c>
      <c r="F170" s="9">
        <v>1581087</v>
      </c>
      <c r="G170" s="10">
        <f t="shared" si="24"/>
        <v>1.1000000000000001E-3</v>
      </c>
      <c r="H170" s="9">
        <v>1764411</v>
      </c>
      <c r="I170" s="10">
        <f t="shared" si="25"/>
        <v>0.1159</v>
      </c>
      <c r="J170" s="9">
        <v>1835435</v>
      </c>
      <c r="K170" s="10">
        <f t="shared" si="26"/>
        <v>4.0300000000000002E-2</v>
      </c>
    </row>
    <row r="171" spans="1:11" x14ac:dyDescent="0.25">
      <c r="A171" s="1">
        <f t="shared" si="27"/>
        <v>170</v>
      </c>
      <c r="B171" s="2" t="s">
        <v>129</v>
      </c>
      <c r="C171" s="9">
        <v>411229</v>
      </c>
      <c r="D171" s="9">
        <v>493954</v>
      </c>
      <c r="E171" s="10">
        <f t="shared" si="23"/>
        <v>0.20119999999999999</v>
      </c>
      <c r="F171" s="9">
        <v>600420</v>
      </c>
      <c r="G171" s="10">
        <f t="shared" si="24"/>
        <v>0.2155</v>
      </c>
      <c r="H171" s="9">
        <v>557551</v>
      </c>
      <c r="I171" s="10">
        <f t="shared" si="25"/>
        <v>-7.1400000000000005E-2</v>
      </c>
      <c r="J171" s="9">
        <v>565656</v>
      </c>
      <c r="K171" s="10">
        <f t="shared" si="26"/>
        <v>1.4500000000000001E-2</v>
      </c>
    </row>
    <row r="172" spans="1:11" x14ac:dyDescent="0.25">
      <c r="A172" s="1">
        <f t="shared" si="27"/>
        <v>171</v>
      </c>
      <c r="B172" s="2" t="s">
        <v>130</v>
      </c>
      <c r="C172" s="9">
        <v>290087</v>
      </c>
      <c r="D172" s="9">
        <v>302878</v>
      </c>
      <c r="E172" s="10">
        <f t="shared" si="23"/>
        <v>4.41E-2</v>
      </c>
      <c r="F172" s="9">
        <v>510604</v>
      </c>
      <c r="G172" s="10">
        <f t="shared" si="24"/>
        <v>0.68579999999999997</v>
      </c>
      <c r="H172" s="9">
        <v>631566</v>
      </c>
      <c r="I172" s="10">
        <f t="shared" si="25"/>
        <v>0.2369</v>
      </c>
      <c r="J172" s="9">
        <v>360211</v>
      </c>
      <c r="K172" s="10">
        <f t="shared" si="26"/>
        <v>-0.42970000000000003</v>
      </c>
    </row>
    <row r="173" spans="1:11" x14ac:dyDescent="0.25">
      <c r="A173" s="1">
        <f t="shared" si="27"/>
        <v>172</v>
      </c>
      <c r="B173" s="2" t="s">
        <v>131</v>
      </c>
      <c r="C173" s="9">
        <v>4393118</v>
      </c>
      <c r="D173" s="9">
        <v>4531295</v>
      </c>
      <c r="E173" s="10">
        <f t="shared" si="23"/>
        <v>3.15E-2</v>
      </c>
      <c r="F173" s="9">
        <v>4893506</v>
      </c>
      <c r="G173" s="10">
        <f t="shared" si="24"/>
        <v>7.9899999999999999E-2</v>
      </c>
      <c r="H173" s="9">
        <v>5195575</v>
      </c>
      <c r="I173" s="10">
        <f t="shared" si="25"/>
        <v>6.1699999999999998E-2</v>
      </c>
      <c r="J173" s="9">
        <v>5567680</v>
      </c>
      <c r="K173" s="10">
        <f t="shared" si="26"/>
        <v>7.1599999999999997E-2</v>
      </c>
    </row>
    <row r="174" spans="1:11" x14ac:dyDescent="0.25">
      <c r="A174" s="1">
        <f t="shared" si="27"/>
        <v>173</v>
      </c>
      <c r="B174" s="2" t="s">
        <v>132</v>
      </c>
      <c r="C174" s="11">
        <v>0</v>
      </c>
      <c r="D174" s="11">
        <v>0</v>
      </c>
      <c r="E174" s="12">
        <f t="shared" si="23"/>
        <v>0</v>
      </c>
      <c r="F174" s="11">
        <v>0</v>
      </c>
      <c r="G174" s="12">
        <f t="shared" si="24"/>
        <v>0</v>
      </c>
      <c r="H174" s="11">
        <v>0</v>
      </c>
      <c r="I174" s="12">
        <f t="shared" si="25"/>
        <v>0</v>
      </c>
      <c r="J174" s="11">
        <v>0</v>
      </c>
      <c r="K174" s="12">
        <f t="shared" si="26"/>
        <v>0</v>
      </c>
    </row>
    <row r="175" spans="1:11" x14ac:dyDescent="0.25">
      <c r="A175" s="1">
        <f t="shared" si="27"/>
        <v>174</v>
      </c>
      <c r="B175" s="2" t="s">
        <v>37</v>
      </c>
      <c r="C175" s="16">
        <f>SUM(C162:C163)+SUM(C165:C170)+SUM(C172:C174)-C164-C171</f>
        <v>37321109</v>
      </c>
      <c r="D175" s="16">
        <f>SUM(D162:D163)+SUM(D165:D170)+SUM(D172:D174)-D164-D171</f>
        <v>38328300</v>
      </c>
      <c r="E175" s="17">
        <f t="shared" si="23"/>
        <v>2.7E-2</v>
      </c>
      <c r="F175" s="16">
        <f>SUM(F162:F163)+SUM(F165:F170)+SUM(F172:F174)-F164-F171</f>
        <v>41554134</v>
      </c>
      <c r="G175" s="17">
        <f t="shared" si="24"/>
        <v>8.4199999999999997E-2</v>
      </c>
      <c r="H175" s="16">
        <f>SUM(H162:H163)+SUM(H165:H170)+SUM(H172:H174)-H164-H171</f>
        <v>45596636</v>
      </c>
      <c r="I175" s="17">
        <f t="shared" si="25"/>
        <v>9.7299999999999998E-2</v>
      </c>
      <c r="J175" s="16">
        <f>SUM(J162:J163)+SUM(J165:J170)+SUM(J172:J174)-J164-J171</f>
        <v>50089921</v>
      </c>
      <c r="K175" s="17">
        <f t="shared" si="26"/>
        <v>9.8500000000000004E-2</v>
      </c>
    </row>
    <row r="176" spans="1:11" x14ac:dyDescent="0.25">
      <c r="A176" s="1">
        <f t="shared" si="27"/>
        <v>175</v>
      </c>
      <c r="B176" s="2" t="s">
        <v>38</v>
      </c>
      <c r="C176" s="9"/>
      <c r="D176" s="9"/>
      <c r="E176" s="10">
        <f t="shared" si="23"/>
        <v>0</v>
      </c>
      <c r="F176" s="9"/>
      <c r="G176" s="10">
        <f t="shared" si="24"/>
        <v>0</v>
      </c>
      <c r="H176" s="9"/>
      <c r="I176" s="10">
        <f t="shared" si="25"/>
        <v>0</v>
      </c>
      <c r="J176" s="9"/>
      <c r="K176" s="10">
        <f t="shared" si="26"/>
        <v>0</v>
      </c>
    </row>
    <row r="177" spans="1:11" x14ac:dyDescent="0.25">
      <c r="A177" s="1">
        <f t="shared" si="27"/>
        <v>176</v>
      </c>
      <c r="B177" s="2" t="s">
        <v>133</v>
      </c>
      <c r="C177" s="9">
        <v>1990660</v>
      </c>
      <c r="D177" s="9">
        <v>2710415</v>
      </c>
      <c r="E177" s="10">
        <f t="shared" si="23"/>
        <v>0.36159999999999998</v>
      </c>
      <c r="F177" s="9">
        <v>2961531</v>
      </c>
      <c r="G177" s="10">
        <f t="shared" si="24"/>
        <v>9.2600000000000002E-2</v>
      </c>
      <c r="H177" s="9">
        <v>3119736</v>
      </c>
      <c r="I177" s="10">
        <f t="shared" si="25"/>
        <v>5.3400000000000003E-2</v>
      </c>
      <c r="J177" s="9">
        <v>2906231</v>
      </c>
      <c r="K177" s="10">
        <f t="shared" si="26"/>
        <v>-6.8400000000000002E-2</v>
      </c>
    </row>
    <row r="178" spans="1:11" ht="14.4" thickBot="1" x14ac:dyDescent="0.3">
      <c r="A178" s="1">
        <f t="shared" si="27"/>
        <v>177</v>
      </c>
      <c r="B178" s="2" t="s">
        <v>134</v>
      </c>
      <c r="C178" s="20">
        <f>C175+C177</f>
        <v>39311769</v>
      </c>
      <c r="D178" s="20">
        <f>D175+D177</f>
        <v>41038715</v>
      </c>
      <c r="E178" s="21">
        <f t="shared" si="23"/>
        <v>4.3900000000000002E-2</v>
      </c>
      <c r="F178" s="20">
        <f>F175+F177</f>
        <v>44515665</v>
      </c>
      <c r="G178" s="21">
        <f t="shared" si="24"/>
        <v>8.4699999999999998E-2</v>
      </c>
      <c r="H178" s="20">
        <f>H175+H177</f>
        <v>48716372</v>
      </c>
      <c r="I178" s="21">
        <f t="shared" si="25"/>
        <v>9.4399999999999998E-2</v>
      </c>
      <c r="J178" s="20">
        <f>J175+J177</f>
        <v>52996152</v>
      </c>
      <c r="K178" s="21">
        <f t="shared" si="26"/>
        <v>8.7900000000000006E-2</v>
      </c>
    </row>
    <row r="179" spans="1:11" ht="14.4" thickTop="1" x14ac:dyDescent="0.25">
      <c r="A179" s="1">
        <f t="shared" si="27"/>
        <v>178</v>
      </c>
      <c r="C179" s="9"/>
      <c r="D179" s="9"/>
      <c r="E179" s="10">
        <f t="shared" si="23"/>
        <v>0</v>
      </c>
      <c r="F179" s="9"/>
      <c r="G179" s="10">
        <f t="shared" si="24"/>
        <v>0</v>
      </c>
      <c r="H179" s="9"/>
      <c r="I179" s="10">
        <f t="shared" si="25"/>
        <v>0</v>
      </c>
      <c r="J179" s="9"/>
      <c r="K179" s="10">
        <f t="shared" si="26"/>
        <v>0</v>
      </c>
    </row>
    <row r="180" spans="1:11" ht="14.4" thickBot="1" x14ac:dyDescent="0.3">
      <c r="A180" s="1">
        <f t="shared" si="27"/>
        <v>179</v>
      </c>
      <c r="B180" s="2" t="s">
        <v>135</v>
      </c>
      <c r="C180" s="14">
        <f>C86+C107+C133+C142+C150+C158+C178</f>
        <v>542862877</v>
      </c>
      <c r="D180" s="14">
        <f>D86+D107+D133+D142+D150+D158+D178</f>
        <v>708934649</v>
      </c>
      <c r="E180" s="15">
        <f t="shared" si="23"/>
        <v>0.30590000000000001</v>
      </c>
      <c r="F180" s="14">
        <f>F86+F107+F133+F142+F150+F158+F178</f>
        <v>990549793</v>
      </c>
      <c r="G180" s="15">
        <f t="shared" si="24"/>
        <v>0.3972</v>
      </c>
      <c r="H180" s="14">
        <f>H86+H107+H133+H142+H150+H158+H178</f>
        <v>856245903</v>
      </c>
      <c r="I180" s="15">
        <f t="shared" si="25"/>
        <v>-0.1356</v>
      </c>
      <c r="J180" s="14">
        <f>J86+J107+J133+J142+J150+J158+J178</f>
        <v>872327274</v>
      </c>
      <c r="K180" s="15">
        <f t="shared" si="26"/>
        <v>1.8800000000000001E-2</v>
      </c>
    </row>
    <row r="181" spans="1:11" ht="14.4" thickTop="1" x14ac:dyDescent="0.25">
      <c r="A181" s="1">
        <f t="shared" si="27"/>
        <v>180</v>
      </c>
      <c r="C181" s="9"/>
      <c r="D181" s="9"/>
      <c r="E181" s="10">
        <f t="shared" si="23"/>
        <v>0</v>
      </c>
      <c r="F181" s="9"/>
      <c r="G181" s="10">
        <f t="shared" si="24"/>
        <v>0</v>
      </c>
      <c r="H181" s="9"/>
      <c r="I181" s="10">
        <f t="shared" si="25"/>
        <v>0</v>
      </c>
      <c r="J181" s="9"/>
      <c r="K181" s="10">
        <f t="shared" si="26"/>
        <v>0</v>
      </c>
    </row>
    <row r="182" spans="1:11" x14ac:dyDescent="0.25">
      <c r="A182" s="1">
        <f t="shared" si="27"/>
        <v>181</v>
      </c>
      <c r="B182" s="2" t="s">
        <v>136</v>
      </c>
      <c r="C182" s="9">
        <f>C54+C73+C85+C98+C121+C142+C150+C158+C175</f>
        <v>453687054</v>
      </c>
      <c r="D182" s="9">
        <f>D54+D73+D85+D98+D121+D142+D150+D158+D175</f>
        <v>590017780</v>
      </c>
      <c r="E182" s="10">
        <f t="shared" si="23"/>
        <v>0.30049999999999999</v>
      </c>
      <c r="F182" s="9">
        <f>F54+F73+F85+F98+F121+F142+F150+F158+F175</f>
        <v>873717138</v>
      </c>
      <c r="G182" s="10">
        <f t="shared" si="24"/>
        <v>0.48080000000000001</v>
      </c>
      <c r="H182" s="9">
        <f>H54+H73+H85+H98+H121+H142+H150+H158+H175</f>
        <v>726230220</v>
      </c>
      <c r="I182" s="10">
        <f t="shared" si="25"/>
        <v>-0.16880000000000001</v>
      </c>
      <c r="J182" s="9">
        <f>J54+J73+J85+J98+J121+J142+J150+J158+J175</f>
        <v>762766845</v>
      </c>
      <c r="K182" s="10">
        <f t="shared" si="26"/>
        <v>5.0299999999999997E-2</v>
      </c>
    </row>
    <row r="183" spans="1:11" x14ac:dyDescent="0.25">
      <c r="A183" s="1">
        <f t="shared" si="27"/>
        <v>182</v>
      </c>
      <c r="B183" s="2" t="s">
        <v>137</v>
      </c>
      <c r="C183" s="11">
        <f>C61+C79+C106+C132+C177</f>
        <v>89175823</v>
      </c>
      <c r="D183" s="11">
        <f>D61+D79+D106+D132+D177</f>
        <v>118916869</v>
      </c>
      <c r="E183" s="12">
        <f t="shared" si="23"/>
        <v>0.33350000000000002</v>
      </c>
      <c r="F183" s="11">
        <f>F61+F79+F106+F132+F177</f>
        <v>116832655</v>
      </c>
      <c r="G183" s="12">
        <f t="shared" si="24"/>
        <v>-1.7500000000000002E-2</v>
      </c>
      <c r="H183" s="11">
        <f>H61+H79+H106+H132+H177</f>
        <v>130015683</v>
      </c>
      <c r="I183" s="12">
        <f t="shared" si="25"/>
        <v>0.1128</v>
      </c>
      <c r="J183" s="11">
        <f>J61+J79+J106+J132+J177</f>
        <v>109560429</v>
      </c>
      <c r="K183" s="12">
        <f t="shared" si="26"/>
        <v>-0.1573</v>
      </c>
    </row>
    <row r="184" spans="1:11" ht="14.4" thickBot="1" x14ac:dyDescent="0.3">
      <c r="A184" s="1">
        <f t="shared" si="27"/>
        <v>183</v>
      </c>
      <c r="C184" s="20">
        <f>C182+C183</f>
        <v>542862877</v>
      </c>
      <c r="D184" s="20">
        <f>D182+D183</f>
        <v>708934649</v>
      </c>
      <c r="E184" s="21">
        <f t="shared" si="23"/>
        <v>0.30590000000000001</v>
      </c>
      <c r="F184" s="20">
        <f>F182+F183</f>
        <v>990549793</v>
      </c>
      <c r="G184" s="21">
        <f t="shared" si="24"/>
        <v>0.3972</v>
      </c>
      <c r="H184" s="20">
        <f>H182+H183</f>
        <v>856245903</v>
      </c>
      <c r="I184" s="21">
        <f t="shared" si="25"/>
        <v>-0.1356</v>
      </c>
      <c r="J184" s="20">
        <f>J182+J183</f>
        <v>872327274</v>
      </c>
      <c r="K184" s="21">
        <f>IFERROR(ROUND((J184-H184)/H184,4),0)</f>
        <v>1.8800000000000001E-2</v>
      </c>
    </row>
    <row r="185" spans="1:11" ht="14.4" thickTop="1" x14ac:dyDescent="0.25">
      <c r="A185" s="1">
        <f t="shared" si="27"/>
        <v>184</v>
      </c>
      <c r="B185" s="2" t="s">
        <v>135</v>
      </c>
      <c r="C185" s="9"/>
      <c r="D185" s="9"/>
      <c r="E185" s="10"/>
      <c r="F185" s="9"/>
      <c r="G185" s="10"/>
      <c r="H185" s="9"/>
      <c r="I185" s="10"/>
      <c r="J185" s="9"/>
      <c r="K185" s="10"/>
    </row>
    <row r="186" spans="1:11" x14ac:dyDescent="0.25">
      <c r="A186" s="1">
        <f t="shared" si="27"/>
        <v>185</v>
      </c>
      <c r="C186" s="9"/>
      <c r="D186" s="9"/>
      <c r="E186" s="10"/>
      <c r="F186" s="9"/>
      <c r="G186" s="10"/>
      <c r="H186" s="9"/>
      <c r="I186" s="10"/>
      <c r="J186" s="9"/>
      <c r="K186" s="10"/>
    </row>
    <row r="187" spans="1:11" x14ac:dyDescent="0.25">
      <c r="A187" s="1">
        <f t="shared" si="27"/>
        <v>186</v>
      </c>
      <c r="B187" s="2" t="s">
        <v>5</v>
      </c>
      <c r="C187" s="9"/>
      <c r="D187" s="9"/>
      <c r="E187" s="10"/>
      <c r="F187" s="9"/>
      <c r="G187" s="10"/>
      <c r="H187" s="9"/>
      <c r="I187" s="10"/>
      <c r="J187" s="9"/>
      <c r="K187" s="10"/>
    </row>
    <row r="188" spans="1:11" x14ac:dyDescent="0.25">
      <c r="A188" s="1">
        <f t="shared" si="27"/>
        <v>187</v>
      </c>
      <c r="B188" s="2" t="s">
        <v>6</v>
      </c>
      <c r="C188" s="9"/>
      <c r="D188" s="9"/>
      <c r="E188" s="10"/>
      <c r="F188" s="9"/>
      <c r="G188" s="10"/>
      <c r="H188" s="9"/>
      <c r="I188" s="10"/>
      <c r="J188" s="9"/>
      <c r="K188" s="10"/>
    </row>
    <row r="189" spans="1:11" x14ac:dyDescent="0.25">
      <c r="A189" s="1">
        <f t="shared" si="27"/>
        <v>188</v>
      </c>
      <c r="B189" s="2" t="s">
        <v>166</v>
      </c>
      <c r="C189" s="9"/>
      <c r="D189" s="9"/>
      <c r="E189" s="10"/>
      <c r="F189" s="9"/>
      <c r="G189" s="10"/>
      <c r="H189" s="9"/>
      <c r="I189" s="10"/>
      <c r="J189" s="9"/>
      <c r="K189" s="10"/>
    </row>
    <row r="190" spans="1:11" x14ac:dyDescent="0.25">
      <c r="A190" s="1">
        <f t="shared" si="27"/>
        <v>189</v>
      </c>
      <c r="B190" s="2" t="s">
        <v>7</v>
      </c>
      <c r="C190" s="9">
        <v>4671657</v>
      </c>
      <c r="D190" s="9">
        <v>5533119</v>
      </c>
      <c r="E190" s="10">
        <f>ROUND((D190-C190)/C190,4)</f>
        <v>0.18440000000000001</v>
      </c>
      <c r="F190" s="9">
        <v>5631498</v>
      </c>
      <c r="G190" s="10">
        <f t="shared" ref="G190" si="28">ROUND((F190-D190)/D190,4)</f>
        <v>1.78E-2</v>
      </c>
      <c r="H190" s="9">
        <v>6057711</v>
      </c>
      <c r="I190" s="10">
        <f t="shared" ref="I190" si="29">ROUND((H190-F190)/F190,4)</f>
        <v>7.5700000000000003E-2</v>
      </c>
      <c r="J190" s="9">
        <v>12289249</v>
      </c>
      <c r="K190" s="10">
        <f t="shared" ref="K190" si="30">ROUND((J190-H190)/H190,4)</f>
        <v>1.0286999999999999</v>
      </c>
    </row>
    <row r="191" spans="1:11" x14ac:dyDescent="0.25">
      <c r="A191" s="1">
        <f t="shared" si="27"/>
        <v>190</v>
      </c>
      <c r="C191" s="9"/>
      <c r="D191" s="9"/>
      <c r="E191" s="10"/>
      <c r="F191" s="9"/>
      <c r="G191" s="10"/>
      <c r="H191" s="9"/>
      <c r="I191" s="10"/>
      <c r="J191" s="9"/>
      <c r="K191" s="10"/>
    </row>
    <row r="192" spans="1:11" x14ac:dyDescent="0.25">
      <c r="A192" s="1">
        <f t="shared" si="27"/>
        <v>191</v>
      </c>
      <c r="B192" s="8" t="s">
        <v>149</v>
      </c>
    </row>
    <row r="193" spans="1:11" x14ac:dyDescent="0.25">
      <c r="A193" s="1">
        <f t="shared" si="27"/>
        <v>192</v>
      </c>
      <c r="B193" s="2" t="s">
        <v>150</v>
      </c>
    </row>
    <row r="194" spans="1:11" x14ac:dyDescent="0.25">
      <c r="A194" s="1">
        <f t="shared" si="27"/>
        <v>193</v>
      </c>
      <c r="B194" s="2" t="s">
        <v>151</v>
      </c>
      <c r="C194" s="9">
        <v>0</v>
      </c>
      <c r="D194" s="9">
        <v>0</v>
      </c>
      <c r="E194" s="10">
        <f>IFERROR(ROUND((D194-C194)/C194,4),0)</f>
        <v>0</v>
      </c>
      <c r="F194" s="9">
        <v>0</v>
      </c>
      <c r="G194" s="10">
        <f>IFERROR(ROUND((F194-D194)/D194,4),0)</f>
        <v>0</v>
      </c>
      <c r="H194" s="9">
        <v>0</v>
      </c>
      <c r="I194" s="10">
        <f>IFERROR(ROUND((H194-F194)/F194,4),0)</f>
        <v>0</v>
      </c>
      <c r="J194" s="9">
        <v>0</v>
      </c>
      <c r="K194" s="10">
        <f>IFERROR(ROUND((J194-H194)/H194,4),0)</f>
        <v>0</v>
      </c>
    </row>
    <row r="195" spans="1:11" x14ac:dyDescent="0.25">
      <c r="A195" s="1">
        <f t="shared" si="27"/>
        <v>194</v>
      </c>
      <c r="B195" s="2" t="s">
        <v>152</v>
      </c>
      <c r="C195" s="9">
        <v>67540542</v>
      </c>
      <c r="D195" s="9">
        <v>77984259</v>
      </c>
      <c r="E195" s="10">
        <f>IFERROR(ROUND((D195-C195)/C195,4),0)</f>
        <v>0.15459999999999999</v>
      </c>
      <c r="F195" s="9">
        <v>94878802</v>
      </c>
      <c r="G195" s="10">
        <f>IFERROR(ROUND((F195-D195)/D195,4),0)</f>
        <v>0.21659999999999999</v>
      </c>
      <c r="H195" s="9">
        <v>96379570</v>
      </c>
      <c r="I195" s="10">
        <f>IFERROR(ROUND((H195-F195)/F195,4),0)</f>
        <v>1.5800000000000002E-2</v>
      </c>
      <c r="J195" s="9">
        <v>96191453</v>
      </c>
      <c r="K195" s="10">
        <f>IFERROR(ROUND((J195-H195)/H195,4),0)</f>
        <v>-2E-3</v>
      </c>
    </row>
    <row r="196" spans="1:11" x14ac:dyDescent="0.25">
      <c r="A196" s="1">
        <f t="shared" si="27"/>
        <v>195</v>
      </c>
      <c r="B196" s="2" t="s">
        <v>153</v>
      </c>
      <c r="C196" s="9">
        <v>16947392</v>
      </c>
      <c r="D196" s="9">
        <v>19653530</v>
      </c>
      <c r="E196" s="10">
        <f t="shared" ref="E196:E224" si="31">IFERROR(ROUND((D196-C196)/C196,4),0)</f>
        <v>0.15970000000000001</v>
      </c>
      <c r="F196" s="9">
        <v>18396900</v>
      </c>
      <c r="G196" s="10">
        <f t="shared" ref="G196:G224" si="32">IFERROR(ROUND((F196-D196)/D196,4),0)</f>
        <v>-6.3899999999999998E-2</v>
      </c>
      <c r="H196" s="9">
        <v>18976673</v>
      </c>
      <c r="I196" s="10">
        <f t="shared" ref="I196:I224" si="33">IFERROR(ROUND((H196-F196)/F196,4),0)</f>
        <v>3.15E-2</v>
      </c>
      <c r="J196" s="9">
        <v>19440436</v>
      </c>
      <c r="K196" s="10">
        <f t="shared" ref="K196:K224" si="34">IFERROR(ROUND((J196-H196)/H196,4),0)</f>
        <v>2.4400000000000002E-2</v>
      </c>
    </row>
    <row r="197" spans="1:11" x14ac:dyDescent="0.25">
      <c r="A197" s="1">
        <f t="shared" si="27"/>
        <v>196</v>
      </c>
      <c r="B197" s="2" t="s">
        <v>154</v>
      </c>
      <c r="C197" s="9">
        <v>9908603</v>
      </c>
      <c r="D197" s="9">
        <v>11895626</v>
      </c>
      <c r="E197" s="10">
        <f t="shared" si="31"/>
        <v>0.20050000000000001</v>
      </c>
      <c r="F197" s="9">
        <v>17158853</v>
      </c>
      <c r="G197" s="10">
        <f t="shared" si="32"/>
        <v>0.4425</v>
      </c>
      <c r="H197" s="9">
        <v>18286325</v>
      </c>
      <c r="I197" s="10">
        <f t="shared" si="33"/>
        <v>6.5699999999999995E-2</v>
      </c>
      <c r="J197" s="9">
        <v>18918399</v>
      </c>
      <c r="K197" s="10">
        <f t="shared" si="34"/>
        <v>3.4599999999999999E-2</v>
      </c>
    </row>
    <row r="198" spans="1:11" x14ac:dyDescent="0.25">
      <c r="A198" s="1">
        <f t="shared" si="27"/>
        <v>197</v>
      </c>
      <c r="B198" s="2" t="s">
        <v>155</v>
      </c>
      <c r="C198" s="9">
        <v>7932786</v>
      </c>
      <c r="D198" s="9">
        <v>7844631</v>
      </c>
      <c r="E198" s="10">
        <f t="shared" si="31"/>
        <v>-1.11E-2</v>
      </c>
      <c r="F198" s="9">
        <v>7004106</v>
      </c>
      <c r="G198" s="10">
        <f t="shared" si="32"/>
        <v>-0.1071</v>
      </c>
      <c r="H198" s="9">
        <v>7898650</v>
      </c>
      <c r="I198" s="10">
        <f t="shared" si="33"/>
        <v>0.12770000000000001</v>
      </c>
      <c r="J198" s="9">
        <v>8998115</v>
      </c>
      <c r="K198" s="10">
        <f t="shared" si="34"/>
        <v>0.13919999999999999</v>
      </c>
    </row>
    <row r="199" spans="1:11" x14ac:dyDescent="0.25">
      <c r="A199" s="1">
        <f t="shared" si="27"/>
        <v>198</v>
      </c>
      <c r="B199" s="2" t="s">
        <v>156</v>
      </c>
      <c r="C199" s="11">
        <v>9196757</v>
      </c>
      <c r="D199" s="11">
        <v>6191067</v>
      </c>
      <c r="E199" s="12">
        <f t="shared" si="31"/>
        <v>-0.32679999999999998</v>
      </c>
      <c r="F199" s="11">
        <v>-139700</v>
      </c>
      <c r="G199" s="12">
        <f t="shared" si="32"/>
        <v>-1.0226</v>
      </c>
      <c r="H199" s="11">
        <v>530317</v>
      </c>
      <c r="I199" s="12">
        <f t="shared" si="33"/>
        <v>-4.7961</v>
      </c>
      <c r="J199" s="11">
        <v>1010863</v>
      </c>
      <c r="K199" s="12">
        <f t="shared" si="34"/>
        <v>0.90610000000000002</v>
      </c>
    </row>
    <row r="200" spans="1:11" ht="14.4" thickBot="1" x14ac:dyDescent="0.3">
      <c r="A200" s="1">
        <f t="shared" si="27"/>
        <v>199</v>
      </c>
      <c r="B200" s="2" t="s">
        <v>157</v>
      </c>
      <c r="C200" s="20">
        <f>SUM(C194:C199)</f>
        <v>111526080</v>
      </c>
      <c r="D200" s="20">
        <f>SUM(D194:D199)</f>
        <v>123569113</v>
      </c>
      <c r="E200" s="21">
        <f t="shared" si="31"/>
        <v>0.108</v>
      </c>
      <c r="F200" s="20">
        <f>SUM(F194:F199)</f>
        <v>137298961</v>
      </c>
      <c r="G200" s="21">
        <f t="shared" si="32"/>
        <v>0.1111</v>
      </c>
      <c r="H200" s="20">
        <f>SUM(H194:H199)</f>
        <v>142071535</v>
      </c>
      <c r="I200" s="21">
        <f t="shared" si="33"/>
        <v>3.4799999999999998E-2</v>
      </c>
      <c r="J200" s="20">
        <f>SUM(J194:J199)</f>
        <v>144559266</v>
      </c>
      <c r="K200" s="21">
        <f t="shared" si="34"/>
        <v>1.7500000000000002E-2</v>
      </c>
    </row>
    <row r="201" spans="1:11" ht="14.4" thickTop="1" x14ac:dyDescent="0.25">
      <c r="A201" s="1">
        <f t="shared" si="27"/>
        <v>200</v>
      </c>
      <c r="B201" s="2" t="s">
        <v>158</v>
      </c>
    </row>
    <row r="202" spans="1:11" x14ac:dyDescent="0.25">
      <c r="A202" s="1">
        <f t="shared" si="27"/>
        <v>201</v>
      </c>
      <c r="B202" s="2" t="s">
        <v>151</v>
      </c>
      <c r="C202" s="9">
        <v>0</v>
      </c>
      <c r="D202" s="9">
        <v>0</v>
      </c>
      <c r="E202" s="10">
        <f t="shared" si="31"/>
        <v>0</v>
      </c>
      <c r="F202" s="9">
        <v>0</v>
      </c>
      <c r="G202" s="10">
        <f t="shared" si="32"/>
        <v>0</v>
      </c>
      <c r="H202" s="9">
        <v>0</v>
      </c>
      <c r="I202" s="10">
        <f t="shared" si="33"/>
        <v>0</v>
      </c>
      <c r="J202" s="9">
        <v>0</v>
      </c>
      <c r="K202" s="10">
        <f t="shared" si="34"/>
        <v>0</v>
      </c>
    </row>
    <row r="203" spans="1:11" x14ac:dyDescent="0.25">
      <c r="A203" s="1">
        <f t="shared" si="27"/>
        <v>202</v>
      </c>
      <c r="B203" s="2" t="s">
        <v>152</v>
      </c>
      <c r="C203" s="9">
        <v>2358893</v>
      </c>
      <c r="D203" s="9">
        <v>6116393</v>
      </c>
      <c r="E203" s="10">
        <f t="shared" si="31"/>
        <v>1.5929</v>
      </c>
      <c r="F203" s="9">
        <v>7429832</v>
      </c>
      <c r="G203" s="10">
        <f t="shared" si="32"/>
        <v>0.2147</v>
      </c>
      <c r="H203" s="9">
        <v>6433292</v>
      </c>
      <c r="I203" s="10">
        <f t="shared" si="33"/>
        <v>-0.1341</v>
      </c>
      <c r="J203" s="9">
        <v>5322509</v>
      </c>
      <c r="K203" s="10">
        <f t="shared" si="34"/>
        <v>-0.17269999999999999</v>
      </c>
    </row>
    <row r="204" spans="1:11" x14ac:dyDescent="0.25">
      <c r="A204" s="1">
        <f t="shared" si="27"/>
        <v>203</v>
      </c>
      <c r="B204" s="2" t="s">
        <v>153</v>
      </c>
      <c r="C204" s="9">
        <v>0</v>
      </c>
      <c r="D204" s="9">
        <v>0</v>
      </c>
      <c r="E204" s="10">
        <f t="shared" si="31"/>
        <v>0</v>
      </c>
      <c r="F204" s="9">
        <v>0</v>
      </c>
      <c r="G204" s="10">
        <f t="shared" si="32"/>
        <v>0</v>
      </c>
      <c r="H204" s="9">
        <v>0</v>
      </c>
      <c r="I204" s="10">
        <f t="shared" si="33"/>
        <v>0</v>
      </c>
      <c r="J204" s="9">
        <v>0</v>
      </c>
      <c r="K204" s="10">
        <f t="shared" si="34"/>
        <v>0</v>
      </c>
    </row>
    <row r="205" spans="1:11" x14ac:dyDescent="0.25">
      <c r="A205" s="1">
        <f t="shared" si="27"/>
        <v>204</v>
      </c>
      <c r="B205" s="2" t="s">
        <v>154</v>
      </c>
      <c r="C205" s="9">
        <v>0</v>
      </c>
      <c r="D205" s="9">
        <v>0</v>
      </c>
      <c r="E205" s="10">
        <f t="shared" si="31"/>
        <v>0</v>
      </c>
      <c r="F205" s="9">
        <v>0</v>
      </c>
      <c r="G205" s="10">
        <f t="shared" si="32"/>
        <v>0</v>
      </c>
      <c r="H205" s="9">
        <v>0</v>
      </c>
      <c r="I205" s="10">
        <f t="shared" si="33"/>
        <v>0</v>
      </c>
      <c r="J205" s="9">
        <v>0</v>
      </c>
      <c r="K205" s="10">
        <f t="shared" si="34"/>
        <v>0</v>
      </c>
    </row>
    <row r="206" spans="1:11" x14ac:dyDescent="0.25">
      <c r="A206" s="1">
        <f t="shared" si="27"/>
        <v>205</v>
      </c>
      <c r="B206" s="2" t="s">
        <v>155</v>
      </c>
      <c r="C206" s="9">
        <v>0</v>
      </c>
      <c r="D206" s="9">
        <v>0</v>
      </c>
      <c r="E206" s="10">
        <f t="shared" si="31"/>
        <v>0</v>
      </c>
      <c r="F206" s="9">
        <v>0</v>
      </c>
      <c r="G206" s="10">
        <f t="shared" si="32"/>
        <v>0</v>
      </c>
      <c r="H206" s="9">
        <v>0</v>
      </c>
      <c r="I206" s="10">
        <f t="shared" si="33"/>
        <v>0</v>
      </c>
      <c r="J206" s="9">
        <v>0</v>
      </c>
      <c r="K206" s="10">
        <f t="shared" si="34"/>
        <v>0</v>
      </c>
    </row>
    <row r="207" spans="1:11" x14ac:dyDescent="0.25">
      <c r="A207" s="1">
        <f t="shared" si="27"/>
        <v>206</v>
      </c>
      <c r="B207" s="2" t="s">
        <v>156</v>
      </c>
      <c r="C207" s="11">
        <v>0</v>
      </c>
      <c r="D207" s="11">
        <v>0</v>
      </c>
      <c r="E207" s="12">
        <f t="shared" si="31"/>
        <v>0</v>
      </c>
      <c r="F207" s="11">
        <v>0</v>
      </c>
      <c r="G207" s="12">
        <f t="shared" si="32"/>
        <v>0</v>
      </c>
      <c r="H207" s="11">
        <v>0</v>
      </c>
      <c r="I207" s="12">
        <f t="shared" si="33"/>
        <v>0</v>
      </c>
      <c r="J207" s="11">
        <v>0</v>
      </c>
      <c r="K207" s="12">
        <f t="shared" si="34"/>
        <v>0</v>
      </c>
    </row>
    <row r="208" spans="1:11" ht="14.4" thickBot="1" x14ac:dyDescent="0.3">
      <c r="A208" s="1">
        <f t="shared" si="27"/>
        <v>207</v>
      </c>
      <c r="B208" s="2" t="s">
        <v>159</v>
      </c>
      <c r="C208" s="20">
        <f>SUM(C202:C207)</f>
        <v>2358893</v>
      </c>
      <c r="D208" s="20">
        <f>SUM(D202:D207)</f>
        <v>6116393</v>
      </c>
      <c r="E208" s="21">
        <f t="shared" si="31"/>
        <v>1.5929</v>
      </c>
      <c r="F208" s="20">
        <f>SUM(F202:F207)</f>
        <v>7429832</v>
      </c>
      <c r="G208" s="21">
        <f t="shared" si="32"/>
        <v>0.2147</v>
      </c>
      <c r="H208" s="20">
        <f>SUM(H202:H207)</f>
        <v>6433292</v>
      </c>
      <c r="I208" s="21">
        <f t="shared" si="33"/>
        <v>-0.1341</v>
      </c>
      <c r="J208" s="20">
        <f>SUM(J202:J207)</f>
        <v>5322509</v>
      </c>
      <c r="K208" s="21">
        <f t="shared" si="34"/>
        <v>-0.17269999999999999</v>
      </c>
    </row>
    <row r="209" spans="1:11" ht="14.4" thickTop="1" x14ac:dyDescent="0.25">
      <c r="A209" s="1">
        <f t="shared" si="27"/>
        <v>208</v>
      </c>
      <c r="B209" s="2" t="s">
        <v>160</v>
      </c>
    </row>
    <row r="210" spans="1:11" x14ac:dyDescent="0.25">
      <c r="A210" s="1">
        <f t="shared" si="27"/>
        <v>209</v>
      </c>
      <c r="B210" s="2" t="s">
        <v>151</v>
      </c>
      <c r="C210" s="9">
        <v>0</v>
      </c>
      <c r="D210" s="9">
        <v>0</v>
      </c>
      <c r="E210" s="10">
        <f t="shared" si="31"/>
        <v>0</v>
      </c>
      <c r="F210" s="9">
        <v>0</v>
      </c>
      <c r="G210" s="10">
        <f t="shared" si="32"/>
        <v>0</v>
      </c>
      <c r="H210" s="9">
        <v>0</v>
      </c>
      <c r="I210" s="10">
        <f t="shared" si="33"/>
        <v>0</v>
      </c>
      <c r="J210" s="9">
        <v>0</v>
      </c>
      <c r="K210" s="10">
        <f t="shared" si="34"/>
        <v>0</v>
      </c>
    </row>
    <row r="211" spans="1:11" x14ac:dyDescent="0.25">
      <c r="A211" s="1">
        <f t="shared" si="27"/>
        <v>210</v>
      </c>
      <c r="B211" s="2" t="s">
        <v>152</v>
      </c>
      <c r="C211" s="9">
        <v>0</v>
      </c>
      <c r="D211" s="9">
        <v>0</v>
      </c>
      <c r="E211" s="10">
        <f t="shared" si="31"/>
        <v>0</v>
      </c>
      <c r="F211" s="9">
        <v>0</v>
      </c>
      <c r="G211" s="10">
        <f t="shared" si="32"/>
        <v>0</v>
      </c>
      <c r="H211" s="9">
        <v>0</v>
      </c>
      <c r="I211" s="10">
        <f t="shared" si="33"/>
        <v>0</v>
      </c>
      <c r="J211" s="9">
        <v>0</v>
      </c>
      <c r="K211" s="10">
        <f t="shared" si="34"/>
        <v>0</v>
      </c>
    </row>
    <row r="212" spans="1:11" x14ac:dyDescent="0.25">
      <c r="A212" s="1">
        <f t="shared" si="27"/>
        <v>211</v>
      </c>
      <c r="B212" s="2" t="s">
        <v>153</v>
      </c>
      <c r="C212" s="9">
        <v>0</v>
      </c>
      <c r="D212" s="9">
        <v>0</v>
      </c>
      <c r="E212" s="10">
        <f t="shared" si="31"/>
        <v>0</v>
      </c>
      <c r="F212" s="9">
        <v>0</v>
      </c>
      <c r="G212" s="10">
        <f t="shared" si="32"/>
        <v>0</v>
      </c>
      <c r="H212" s="9">
        <v>0</v>
      </c>
      <c r="I212" s="10">
        <f t="shared" si="33"/>
        <v>0</v>
      </c>
      <c r="J212" s="9">
        <v>0</v>
      </c>
      <c r="K212" s="10">
        <f t="shared" si="34"/>
        <v>0</v>
      </c>
    </row>
    <row r="213" spans="1:11" x14ac:dyDescent="0.25">
      <c r="A213" s="1">
        <f t="shared" si="27"/>
        <v>212</v>
      </c>
      <c r="B213" s="2" t="s">
        <v>154</v>
      </c>
      <c r="C213" s="9">
        <v>0</v>
      </c>
      <c r="D213" s="9">
        <v>0</v>
      </c>
      <c r="E213" s="10">
        <f t="shared" si="31"/>
        <v>0</v>
      </c>
      <c r="F213" s="9">
        <v>0</v>
      </c>
      <c r="G213" s="10">
        <f t="shared" si="32"/>
        <v>0</v>
      </c>
      <c r="H213" s="9">
        <v>0</v>
      </c>
      <c r="I213" s="10">
        <f t="shared" si="33"/>
        <v>0</v>
      </c>
      <c r="J213" s="9">
        <v>0</v>
      </c>
      <c r="K213" s="10">
        <f t="shared" si="34"/>
        <v>0</v>
      </c>
    </row>
    <row r="214" spans="1:11" x14ac:dyDescent="0.25">
      <c r="A214" s="1">
        <f t="shared" si="27"/>
        <v>213</v>
      </c>
      <c r="B214" s="2" t="s">
        <v>155</v>
      </c>
      <c r="C214" s="9">
        <v>0</v>
      </c>
      <c r="D214" s="9">
        <v>0</v>
      </c>
      <c r="E214" s="10">
        <f t="shared" si="31"/>
        <v>0</v>
      </c>
      <c r="F214" s="9">
        <v>0</v>
      </c>
      <c r="G214" s="10">
        <f t="shared" si="32"/>
        <v>0</v>
      </c>
      <c r="H214" s="9">
        <v>0</v>
      </c>
      <c r="I214" s="10">
        <f t="shared" si="33"/>
        <v>0</v>
      </c>
      <c r="J214" s="9">
        <v>0</v>
      </c>
      <c r="K214" s="10">
        <f t="shared" si="34"/>
        <v>0</v>
      </c>
    </row>
    <row r="215" spans="1:11" x14ac:dyDescent="0.25">
      <c r="A215" s="1">
        <f t="shared" si="27"/>
        <v>214</v>
      </c>
      <c r="B215" s="2" t="s">
        <v>156</v>
      </c>
      <c r="C215" s="11">
        <v>0</v>
      </c>
      <c r="D215" s="11">
        <v>0</v>
      </c>
      <c r="E215" s="12">
        <f t="shared" si="31"/>
        <v>0</v>
      </c>
      <c r="F215" s="11">
        <v>0</v>
      </c>
      <c r="G215" s="12">
        <f t="shared" si="32"/>
        <v>0</v>
      </c>
      <c r="H215" s="11">
        <v>0</v>
      </c>
      <c r="I215" s="12">
        <f t="shared" si="33"/>
        <v>0</v>
      </c>
      <c r="J215" s="11">
        <v>0</v>
      </c>
      <c r="K215" s="12">
        <f t="shared" si="34"/>
        <v>0</v>
      </c>
    </row>
    <row r="216" spans="1:11" ht="14.4" thickBot="1" x14ac:dyDescent="0.3">
      <c r="A216" s="1">
        <f t="shared" si="27"/>
        <v>215</v>
      </c>
      <c r="B216" s="2" t="s">
        <v>161</v>
      </c>
      <c r="C216" s="20">
        <f>SUM(C210:C215)</f>
        <v>0</v>
      </c>
      <c r="D216" s="20">
        <f>SUM(D210:D215)</f>
        <v>0</v>
      </c>
      <c r="E216" s="21">
        <f t="shared" si="31"/>
        <v>0</v>
      </c>
      <c r="F216" s="20">
        <f>SUM(F210:F215)</f>
        <v>0</v>
      </c>
      <c r="G216" s="21">
        <f t="shared" si="32"/>
        <v>0</v>
      </c>
      <c r="H216" s="20">
        <f>SUM(H210:H215)</f>
        <v>0</v>
      </c>
      <c r="I216" s="21">
        <f t="shared" si="33"/>
        <v>0</v>
      </c>
      <c r="J216" s="20">
        <f>SUM(J210:J215)</f>
        <v>0</v>
      </c>
      <c r="K216" s="21">
        <f t="shared" si="34"/>
        <v>0</v>
      </c>
    </row>
    <row r="217" spans="1:11" ht="14.4" thickTop="1" x14ac:dyDescent="0.25">
      <c r="A217" s="1">
        <f t="shared" si="27"/>
        <v>216</v>
      </c>
      <c r="B217" s="2" t="s">
        <v>162</v>
      </c>
    </row>
    <row r="218" spans="1:11" x14ac:dyDescent="0.25">
      <c r="A218" s="1">
        <f t="shared" si="27"/>
        <v>217</v>
      </c>
      <c r="B218" s="2" t="s">
        <v>151</v>
      </c>
      <c r="C218" s="9">
        <v>57175</v>
      </c>
      <c r="D218" s="9">
        <v>282155</v>
      </c>
      <c r="E218" s="10">
        <f t="shared" si="31"/>
        <v>3.9348999999999998</v>
      </c>
      <c r="F218" s="9">
        <v>790111</v>
      </c>
      <c r="G218" s="10">
        <f t="shared" si="32"/>
        <v>1.8003</v>
      </c>
      <c r="H218" s="9">
        <v>911705</v>
      </c>
      <c r="I218" s="10">
        <f t="shared" si="33"/>
        <v>0.15390000000000001</v>
      </c>
      <c r="J218" s="9">
        <v>939012</v>
      </c>
      <c r="K218" s="10">
        <f t="shared" si="34"/>
        <v>0.03</v>
      </c>
    </row>
    <row r="219" spans="1:11" x14ac:dyDescent="0.25">
      <c r="A219" s="1">
        <f t="shared" si="27"/>
        <v>218</v>
      </c>
      <c r="B219" s="2" t="s">
        <v>152</v>
      </c>
      <c r="C219" s="9">
        <v>0</v>
      </c>
      <c r="D219" s="9">
        <v>0</v>
      </c>
      <c r="E219" s="10">
        <f t="shared" si="31"/>
        <v>0</v>
      </c>
      <c r="F219" s="9">
        <v>0</v>
      </c>
      <c r="G219" s="10">
        <f t="shared" si="32"/>
        <v>0</v>
      </c>
      <c r="H219" s="9">
        <v>0</v>
      </c>
      <c r="I219" s="10">
        <f t="shared" si="33"/>
        <v>0</v>
      </c>
      <c r="J219" s="9">
        <v>0</v>
      </c>
      <c r="K219" s="10">
        <f t="shared" si="34"/>
        <v>0</v>
      </c>
    </row>
    <row r="220" spans="1:11" x14ac:dyDescent="0.25">
      <c r="A220" s="1">
        <f t="shared" si="27"/>
        <v>219</v>
      </c>
      <c r="B220" s="2" t="s">
        <v>153</v>
      </c>
      <c r="C220" s="9">
        <v>0</v>
      </c>
      <c r="D220" s="9">
        <v>0</v>
      </c>
      <c r="E220" s="10">
        <f t="shared" si="31"/>
        <v>0</v>
      </c>
      <c r="F220" s="9">
        <v>0</v>
      </c>
      <c r="G220" s="10">
        <f t="shared" si="32"/>
        <v>0</v>
      </c>
      <c r="H220" s="9">
        <v>0</v>
      </c>
      <c r="I220" s="10">
        <f t="shared" si="33"/>
        <v>0</v>
      </c>
      <c r="J220" s="9">
        <v>0</v>
      </c>
      <c r="K220" s="10">
        <f t="shared" si="34"/>
        <v>0</v>
      </c>
    </row>
    <row r="221" spans="1:11" x14ac:dyDescent="0.25">
      <c r="A221" s="1">
        <f t="shared" si="27"/>
        <v>220</v>
      </c>
      <c r="B221" s="2" t="s">
        <v>154</v>
      </c>
      <c r="C221" s="9">
        <v>0</v>
      </c>
      <c r="D221" s="9">
        <v>0</v>
      </c>
      <c r="E221" s="10">
        <f t="shared" si="31"/>
        <v>0</v>
      </c>
      <c r="F221" s="9">
        <v>0</v>
      </c>
      <c r="G221" s="10">
        <f t="shared" si="32"/>
        <v>0</v>
      </c>
      <c r="H221" s="9">
        <v>0</v>
      </c>
      <c r="I221" s="10">
        <f t="shared" si="33"/>
        <v>0</v>
      </c>
      <c r="J221" s="9">
        <v>0</v>
      </c>
      <c r="K221" s="10">
        <f t="shared" si="34"/>
        <v>0</v>
      </c>
    </row>
    <row r="222" spans="1:11" x14ac:dyDescent="0.25">
      <c r="A222" s="1">
        <f t="shared" si="27"/>
        <v>221</v>
      </c>
      <c r="B222" s="2" t="s">
        <v>155</v>
      </c>
      <c r="C222" s="9">
        <v>0</v>
      </c>
      <c r="D222" s="9">
        <v>0</v>
      </c>
      <c r="E222" s="10">
        <f t="shared" si="31"/>
        <v>0</v>
      </c>
      <c r="F222" s="9">
        <v>0</v>
      </c>
      <c r="G222" s="10">
        <f t="shared" si="32"/>
        <v>0</v>
      </c>
      <c r="H222" s="9">
        <v>0</v>
      </c>
      <c r="I222" s="10">
        <f t="shared" si="33"/>
        <v>0</v>
      </c>
      <c r="J222" s="9">
        <v>0</v>
      </c>
      <c r="K222" s="10">
        <f t="shared" si="34"/>
        <v>0</v>
      </c>
    </row>
    <row r="223" spans="1:11" x14ac:dyDescent="0.25">
      <c r="A223" s="1">
        <f t="shared" si="27"/>
        <v>222</v>
      </c>
      <c r="B223" s="2" t="s">
        <v>156</v>
      </c>
      <c r="C223" s="11">
        <v>45942</v>
      </c>
      <c r="D223" s="11">
        <v>38042</v>
      </c>
      <c r="E223" s="12">
        <f t="shared" si="31"/>
        <v>-0.17199999999999999</v>
      </c>
      <c r="F223" s="11">
        <v>56843</v>
      </c>
      <c r="G223" s="12">
        <f t="shared" si="32"/>
        <v>0.49419999999999997</v>
      </c>
      <c r="H223" s="11">
        <v>90380</v>
      </c>
      <c r="I223" s="12">
        <f t="shared" si="33"/>
        <v>0.59</v>
      </c>
      <c r="J223" s="11">
        <v>74411</v>
      </c>
      <c r="K223" s="12">
        <f t="shared" si="34"/>
        <v>-0.1767</v>
      </c>
    </row>
    <row r="224" spans="1:11" ht="14.4" thickBot="1" x14ac:dyDescent="0.3">
      <c r="A224" s="1">
        <f t="shared" si="27"/>
        <v>223</v>
      </c>
      <c r="B224" s="2" t="s">
        <v>163</v>
      </c>
      <c r="C224" s="20">
        <f>SUM(C218:C223)</f>
        <v>103117</v>
      </c>
      <c r="D224" s="20">
        <f>SUM(D218:D223)</f>
        <v>320197</v>
      </c>
      <c r="E224" s="21">
        <f t="shared" si="31"/>
        <v>2.1052</v>
      </c>
      <c r="F224" s="20">
        <f>SUM(F218:F223)</f>
        <v>846954</v>
      </c>
      <c r="G224" s="21">
        <f t="shared" si="32"/>
        <v>1.6451</v>
      </c>
      <c r="H224" s="20">
        <f>SUM(H218:H223)</f>
        <v>1002085</v>
      </c>
      <c r="I224" s="21">
        <f t="shared" si="33"/>
        <v>0.1832</v>
      </c>
      <c r="J224" s="20">
        <f>SUM(J218:J223)</f>
        <v>1013423</v>
      </c>
      <c r="K224" s="21">
        <f t="shared" si="34"/>
        <v>1.1299999999999999E-2</v>
      </c>
    </row>
    <row r="225" s="2" customFormat="1" ht="14.4" thickTop="1" x14ac:dyDescent="0.25"/>
  </sheetData>
  <mergeCells count="7">
    <mergeCell ref="J7:K7"/>
    <mergeCell ref="B3:K3"/>
    <mergeCell ref="B4:K4"/>
    <mergeCell ref="B5:K5"/>
    <mergeCell ref="D7:E7"/>
    <mergeCell ref="F7:G7"/>
    <mergeCell ref="H7:I7"/>
  </mergeCells>
  <pageMargins left="0.7" right="0.7" top="0.75" bottom="0.75" header="0.3" footer="0.3"/>
  <pageSetup scale="54" fitToHeight="5" orientation="landscape" r:id="rId1"/>
  <rowBreaks count="3" manualBreakCount="3">
    <brk id="65" max="16383" man="1"/>
    <brk id="121" max="16383" man="1"/>
    <brk id="1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PSC DR1 Request 1a</vt:lpstr>
      <vt:lpstr>'PSC DR1 Request 1a'!Print_Titles</vt:lpstr>
    </vt:vector>
  </TitlesOfParts>
  <Company>East Kentucky Power Cooperative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Scott</dc:creator>
  <cp:lastModifiedBy>Tony Sampson</cp:lastModifiedBy>
  <cp:lastPrinted>2021-04-12T13:48:13Z</cp:lastPrinted>
  <dcterms:created xsi:type="dcterms:W3CDTF">2017-04-13T17:51:58Z</dcterms:created>
  <dcterms:modified xsi:type="dcterms:W3CDTF">2025-08-14T16:16:07Z</dcterms:modified>
</cp:coreProperties>
</file>