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PSC Case 2025-00208 - Rate Case\Archive\Exhibits and Attachments Draft\"/>
    </mc:Choice>
  </mc:AlternateContent>
  <xr:revisionPtr revIDLastSave="0" documentId="13_ncr:1_{75A89039-94DC-4935-B99D-266908782DD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26" i="1" s="1"/>
  <c r="F28" i="1" s="1"/>
  <c r="F30" i="1" s="1"/>
  <c r="F22" i="1"/>
  <c r="F20" i="1"/>
  <c r="F14" i="1"/>
  <c r="F44" i="1"/>
  <c r="F42" i="1"/>
  <c r="E39" i="1"/>
  <c r="E40" i="1" l="1"/>
  <c r="F41" i="1" s="1"/>
  <c r="A7" i="1" l="1"/>
  <c r="A8" i="1" s="1"/>
  <c r="A9" i="1" s="1"/>
  <c r="A10" i="1" s="1"/>
  <c r="A11" i="1" s="1"/>
  <c r="A12" i="1" s="1"/>
  <c r="A13" i="1" s="1"/>
  <c r="A14" i="1" s="1"/>
  <c r="A15" i="1" s="1"/>
  <c r="A3" i="1"/>
  <c r="A4" i="1" s="1"/>
  <c r="A5" i="1" s="1"/>
  <c r="A6" i="1" s="1"/>
  <c r="A16" i="1" l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<sst xmlns="http://schemas.openxmlformats.org/spreadsheetml/2006/main" count="39" uniqueCount="34">
  <si>
    <t>JRW Exhibit 3 Interruptible Credit.xlsx</t>
  </si>
  <si>
    <t>JRW Exhibit 3</t>
  </si>
  <si>
    <t>East Kentucky Power Cooperative, Inc.</t>
  </si>
  <si>
    <t>Cost Justification for Interruptible Service Credit</t>
  </si>
  <si>
    <t>Avoided Cost Estimate of Interruptible Power:</t>
  </si>
  <si>
    <t>Estimated Overnight Capacity Cost of a Combustion Turbine</t>
  </si>
  <si>
    <t>per kW</t>
  </si>
  <si>
    <t>NGCT, F-class, 237 MW</t>
  </si>
  <si>
    <t>Estimated Cost of Capital</t>
  </si>
  <si>
    <t xml:space="preserve">Interest Rate on Debt </t>
  </si>
  <si>
    <t>TIER</t>
  </si>
  <si>
    <t>Depreciation (40 year service life)</t>
  </si>
  <si>
    <t>Average Term of Financing for Combustion Turbine</t>
  </si>
  <si>
    <t>years</t>
  </si>
  <si>
    <t>Annual Capacity Cost</t>
  </si>
  <si>
    <t>per kW-yr</t>
  </si>
  <si>
    <t>Annual Property Taxes &amp; Insurance Expenses</t>
  </si>
  <si>
    <t>Annual Fixed O&amp;M Expenses</t>
  </si>
  <si>
    <t>Annual Depreciation</t>
  </si>
  <si>
    <t>Total Annual Cost</t>
  </si>
  <si>
    <t>Monthly Cost</t>
  </si>
  <si>
    <t>per kW-mo</t>
  </si>
  <si>
    <t>Installed Cost and Annual Fixed O&amp;M Expenses from EIA 2023 Outlook</t>
  </si>
  <si>
    <t>EKPC's composite secured long-term debt as of April 30, 2025 was used in this calculation.</t>
  </si>
  <si>
    <t>Total Cost of Combustion Turbine</t>
  </si>
  <si>
    <t>EIA OCC ($)</t>
  </si>
  <si>
    <t>Estimated Property Tax &amp; Insurance Expense:</t>
  </si>
  <si>
    <t xml:space="preserve">  Estimated Property Tax Rate</t>
  </si>
  <si>
    <t xml:space="preserve">  Estimated Insurance Rate</t>
  </si>
  <si>
    <t xml:space="preserve">    Total Combined Expense Rate</t>
  </si>
  <si>
    <t>Total Estimated Property Tax &amp; Insurance Expense</t>
  </si>
  <si>
    <t>Total kW Capacity of Combustion Turbine</t>
  </si>
  <si>
    <t>kW</t>
  </si>
  <si>
    <t>Expense per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</si>
</sst>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#,##0.000000_);[Red]\(#,##0.0000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6" fontId="1" fillId="0" borderId="0" xfId="0" applyNumberFormat="1" applyFont="1"/>
    <xf numFmtId="10" fontId="1" fillId="0" borderId="0" xfId="0" applyNumberFormat="1" applyFont="1"/>
    <xf numFmtId="38" fontId="1" fillId="0" borderId="0" xfId="0" applyNumberFormat="1" applyFont="1"/>
    <xf numFmtId="8" fontId="1" fillId="0" borderId="0" xfId="0" applyNumberFormat="1" applyFont="1"/>
    <xf numFmtId="164" fontId="1" fillId="0" borderId="0" xfId="0" applyNumberFormat="1" applyFont="1"/>
    <xf numFmtId="164" fontId="1" fillId="0" borderId="1" xfId="0" applyNumberFormat="1" applyFont="1" applyBorder="1"/>
    <xf numFmtId="38" fontId="1" fillId="0" borderId="1" xfId="0" applyNumberFormat="1" applyFont="1" applyBorder="1"/>
    <xf numFmtId="0" fontId="2" fillId="0" borderId="0" xfId="0" applyFont="1" applyAlignment="1">
      <alignment horizontal="right"/>
    </xf>
    <xf numFmtId="40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zoomScale="80" zoomScaleNormal="80" workbookViewId="0">
      <selection activeCell="I19" sqref="I19"/>
    </sheetView>
  </sheetViews>
  <sheetFormatPr defaultColWidth="15.7109375" defaultRowHeight="15" x14ac:dyDescent="0.25"/>
  <cols>
    <col min="1" max="1" width="4.7109375" customWidth="1"/>
    <col min="4" max="4" width="15.7109375" bestFit="1" customWidth="1"/>
  </cols>
  <sheetData>
    <row r="1" spans="1:8" x14ac:dyDescent="0.25">
      <c r="A1" s="4">
        <v>0</v>
      </c>
      <c r="B1" s="1" t="s">
        <v>0</v>
      </c>
      <c r="C1" s="1"/>
      <c r="D1" s="1"/>
      <c r="E1" s="1"/>
      <c r="F1" s="1"/>
      <c r="G1" s="1"/>
      <c r="H1" s="1"/>
    </row>
    <row r="2" spans="1:8" x14ac:dyDescent="0.25">
      <c r="A2" s="4">
        <v>1</v>
      </c>
      <c r="B2" s="1"/>
      <c r="C2" s="1"/>
      <c r="D2" s="1"/>
      <c r="E2" s="1"/>
      <c r="F2" s="1"/>
      <c r="G2" s="1"/>
      <c r="H2" s="9" t="s">
        <v>1</v>
      </c>
    </row>
    <row r="3" spans="1:8" x14ac:dyDescent="0.25">
      <c r="A3" s="4">
        <f>A2+1</f>
        <v>2</v>
      </c>
      <c r="B3" s="11" t="s">
        <v>2</v>
      </c>
      <c r="C3" s="11"/>
      <c r="D3" s="11"/>
      <c r="E3" s="11"/>
      <c r="F3" s="11"/>
      <c r="G3" s="11"/>
      <c r="H3" s="11"/>
    </row>
    <row r="4" spans="1:8" x14ac:dyDescent="0.25">
      <c r="A4" s="4">
        <f t="shared" ref="A4:A6" si="0">A3+1</f>
        <v>3</v>
      </c>
      <c r="B4" s="11" t="s">
        <v>3</v>
      </c>
      <c r="C4" s="12"/>
      <c r="D4" s="12"/>
      <c r="E4" s="12"/>
      <c r="F4" s="12"/>
      <c r="G4" s="12"/>
      <c r="H4" s="12"/>
    </row>
    <row r="5" spans="1:8" x14ac:dyDescent="0.25">
      <c r="A5" s="4">
        <f t="shared" si="0"/>
        <v>4</v>
      </c>
      <c r="B5" s="1"/>
      <c r="C5" s="1"/>
      <c r="D5" s="1"/>
      <c r="E5" s="1"/>
      <c r="F5" s="1"/>
      <c r="G5" s="1"/>
    </row>
    <row r="6" spans="1:8" x14ac:dyDescent="0.25">
      <c r="A6" s="4">
        <f t="shared" si="0"/>
        <v>5</v>
      </c>
      <c r="B6" s="1" t="s">
        <v>4</v>
      </c>
      <c r="C6" s="1"/>
      <c r="D6" s="1"/>
      <c r="E6" s="1"/>
      <c r="F6" s="1"/>
      <c r="G6" s="1"/>
    </row>
    <row r="7" spans="1:8" x14ac:dyDescent="0.25">
      <c r="A7" s="4">
        <f t="shared" ref="A7:A45" si="1">A6+1</f>
        <v>6</v>
      </c>
      <c r="B7" s="1"/>
      <c r="C7" s="1"/>
      <c r="D7" s="1"/>
      <c r="E7" s="1"/>
      <c r="F7" s="1"/>
      <c r="G7" s="1"/>
    </row>
    <row r="8" spans="1:8" x14ac:dyDescent="0.25">
      <c r="A8" s="4">
        <f t="shared" si="1"/>
        <v>7</v>
      </c>
      <c r="B8" s="1"/>
      <c r="C8" s="1"/>
      <c r="D8" s="1"/>
      <c r="E8" s="1"/>
      <c r="F8" s="1"/>
      <c r="G8" s="1"/>
    </row>
    <row r="9" spans="1:8" x14ac:dyDescent="0.25">
      <c r="A9" s="4">
        <f t="shared" si="1"/>
        <v>8</v>
      </c>
      <c r="B9" s="1" t="s">
        <v>5</v>
      </c>
      <c r="C9" s="1"/>
      <c r="D9" s="1"/>
      <c r="E9" s="1"/>
      <c r="F9" s="2">
        <v>867</v>
      </c>
      <c r="G9" s="1" t="s">
        <v>6</v>
      </c>
    </row>
    <row r="10" spans="1:8" x14ac:dyDescent="0.25">
      <c r="A10" s="4">
        <f t="shared" si="1"/>
        <v>9</v>
      </c>
      <c r="B10" s="1"/>
      <c r="C10" s="1" t="s">
        <v>7</v>
      </c>
      <c r="D10" s="1"/>
      <c r="E10" s="1"/>
      <c r="F10" s="1"/>
      <c r="G10" s="1"/>
    </row>
    <row r="11" spans="1:8" x14ac:dyDescent="0.25">
      <c r="A11" s="4">
        <f t="shared" si="1"/>
        <v>10</v>
      </c>
      <c r="B11" s="1"/>
      <c r="C11" s="1"/>
      <c r="D11" s="1"/>
      <c r="E11" s="1"/>
      <c r="F11" s="1"/>
      <c r="G11" s="1"/>
    </row>
    <row r="12" spans="1:8" x14ac:dyDescent="0.25">
      <c r="A12" s="4">
        <f t="shared" si="1"/>
        <v>11</v>
      </c>
      <c r="B12" s="1" t="s">
        <v>8</v>
      </c>
      <c r="C12" s="1"/>
      <c r="D12" s="1"/>
      <c r="E12" s="1"/>
      <c r="F12" s="3"/>
      <c r="G12" s="1"/>
    </row>
    <row r="13" spans="1:8" x14ac:dyDescent="0.25">
      <c r="A13" s="4">
        <f t="shared" si="1"/>
        <v>12</v>
      </c>
      <c r="B13" s="1"/>
      <c r="C13" s="1" t="s">
        <v>9</v>
      </c>
      <c r="D13" s="1"/>
      <c r="E13" s="3">
        <v>3.7400000000000003E-2</v>
      </c>
      <c r="F13" s="3"/>
      <c r="G13" s="1"/>
    </row>
    <row r="14" spans="1:8" x14ac:dyDescent="0.25">
      <c r="A14" s="4">
        <f t="shared" si="1"/>
        <v>13</v>
      </c>
      <c r="B14" s="1"/>
      <c r="C14" s="1" t="s">
        <v>10</v>
      </c>
      <c r="D14" s="1"/>
      <c r="E14" s="10">
        <v>1</v>
      </c>
      <c r="F14" s="3">
        <f>ROUND(E13*E14,4)</f>
        <v>3.7400000000000003E-2</v>
      </c>
      <c r="G14" s="1"/>
    </row>
    <row r="15" spans="1:8" x14ac:dyDescent="0.25">
      <c r="A15" s="4">
        <f t="shared" si="1"/>
        <v>14</v>
      </c>
      <c r="B15" s="1"/>
      <c r="C15" s="1"/>
      <c r="D15" s="1"/>
      <c r="E15" s="1"/>
      <c r="F15" s="3"/>
      <c r="G15" s="1"/>
    </row>
    <row r="16" spans="1:8" x14ac:dyDescent="0.25">
      <c r="A16" s="4">
        <f t="shared" si="1"/>
        <v>15</v>
      </c>
      <c r="B16" s="1" t="s">
        <v>11</v>
      </c>
      <c r="C16" s="1"/>
      <c r="D16" s="1"/>
      <c r="E16" s="1"/>
      <c r="F16" s="3">
        <f>ROUND(1/40,4)</f>
        <v>2.5000000000000001E-2</v>
      </c>
      <c r="G16" s="1"/>
    </row>
    <row r="17" spans="1:7" x14ac:dyDescent="0.25">
      <c r="A17" s="4">
        <f t="shared" si="1"/>
        <v>16</v>
      </c>
      <c r="B17" s="1"/>
      <c r="C17" s="1"/>
      <c r="D17" s="1"/>
      <c r="E17" s="1"/>
      <c r="F17" s="1"/>
      <c r="G17" s="1"/>
    </row>
    <row r="18" spans="1:7" x14ac:dyDescent="0.25">
      <c r="A18" s="4">
        <f t="shared" si="1"/>
        <v>17</v>
      </c>
      <c r="B18" s="1" t="s">
        <v>12</v>
      </c>
      <c r="C18" s="1"/>
      <c r="D18" s="1"/>
      <c r="E18" s="1"/>
      <c r="F18" s="4">
        <v>30</v>
      </c>
      <c r="G18" s="1" t="s">
        <v>13</v>
      </c>
    </row>
    <row r="19" spans="1:7" x14ac:dyDescent="0.25">
      <c r="A19" s="4">
        <f t="shared" si="1"/>
        <v>18</v>
      </c>
      <c r="B19" s="1"/>
      <c r="C19" s="1"/>
      <c r="D19" s="1"/>
      <c r="E19" s="1"/>
      <c r="F19" s="1"/>
      <c r="G19" s="1"/>
    </row>
    <row r="20" spans="1:7" x14ac:dyDescent="0.25">
      <c r="A20" s="4">
        <f t="shared" si="1"/>
        <v>19</v>
      </c>
      <c r="B20" s="1" t="s">
        <v>14</v>
      </c>
      <c r="C20" s="1"/>
      <c r="D20" s="1"/>
      <c r="E20" s="1"/>
      <c r="F20" s="5">
        <f>ROUND(F9*F14,2)</f>
        <v>32.43</v>
      </c>
      <c r="G20" s="1" t="s">
        <v>15</v>
      </c>
    </row>
    <row r="21" spans="1:7" x14ac:dyDescent="0.25">
      <c r="A21" s="4">
        <f t="shared" si="1"/>
        <v>20</v>
      </c>
      <c r="B21" s="1"/>
      <c r="C21" s="1"/>
      <c r="D21" s="1"/>
      <c r="E21" s="1"/>
      <c r="F21" s="5"/>
      <c r="G21" s="1"/>
    </row>
    <row r="22" spans="1:7" x14ac:dyDescent="0.25">
      <c r="A22" s="4">
        <f t="shared" si="1"/>
        <v>21</v>
      </c>
      <c r="B22" s="1" t="s">
        <v>16</v>
      </c>
      <c r="C22" s="1"/>
      <c r="D22" s="1"/>
      <c r="E22" s="1"/>
      <c r="F22" s="5">
        <f>F44</f>
        <v>4.4400000000000004</v>
      </c>
      <c r="G22" s="1" t="s">
        <v>15</v>
      </c>
    </row>
    <row r="23" spans="1:7" x14ac:dyDescent="0.25">
      <c r="A23" s="4">
        <f t="shared" si="1"/>
        <v>22</v>
      </c>
      <c r="B23" s="1"/>
      <c r="C23" s="1"/>
      <c r="D23" s="1"/>
      <c r="E23" s="1"/>
      <c r="F23" s="5"/>
      <c r="G23" s="1"/>
    </row>
    <row r="24" spans="1:7" x14ac:dyDescent="0.25">
      <c r="A24" s="4">
        <f t="shared" si="1"/>
        <v>23</v>
      </c>
      <c r="B24" s="1" t="s">
        <v>17</v>
      </c>
      <c r="C24" s="1"/>
      <c r="D24" s="1"/>
      <c r="E24" s="1"/>
      <c r="F24" s="5">
        <v>7.88</v>
      </c>
      <c r="G24" s="1" t="s">
        <v>15</v>
      </c>
    </row>
    <row r="25" spans="1:7" x14ac:dyDescent="0.25">
      <c r="A25" s="4">
        <f t="shared" si="1"/>
        <v>24</v>
      </c>
      <c r="B25" s="1"/>
      <c r="C25" s="1"/>
      <c r="D25" s="1"/>
      <c r="E25" s="1"/>
      <c r="F25" s="5"/>
      <c r="G25" s="1"/>
    </row>
    <row r="26" spans="1:7" x14ac:dyDescent="0.25">
      <c r="A26" s="4">
        <f t="shared" si="1"/>
        <v>25</v>
      </c>
      <c r="B26" s="1" t="s">
        <v>18</v>
      </c>
      <c r="C26" s="1"/>
      <c r="D26" s="1"/>
      <c r="E26" s="1"/>
      <c r="F26" s="5">
        <f>ROUND(F9*F16,2)</f>
        <v>21.68</v>
      </c>
      <c r="G26" s="1" t="s">
        <v>15</v>
      </c>
    </row>
    <row r="27" spans="1:7" x14ac:dyDescent="0.25">
      <c r="A27" s="4">
        <f t="shared" si="1"/>
        <v>26</v>
      </c>
      <c r="B27" s="1"/>
      <c r="C27" s="1"/>
      <c r="D27" s="1"/>
      <c r="E27" s="1"/>
      <c r="F27" s="5"/>
      <c r="G27" s="1"/>
    </row>
    <row r="28" spans="1:7" x14ac:dyDescent="0.25">
      <c r="A28" s="4">
        <f t="shared" si="1"/>
        <v>27</v>
      </c>
      <c r="B28" s="1" t="s">
        <v>19</v>
      </c>
      <c r="C28" s="1"/>
      <c r="D28" s="1"/>
      <c r="E28" s="1"/>
      <c r="F28" s="5">
        <f>SUM(F20:F26)</f>
        <v>66.430000000000007</v>
      </c>
      <c r="G28" s="1" t="s">
        <v>15</v>
      </c>
    </row>
    <row r="29" spans="1:7" x14ac:dyDescent="0.25">
      <c r="A29" s="4">
        <f t="shared" si="1"/>
        <v>28</v>
      </c>
      <c r="B29" s="1"/>
      <c r="C29" s="1"/>
      <c r="D29" s="1"/>
      <c r="E29" s="1"/>
      <c r="F29" s="5"/>
      <c r="G29" s="1"/>
    </row>
    <row r="30" spans="1:7" x14ac:dyDescent="0.25">
      <c r="A30" s="4">
        <f t="shared" si="1"/>
        <v>29</v>
      </c>
      <c r="B30" s="1" t="s">
        <v>20</v>
      </c>
      <c r="C30" s="1"/>
      <c r="D30" s="1"/>
      <c r="E30" s="1"/>
      <c r="F30" s="5">
        <f>ROUND(F28/12,2)</f>
        <v>5.54</v>
      </c>
      <c r="G30" s="1" t="s">
        <v>21</v>
      </c>
    </row>
    <row r="31" spans="1:7" x14ac:dyDescent="0.25">
      <c r="A31" s="4">
        <f t="shared" si="1"/>
        <v>30</v>
      </c>
      <c r="B31" s="1"/>
      <c r="C31" s="1"/>
      <c r="D31" s="1"/>
      <c r="E31" s="1"/>
      <c r="F31" s="1"/>
      <c r="G31" s="1"/>
    </row>
    <row r="32" spans="1:7" x14ac:dyDescent="0.25">
      <c r="A32" s="4">
        <f t="shared" si="1"/>
        <v>31</v>
      </c>
      <c r="B32" s="1"/>
      <c r="C32" s="1"/>
      <c r="D32" s="1"/>
      <c r="E32" s="1"/>
      <c r="F32" s="1"/>
      <c r="G32" s="1"/>
    </row>
    <row r="33" spans="1:9" x14ac:dyDescent="0.25">
      <c r="A33" s="4">
        <f t="shared" si="1"/>
        <v>32</v>
      </c>
      <c r="B33" s="1" t="s">
        <v>22</v>
      </c>
      <c r="C33" s="1"/>
      <c r="D33" s="1"/>
      <c r="E33" s="1"/>
      <c r="F33" s="1"/>
      <c r="G33" s="1"/>
    </row>
    <row r="34" spans="1:9" x14ac:dyDescent="0.25">
      <c r="A34" s="4">
        <f t="shared" si="1"/>
        <v>33</v>
      </c>
      <c r="B34" s="1" t="s">
        <v>23</v>
      </c>
      <c r="C34" s="1"/>
      <c r="D34" s="1"/>
      <c r="E34" s="1"/>
      <c r="F34" s="1"/>
      <c r="G34" s="1"/>
    </row>
    <row r="35" spans="1:9" x14ac:dyDescent="0.25">
      <c r="A35" s="4">
        <f t="shared" si="1"/>
        <v>34</v>
      </c>
      <c r="B35" s="1"/>
      <c r="C35" s="1"/>
      <c r="D35" s="1"/>
      <c r="E35" s="1"/>
      <c r="F35" s="1"/>
      <c r="G35" s="1"/>
    </row>
    <row r="36" spans="1:9" x14ac:dyDescent="0.25">
      <c r="A36" s="4">
        <f t="shared" si="1"/>
        <v>35</v>
      </c>
      <c r="B36" s="1"/>
      <c r="C36" s="1"/>
      <c r="D36" s="1"/>
      <c r="E36" s="1"/>
      <c r="F36" s="1"/>
      <c r="G36" s="1"/>
    </row>
    <row r="37" spans="1:9" x14ac:dyDescent="0.25">
      <c r="A37" s="4">
        <f t="shared" si="1"/>
        <v>36</v>
      </c>
      <c r="B37" s="1" t="s">
        <v>24</v>
      </c>
      <c r="C37" s="1"/>
      <c r="E37" s="1"/>
      <c r="F37" s="2">
        <v>205479000</v>
      </c>
      <c r="G37" s="1" t="s">
        <v>25</v>
      </c>
    </row>
    <row r="38" spans="1:9" x14ac:dyDescent="0.25">
      <c r="A38" s="4">
        <f t="shared" si="1"/>
        <v>37</v>
      </c>
      <c r="B38" s="1" t="s">
        <v>26</v>
      </c>
      <c r="C38" s="1"/>
      <c r="D38" s="1"/>
      <c r="E38" s="1"/>
      <c r="F38" s="1"/>
      <c r="G38" s="1"/>
    </row>
    <row r="39" spans="1:9" x14ac:dyDescent="0.25">
      <c r="A39" s="4">
        <f t="shared" si="1"/>
        <v>38</v>
      </c>
      <c r="B39" s="1" t="s">
        <v>27</v>
      </c>
      <c r="C39" s="1"/>
      <c r="E39" s="6">
        <f>ROUND(264241.9/59203134.25,6)</f>
        <v>4.463E-3</v>
      </c>
      <c r="H39" s="1"/>
      <c r="I39" s="1"/>
    </row>
    <row r="40" spans="1:9" x14ac:dyDescent="0.25">
      <c r="A40" s="4">
        <f t="shared" si="1"/>
        <v>39</v>
      </c>
      <c r="B40" s="1" t="s">
        <v>28</v>
      </c>
      <c r="C40" s="1"/>
      <c r="E40" s="7">
        <f>ROUND(33814.42/59203134.25,6)</f>
        <v>5.71E-4</v>
      </c>
      <c r="H40" s="1"/>
      <c r="I40" s="1"/>
    </row>
    <row r="41" spans="1:9" x14ac:dyDescent="0.25">
      <c r="A41" s="4">
        <f t="shared" si="1"/>
        <v>40</v>
      </c>
      <c r="B41" s="1" t="s">
        <v>29</v>
      </c>
      <c r="C41" s="1"/>
      <c r="F41" s="7">
        <f>SUM(E39:E40)</f>
        <v>5.0340000000000003E-3</v>
      </c>
      <c r="G41" s="6"/>
      <c r="H41" s="1"/>
      <c r="I41" s="1"/>
    </row>
    <row r="42" spans="1:9" x14ac:dyDescent="0.25">
      <c r="A42" s="4">
        <f t="shared" si="1"/>
        <v>41</v>
      </c>
      <c r="B42" s="1" t="s">
        <v>30</v>
      </c>
      <c r="C42" s="1"/>
      <c r="F42" s="5">
        <f>ROUND(F37*F41,2)</f>
        <v>1034381.29</v>
      </c>
      <c r="G42" s="1"/>
      <c r="H42" s="1"/>
      <c r="I42" s="1"/>
    </row>
    <row r="43" spans="1:9" x14ac:dyDescent="0.25">
      <c r="A43" s="4">
        <f t="shared" si="1"/>
        <v>42</v>
      </c>
      <c r="B43" s="1" t="s">
        <v>31</v>
      </c>
      <c r="C43" s="1"/>
      <c r="F43" s="8">
        <v>233000</v>
      </c>
      <c r="G43" s="1" t="s">
        <v>32</v>
      </c>
      <c r="H43" s="1"/>
      <c r="I43" s="1"/>
    </row>
    <row r="44" spans="1:9" x14ac:dyDescent="0.25">
      <c r="A44" s="4">
        <f t="shared" si="1"/>
        <v>43</v>
      </c>
      <c r="B44" s="1" t="s">
        <v>33</v>
      </c>
      <c r="C44" s="1"/>
      <c r="F44" s="5">
        <f>ROUND(F42/F43,2)</f>
        <v>4.4400000000000004</v>
      </c>
      <c r="G44" s="1" t="s">
        <v>6</v>
      </c>
    </row>
    <row r="45" spans="1:9" x14ac:dyDescent="0.25">
      <c r="A45" s="4">
        <f t="shared" si="1"/>
        <v>44</v>
      </c>
      <c r="B45" s="1"/>
      <c r="C45" s="1"/>
      <c r="F45" s="1"/>
      <c r="G45" s="1"/>
    </row>
  </sheetData>
  <mergeCells count="2">
    <mergeCell ref="B3:H3"/>
    <mergeCell ref="B4:H4"/>
  </mergeCells>
  <pageMargins left="0.7" right="0.7" top="0.75" bottom="0.75" header="0.3" footer="0.3"/>
  <pageSetup scale="7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ae06fcea-541a-49e3-952a-5eaf56d381f3" xsi:nil="true"/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959B11-C932-49FE-B848-CB18AED52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6fcea-541a-49e3-952a-5eaf56d381f3"/>
    <ds:schemaRef ds:uri="daea435f-7073-4c60-9060-e78a3a9f8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37E1FC-90BD-4EE2-B14F-031BAFBBA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01086-06BE-441E-BC89-A8FD523E1C30}">
  <ds:schemaRefs>
    <ds:schemaRef ds:uri="http://schemas.microsoft.com/office/2006/metadata/properties"/>
    <ds:schemaRef ds:uri="http://schemas.microsoft.com/office/infopath/2007/PartnerControls"/>
    <ds:schemaRef ds:uri="ae06fcea-541a-49e3-952a-5eaf56d381f3"/>
    <ds:schemaRef ds:uri="daea435f-7073-4c60-9060-e78a3a9f8d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Scott</dc:creator>
  <cp:keywords/>
  <dc:description/>
  <cp:lastModifiedBy>Jacob Watson</cp:lastModifiedBy>
  <cp:revision/>
  <dcterms:created xsi:type="dcterms:W3CDTF">2020-10-29T19:35:41Z</dcterms:created>
  <dcterms:modified xsi:type="dcterms:W3CDTF">2025-07-30T19:21:06Z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