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PSC Case 2025-00208 - Rate Case\Archive\Exhibits and Attachments Draft\"/>
    </mc:Choice>
  </mc:AlternateContent>
  <xr:revisionPtr revIDLastSave="0" documentId="13_ncr:1_{DB3CCAED-8A68-4E37-BD49-D5C93F137ED7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65" i="1"/>
  <c r="D58" i="1" l="1"/>
  <c r="D45" i="1"/>
  <c r="D16" i="1"/>
  <c r="E77" i="1" l="1"/>
  <c r="E78" i="1"/>
  <c r="E79" i="1"/>
  <c r="E80" i="1"/>
  <c r="A76" i="1"/>
  <c r="A77" i="1"/>
  <c r="A78" i="1"/>
  <c r="A79" i="1"/>
  <c r="A80" i="1"/>
  <c r="E86" i="1" l="1"/>
  <c r="D83" i="1"/>
  <c r="C83" i="1"/>
  <c r="E82" i="1"/>
  <c r="E81" i="1"/>
  <c r="E76" i="1"/>
  <c r="E75" i="1"/>
  <c r="D72" i="1"/>
  <c r="C72" i="1"/>
  <c r="E71" i="1"/>
  <c r="E70" i="1"/>
  <c r="D67" i="1"/>
  <c r="C67" i="1"/>
  <c r="E66" i="1"/>
  <c r="E65" i="1"/>
  <c r="D62" i="1"/>
  <c r="C62" i="1"/>
  <c r="E61" i="1"/>
  <c r="E60" i="1"/>
  <c r="E59" i="1"/>
  <c r="E58" i="1"/>
  <c r="E57" i="1"/>
  <c r="E56" i="1"/>
  <c r="E55" i="1"/>
  <c r="D48" i="1"/>
  <c r="C48" i="1"/>
  <c r="E47" i="1"/>
  <c r="E46" i="1"/>
  <c r="E45" i="1"/>
  <c r="E44" i="1"/>
  <c r="D41" i="1"/>
  <c r="C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D25" i="1"/>
  <c r="C25" i="1"/>
  <c r="E24" i="1"/>
  <c r="E23" i="1"/>
  <c r="E22" i="1"/>
  <c r="E21" i="1"/>
  <c r="E20" i="1"/>
  <c r="E16" i="1"/>
  <c r="D15" i="1"/>
  <c r="D17" i="1" s="1"/>
  <c r="C15" i="1"/>
  <c r="C17" i="1" s="1"/>
  <c r="E14" i="1"/>
  <c r="E13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C50" i="1" l="1"/>
  <c r="E83" i="1"/>
  <c r="E72" i="1"/>
  <c r="E48" i="1"/>
  <c r="E67" i="1"/>
  <c r="E25" i="1"/>
  <c r="C88" i="1"/>
  <c r="E62" i="1"/>
  <c r="D88" i="1"/>
  <c r="D50" i="1"/>
  <c r="E41" i="1"/>
  <c r="E15" i="1"/>
  <c r="E17" i="1" s="1"/>
  <c r="E88" i="1" l="1"/>
  <c r="E50" i="1"/>
</calcChain>
</file>

<file path=xl/sharedStrings.xml><?xml version="1.0" encoding="utf-8"?>
<sst xmlns="http://schemas.openxmlformats.org/spreadsheetml/2006/main" count="85" uniqueCount="83">
  <si>
    <t>East Kentucky Power Cooperative, Inc.</t>
  </si>
  <si>
    <t>Balance Sheet</t>
  </si>
  <si>
    <t>Proposed Proforma Adjustments</t>
  </si>
  <si>
    <t>Test Year End</t>
  </si>
  <si>
    <t>Proforma</t>
  </si>
  <si>
    <t>Account</t>
  </si>
  <si>
    <t>Balance</t>
  </si>
  <si>
    <t>Adjustments</t>
  </si>
  <si>
    <t>Notes</t>
  </si>
  <si>
    <t>Assets and Other Debits</t>
  </si>
  <si>
    <t>Plant Assets:</t>
  </si>
  <si>
    <t xml:space="preserve">  Utility Plant in Service</t>
  </si>
  <si>
    <t xml:space="preserve">  Construction Work in Progress</t>
  </si>
  <si>
    <t xml:space="preserve">  Total Utility Plant</t>
  </si>
  <si>
    <t xml:space="preserve">  Accumulated Provision - Depreciation/Amortization</t>
  </si>
  <si>
    <t>1, 2</t>
  </si>
  <si>
    <t>Net Utility Plant</t>
  </si>
  <si>
    <t>Other Property &amp; Investments:</t>
  </si>
  <si>
    <t xml:space="preserve">  Non-Utility Property - Net</t>
  </si>
  <si>
    <t xml:space="preserve">  Investment in Assoc. Org. - Patronage Capital</t>
  </si>
  <si>
    <t xml:space="preserve">  Investment in Assoc. Org. - Other General Fund</t>
  </si>
  <si>
    <t xml:space="preserve">  Other Investments</t>
  </si>
  <si>
    <t xml:space="preserve">  Special Funds</t>
  </si>
  <si>
    <t>Total Other Property &amp; Investments</t>
  </si>
  <si>
    <t>Current &amp; Accrued Assets:</t>
  </si>
  <si>
    <t xml:space="preserve">  Cash - General Funds</t>
  </si>
  <si>
    <t xml:space="preserve">  Cash - Construction Funds</t>
  </si>
  <si>
    <t xml:space="preserve">  Special Deposits</t>
  </si>
  <si>
    <t xml:space="preserve">  Temporary Investments</t>
  </si>
  <si>
    <t xml:space="preserve">  Accounts Receivable - Sales - Energy - Net</t>
  </si>
  <si>
    <t xml:space="preserve">  Accounts Receivable - Other - Net</t>
  </si>
  <si>
    <t xml:space="preserve">  Fuel Stock</t>
  </si>
  <si>
    <t xml:space="preserve">  Renewable Energy Credits</t>
  </si>
  <si>
    <t xml:space="preserve">  Plant Materials &amp; Operating Supplies</t>
  </si>
  <si>
    <t xml:space="preserve">  Prepayments</t>
  </si>
  <si>
    <t xml:space="preserve">  Other Current &amp; Accrued Assets</t>
  </si>
  <si>
    <t xml:space="preserve">  Rents Receivable</t>
  </si>
  <si>
    <t xml:space="preserve">  Derivative Instrument Assets</t>
  </si>
  <si>
    <t>Total Current &amp; Accrued Assets</t>
  </si>
  <si>
    <t>Other Assets &amp; Debits:</t>
  </si>
  <si>
    <t xml:space="preserve">  Unamortized Debt Discount - Property Loss</t>
  </si>
  <si>
    <t xml:space="preserve">  Regulatory Assets</t>
  </si>
  <si>
    <t xml:space="preserve">  Other Deferred Debits</t>
  </si>
  <si>
    <t xml:space="preserve">  R&amp;D Air Pollution Agreement</t>
  </si>
  <si>
    <t>Total Other Assets &amp; Debits</t>
  </si>
  <si>
    <t>Total Assets and Other Debits</t>
  </si>
  <si>
    <t>Liabilities &amp; Other Credits</t>
  </si>
  <si>
    <t>Equities &amp; Margins:</t>
  </si>
  <si>
    <t xml:space="preserve">  Memberships</t>
  </si>
  <si>
    <t xml:space="preserve">  Patronage Capital</t>
  </si>
  <si>
    <t xml:space="preserve">  Operating Margins - Prior Year</t>
  </si>
  <si>
    <t xml:space="preserve">  Operating Margins - Current Year</t>
  </si>
  <si>
    <t>1, 2, 3, 4</t>
  </si>
  <si>
    <t xml:space="preserve">  Non-Operating Margins</t>
  </si>
  <si>
    <t xml:space="preserve">  Other Margins &amp; Equity</t>
  </si>
  <si>
    <t xml:space="preserve">  Capital Gains &amp; Losses</t>
  </si>
  <si>
    <t>Total Equities &amp; Margins</t>
  </si>
  <si>
    <t>Long Term Debt:</t>
  </si>
  <si>
    <t xml:space="preserve">  Long Term Debt - RUS</t>
  </si>
  <si>
    <t xml:space="preserve">  Long Term Debt - Other</t>
  </si>
  <si>
    <t>Total Long Term Debt</t>
  </si>
  <si>
    <t>Total Other Non-Current Liabilities:</t>
  </si>
  <si>
    <t xml:space="preserve">  Accumulated Operation Provision</t>
  </si>
  <si>
    <t xml:space="preserve">  Obligation Under Capital Lease - Non-Current</t>
  </si>
  <si>
    <t>Total Other Non-Current Liabilities</t>
  </si>
  <si>
    <t>Current &amp; Accrued Liabilities:</t>
  </si>
  <si>
    <t xml:space="preserve">  Notes Payable</t>
  </si>
  <si>
    <t xml:space="preserve">  Accounts Payable</t>
  </si>
  <si>
    <t xml:space="preserve">  Current Maturities Long-Term Debt</t>
  </si>
  <si>
    <t xml:space="preserve">  Current Maturities Capital Leases</t>
  </si>
  <si>
    <t xml:space="preserve">  Taxes Accrued</t>
  </si>
  <si>
    <t xml:space="preserve">  Interest Accrued</t>
  </si>
  <si>
    <t xml:space="preserve">  Other Current &amp; Accrued Liabilities</t>
  </si>
  <si>
    <t xml:space="preserve">  Obligation Under Capital Lease - Current</t>
  </si>
  <si>
    <t>Total Current &amp; Accrued Liabilities</t>
  </si>
  <si>
    <t>Total Other Liabilities &amp; Credits:</t>
  </si>
  <si>
    <t xml:space="preserve">  Deferred Credits</t>
  </si>
  <si>
    <t>Total Liabilities &amp; Other Credits</t>
  </si>
  <si>
    <t>Notes:</t>
  </si>
  <si>
    <t xml:space="preserve">  1) - Removal of items associated with the environmental surcharge.</t>
  </si>
  <si>
    <t xml:space="preserve">  2) - Increase in accumulated depreciation due to proposed increase in annual depreciation expenses.</t>
  </si>
  <si>
    <t xml:space="preserve">  3) - Reduction in certain regulatory asset balances due to first year proposed amortization and removal of completed AROs</t>
  </si>
  <si>
    <t xml:space="preserve">  4) - Recognize proposed increase in annual revenues.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</si>
</sst>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38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6" fontId="1" fillId="0" borderId="0" xfId="0" applyNumberFormat="1" applyFont="1"/>
    <xf numFmtId="6" fontId="1" fillId="2" borderId="0" xfId="0" applyNumberFormat="1" applyFont="1" applyFill="1"/>
    <xf numFmtId="6" fontId="1" fillId="2" borderId="2" xfId="0" applyNumberFormat="1" applyFont="1" applyFill="1" applyBorder="1"/>
    <xf numFmtId="6" fontId="1" fillId="0" borderId="2" xfId="0" applyNumberFormat="1" applyFont="1" applyBorder="1"/>
    <xf numFmtId="6" fontId="1" fillId="0" borderId="3" xfId="0" applyNumberFormat="1" applyFont="1" applyBorder="1"/>
    <xf numFmtId="6" fontId="1" fillId="0" borderId="4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4"/>
  <sheetViews>
    <sheetView tabSelected="1" zoomScale="80" zoomScaleNormal="80" workbookViewId="0">
      <selection activeCell="S43" sqref="S43"/>
    </sheetView>
  </sheetViews>
  <sheetFormatPr defaultColWidth="15.7109375" defaultRowHeight="15" x14ac:dyDescent="0.25"/>
  <cols>
    <col min="1" max="1" width="5.7109375" bestFit="1" customWidth="1"/>
    <col min="2" max="2" width="52.7109375" customWidth="1"/>
    <col min="3" max="5" width="17.7109375" customWidth="1"/>
  </cols>
  <sheetData>
    <row r="1" spans="1:11" x14ac:dyDescent="0.25">
      <c r="A1" s="4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4">
        <f>A1+1</f>
        <v>1</v>
      </c>
      <c r="B2" s="1"/>
      <c r="C2" s="1"/>
      <c r="D2" s="1"/>
      <c r="F2" s="2"/>
      <c r="G2" s="1"/>
      <c r="H2" s="1"/>
      <c r="I2" s="1"/>
      <c r="J2" s="1"/>
      <c r="K2" s="1"/>
    </row>
    <row r="3" spans="1:11" x14ac:dyDescent="0.25">
      <c r="A3" s="4">
        <f t="shared" ref="A3:A66" si="0">A2+1</f>
        <v>2</v>
      </c>
      <c r="B3" s="13" t="s">
        <v>0</v>
      </c>
      <c r="C3" s="13"/>
      <c r="D3" s="13"/>
      <c r="E3" s="13"/>
      <c r="F3" s="13"/>
      <c r="G3" s="1"/>
      <c r="H3" s="1"/>
      <c r="I3" s="1"/>
      <c r="J3" s="1"/>
      <c r="K3" s="1"/>
    </row>
    <row r="4" spans="1:11" x14ac:dyDescent="0.25">
      <c r="A4" s="4">
        <f t="shared" si="0"/>
        <v>3</v>
      </c>
      <c r="B4" s="13" t="s">
        <v>1</v>
      </c>
      <c r="C4" s="13"/>
      <c r="D4" s="13"/>
      <c r="E4" s="13"/>
      <c r="F4" s="13"/>
      <c r="G4" s="1"/>
      <c r="H4" s="1"/>
      <c r="I4" s="1"/>
      <c r="J4" s="1"/>
      <c r="K4" s="1"/>
    </row>
    <row r="5" spans="1:11" x14ac:dyDescent="0.25">
      <c r="A5" s="4">
        <f t="shared" si="0"/>
        <v>4</v>
      </c>
      <c r="B5" s="13" t="s">
        <v>2</v>
      </c>
      <c r="C5" s="13"/>
      <c r="D5" s="13"/>
      <c r="E5" s="13"/>
      <c r="F5" s="13"/>
      <c r="G5" s="1"/>
      <c r="H5" s="1"/>
      <c r="I5" s="1"/>
      <c r="J5" s="1"/>
      <c r="K5" s="1"/>
    </row>
    <row r="6" spans="1:11" x14ac:dyDescent="0.25">
      <c r="A6" s="4">
        <f t="shared" si="0"/>
        <v>5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4">
        <f t="shared" si="0"/>
        <v>6</v>
      </c>
      <c r="B7" s="1"/>
      <c r="C7" s="5" t="s">
        <v>3</v>
      </c>
      <c r="D7" s="5" t="s">
        <v>4</v>
      </c>
      <c r="E7" s="5" t="s">
        <v>4</v>
      </c>
      <c r="F7" s="1"/>
      <c r="G7" s="1"/>
      <c r="H7" s="1"/>
      <c r="I7" s="1"/>
      <c r="J7" s="1"/>
      <c r="K7" s="1"/>
    </row>
    <row r="8" spans="1:11" ht="15.75" thickBot="1" x14ac:dyDescent="0.3">
      <c r="A8" s="4">
        <f t="shared" si="0"/>
        <v>7</v>
      </c>
      <c r="B8" s="6" t="s">
        <v>5</v>
      </c>
      <c r="C8" s="6" t="s">
        <v>6</v>
      </c>
      <c r="D8" s="6" t="s">
        <v>7</v>
      </c>
      <c r="E8" s="6" t="s">
        <v>3</v>
      </c>
      <c r="F8" s="6" t="s">
        <v>8</v>
      </c>
      <c r="G8" s="1"/>
      <c r="H8" s="1"/>
      <c r="I8" s="1"/>
      <c r="J8" s="1"/>
      <c r="K8" s="1"/>
    </row>
    <row r="9" spans="1:11" x14ac:dyDescent="0.25">
      <c r="A9" s="4">
        <f t="shared" si="0"/>
        <v>8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4">
        <f t="shared" si="0"/>
        <v>9</v>
      </c>
      <c r="B10" s="3" t="s">
        <v>9</v>
      </c>
      <c r="C10" s="7"/>
      <c r="D10" s="7"/>
      <c r="E10" s="7"/>
      <c r="F10" s="1"/>
      <c r="G10" s="1"/>
      <c r="H10" s="1"/>
      <c r="I10" s="1"/>
      <c r="J10" s="1"/>
      <c r="K10" s="1"/>
    </row>
    <row r="11" spans="1:11" x14ac:dyDescent="0.25">
      <c r="A11" s="4">
        <f t="shared" si="0"/>
        <v>10</v>
      </c>
      <c r="B11" s="1"/>
      <c r="C11" s="7"/>
      <c r="D11" s="7"/>
      <c r="E11" s="7"/>
      <c r="F11" s="1"/>
      <c r="G11" s="1"/>
      <c r="H11" s="1"/>
      <c r="I11" s="1"/>
      <c r="J11" s="1"/>
      <c r="K11" s="1"/>
    </row>
    <row r="12" spans="1:11" x14ac:dyDescent="0.25">
      <c r="A12" s="4">
        <f t="shared" si="0"/>
        <v>11</v>
      </c>
      <c r="B12" s="1" t="s">
        <v>10</v>
      </c>
      <c r="C12" s="7"/>
      <c r="D12" s="7"/>
      <c r="E12" s="7"/>
      <c r="F12" s="1"/>
      <c r="G12" s="1"/>
      <c r="H12" s="1"/>
      <c r="I12" s="1"/>
      <c r="J12" s="1"/>
      <c r="K12" s="1"/>
    </row>
    <row r="13" spans="1:11" x14ac:dyDescent="0.25">
      <c r="A13" s="4">
        <f t="shared" si="0"/>
        <v>12</v>
      </c>
      <c r="B13" s="1" t="s">
        <v>11</v>
      </c>
      <c r="C13" s="8">
        <v>4794506322</v>
      </c>
      <c r="D13" s="7">
        <f>-1248124734-D14</f>
        <v>-1207268060</v>
      </c>
      <c r="E13" s="7">
        <f>C13+D13</f>
        <v>3587238262</v>
      </c>
      <c r="F13" s="5">
        <v>1</v>
      </c>
      <c r="G13" s="1"/>
      <c r="H13" s="1"/>
      <c r="I13" s="1"/>
      <c r="J13" s="1"/>
      <c r="K13" s="1"/>
    </row>
    <row r="14" spans="1:11" x14ac:dyDescent="0.25">
      <c r="A14" s="4">
        <f t="shared" si="0"/>
        <v>13</v>
      </c>
      <c r="B14" s="1" t="s">
        <v>12</v>
      </c>
      <c r="C14" s="9">
        <v>91402455</v>
      </c>
      <c r="D14" s="10">
        <f>-6085-40850589</f>
        <v>-40856674</v>
      </c>
      <c r="E14" s="10">
        <f>C14+D14</f>
        <v>50545781</v>
      </c>
      <c r="F14" s="5">
        <v>1</v>
      </c>
      <c r="G14" s="1"/>
      <c r="H14" s="1"/>
      <c r="I14" s="1"/>
      <c r="J14" s="1"/>
      <c r="K14" s="1"/>
    </row>
    <row r="15" spans="1:11" x14ac:dyDescent="0.25">
      <c r="A15" s="4">
        <f t="shared" si="0"/>
        <v>14</v>
      </c>
      <c r="B15" s="1" t="s">
        <v>13</v>
      </c>
      <c r="C15" s="7">
        <f>C13+C14</f>
        <v>4885908777</v>
      </c>
      <c r="D15" s="7">
        <f>D13+D14</f>
        <v>-1248124734</v>
      </c>
      <c r="E15" s="7">
        <f>IF(E13+E14=C15+D15,E13+E14,"Er")</f>
        <v>3637784043</v>
      </c>
      <c r="F15" s="5"/>
      <c r="G15" s="1"/>
      <c r="H15" s="1"/>
      <c r="I15" s="1"/>
      <c r="J15" s="1"/>
      <c r="K15" s="1"/>
    </row>
    <row r="16" spans="1:11" x14ac:dyDescent="0.25">
      <c r="A16" s="4">
        <f t="shared" si="0"/>
        <v>15</v>
      </c>
      <c r="B16" s="1" t="s">
        <v>14</v>
      </c>
      <c r="C16" s="9">
        <v>-1856761519</v>
      </c>
      <c r="D16" s="10">
        <f>515736266-8309434</f>
        <v>507426832</v>
      </c>
      <c r="E16" s="10">
        <f>C16+D16</f>
        <v>-1349334687</v>
      </c>
      <c r="F16" s="5" t="s">
        <v>15</v>
      </c>
      <c r="G16" s="1"/>
      <c r="H16" s="1"/>
      <c r="I16" s="1"/>
      <c r="J16" s="1"/>
      <c r="K16" s="1"/>
    </row>
    <row r="17" spans="1:11" x14ac:dyDescent="0.25">
      <c r="A17" s="4">
        <f t="shared" si="0"/>
        <v>16</v>
      </c>
      <c r="B17" s="1" t="s">
        <v>16</v>
      </c>
      <c r="C17" s="11">
        <f>C15+C16</f>
        <v>3029147258</v>
      </c>
      <c r="D17" s="11">
        <f>D15+D16</f>
        <v>-740697902</v>
      </c>
      <c r="E17" s="11">
        <f>IF(E15+E16=C17+D17,E15+E16,"Er")</f>
        <v>2288449356</v>
      </c>
      <c r="F17" s="5"/>
      <c r="G17" s="1"/>
      <c r="H17" s="1"/>
      <c r="I17" s="1"/>
      <c r="J17" s="1"/>
      <c r="K17" s="1"/>
    </row>
    <row r="18" spans="1:11" x14ac:dyDescent="0.25">
      <c r="A18" s="4">
        <f t="shared" si="0"/>
        <v>17</v>
      </c>
      <c r="B18" s="1"/>
      <c r="C18" s="7"/>
      <c r="D18" s="7"/>
      <c r="E18" s="7"/>
      <c r="F18" s="5"/>
      <c r="G18" s="1"/>
      <c r="H18" s="1"/>
      <c r="I18" s="1"/>
      <c r="J18" s="1"/>
      <c r="K18" s="1"/>
    </row>
    <row r="19" spans="1:11" x14ac:dyDescent="0.25">
      <c r="A19" s="4">
        <f t="shared" si="0"/>
        <v>18</v>
      </c>
      <c r="B19" s="1" t="s">
        <v>17</v>
      </c>
      <c r="C19" s="7"/>
      <c r="D19" s="7"/>
      <c r="E19" s="7"/>
      <c r="F19" s="5"/>
      <c r="G19" s="1"/>
      <c r="H19" s="1"/>
      <c r="I19" s="1"/>
      <c r="J19" s="1"/>
      <c r="K19" s="1"/>
    </row>
    <row r="20" spans="1:11" x14ac:dyDescent="0.25">
      <c r="A20" s="4">
        <f t="shared" si="0"/>
        <v>19</v>
      </c>
      <c r="B20" s="1" t="s">
        <v>18</v>
      </c>
      <c r="C20" s="8">
        <v>819.75</v>
      </c>
      <c r="D20" s="7"/>
      <c r="E20" s="7">
        <f t="shared" ref="E20:E24" si="1">C20+D20</f>
        <v>819.75</v>
      </c>
      <c r="F20" s="5"/>
      <c r="G20" s="1"/>
      <c r="H20" s="1"/>
      <c r="I20" s="1"/>
      <c r="J20" s="1"/>
      <c r="K20" s="1"/>
    </row>
    <row r="21" spans="1:11" x14ac:dyDescent="0.25">
      <c r="A21" s="4">
        <f t="shared" si="0"/>
        <v>20</v>
      </c>
      <c r="B21" s="1" t="s">
        <v>19</v>
      </c>
      <c r="C21" s="8">
        <v>3541667</v>
      </c>
      <c r="D21" s="7"/>
      <c r="E21" s="7">
        <f t="shared" si="1"/>
        <v>3541667</v>
      </c>
      <c r="F21" s="5"/>
      <c r="G21" s="1"/>
      <c r="H21" s="1"/>
      <c r="I21" s="1"/>
      <c r="J21" s="1"/>
      <c r="K21" s="1"/>
    </row>
    <row r="22" spans="1:11" x14ac:dyDescent="0.25">
      <c r="A22" s="4">
        <f t="shared" si="0"/>
        <v>21</v>
      </c>
      <c r="B22" s="1" t="s">
        <v>20</v>
      </c>
      <c r="C22" s="8">
        <v>7789181</v>
      </c>
      <c r="D22" s="7"/>
      <c r="E22" s="7">
        <f t="shared" si="1"/>
        <v>7789181</v>
      </c>
      <c r="F22" s="5"/>
      <c r="G22" s="1"/>
      <c r="H22" s="1"/>
      <c r="I22" s="1"/>
      <c r="J22" s="1"/>
      <c r="K22" s="1"/>
    </row>
    <row r="23" spans="1:11" x14ac:dyDescent="0.25">
      <c r="A23" s="4">
        <f t="shared" si="0"/>
        <v>22</v>
      </c>
      <c r="B23" s="1" t="s">
        <v>21</v>
      </c>
      <c r="C23" s="8">
        <v>105107</v>
      </c>
      <c r="D23" s="7"/>
      <c r="E23" s="7">
        <f t="shared" si="1"/>
        <v>105107</v>
      </c>
      <c r="F23" s="5"/>
      <c r="G23" s="1"/>
      <c r="H23" s="1"/>
      <c r="I23" s="1"/>
      <c r="J23" s="1"/>
      <c r="K23" s="1"/>
    </row>
    <row r="24" spans="1:11" x14ac:dyDescent="0.25">
      <c r="A24" s="4">
        <f t="shared" si="0"/>
        <v>23</v>
      </c>
      <c r="B24" s="1" t="s">
        <v>22</v>
      </c>
      <c r="C24" s="9">
        <v>16572292</v>
      </c>
      <c r="D24" s="10"/>
      <c r="E24" s="10">
        <f t="shared" si="1"/>
        <v>16572292</v>
      </c>
      <c r="F24" s="5"/>
      <c r="G24" s="1"/>
      <c r="H24" s="1"/>
      <c r="I24" s="1"/>
      <c r="J24" s="1"/>
      <c r="K24" s="1"/>
    </row>
    <row r="25" spans="1:11" x14ac:dyDescent="0.25">
      <c r="A25" s="4">
        <f t="shared" si="0"/>
        <v>24</v>
      </c>
      <c r="B25" s="1" t="s">
        <v>23</v>
      </c>
      <c r="C25" s="11">
        <f>SUM(C20:C24)</f>
        <v>28009066.75</v>
      </c>
      <c r="D25" s="11">
        <f>SUM(D20:D24)</f>
        <v>0</v>
      </c>
      <c r="E25" s="11">
        <f>IF(SUM(E20:E24)=C25+D25,SUM(E20:E24),"Er")</f>
        <v>28009066.75</v>
      </c>
      <c r="F25" s="5"/>
      <c r="G25" s="1"/>
      <c r="H25" s="1"/>
      <c r="I25" s="1"/>
      <c r="J25" s="1"/>
      <c r="K25" s="1"/>
    </row>
    <row r="26" spans="1:11" x14ac:dyDescent="0.25">
      <c r="A26" s="4">
        <f t="shared" si="0"/>
        <v>25</v>
      </c>
      <c r="B26" s="1"/>
      <c r="C26" s="7"/>
      <c r="D26" s="7"/>
      <c r="E26" s="7"/>
      <c r="F26" s="5"/>
      <c r="G26" s="1"/>
      <c r="H26" s="1"/>
      <c r="I26" s="1"/>
      <c r="J26" s="1"/>
      <c r="K26" s="1"/>
    </row>
    <row r="27" spans="1:11" x14ac:dyDescent="0.25">
      <c r="A27" s="4">
        <f t="shared" si="0"/>
        <v>26</v>
      </c>
      <c r="B27" s="1" t="s">
        <v>24</v>
      </c>
      <c r="C27" s="7"/>
      <c r="D27" s="7"/>
      <c r="E27" s="7"/>
      <c r="F27" s="5"/>
      <c r="G27" s="1"/>
      <c r="H27" s="1"/>
      <c r="I27" s="1"/>
      <c r="J27" s="1"/>
      <c r="K27" s="1"/>
    </row>
    <row r="28" spans="1:11" x14ac:dyDescent="0.25">
      <c r="A28" s="4">
        <f t="shared" si="0"/>
        <v>27</v>
      </c>
      <c r="B28" s="1" t="s">
        <v>25</v>
      </c>
      <c r="C28" s="8">
        <v>77868887</v>
      </c>
      <c r="D28" s="7">
        <v>79757474.489999995</v>
      </c>
      <c r="E28" s="7">
        <f t="shared" ref="E28:E40" si="2">C28+D28</f>
        <v>157626361.49000001</v>
      </c>
      <c r="F28" s="5">
        <v>4</v>
      </c>
      <c r="G28" s="1"/>
      <c r="H28" s="1"/>
      <c r="I28" s="1"/>
      <c r="J28" s="1"/>
      <c r="K28" s="1"/>
    </row>
    <row r="29" spans="1:11" x14ac:dyDescent="0.25">
      <c r="A29" s="4">
        <f t="shared" si="0"/>
        <v>28</v>
      </c>
      <c r="B29" s="1" t="s">
        <v>26</v>
      </c>
      <c r="C29" s="8">
        <v>500</v>
      </c>
      <c r="D29" s="7"/>
      <c r="E29" s="7">
        <f t="shared" si="2"/>
        <v>500</v>
      </c>
      <c r="F29" s="5"/>
      <c r="G29" s="1"/>
      <c r="H29" s="1"/>
      <c r="I29" s="1"/>
      <c r="J29" s="1"/>
      <c r="K29" s="1"/>
    </row>
    <row r="30" spans="1:11" x14ac:dyDescent="0.25">
      <c r="A30" s="4">
        <f t="shared" si="0"/>
        <v>29</v>
      </c>
      <c r="B30" s="1" t="s">
        <v>27</v>
      </c>
      <c r="C30" s="8">
        <v>3955851</v>
      </c>
      <c r="D30" s="7"/>
      <c r="E30" s="7">
        <f t="shared" si="2"/>
        <v>3955851</v>
      </c>
      <c r="F30" s="5"/>
      <c r="G30" s="1"/>
      <c r="H30" s="1"/>
      <c r="I30" s="1"/>
      <c r="J30" s="1"/>
      <c r="K30" s="1"/>
    </row>
    <row r="31" spans="1:11" x14ac:dyDescent="0.25">
      <c r="A31" s="4">
        <f t="shared" si="0"/>
        <v>30</v>
      </c>
      <c r="B31" s="1" t="s">
        <v>28</v>
      </c>
      <c r="C31" s="8">
        <v>215000000</v>
      </c>
      <c r="D31" s="7"/>
      <c r="E31" s="7">
        <f t="shared" si="2"/>
        <v>215000000</v>
      </c>
      <c r="F31" s="5"/>
      <c r="G31" s="1"/>
      <c r="H31" s="1"/>
      <c r="I31" s="1"/>
      <c r="J31" s="1"/>
      <c r="K31" s="1"/>
    </row>
    <row r="32" spans="1:11" x14ac:dyDescent="0.25">
      <c r="A32" s="4">
        <f t="shared" si="0"/>
        <v>31</v>
      </c>
      <c r="B32" s="1" t="s">
        <v>29</v>
      </c>
      <c r="C32" s="8">
        <v>98967595</v>
      </c>
      <c r="D32" s="7"/>
      <c r="E32" s="7">
        <f t="shared" si="2"/>
        <v>98967595</v>
      </c>
      <c r="F32" s="5"/>
      <c r="G32" s="1"/>
      <c r="H32" s="1"/>
      <c r="I32" s="1"/>
      <c r="J32" s="1"/>
      <c r="K32" s="1"/>
    </row>
    <row r="33" spans="1:11" x14ac:dyDescent="0.25">
      <c r="A33" s="4">
        <f t="shared" si="0"/>
        <v>32</v>
      </c>
      <c r="B33" s="1" t="s">
        <v>30</v>
      </c>
      <c r="C33" s="8">
        <v>16819149</v>
      </c>
      <c r="D33" s="7"/>
      <c r="E33" s="7">
        <f t="shared" si="2"/>
        <v>16819149</v>
      </c>
      <c r="F33" s="5"/>
      <c r="G33" s="1"/>
      <c r="H33" s="1"/>
      <c r="I33" s="1"/>
      <c r="J33" s="1"/>
      <c r="K33" s="1"/>
    </row>
    <row r="34" spans="1:11" x14ac:dyDescent="0.25">
      <c r="A34" s="4">
        <f t="shared" si="0"/>
        <v>33</v>
      </c>
      <c r="B34" s="1" t="s">
        <v>31</v>
      </c>
      <c r="C34" s="8">
        <v>136091469</v>
      </c>
      <c r="D34" s="7"/>
      <c r="E34" s="7">
        <f t="shared" si="2"/>
        <v>136091469</v>
      </c>
      <c r="F34" s="5"/>
      <c r="G34" s="1"/>
      <c r="H34" s="1"/>
      <c r="I34" s="1"/>
      <c r="J34" s="1"/>
      <c r="K34" s="1"/>
    </row>
    <row r="35" spans="1:11" x14ac:dyDescent="0.25">
      <c r="A35" s="4">
        <f t="shared" si="0"/>
        <v>34</v>
      </c>
      <c r="B35" s="1" t="s">
        <v>32</v>
      </c>
      <c r="C35" s="8">
        <v>150000</v>
      </c>
      <c r="D35" s="7"/>
      <c r="E35" s="7">
        <f t="shared" si="2"/>
        <v>150000</v>
      </c>
      <c r="G35" s="1"/>
      <c r="H35" s="1"/>
      <c r="I35" s="1"/>
      <c r="J35" s="1"/>
      <c r="K35" s="1"/>
    </row>
    <row r="36" spans="1:11" x14ac:dyDescent="0.25">
      <c r="A36" s="4">
        <f t="shared" si="0"/>
        <v>35</v>
      </c>
      <c r="B36" s="1" t="s">
        <v>33</v>
      </c>
      <c r="C36" s="8">
        <v>137484771</v>
      </c>
      <c r="D36" s="7"/>
      <c r="E36" s="7">
        <f t="shared" si="2"/>
        <v>137484771</v>
      </c>
      <c r="F36" s="5"/>
      <c r="G36" s="1"/>
      <c r="H36" s="1"/>
      <c r="I36" s="1"/>
      <c r="J36" s="1"/>
      <c r="K36" s="1"/>
    </row>
    <row r="37" spans="1:11" x14ac:dyDescent="0.25">
      <c r="A37" s="4">
        <f t="shared" si="0"/>
        <v>36</v>
      </c>
      <c r="B37" s="1" t="s">
        <v>34</v>
      </c>
      <c r="C37" s="8">
        <v>22452065</v>
      </c>
      <c r="D37" s="7"/>
      <c r="E37" s="7">
        <f t="shared" si="2"/>
        <v>22452065</v>
      </c>
      <c r="F37" s="5"/>
      <c r="G37" s="1"/>
      <c r="H37" s="1"/>
      <c r="I37" s="1"/>
      <c r="J37" s="1"/>
      <c r="K37" s="1"/>
    </row>
    <row r="38" spans="1:11" x14ac:dyDescent="0.25">
      <c r="A38" s="4">
        <f t="shared" si="0"/>
        <v>37</v>
      </c>
      <c r="B38" s="1" t="s">
        <v>35</v>
      </c>
      <c r="C38" s="8">
        <v>730914</v>
      </c>
      <c r="D38" s="7"/>
      <c r="E38" s="7">
        <f t="shared" si="2"/>
        <v>730914</v>
      </c>
      <c r="F38" s="5"/>
      <c r="G38" s="1"/>
      <c r="H38" s="1"/>
      <c r="I38" s="1"/>
      <c r="J38" s="1"/>
      <c r="K38" s="1"/>
    </row>
    <row r="39" spans="1:11" x14ac:dyDescent="0.25">
      <c r="A39" s="4">
        <f t="shared" si="0"/>
        <v>38</v>
      </c>
      <c r="B39" s="1" t="s">
        <v>36</v>
      </c>
      <c r="C39" s="8">
        <v>0</v>
      </c>
      <c r="D39" s="7"/>
      <c r="E39" s="7">
        <f t="shared" si="2"/>
        <v>0</v>
      </c>
      <c r="F39" s="5"/>
      <c r="G39" s="1"/>
      <c r="H39" s="1"/>
      <c r="I39" s="1"/>
      <c r="J39" s="1"/>
      <c r="K39" s="1"/>
    </row>
    <row r="40" spans="1:11" x14ac:dyDescent="0.25">
      <c r="A40" s="4">
        <f t="shared" si="0"/>
        <v>39</v>
      </c>
      <c r="B40" s="1" t="s">
        <v>37</v>
      </c>
      <c r="C40" s="9">
        <v>0</v>
      </c>
      <c r="D40" s="7"/>
      <c r="E40" s="10">
        <f t="shared" si="2"/>
        <v>0</v>
      </c>
      <c r="F40" s="5"/>
      <c r="G40" s="1"/>
      <c r="H40" s="1"/>
      <c r="I40" s="1"/>
      <c r="J40" s="1"/>
      <c r="K40" s="1"/>
    </row>
    <row r="41" spans="1:11" x14ac:dyDescent="0.25">
      <c r="A41" s="4">
        <f t="shared" si="0"/>
        <v>40</v>
      </c>
      <c r="B41" s="1" t="s">
        <v>38</v>
      </c>
      <c r="C41" s="11">
        <f>SUM(C28:C40)</f>
        <v>709521201</v>
      </c>
      <c r="D41" s="11">
        <f>SUM(D28:D40)</f>
        <v>79757474.489999995</v>
      </c>
      <c r="E41" s="11">
        <f>IF(SUM(E28:E40)=C41+D41,SUM(E28:E40),"Er")</f>
        <v>789278675.49000001</v>
      </c>
      <c r="F41" s="5"/>
      <c r="G41" s="1"/>
      <c r="H41" s="1"/>
      <c r="I41" s="1"/>
      <c r="J41" s="1"/>
      <c r="K41" s="1"/>
    </row>
    <row r="42" spans="1:11" x14ac:dyDescent="0.25">
      <c r="A42" s="4">
        <f t="shared" si="0"/>
        <v>41</v>
      </c>
      <c r="B42" s="1"/>
      <c r="C42" s="7"/>
      <c r="D42" s="7"/>
      <c r="E42" s="7"/>
      <c r="F42" s="5"/>
      <c r="G42" s="1"/>
      <c r="H42" s="1"/>
      <c r="I42" s="1"/>
      <c r="J42" s="1"/>
      <c r="K42" s="1"/>
    </row>
    <row r="43" spans="1:11" x14ac:dyDescent="0.25">
      <c r="A43" s="4">
        <f t="shared" si="0"/>
        <v>42</v>
      </c>
      <c r="B43" s="1" t="s">
        <v>39</v>
      </c>
      <c r="C43" s="7"/>
      <c r="D43" s="7"/>
      <c r="E43" s="7"/>
      <c r="F43" s="5"/>
      <c r="G43" s="1"/>
      <c r="H43" s="1"/>
      <c r="I43" s="1"/>
      <c r="J43" s="1"/>
      <c r="K43" s="1"/>
    </row>
    <row r="44" spans="1:11" x14ac:dyDescent="0.25">
      <c r="A44" s="4">
        <f t="shared" si="0"/>
        <v>43</v>
      </c>
      <c r="B44" s="1" t="s">
        <v>40</v>
      </c>
      <c r="C44" s="8">
        <v>2960589</v>
      </c>
      <c r="D44" s="7"/>
      <c r="E44" s="7">
        <f t="shared" ref="E44:E47" si="3">C44+D44</f>
        <v>2960589</v>
      </c>
      <c r="F44" s="5"/>
      <c r="G44" s="1"/>
      <c r="H44" s="1"/>
      <c r="I44" s="1"/>
      <c r="J44" s="1"/>
      <c r="K44" s="1"/>
    </row>
    <row r="45" spans="1:11" x14ac:dyDescent="0.25">
      <c r="A45" s="4">
        <f t="shared" si="0"/>
        <v>44</v>
      </c>
      <c r="B45" s="1" t="s">
        <v>41</v>
      </c>
      <c r="C45" s="8">
        <v>108743419</v>
      </c>
      <c r="D45" s="7">
        <f>-52007-(9166083+3290936)</f>
        <v>-12509026</v>
      </c>
      <c r="E45" s="7">
        <f t="shared" si="3"/>
        <v>96234393</v>
      </c>
      <c r="F45" s="5">
        <v>1</v>
      </c>
      <c r="G45" s="1"/>
      <c r="H45" s="1"/>
      <c r="I45" s="1"/>
      <c r="J45" s="1"/>
      <c r="K45" s="1"/>
    </row>
    <row r="46" spans="1:11" x14ac:dyDescent="0.25">
      <c r="A46" s="4">
        <f t="shared" si="0"/>
        <v>45</v>
      </c>
      <c r="B46" s="1" t="s">
        <v>42</v>
      </c>
      <c r="C46" s="8">
        <v>14501432</v>
      </c>
      <c r="D46" s="7"/>
      <c r="E46" s="7">
        <f t="shared" si="3"/>
        <v>14501432</v>
      </c>
      <c r="F46" s="5"/>
      <c r="G46" s="1"/>
      <c r="H46" s="1"/>
      <c r="I46" s="1"/>
      <c r="J46" s="1"/>
      <c r="K46" s="1"/>
    </row>
    <row r="47" spans="1:11" x14ac:dyDescent="0.25">
      <c r="A47" s="4">
        <f t="shared" si="0"/>
        <v>46</v>
      </c>
      <c r="B47" s="1" t="s">
        <v>43</v>
      </c>
      <c r="C47" s="9">
        <v>0</v>
      </c>
      <c r="D47" s="7"/>
      <c r="E47" s="10">
        <f t="shared" si="3"/>
        <v>0</v>
      </c>
      <c r="F47" s="5"/>
      <c r="G47" s="1"/>
      <c r="H47" s="1"/>
      <c r="I47" s="1"/>
      <c r="J47" s="1"/>
      <c r="K47" s="1"/>
    </row>
    <row r="48" spans="1:11" x14ac:dyDescent="0.25">
      <c r="A48" s="4">
        <f t="shared" si="0"/>
        <v>47</v>
      </c>
      <c r="B48" s="1" t="s">
        <v>44</v>
      </c>
      <c r="C48" s="11">
        <f>SUM(C44:C47)</f>
        <v>126205440</v>
      </c>
      <c r="D48" s="11">
        <f>SUM(D44:D47)</f>
        <v>-12509026</v>
      </c>
      <c r="E48" s="11">
        <f>IF(SUM(E44:E47)=C48+D48,SUM(E44:E47),"Er")</f>
        <v>113696414</v>
      </c>
      <c r="F48" s="5"/>
      <c r="G48" s="1"/>
      <c r="H48" s="1"/>
      <c r="I48" s="1"/>
      <c r="J48" s="1"/>
      <c r="K48" s="1"/>
    </row>
    <row r="49" spans="1:11" x14ac:dyDescent="0.25">
      <c r="A49" s="4">
        <f t="shared" si="0"/>
        <v>48</v>
      </c>
      <c r="B49" s="1"/>
      <c r="C49" s="7"/>
      <c r="D49" s="7"/>
      <c r="E49" s="7"/>
      <c r="F49" s="5"/>
      <c r="G49" s="1"/>
      <c r="H49" s="1"/>
      <c r="I49" s="1"/>
      <c r="J49" s="1"/>
      <c r="K49" s="1"/>
    </row>
    <row r="50" spans="1:11" ht="15.75" thickBot="1" x14ac:dyDescent="0.3">
      <c r="A50" s="4">
        <f t="shared" si="0"/>
        <v>49</v>
      </c>
      <c r="B50" s="1" t="s">
        <v>45</v>
      </c>
      <c r="C50" s="12">
        <f>C17+C25+C41+C48</f>
        <v>3892882965.75</v>
      </c>
      <c r="D50" s="12">
        <f>D17+D25+D41+D48</f>
        <v>-673449453.50999999</v>
      </c>
      <c r="E50" s="12">
        <f>IF(E17+E25+E41+E48=C50+D50,E17+E25+E41+E48,"Er")</f>
        <v>3219433512.2399998</v>
      </c>
      <c r="F50" s="5"/>
      <c r="G50" s="1"/>
      <c r="H50" s="1"/>
      <c r="I50" s="1"/>
      <c r="J50" s="1"/>
      <c r="K50" s="1"/>
    </row>
    <row r="51" spans="1:11" ht="15.75" thickTop="1" x14ac:dyDescent="0.25">
      <c r="A51" s="4">
        <f t="shared" si="0"/>
        <v>50</v>
      </c>
      <c r="B51" s="1"/>
      <c r="C51" s="7"/>
      <c r="D51" s="7"/>
      <c r="E51" s="7"/>
      <c r="F51" s="5"/>
      <c r="G51" s="1"/>
      <c r="H51" s="1"/>
      <c r="I51" s="1"/>
      <c r="J51" s="1"/>
      <c r="K51" s="1"/>
    </row>
    <row r="52" spans="1:11" x14ac:dyDescent="0.25">
      <c r="A52" s="4">
        <f t="shared" si="0"/>
        <v>51</v>
      </c>
      <c r="B52" s="3" t="s">
        <v>46</v>
      </c>
      <c r="C52" s="7"/>
      <c r="D52" s="7"/>
      <c r="E52" s="7"/>
      <c r="F52" s="5"/>
      <c r="G52" s="1"/>
      <c r="H52" s="1"/>
      <c r="I52" s="1"/>
      <c r="J52" s="1"/>
      <c r="K52" s="1"/>
    </row>
    <row r="53" spans="1:11" x14ac:dyDescent="0.25">
      <c r="A53" s="4">
        <f t="shared" si="0"/>
        <v>52</v>
      </c>
      <c r="B53" s="1"/>
      <c r="C53" s="7"/>
      <c r="D53" s="7"/>
      <c r="E53" s="7"/>
      <c r="F53" s="5"/>
      <c r="G53" s="1"/>
      <c r="H53" s="1"/>
      <c r="I53" s="1"/>
      <c r="J53" s="1"/>
      <c r="K53" s="1"/>
    </row>
    <row r="54" spans="1:11" x14ac:dyDescent="0.25">
      <c r="A54" s="4">
        <f t="shared" si="0"/>
        <v>53</v>
      </c>
      <c r="B54" s="1" t="s">
        <v>47</v>
      </c>
      <c r="C54" s="7"/>
      <c r="D54" s="7"/>
      <c r="E54" s="7"/>
      <c r="F54" s="5"/>
      <c r="G54" s="1"/>
      <c r="H54" s="1"/>
      <c r="I54" s="1"/>
      <c r="J54" s="1"/>
      <c r="K54" s="1"/>
    </row>
    <row r="55" spans="1:11" x14ac:dyDescent="0.25">
      <c r="A55" s="4">
        <f t="shared" si="0"/>
        <v>54</v>
      </c>
      <c r="B55" s="1" t="s">
        <v>48</v>
      </c>
      <c r="C55" s="8">
        <v>1600</v>
      </c>
      <c r="D55" s="7"/>
      <c r="E55" s="7">
        <f t="shared" ref="E55:E61" si="4">C55+D55</f>
        <v>1600</v>
      </c>
      <c r="F55" s="5"/>
      <c r="G55" s="1"/>
      <c r="H55" s="1"/>
      <c r="I55" s="1"/>
      <c r="J55" s="1"/>
      <c r="K55" s="1"/>
    </row>
    <row r="56" spans="1:11" x14ac:dyDescent="0.25">
      <c r="A56" s="4">
        <f t="shared" si="0"/>
        <v>55</v>
      </c>
      <c r="B56" s="1" t="s">
        <v>49</v>
      </c>
      <c r="C56" s="8">
        <v>740115529</v>
      </c>
      <c r="D56" s="7"/>
      <c r="E56" s="7">
        <f t="shared" si="4"/>
        <v>740115529</v>
      </c>
      <c r="F56" s="5"/>
      <c r="G56" s="1"/>
      <c r="H56" s="1"/>
      <c r="I56" s="1"/>
      <c r="J56" s="1"/>
      <c r="K56" s="1"/>
    </row>
    <row r="57" spans="1:11" x14ac:dyDescent="0.25">
      <c r="A57" s="4">
        <f t="shared" si="0"/>
        <v>56</v>
      </c>
      <c r="B57" s="1" t="s">
        <v>50</v>
      </c>
      <c r="C57" s="8">
        <v>0</v>
      </c>
      <c r="D57" s="7"/>
      <c r="E57" s="7">
        <f t="shared" si="4"/>
        <v>0</v>
      </c>
      <c r="F57" s="5"/>
      <c r="G57" s="1"/>
      <c r="H57" s="1"/>
      <c r="I57" s="1"/>
      <c r="J57" s="1"/>
      <c r="K57" s="1"/>
    </row>
    <row r="58" spans="1:11" x14ac:dyDescent="0.25">
      <c r="A58" s="4">
        <f t="shared" si="0"/>
        <v>57</v>
      </c>
      <c r="B58" s="1" t="s">
        <v>51</v>
      </c>
      <c r="C58" s="8">
        <v>2311891</v>
      </c>
      <c r="D58" s="7">
        <f>-(52007)-8309434-(9166083+3290936)+79757474</f>
        <v>58939014</v>
      </c>
      <c r="E58" s="7">
        <f t="shared" si="4"/>
        <v>61250905</v>
      </c>
      <c r="F58" s="5" t="s">
        <v>52</v>
      </c>
      <c r="G58" s="1"/>
      <c r="H58" s="1"/>
      <c r="I58" s="1"/>
      <c r="J58" s="1"/>
      <c r="K58" s="1"/>
    </row>
    <row r="59" spans="1:11" x14ac:dyDescent="0.25">
      <c r="A59" s="4">
        <f t="shared" si="0"/>
        <v>58</v>
      </c>
      <c r="B59" s="1" t="s">
        <v>53</v>
      </c>
      <c r="C59" s="8">
        <v>15543780</v>
      </c>
      <c r="D59" s="7"/>
      <c r="E59" s="7">
        <f t="shared" si="4"/>
        <v>15543780</v>
      </c>
      <c r="F59" s="5"/>
      <c r="G59" s="1"/>
      <c r="H59" s="1"/>
      <c r="I59" s="1"/>
      <c r="J59" s="1"/>
      <c r="K59" s="1"/>
    </row>
    <row r="60" spans="1:11" x14ac:dyDescent="0.25">
      <c r="A60" s="4">
        <f t="shared" si="0"/>
        <v>59</v>
      </c>
      <c r="B60" s="1" t="s">
        <v>54</v>
      </c>
      <c r="C60" s="8">
        <v>26047585</v>
      </c>
      <c r="D60" s="7"/>
      <c r="E60" s="7">
        <f t="shared" si="4"/>
        <v>26047585</v>
      </c>
      <c r="F60" s="5"/>
      <c r="G60" s="1"/>
      <c r="H60" s="1"/>
      <c r="I60" s="1"/>
      <c r="J60" s="1"/>
      <c r="K60" s="1"/>
    </row>
    <row r="61" spans="1:11" x14ac:dyDescent="0.25">
      <c r="A61" s="4">
        <f t="shared" si="0"/>
        <v>60</v>
      </c>
      <c r="B61" s="1" t="s">
        <v>55</v>
      </c>
      <c r="C61" s="9">
        <v>0</v>
      </c>
      <c r="D61" s="7"/>
      <c r="E61" s="10">
        <f t="shared" si="4"/>
        <v>0</v>
      </c>
      <c r="F61" s="5"/>
      <c r="G61" s="1"/>
      <c r="H61" s="1"/>
      <c r="I61" s="1"/>
      <c r="J61" s="1"/>
      <c r="K61" s="1"/>
    </row>
    <row r="62" spans="1:11" x14ac:dyDescent="0.25">
      <c r="A62" s="4">
        <f t="shared" si="0"/>
        <v>61</v>
      </c>
      <c r="B62" s="1" t="s">
        <v>56</v>
      </c>
      <c r="C62" s="11">
        <f>SUM(C55:C61)</f>
        <v>784020385</v>
      </c>
      <c r="D62" s="11">
        <f>SUM(D55:D61)</f>
        <v>58939014</v>
      </c>
      <c r="E62" s="11">
        <f>IF(SUM(E55:E61)=C62+D62,SUM(E55:E61),"Er")</f>
        <v>842959399</v>
      </c>
      <c r="F62" s="5"/>
      <c r="G62" s="1"/>
      <c r="H62" s="1"/>
      <c r="I62" s="1"/>
      <c r="J62" s="1"/>
      <c r="K62" s="1"/>
    </row>
    <row r="63" spans="1:11" x14ac:dyDescent="0.25">
      <c r="A63" s="4">
        <f t="shared" si="0"/>
        <v>62</v>
      </c>
      <c r="B63" s="1"/>
      <c r="C63" s="7"/>
      <c r="D63" s="7"/>
      <c r="E63" s="7"/>
      <c r="F63" s="5"/>
      <c r="G63" s="1"/>
      <c r="H63" s="1"/>
      <c r="I63" s="1"/>
      <c r="J63" s="1"/>
      <c r="K63" s="1"/>
    </row>
    <row r="64" spans="1:11" x14ac:dyDescent="0.25">
      <c r="A64" s="4">
        <f t="shared" si="0"/>
        <v>63</v>
      </c>
      <c r="B64" s="1" t="s">
        <v>57</v>
      </c>
      <c r="C64" s="7"/>
      <c r="D64" s="7"/>
      <c r="E64" s="7"/>
      <c r="F64" s="5"/>
      <c r="G64" s="1"/>
      <c r="H64" s="1"/>
      <c r="I64" s="1"/>
      <c r="J64" s="1"/>
      <c r="K64" s="1"/>
    </row>
    <row r="65" spans="1:11" x14ac:dyDescent="0.25">
      <c r="A65" s="4">
        <f t="shared" si="0"/>
        <v>64</v>
      </c>
      <c r="B65" s="1" t="s">
        <v>58</v>
      </c>
      <c r="C65" s="8">
        <v>2053422832</v>
      </c>
      <c r="D65" s="7">
        <f>-(1248124734.35)+515736267</f>
        <v>-732388467.3499999</v>
      </c>
      <c r="E65" s="7">
        <f t="shared" ref="E65:E66" si="5">C65+D65</f>
        <v>1321034364.6500001</v>
      </c>
      <c r="F65" s="5">
        <v>1</v>
      </c>
      <c r="G65" s="1"/>
      <c r="H65" s="1"/>
      <c r="I65" s="1"/>
      <c r="J65" s="1"/>
      <c r="K65" s="1"/>
    </row>
    <row r="66" spans="1:11" x14ac:dyDescent="0.25">
      <c r="A66" s="4">
        <f t="shared" si="0"/>
        <v>65</v>
      </c>
      <c r="B66" s="1" t="s">
        <v>59</v>
      </c>
      <c r="C66" s="9">
        <v>702967300</v>
      </c>
      <c r="D66" s="7"/>
      <c r="E66" s="10">
        <f t="shared" si="5"/>
        <v>702967300</v>
      </c>
      <c r="F66" s="5"/>
      <c r="G66" s="1"/>
      <c r="H66" s="1"/>
      <c r="I66" s="1"/>
      <c r="J66" s="1"/>
      <c r="K66" s="1"/>
    </row>
    <row r="67" spans="1:11" x14ac:dyDescent="0.25">
      <c r="A67" s="4">
        <f t="shared" ref="A67:A95" si="6">A66+1</f>
        <v>66</v>
      </c>
      <c r="B67" s="1" t="s">
        <v>60</v>
      </c>
      <c r="C67" s="11">
        <f>C65+C66</f>
        <v>2756390132</v>
      </c>
      <c r="D67" s="11">
        <f>D65+D66</f>
        <v>-732388467.3499999</v>
      </c>
      <c r="E67" s="11">
        <f>IF(E65+E66=C67+D67,E65+E66,"Er")</f>
        <v>2024001664.6500001</v>
      </c>
      <c r="F67" s="5"/>
      <c r="G67" s="1"/>
      <c r="H67" s="1"/>
      <c r="I67" s="1"/>
      <c r="J67" s="1"/>
      <c r="K67" s="1"/>
    </row>
    <row r="68" spans="1:11" x14ac:dyDescent="0.25">
      <c r="A68" s="4">
        <f t="shared" si="6"/>
        <v>67</v>
      </c>
      <c r="B68" s="1"/>
      <c r="C68" s="7"/>
      <c r="D68" s="7"/>
      <c r="E68" s="7"/>
      <c r="F68" s="5"/>
      <c r="G68" s="1"/>
      <c r="H68" s="1"/>
      <c r="I68" s="1"/>
      <c r="J68" s="1"/>
      <c r="K68" s="1"/>
    </row>
    <row r="69" spans="1:11" x14ac:dyDescent="0.25">
      <c r="A69" s="4">
        <f t="shared" si="6"/>
        <v>68</v>
      </c>
      <c r="B69" s="1" t="s">
        <v>61</v>
      </c>
      <c r="C69" s="7"/>
      <c r="D69" s="7"/>
      <c r="E69" s="7"/>
      <c r="F69" s="5"/>
      <c r="G69" s="1"/>
      <c r="H69" s="1"/>
      <c r="I69" s="1"/>
      <c r="J69" s="1"/>
      <c r="K69" s="1"/>
    </row>
    <row r="70" spans="1:11" x14ac:dyDescent="0.25">
      <c r="A70" s="4">
        <f t="shared" si="6"/>
        <v>69</v>
      </c>
      <c r="B70" s="1" t="s">
        <v>62</v>
      </c>
      <c r="C70" s="8">
        <v>84411922</v>
      </c>
      <c r="D70" s="7"/>
      <c r="E70" s="7">
        <f t="shared" ref="E70:E71" si="7">C70+D70</f>
        <v>84411922</v>
      </c>
      <c r="F70" s="5"/>
      <c r="G70" s="1"/>
      <c r="H70" s="1"/>
      <c r="I70" s="1"/>
      <c r="J70" s="1"/>
      <c r="K70" s="1"/>
    </row>
    <row r="71" spans="1:11" x14ac:dyDescent="0.25">
      <c r="A71" s="4">
        <f t="shared" si="6"/>
        <v>70</v>
      </c>
      <c r="B71" s="1" t="s">
        <v>63</v>
      </c>
      <c r="C71" s="8">
        <v>144646</v>
      </c>
      <c r="D71" s="7"/>
      <c r="E71" s="7">
        <f t="shared" si="7"/>
        <v>144646</v>
      </c>
      <c r="F71" s="5"/>
      <c r="G71" s="1"/>
      <c r="H71" s="1"/>
      <c r="I71" s="1"/>
      <c r="J71" s="1"/>
      <c r="K71" s="1"/>
    </row>
    <row r="72" spans="1:11" x14ac:dyDescent="0.25">
      <c r="A72" s="4">
        <f t="shared" si="6"/>
        <v>71</v>
      </c>
      <c r="B72" s="1" t="s">
        <v>64</v>
      </c>
      <c r="C72" s="11">
        <f>C70+C71</f>
        <v>84556568</v>
      </c>
      <c r="D72" s="11">
        <f>D70+D71</f>
        <v>0</v>
      </c>
      <c r="E72" s="11">
        <f>IF(E70+E71=C72+D72,E70+E71,"Er")</f>
        <v>84556568</v>
      </c>
      <c r="F72" s="5"/>
      <c r="G72" s="1"/>
      <c r="H72" s="1"/>
      <c r="I72" s="1"/>
      <c r="J72" s="1"/>
      <c r="K72" s="1"/>
    </row>
    <row r="73" spans="1:11" x14ac:dyDescent="0.25">
      <c r="A73" s="4">
        <f t="shared" si="6"/>
        <v>72</v>
      </c>
      <c r="B73" s="1"/>
      <c r="C73" s="7"/>
      <c r="D73" s="7"/>
      <c r="E73" s="7"/>
      <c r="F73" s="5"/>
      <c r="G73" s="1"/>
      <c r="H73" s="1"/>
      <c r="I73" s="1"/>
      <c r="J73" s="1"/>
      <c r="K73" s="1"/>
    </row>
    <row r="74" spans="1:11" x14ac:dyDescent="0.25">
      <c r="A74" s="4">
        <f t="shared" si="6"/>
        <v>73</v>
      </c>
      <c r="B74" s="1" t="s">
        <v>65</v>
      </c>
      <c r="C74" s="7"/>
      <c r="D74" s="7"/>
      <c r="E74" s="7"/>
      <c r="F74" s="5"/>
      <c r="G74" s="1"/>
      <c r="H74" s="1"/>
      <c r="I74" s="1"/>
      <c r="J74" s="1"/>
      <c r="K74" s="1"/>
    </row>
    <row r="75" spans="1:11" x14ac:dyDescent="0.25">
      <c r="A75" s="4">
        <f t="shared" si="6"/>
        <v>74</v>
      </c>
      <c r="B75" s="1" t="s">
        <v>66</v>
      </c>
      <c r="C75" s="8">
        <v>0</v>
      </c>
      <c r="D75" s="7"/>
      <c r="E75" s="7">
        <f t="shared" ref="E75:E82" si="8">C75+D75</f>
        <v>0</v>
      </c>
      <c r="F75" s="5"/>
      <c r="G75" s="1"/>
      <c r="H75" s="1"/>
      <c r="I75" s="1"/>
      <c r="J75" s="1"/>
      <c r="K75" s="1"/>
    </row>
    <row r="76" spans="1:11" x14ac:dyDescent="0.25">
      <c r="A76" s="4">
        <f t="shared" si="6"/>
        <v>75</v>
      </c>
      <c r="B76" s="1" t="s">
        <v>67</v>
      </c>
      <c r="C76" s="8">
        <v>114550825</v>
      </c>
      <c r="D76" s="7"/>
      <c r="E76" s="7">
        <f t="shared" si="8"/>
        <v>114550825</v>
      </c>
      <c r="F76" s="5"/>
      <c r="G76" s="1"/>
      <c r="H76" s="1"/>
      <c r="I76" s="1"/>
      <c r="J76" s="1"/>
      <c r="K76" s="1"/>
    </row>
    <row r="77" spans="1:11" x14ac:dyDescent="0.25">
      <c r="A77" s="4">
        <f t="shared" si="6"/>
        <v>76</v>
      </c>
      <c r="B77" s="1" t="s">
        <v>68</v>
      </c>
      <c r="C77" s="8">
        <v>102176296</v>
      </c>
      <c r="D77" s="7"/>
      <c r="E77" s="7">
        <f t="shared" si="8"/>
        <v>102176296</v>
      </c>
      <c r="F77" s="5"/>
      <c r="G77" s="1"/>
      <c r="H77" s="1"/>
      <c r="I77" s="1"/>
      <c r="J77" s="1"/>
      <c r="K77" s="1"/>
    </row>
    <row r="78" spans="1:11" x14ac:dyDescent="0.25">
      <c r="A78" s="4">
        <f t="shared" si="6"/>
        <v>77</v>
      </c>
      <c r="B78" s="1" t="s">
        <v>69</v>
      </c>
      <c r="C78" s="8">
        <v>251945</v>
      </c>
      <c r="D78" s="7"/>
      <c r="E78" s="7">
        <f t="shared" si="8"/>
        <v>251945</v>
      </c>
      <c r="F78" s="5"/>
      <c r="G78" s="1"/>
      <c r="H78" s="1"/>
      <c r="I78" s="1"/>
      <c r="J78" s="1"/>
      <c r="K78" s="1"/>
    </row>
    <row r="79" spans="1:11" x14ac:dyDescent="0.25">
      <c r="A79" s="4">
        <f t="shared" si="6"/>
        <v>78</v>
      </c>
      <c r="B79" s="1" t="s">
        <v>70</v>
      </c>
      <c r="C79" s="8">
        <v>2037875</v>
      </c>
      <c r="D79" s="7"/>
      <c r="E79" s="7">
        <f t="shared" si="8"/>
        <v>2037875</v>
      </c>
      <c r="F79" s="5"/>
      <c r="G79" s="1"/>
      <c r="H79" s="1"/>
      <c r="I79" s="1"/>
      <c r="J79" s="1"/>
      <c r="K79" s="1"/>
    </row>
    <row r="80" spans="1:11" x14ac:dyDescent="0.25">
      <c r="A80" s="4">
        <f t="shared" si="6"/>
        <v>79</v>
      </c>
      <c r="B80" s="1" t="s">
        <v>71</v>
      </c>
      <c r="C80" s="8">
        <v>24914775</v>
      </c>
      <c r="D80" s="7"/>
      <c r="E80" s="7">
        <f t="shared" si="8"/>
        <v>24914775</v>
      </c>
      <c r="F80" s="5"/>
      <c r="G80" s="1"/>
      <c r="H80" s="1"/>
      <c r="I80" s="1"/>
      <c r="J80" s="1"/>
      <c r="K80" s="1"/>
    </row>
    <row r="81" spans="1:11" x14ac:dyDescent="0.25">
      <c r="A81" s="4">
        <f t="shared" si="6"/>
        <v>80</v>
      </c>
      <c r="B81" s="1" t="s">
        <v>72</v>
      </c>
      <c r="C81" s="8">
        <v>6608908</v>
      </c>
      <c r="D81" s="7"/>
      <c r="E81" s="7">
        <f t="shared" si="8"/>
        <v>6608908</v>
      </c>
      <c r="F81" s="5"/>
      <c r="G81" s="1"/>
      <c r="H81" s="1"/>
      <c r="I81" s="1"/>
      <c r="J81" s="1"/>
      <c r="K81" s="1"/>
    </row>
    <row r="82" spans="1:11" x14ac:dyDescent="0.25">
      <c r="A82" s="4">
        <f t="shared" si="6"/>
        <v>81</v>
      </c>
      <c r="B82" s="1" t="s">
        <v>73</v>
      </c>
      <c r="C82" s="9">
        <v>0</v>
      </c>
      <c r="D82" s="7"/>
      <c r="E82" s="10">
        <f t="shared" si="8"/>
        <v>0</v>
      </c>
      <c r="F82" s="5"/>
      <c r="G82" s="1"/>
      <c r="H82" s="1"/>
      <c r="I82" s="1"/>
      <c r="J82" s="1"/>
      <c r="K82" s="1"/>
    </row>
    <row r="83" spans="1:11" x14ac:dyDescent="0.25">
      <c r="A83" s="4">
        <f t="shared" si="6"/>
        <v>82</v>
      </c>
      <c r="B83" s="1" t="s">
        <v>74</v>
      </c>
      <c r="C83" s="11">
        <f>SUM(C75:C82)</f>
        <v>250540624</v>
      </c>
      <c r="D83" s="11">
        <f>SUM(D75:D82)</f>
        <v>0</v>
      </c>
      <c r="E83" s="11">
        <f>IF(SUM(E75:E82)=C83+D83,SUM(E75:E82),"Er")</f>
        <v>250540624</v>
      </c>
      <c r="F83" s="5"/>
      <c r="G83" s="1"/>
      <c r="H83" s="1"/>
      <c r="I83" s="1"/>
      <c r="J83" s="1"/>
      <c r="K83" s="1"/>
    </row>
    <row r="84" spans="1:11" x14ac:dyDescent="0.25">
      <c r="A84" s="4">
        <f t="shared" si="6"/>
        <v>83</v>
      </c>
      <c r="B84" s="1"/>
      <c r="C84" s="7"/>
      <c r="D84" s="7"/>
      <c r="E84" s="7"/>
      <c r="F84" s="5"/>
      <c r="G84" s="1"/>
      <c r="H84" s="1"/>
      <c r="I84" s="1"/>
      <c r="J84" s="1"/>
      <c r="K84" s="1"/>
    </row>
    <row r="85" spans="1:11" x14ac:dyDescent="0.25">
      <c r="A85" s="4">
        <f t="shared" si="6"/>
        <v>84</v>
      </c>
      <c r="B85" s="1" t="s">
        <v>75</v>
      </c>
      <c r="C85" s="7"/>
      <c r="D85" s="7"/>
      <c r="E85" s="7"/>
      <c r="F85" s="5"/>
      <c r="G85" s="1"/>
      <c r="H85" s="1"/>
      <c r="I85" s="1"/>
      <c r="J85" s="1"/>
      <c r="K85" s="1"/>
    </row>
    <row r="86" spans="1:11" x14ac:dyDescent="0.25">
      <c r="A86" s="4">
        <f t="shared" si="6"/>
        <v>85</v>
      </c>
      <c r="B86" s="1" t="s">
        <v>76</v>
      </c>
      <c r="C86" s="9">
        <v>17375257</v>
      </c>
      <c r="D86" s="10"/>
      <c r="E86" s="10">
        <f t="shared" ref="E86" si="9">C86+D86</f>
        <v>17375257</v>
      </c>
      <c r="F86" s="5"/>
      <c r="G86" s="1"/>
      <c r="H86" s="1"/>
      <c r="I86" s="1"/>
      <c r="J86" s="1"/>
      <c r="K86" s="1"/>
    </row>
    <row r="87" spans="1:11" x14ac:dyDescent="0.25">
      <c r="A87" s="4">
        <f t="shared" si="6"/>
        <v>86</v>
      </c>
      <c r="B87" s="1"/>
      <c r="C87" s="7"/>
      <c r="D87" s="7"/>
      <c r="E87" s="7"/>
      <c r="F87" s="5"/>
      <c r="G87" s="1"/>
      <c r="H87" s="1"/>
      <c r="I87" s="1"/>
      <c r="J87" s="1"/>
      <c r="K87" s="1"/>
    </row>
    <row r="88" spans="1:11" ht="15.75" thickBot="1" x14ac:dyDescent="0.3">
      <c r="A88" s="4">
        <f t="shared" si="6"/>
        <v>87</v>
      </c>
      <c r="B88" s="1" t="s">
        <v>77</v>
      </c>
      <c r="C88" s="12">
        <f>C62+C67+C72+C83+C86</f>
        <v>3892882966</v>
      </c>
      <c r="D88" s="12">
        <f>D62+D67+D70+D83+D86</f>
        <v>-673449453.3499999</v>
      </c>
      <c r="E88" s="12">
        <f>IF(E62+E67+E72+E83+E86=C88+D88,E62+E67+E72+E83+E86,"Er")</f>
        <v>3219433512.6500001</v>
      </c>
      <c r="F88" s="5"/>
      <c r="G88" s="1"/>
      <c r="H88" s="1"/>
      <c r="I88" s="1"/>
      <c r="J88" s="1"/>
      <c r="K88" s="1"/>
    </row>
    <row r="89" spans="1:11" ht="15.75" thickTop="1" x14ac:dyDescent="0.25">
      <c r="A89" s="4">
        <f t="shared" si="6"/>
        <v>88</v>
      </c>
      <c r="B89" s="1"/>
      <c r="C89" s="7"/>
      <c r="D89" s="7"/>
      <c r="E89" s="7"/>
      <c r="F89" s="1"/>
      <c r="G89" s="1"/>
      <c r="H89" s="1"/>
      <c r="I89" s="1"/>
      <c r="J89" s="1"/>
      <c r="K89" s="1"/>
    </row>
    <row r="90" spans="1:11" x14ac:dyDescent="0.25">
      <c r="A90" s="4">
        <f t="shared" si="6"/>
        <v>89</v>
      </c>
      <c r="B90" s="1" t="s">
        <v>78</v>
      </c>
      <c r="C90" s="7"/>
      <c r="D90" s="7"/>
      <c r="E90" s="7"/>
      <c r="F90" s="1"/>
      <c r="G90" s="1"/>
      <c r="H90" s="1"/>
      <c r="I90" s="1"/>
      <c r="J90" s="1"/>
      <c r="K90" s="1"/>
    </row>
    <row r="91" spans="1:11" x14ac:dyDescent="0.25">
      <c r="A91" s="4">
        <f t="shared" si="6"/>
        <v>90</v>
      </c>
      <c r="B91" s="1" t="s">
        <v>79</v>
      </c>
      <c r="C91" s="7"/>
      <c r="D91" s="7"/>
      <c r="E91" s="7"/>
      <c r="F91" s="1"/>
      <c r="G91" s="1"/>
      <c r="H91" s="1"/>
      <c r="I91" s="1"/>
      <c r="J91" s="1"/>
      <c r="K91" s="1"/>
    </row>
    <row r="92" spans="1:11" x14ac:dyDescent="0.25">
      <c r="A92" s="4">
        <f t="shared" si="6"/>
        <v>91</v>
      </c>
      <c r="B92" s="1" t="s">
        <v>80</v>
      </c>
      <c r="C92" s="7"/>
      <c r="D92" s="7"/>
      <c r="E92" s="7"/>
      <c r="F92" s="1"/>
      <c r="G92" s="1"/>
      <c r="H92" s="1"/>
      <c r="I92" s="1"/>
      <c r="J92" s="1"/>
      <c r="K92" s="1"/>
    </row>
    <row r="93" spans="1:11" x14ac:dyDescent="0.25">
      <c r="A93" s="4">
        <f t="shared" si="6"/>
        <v>92</v>
      </c>
      <c r="B93" s="1" t="s">
        <v>81</v>
      </c>
      <c r="C93" s="7"/>
      <c r="D93" s="7"/>
      <c r="E93" s="7"/>
      <c r="F93" s="1"/>
      <c r="G93" s="1"/>
      <c r="H93" s="1"/>
      <c r="I93" s="1"/>
      <c r="J93" s="1"/>
      <c r="K93" s="1"/>
    </row>
    <row r="94" spans="1:11" x14ac:dyDescent="0.25">
      <c r="A94" s="4">
        <f t="shared" si="6"/>
        <v>93</v>
      </c>
      <c r="B94" s="1" t="s">
        <v>82</v>
      </c>
      <c r="C94" s="7"/>
      <c r="D94" s="7"/>
      <c r="E94" s="7"/>
      <c r="F94" s="1"/>
      <c r="G94" s="1"/>
      <c r="H94" s="1"/>
      <c r="I94" s="1"/>
      <c r="J94" s="1"/>
      <c r="K94" s="1"/>
    </row>
    <row r="95" spans="1:11" x14ac:dyDescent="0.25">
      <c r="A95" s="4">
        <f t="shared" si="6"/>
        <v>94</v>
      </c>
      <c r="B95" s="1"/>
      <c r="C95" s="7"/>
      <c r="D95" s="7"/>
      <c r="E95" s="7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</sheetData>
  <mergeCells count="3">
    <mergeCell ref="B3:F3"/>
    <mergeCell ref="B4:F4"/>
    <mergeCell ref="B5:F5"/>
  </mergeCells>
  <pageMargins left="0.7" right="0.7" top="0.75" bottom="0.75" header="0.3" footer="0.3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06fcea-541a-49e3-952a-5eaf56d381f3">
      <Terms xmlns="http://schemas.microsoft.com/office/infopath/2007/PartnerControls"/>
    </lcf76f155ced4ddcb4097134ff3c332f>
    <TaxCatchAll xmlns="daea435f-7073-4c60-9060-e78a3a9f8d50" xsi:nil="true"/>
    <Comment xmlns="ae06fcea-541a-49e3-952a-5eaf56d381f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F1CD43-9B64-4814-BF21-42C2476BF7AF}">
  <ds:schemaRefs>
    <ds:schemaRef ds:uri="http://schemas.microsoft.com/office/2006/metadata/properties"/>
    <ds:schemaRef ds:uri="http://schemas.microsoft.com/office/infopath/2007/PartnerControls"/>
    <ds:schemaRef ds:uri="ae06fcea-541a-49e3-952a-5eaf56d381f3"/>
    <ds:schemaRef ds:uri="daea435f-7073-4c60-9060-e78a3a9f8d50"/>
  </ds:schemaRefs>
</ds:datastoreItem>
</file>

<file path=customXml/itemProps2.xml><?xml version="1.0" encoding="utf-8"?>
<ds:datastoreItem xmlns:ds="http://schemas.openxmlformats.org/officeDocument/2006/customXml" ds:itemID="{BB620AC3-9A61-4801-8379-C540449AF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6fcea-541a-49e3-952a-5eaf56d381f3"/>
    <ds:schemaRef ds:uri="daea435f-7073-4c60-9060-e78a3a9f8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10B4D0-441E-4658-A6BE-39403EAA5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Scott</dc:creator>
  <cp:keywords/>
  <dc:description/>
  <cp:lastModifiedBy>Jacob Watson</cp:lastModifiedBy>
  <cp:revision/>
  <dcterms:created xsi:type="dcterms:W3CDTF">2021-03-03T13:09:08Z</dcterms:created>
  <dcterms:modified xsi:type="dcterms:W3CDTF">2025-07-30T19:19:13Z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