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s2\rates\CN2025\CN-00196 - Regulatory Asset - May 2025 Storms\4-Data Requests\1-efile\"/>
    </mc:Choice>
  </mc:AlternateContent>
  <xr:revisionPtr revIDLastSave="0" documentId="13_ncr:1_{0816BC1D-3572-4134-88F1-7F049E587E9E}" xr6:coauthVersionLast="47" xr6:coauthVersionMax="47" xr10:uidLastSave="{00000000-0000-0000-0000-000000000000}"/>
  <bookViews>
    <workbookView xWindow="-120" yWindow="-120" windowWidth="25440" windowHeight="15270" xr2:uid="{ACBC3F47-36C9-4F50-BF51-265C0A078FE8}"/>
  </bookViews>
  <sheets>
    <sheet name="Exh 1-Reg Asset Filing" sheetId="4" r:id="rId1"/>
    <sheet name="Reg Asset Filing EDO Est" sheetId="5" r:id="rId2"/>
    <sheet name="Reg Asset Filing Trans Est"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 l="1"/>
  <c r="D21" i="5"/>
  <c r="D13" i="5"/>
  <c r="D20" i="5"/>
  <c r="C21" i="5"/>
  <c r="C13" i="5"/>
  <c r="D13" i="6" l="1"/>
  <c r="D21" i="6"/>
  <c r="C21" i="6"/>
  <c r="D22" i="4" l="1"/>
  <c r="C22" i="4"/>
  <c r="D21" i="4"/>
  <c r="C21" i="4"/>
  <c r="D20" i="4"/>
  <c r="C20" i="4"/>
  <c r="D19" i="4"/>
  <c r="C19" i="4"/>
  <c r="D30" i="4"/>
  <c r="C30" i="4"/>
  <c r="D29" i="4"/>
  <c r="C29" i="4"/>
  <c r="D28" i="4"/>
  <c r="C28" i="4"/>
  <c r="D27" i="4"/>
  <c r="C27" i="4"/>
  <c r="E22" i="4" l="1"/>
  <c r="E28" i="4"/>
  <c r="D13" i="4"/>
  <c r="E21" i="4"/>
  <c r="D11" i="4"/>
  <c r="E20" i="4"/>
  <c r="E19" i="4"/>
  <c r="C14" i="4"/>
  <c r="C13" i="4"/>
  <c r="D14" i="4"/>
  <c r="D12" i="4"/>
  <c r="E30" i="4"/>
  <c r="E29" i="4"/>
  <c r="C31" i="4"/>
  <c r="C12" i="4"/>
  <c r="E27" i="4"/>
  <c r="C11" i="4"/>
  <c r="C23" i="4"/>
  <c r="D23" i="4"/>
  <c r="D31" i="4"/>
  <c r="D29" i="6"/>
  <c r="C29" i="6"/>
  <c r="D28" i="6"/>
  <c r="C28" i="6"/>
  <c r="D27" i="6"/>
  <c r="C27" i="6"/>
  <c r="D26" i="6"/>
  <c r="C26" i="6"/>
  <c r="D22" i="6"/>
  <c r="C22" i="6"/>
  <c r="E21" i="6"/>
  <c r="E20" i="6"/>
  <c r="E19" i="6"/>
  <c r="E18" i="6"/>
  <c r="D14" i="6"/>
  <c r="C14" i="6"/>
  <c r="E13" i="6"/>
  <c r="E12" i="6"/>
  <c r="E11" i="6"/>
  <c r="E10" i="6"/>
  <c r="E21" i="5"/>
  <c r="E20" i="5"/>
  <c r="E19" i="5"/>
  <c r="E18" i="5"/>
  <c r="E13" i="5"/>
  <c r="E12" i="5"/>
  <c r="E11" i="5"/>
  <c r="E10" i="5"/>
  <c r="D29" i="5"/>
  <c r="D28" i="5"/>
  <c r="D27" i="5"/>
  <c r="D26" i="5"/>
  <c r="D22" i="5"/>
  <c r="D14" i="5"/>
  <c r="E11" i="4" l="1"/>
  <c r="E23" i="4"/>
  <c r="E13" i="4"/>
  <c r="E26" i="6"/>
  <c r="E14" i="6"/>
  <c r="E14" i="4"/>
  <c r="C30" i="6"/>
  <c r="E31" i="4"/>
  <c r="E12" i="4"/>
  <c r="D30" i="5"/>
  <c r="E27" i="5"/>
  <c r="E28" i="5"/>
  <c r="E14" i="5"/>
  <c r="E26" i="5"/>
  <c r="D30" i="6"/>
  <c r="E28" i="6"/>
  <c r="E22" i="6"/>
  <c r="E27" i="6"/>
  <c r="E29" i="6"/>
  <c r="E29" i="5"/>
  <c r="E22" i="5"/>
  <c r="D15" i="4"/>
  <c r="C29" i="5"/>
  <c r="C28" i="5"/>
  <c r="C27" i="5"/>
  <c r="C26" i="5"/>
  <c r="C22" i="5"/>
  <c r="C14" i="5"/>
  <c r="E30" i="6" l="1"/>
  <c r="E30" i="5"/>
  <c r="E15" i="4"/>
  <c r="C30" i="5"/>
  <c r="C15" i="4"/>
</calcChain>
</file>

<file path=xl/sharedStrings.xml><?xml version="1.0" encoding="utf-8"?>
<sst xmlns="http://schemas.openxmlformats.org/spreadsheetml/2006/main" count="81" uniqueCount="22">
  <si>
    <t>Louisville Gas and Electric Company</t>
  </si>
  <si>
    <t>Total</t>
  </si>
  <si>
    <t>Estimate of Total KY Storm Costs</t>
  </si>
  <si>
    <t>Materials</t>
  </si>
  <si>
    <t>Miscellaneous</t>
  </si>
  <si>
    <t>Exhibit 1</t>
  </si>
  <si>
    <t>Transmission</t>
  </si>
  <si>
    <t>LGE</t>
  </si>
  <si>
    <t>KU</t>
  </si>
  <si>
    <t>$M</t>
  </si>
  <si>
    <t>Distribution</t>
  </si>
  <si>
    <t>$ Dollars</t>
  </si>
  <si>
    <t>Labor (Employees &amp; Contractors)</t>
  </si>
  <si>
    <t>Contingency</t>
  </si>
  <si>
    <t>Capital</t>
  </si>
  <si>
    <t>O&amp;M</t>
  </si>
  <si>
    <t>Total KU</t>
  </si>
  <si>
    <t xml:space="preserve">Note - the above figures are initial high level estimates for the total storm costs.   The estimated normal operations costs have not yet been backed out, and will be calculated once actual costs are processed.  </t>
  </si>
  <si>
    <t>Kentucky Utilities Company</t>
  </si>
  <si>
    <t>Total KU and LG&amp;E</t>
  </si>
  <si>
    <t>Total LG&amp;E</t>
  </si>
  <si>
    <t>May 16, 2025 Storm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</si>
</sst>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quot;$&quot;* #,##0.0_);_(&quot;$&quot;* \(#,##0.0\);_(&quot;$&quot;* &quot;-&quot;?_);_(@_)"/>
  </numFmts>
  <fonts count="7" x14ac:knownFonts="1">
    <font>
      <sz val="10"/>
      <name val="Arial"/>
    </font>
    <font>
      <sz val="11"/>
      <color theme="1"/>
      <name val="Calibri"/>
      <family val="2"/>
      <scheme val="minor"/>
    </font>
    <font>
      <sz val="11"/>
      <color theme="1"/>
      <name val="Calibri"/>
      <family val="2"/>
      <scheme val="minor"/>
    </font>
    <font>
      <b/>
      <sz val="10"/>
      <name val="Arial"/>
      <family val="2"/>
    </font>
    <font>
      <u/>
      <sz val="10"/>
      <name val="Arial"/>
      <family val="2"/>
    </font>
    <font>
      <sz val="10"/>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cellStyleXfs>
  <cellXfs count="19">
    <xf numFmtId="0" fontId="0" fillId="0" borderId="0" xfId="0"/>
    <xf numFmtId="0" fontId="4" fillId="0" borderId="0" xfId="0" applyFont="1" applyAlignment="1">
      <alignment horizontal="center"/>
    </xf>
    <xf numFmtId="0" fontId="4" fillId="0" borderId="0" xfId="0" applyFont="1"/>
    <xf numFmtId="164" fontId="0" fillId="0" borderId="0" xfId="1" applyNumberFormat="1" applyFont="1"/>
    <xf numFmtId="0" fontId="5" fillId="0" borderId="0" xfId="0" applyFont="1"/>
    <xf numFmtId="164" fontId="0" fillId="0" borderId="0" xfId="1" applyNumberFormat="1" applyFont="1" applyFill="1"/>
    <xf numFmtId="164" fontId="0" fillId="0" borderId="1" xfId="1" applyNumberFormat="1" applyFont="1" applyFill="1" applyBorder="1"/>
    <xf numFmtId="165" fontId="0" fillId="0" borderId="0" xfId="5" applyNumberFormat="1" applyFont="1"/>
    <xf numFmtId="165" fontId="0" fillId="0" borderId="1" xfId="5" applyNumberFormat="1" applyFont="1" applyBorder="1"/>
    <xf numFmtId="164" fontId="0" fillId="0" borderId="0" xfId="0" applyNumberFormat="1"/>
    <xf numFmtId="0" fontId="3" fillId="0" borderId="0" xfId="0" applyFont="1"/>
    <xf numFmtId="165" fontId="0" fillId="0" borderId="0" xfId="0" applyNumberFormat="1"/>
    <xf numFmtId="166" fontId="0" fillId="0" borderId="0" xfId="0" applyNumberFormat="1"/>
    <xf numFmtId="44" fontId="0" fillId="0" borderId="0" xfId="0" applyNumberFormat="1"/>
    <xf numFmtId="43" fontId="0" fillId="0" borderId="0" xfId="0" applyNumberFormat="1"/>
    <xf numFmtId="164" fontId="5" fillId="0" borderId="0" xfId="1" applyNumberFormat="1" applyFont="1" applyFill="1"/>
    <xf numFmtId="0" fontId="5" fillId="0" borderId="1" xfId="0" applyFont="1" applyBorder="1" applyAlignment="1">
      <alignment horizontal="center"/>
    </xf>
    <xf numFmtId="0" fontId="3" fillId="0" borderId="0" xfId="0" applyFont="1" applyAlignment="1">
      <alignment horizontal="center"/>
    </xf>
    <xf numFmtId="0" fontId="0" fillId="0" borderId="0" xfId="0" applyAlignment="1">
      <alignment horizontal="left" wrapText="1"/>
    </xf>
  </cellXfs>
  <cellStyles count="8">
    <cellStyle name="Comma" xfId="1" builtinId="3"/>
    <cellStyle name="Comma 2" xfId="3" xr:uid="{00000000-0005-0000-0000-000001000000}"/>
    <cellStyle name="Comma 3" xfId="7" xr:uid="{75D168C1-BD81-4B2C-BBB9-542B1C8A36A3}"/>
    <cellStyle name="Currency" xfId="5" builtinId="4"/>
    <cellStyle name="Currency 2" xfId="4" xr:uid="{00000000-0005-0000-0000-000002000000}"/>
    <cellStyle name="Normal" xfId="0" builtinId="0"/>
    <cellStyle name="Normal 2" xfId="2" xr:uid="{00000000-0005-0000-0000-000004000000}"/>
    <cellStyle name="Normal 3" xfId="6" xr:uid="{AA9B2E74-0EFA-4A1A-B093-AE0376597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0F8C-DB38-48CA-8291-E6A66305BBB5}">
  <dimension ref="A1:M45"/>
  <sheetViews>
    <sheetView tabSelected="1" workbookViewId="0">
      <selection activeCell="J21" sqref="J21"/>
    </sheetView>
  </sheetViews>
  <sheetFormatPr defaultRowHeight="12.75" x14ac:dyDescent="0.2"/>
  <cols>
    <col min="1" max="1" width="44.28515625" customWidth="1"/>
    <col min="2" max="2" width="2.140625" customWidth="1"/>
    <col min="3" max="5" width="10.7109375" customWidth="1"/>
    <col min="6" max="6" width="15" bestFit="1" customWidth="1"/>
  </cols>
  <sheetData>
    <row r="1" spans="1:13" x14ac:dyDescent="0.2">
      <c r="A1" s="17" t="s">
        <v>18</v>
      </c>
      <c r="B1" s="17"/>
      <c r="C1" s="17"/>
      <c r="D1" s="17"/>
      <c r="E1" s="17"/>
    </row>
    <row r="2" spans="1:13" x14ac:dyDescent="0.2">
      <c r="A2" s="17" t="s">
        <v>0</v>
      </c>
      <c r="B2" s="17"/>
      <c r="C2" s="17"/>
      <c r="D2" s="17"/>
      <c r="E2" s="17"/>
    </row>
    <row r="3" spans="1:13" x14ac:dyDescent="0.2">
      <c r="A3" s="17" t="s">
        <v>5</v>
      </c>
      <c r="B3" s="17"/>
      <c r="C3" s="17"/>
      <c r="D3" s="17"/>
      <c r="E3" s="17"/>
    </row>
    <row r="5" spans="1:13" x14ac:dyDescent="0.2">
      <c r="H5" s="13"/>
      <c r="I5" s="13"/>
      <c r="J5" s="13"/>
    </row>
    <row r="6" spans="1:13" s="1" customFormat="1" x14ac:dyDescent="0.2">
      <c r="C6" s="16" t="s">
        <v>9</v>
      </c>
      <c r="D6" s="16"/>
      <c r="E6" s="16"/>
      <c r="H6" s="13"/>
      <c r="I6" s="13"/>
      <c r="J6" s="13"/>
    </row>
    <row r="7" spans="1:13" x14ac:dyDescent="0.2">
      <c r="C7" s="1" t="s">
        <v>14</v>
      </c>
      <c r="D7" s="1" t="s">
        <v>15</v>
      </c>
      <c r="E7" s="1" t="s">
        <v>1</v>
      </c>
      <c r="H7" s="13"/>
      <c r="I7" s="13"/>
      <c r="J7" s="13"/>
    </row>
    <row r="8" spans="1:13" x14ac:dyDescent="0.2">
      <c r="A8" s="2" t="s">
        <v>2</v>
      </c>
      <c r="H8" s="13"/>
      <c r="I8" s="13"/>
      <c r="J8" s="13"/>
    </row>
    <row r="9" spans="1:13" x14ac:dyDescent="0.2">
      <c r="C9" s="2"/>
      <c r="D9" s="2"/>
      <c r="E9" s="2"/>
      <c r="H9" s="13"/>
      <c r="I9" s="13"/>
      <c r="J9" s="13"/>
    </row>
    <row r="10" spans="1:13" x14ac:dyDescent="0.2">
      <c r="A10" s="2" t="s">
        <v>19</v>
      </c>
      <c r="C10" s="2"/>
      <c r="D10" s="2"/>
      <c r="E10" s="2"/>
    </row>
    <row r="11" spans="1:13" x14ac:dyDescent="0.2">
      <c r="A11" t="s">
        <v>12</v>
      </c>
      <c r="C11" s="7">
        <f>+C19+C27</f>
        <v>15.1</v>
      </c>
      <c r="D11" s="7">
        <f>+D19+D27</f>
        <v>4.2</v>
      </c>
      <c r="E11" s="7">
        <f>SUM(C11:D11)</f>
        <v>19.3</v>
      </c>
      <c r="F11" s="11"/>
      <c r="G11" s="11"/>
      <c r="H11" s="11"/>
      <c r="I11" s="11"/>
      <c r="J11" s="11"/>
      <c r="K11" s="12"/>
      <c r="L11" s="12"/>
      <c r="M11" s="12"/>
    </row>
    <row r="12" spans="1:13" x14ac:dyDescent="0.2">
      <c r="A12" t="s">
        <v>3</v>
      </c>
      <c r="C12" s="7">
        <f t="shared" ref="C12:D12" si="0">+C20+C28</f>
        <v>4</v>
      </c>
      <c r="D12" s="7">
        <f t="shared" si="0"/>
        <v>0.2</v>
      </c>
      <c r="E12" s="7">
        <f t="shared" ref="E12:E14" si="1">SUM(C12:D12)</f>
        <v>4.2</v>
      </c>
      <c r="F12" s="11"/>
      <c r="G12" s="11"/>
      <c r="H12" s="11"/>
      <c r="I12" s="11"/>
      <c r="J12" s="11"/>
      <c r="K12" s="12"/>
      <c r="L12" s="12"/>
      <c r="M12" s="12"/>
    </row>
    <row r="13" spans="1:13" x14ac:dyDescent="0.2">
      <c r="A13" t="s">
        <v>4</v>
      </c>
      <c r="C13" s="7">
        <f t="shared" ref="C13:D13" si="2">+C21+C29</f>
        <v>1</v>
      </c>
      <c r="D13" s="7">
        <f t="shared" si="2"/>
        <v>0.60000000000000009</v>
      </c>
      <c r="E13" s="7">
        <f t="shared" si="1"/>
        <v>1.6</v>
      </c>
      <c r="F13" s="11"/>
      <c r="G13" s="11"/>
      <c r="H13" s="11"/>
      <c r="I13" s="11"/>
      <c r="J13" s="11"/>
      <c r="K13" s="12"/>
      <c r="L13" s="12"/>
      <c r="M13" s="12"/>
    </row>
    <row r="14" spans="1:13" x14ac:dyDescent="0.2">
      <c r="A14" t="s">
        <v>13</v>
      </c>
      <c r="C14" s="8">
        <f t="shared" ref="C14:D14" si="3">+C22+C30</f>
        <v>2</v>
      </c>
      <c r="D14" s="8">
        <f t="shared" si="3"/>
        <v>0.5</v>
      </c>
      <c r="E14" s="8">
        <f t="shared" si="1"/>
        <v>2.5</v>
      </c>
      <c r="F14" s="11"/>
      <c r="G14" s="11"/>
      <c r="H14" s="11"/>
      <c r="I14" s="11"/>
      <c r="J14" s="11"/>
      <c r="K14" s="12"/>
      <c r="L14" s="12"/>
      <c r="M14" s="12"/>
    </row>
    <row r="15" spans="1:13" x14ac:dyDescent="0.2">
      <c r="A15" s="4" t="s">
        <v>1</v>
      </c>
      <c r="C15" s="7">
        <f>SUM(C11:C14)</f>
        <v>22.1</v>
      </c>
      <c r="D15" s="7">
        <f>SUM(D11:D14)</f>
        <v>5.5</v>
      </c>
      <c r="E15" s="7">
        <f>SUM(E11:E14)</f>
        <v>27.6</v>
      </c>
      <c r="F15" s="11"/>
      <c r="G15" s="11"/>
      <c r="H15" s="11"/>
      <c r="I15" s="11"/>
      <c r="J15" s="11"/>
      <c r="K15" s="12"/>
      <c r="L15" s="12"/>
      <c r="M15" s="12"/>
    </row>
    <row r="16" spans="1:13" x14ac:dyDescent="0.2">
      <c r="C16" s="7"/>
      <c r="D16" s="7"/>
      <c r="E16" s="7"/>
      <c r="G16" s="11"/>
      <c r="H16" s="11"/>
      <c r="I16" s="11"/>
      <c r="J16" s="11"/>
      <c r="K16" s="12"/>
      <c r="L16" s="12"/>
      <c r="M16" s="12"/>
    </row>
    <row r="17" spans="1:13" x14ac:dyDescent="0.2">
      <c r="K17" s="12"/>
      <c r="L17" s="12"/>
      <c r="M17" s="12"/>
    </row>
    <row r="18" spans="1:13" x14ac:dyDescent="0.2">
      <c r="A18" s="2" t="s">
        <v>16</v>
      </c>
      <c r="C18" s="2"/>
      <c r="D18" s="2"/>
      <c r="E18" s="2"/>
      <c r="K18" s="12"/>
      <c r="L18" s="12"/>
      <c r="M18" s="12"/>
    </row>
    <row r="19" spans="1:13" x14ac:dyDescent="0.2">
      <c r="A19" t="s">
        <v>12</v>
      </c>
      <c r="C19" s="7">
        <f>ROUND(('Reg Asset Filing EDO Est'!C18+'Reg Asset Filing Trans Est'!C18)/1000000,1)</f>
        <v>10</v>
      </c>
      <c r="D19" s="7">
        <f>ROUND(('Reg Asset Filing EDO Est'!D18+'Reg Asset Filing Trans Est'!D18)/1000000,1)</f>
        <v>2.7</v>
      </c>
      <c r="E19" s="7">
        <f>SUM(C19:D19)</f>
        <v>12.7</v>
      </c>
      <c r="F19" s="11"/>
      <c r="J19" s="11"/>
      <c r="K19" s="12"/>
      <c r="L19" s="12"/>
      <c r="M19" s="12"/>
    </row>
    <row r="20" spans="1:13" x14ac:dyDescent="0.2">
      <c r="A20" t="s">
        <v>3</v>
      </c>
      <c r="C20" s="7">
        <f>ROUND(('Reg Asset Filing EDO Est'!C19+'Reg Asset Filing Trans Est'!C19)/1000000,1)</f>
        <v>2.5</v>
      </c>
      <c r="D20" s="7">
        <f>ROUND(('Reg Asset Filing EDO Est'!D19+'Reg Asset Filing Trans Est'!D19)/1000000,1)</f>
        <v>0.1</v>
      </c>
      <c r="E20" s="7">
        <f t="shared" ref="E20:E22" si="4">SUM(C20:D20)</f>
        <v>2.6</v>
      </c>
      <c r="F20" s="11"/>
      <c r="J20" s="11"/>
      <c r="K20" s="12"/>
      <c r="L20" s="12"/>
      <c r="M20" s="12"/>
    </row>
    <row r="21" spans="1:13" x14ac:dyDescent="0.2">
      <c r="A21" t="s">
        <v>4</v>
      </c>
      <c r="C21" s="7">
        <f>ROUND(('Reg Asset Filing EDO Est'!C20+'Reg Asset Filing Trans Est'!C20)/1000000,1)</f>
        <v>0.8</v>
      </c>
      <c r="D21" s="7">
        <f>ROUND(('Reg Asset Filing EDO Est'!D20+'Reg Asset Filing Trans Est'!D20)/1000000,1)</f>
        <v>0.4</v>
      </c>
      <c r="E21" s="7">
        <f t="shared" si="4"/>
        <v>1.2000000000000002</v>
      </c>
      <c r="F21" s="11"/>
      <c r="J21" s="11"/>
      <c r="K21" s="12"/>
      <c r="L21" s="12"/>
      <c r="M21" s="12"/>
    </row>
    <row r="22" spans="1:13" x14ac:dyDescent="0.2">
      <c r="A22" t="s">
        <v>13</v>
      </c>
      <c r="C22" s="8">
        <f>ROUND(('Reg Asset Filing EDO Est'!C21+'Reg Asset Filing Trans Est'!C21)/1000000,1)</f>
        <v>1.3</v>
      </c>
      <c r="D22" s="8">
        <f>ROUND(('Reg Asset Filing EDO Est'!D21+'Reg Asset Filing Trans Est'!D21)/1000000,1)</f>
        <v>0.3</v>
      </c>
      <c r="E22" s="8">
        <f t="shared" si="4"/>
        <v>1.6</v>
      </c>
      <c r="F22" s="11"/>
      <c r="J22" s="11"/>
      <c r="K22" s="12"/>
      <c r="L22" s="12"/>
      <c r="M22" s="12"/>
    </row>
    <row r="23" spans="1:13" x14ac:dyDescent="0.2">
      <c r="A23" s="4" t="s">
        <v>1</v>
      </c>
      <c r="C23" s="7">
        <f>SUM(C19:C22)</f>
        <v>14.600000000000001</v>
      </c>
      <c r="D23" s="7">
        <f>SUM(D19:D22)</f>
        <v>3.5</v>
      </c>
      <c r="E23" s="7">
        <f>SUM(E19:E22)</f>
        <v>18.100000000000001</v>
      </c>
      <c r="F23" s="11"/>
      <c r="J23" s="11"/>
      <c r="K23" s="12"/>
      <c r="L23" s="12"/>
      <c r="M23" s="12"/>
    </row>
    <row r="24" spans="1:13" x14ac:dyDescent="0.2">
      <c r="C24" s="7"/>
      <c r="D24" s="7"/>
      <c r="E24" s="7"/>
      <c r="G24" s="11"/>
      <c r="H24" s="11"/>
      <c r="I24" s="11"/>
      <c r="J24" s="11"/>
      <c r="K24" s="12"/>
      <c r="L24" s="12"/>
      <c r="M24" s="12"/>
    </row>
    <row r="25" spans="1:13" x14ac:dyDescent="0.2">
      <c r="K25" s="12"/>
      <c r="L25" s="12"/>
      <c r="M25" s="12"/>
    </row>
    <row r="26" spans="1:13" x14ac:dyDescent="0.2">
      <c r="A26" s="2" t="s">
        <v>20</v>
      </c>
      <c r="C26" s="2"/>
      <c r="D26" s="2"/>
      <c r="E26" s="2"/>
      <c r="K26" s="12"/>
      <c r="L26" s="12"/>
      <c r="M26" s="12"/>
    </row>
    <row r="27" spans="1:13" x14ac:dyDescent="0.2">
      <c r="A27" t="s">
        <v>12</v>
      </c>
      <c r="C27" s="7">
        <f>ROUND(('Reg Asset Filing EDO Est'!C10+'Reg Asset Filing Trans Est'!C10)/1000000,1)</f>
        <v>5.0999999999999996</v>
      </c>
      <c r="D27" s="7">
        <f>ROUND(('Reg Asset Filing EDO Est'!D10+'Reg Asset Filing Trans Est'!D10)/1000000,1)</f>
        <v>1.5</v>
      </c>
      <c r="E27" s="7">
        <f>SUM(C27:D27)</f>
        <v>6.6</v>
      </c>
      <c r="F27" s="11"/>
      <c r="H27" s="11"/>
      <c r="J27" s="11"/>
      <c r="K27" s="12"/>
      <c r="L27" s="12"/>
      <c r="M27" s="12"/>
    </row>
    <row r="28" spans="1:13" x14ac:dyDescent="0.2">
      <c r="A28" t="s">
        <v>3</v>
      </c>
      <c r="C28" s="7">
        <f>ROUND(('Reg Asset Filing EDO Est'!C11+'Reg Asset Filing Trans Est'!C11)/1000000,1)</f>
        <v>1.5</v>
      </c>
      <c r="D28" s="7">
        <f>ROUND(('Reg Asset Filing EDO Est'!D11+'Reg Asset Filing Trans Est'!D11)/1000000,1)</f>
        <v>0.1</v>
      </c>
      <c r="E28" s="7">
        <f t="shared" ref="E28:E30" si="5">SUM(C28:D28)</f>
        <v>1.6</v>
      </c>
      <c r="F28" s="11"/>
      <c r="J28" s="11"/>
      <c r="K28" s="12"/>
      <c r="L28" s="12"/>
      <c r="M28" s="12"/>
    </row>
    <row r="29" spans="1:13" x14ac:dyDescent="0.2">
      <c r="A29" t="s">
        <v>4</v>
      </c>
      <c r="C29" s="7">
        <f>ROUND(('Reg Asset Filing EDO Est'!C12+'Reg Asset Filing Trans Est'!C12)/1000000,1)</f>
        <v>0.2</v>
      </c>
      <c r="D29" s="7">
        <f>ROUND(('Reg Asset Filing EDO Est'!D12+'Reg Asset Filing Trans Est'!D12)/1000000,1)</f>
        <v>0.2</v>
      </c>
      <c r="E29" s="7">
        <f t="shared" si="5"/>
        <v>0.4</v>
      </c>
      <c r="F29" s="11"/>
      <c r="J29" s="11"/>
      <c r="K29" s="12"/>
      <c r="L29" s="12"/>
      <c r="M29" s="12"/>
    </row>
    <row r="30" spans="1:13" x14ac:dyDescent="0.2">
      <c r="A30" t="s">
        <v>13</v>
      </c>
      <c r="C30" s="8">
        <f>ROUND(('Reg Asset Filing EDO Est'!C13+'Reg Asset Filing Trans Est'!C13)/1000000,1)</f>
        <v>0.7</v>
      </c>
      <c r="D30" s="8">
        <f>ROUND(('Reg Asset Filing EDO Est'!D13+'Reg Asset Filing Trans Est'!D13)/1000000,1)</f>
        <v>0.2</v>
      </c>
      <c r="E30" s="8">
        <f t="shared" si="5"/>
        <v>0.89999999999999991</v>
      </c>
      <c r="F30" s="11"/>
      <c r="J30" s="11"/>
      <c r="K30" s="12"/>
      <c r="L30" s="12"/>
      <c r="M30" s="12"/>
    </row>
    <row r="31" spans="1:13" x14ac:dyDescent="0.2">
      <c r="A31" s="4" t="s">
        <v>1</v>
      </c>
      <c r="C31" s="7">
        <f>SUM(C27:C30)</f>
        <v>7.5</v>
      </c>
      <c r="D31" s="7">
        <f>SUM(D27:D30)</f>
        <v>2</v>
      </c>
      <c r="E31" s="7">
        <f>SUM(E27:E30)</f>
        <v>9.5</v>
      </c>
      <c r="F31" s="11"/>
      <c r="H31" s="11"/>
      <c r="J31" s="11"/>
      <c r="K31" s="12"/>
      <c r="L31" s="12"/>
      <c r="M31" s="12"/>
    </row>
    <row r="32" spans="1:13" x14ac:dyDescent="0.2">
      <c r="C32" s="7"/>
      <c r="D32" s="7"/>
      <c r="E32" s="7"/>
      <c r="J32" s="11"/>
    </row>
    <row r="34" spans="1:10" x14ac:dyDescent="0.2">
      <c r="G34" s="13"/>
      <c r="H34" s="13"/>
      <c r="I34" s="13"/>
      <c r="J34" s="13"/>
    </row>
    <row r="35" spans="1:10" x14ac:dyDescent="0.2">
      <c r="A35" s="18" t="s">
        <v>17</v>
      </c>
      <c r="B35" s="18"/>
      <c r="C35" s="18"/>
      <c r="D35" s="18"/>
      <c r="E35" s="18"/>
      <c r="G35" s="13"/>
      <c r="H35" s="13"/>
      <c r="I35" s="13"/>
      <c r="J35" s="13"/>
    </row>
    <row r="36" spans="1:10" x14ac:dyDescent="0.2">
      <c r="A36" s="18"/>
      <c r="B36" s="18"/>
      <c r="C36" s="18"/>
      <c r="D36" s="18"/>
      <c r="E36" s="18"/>
      <c r="G36" s="13"/>
      <c r="H36" s="13"/>
      <c r="I36" s="13"/>
      <c r="J36" s="13"/>
    </row>
    <row r="37" spans="1:10" x14ac:dyDescent="0.2">
      <c r="A37" s="18"/>
      <c r="B37" s="18"/>
      <c r="C37" s="18"/>
      <c r="D37" s="18"/>
      <c r="E37" s="18"/>
      <c r="G37" s="13"/>
      <c r="H37" s="13"/>
      <c r="I37" s="13"/>
      <c r="J37" s="13"/>
    </row>
    <row r="38" spans="1:10" x14ac:dyDescent="0.2">
      <c r="G38" s="13"/>
      <c r="H38" s="13"/>
      <c r="I38" s="13"/>
      <c r="J38" s="13"/>
    </row>
    <row r="39" spans="1:10" x14ac:dyDescent="0.2">
      <c r="G39" s="13"/>
      <c r="H39" s="13"/>
      <c r="I39" s="13"/>
      <c r="J39" s="13"/>
    </row>
    <row r="40" spans="1:10" x14ac:dyDescent="0.2">
      <c r="G40" s="13"/>
      <c r="H40" s="13"/>
      <c r="I40" s="13"/>
      <c r="J40" s="13"/>
    </row>
    <row r="41" spans="1:10" x14ac:dyDescent="0.2">
      <c r="G41" s="13"/>
      <c r="H41" s="13"/>
      <c r="I41" s="13"/>
      <c r="J41" s="13"/>
    </row>
    <row r="42" spans="1:10" x14ac:dyDescent="0.2">
      <c r="G42" s="13"/>
      <c r="H42" s="13"/>
      <c r="I42" s="13"/>
      <c r="J42" s="13"/>
    </row>
    <row r="43" spans="1:10" x14ac:dyDescent="0.2">
      <c r="G43" s="13"/>
      <c r="H43" s="13"/>
      <c r="I43" s="13"/>
      <c r="J43" s="13"/>
    </row>
    <row r="44" spans="1:10" x14ac:dyDescent="0.2">
      <c r="G44" s="13"/>
      <c r="H44" s="13"/>
      <c r="I44" s="13"/>
      <c r="J44" s="13"/>
    </row>
    <row r="45" spans="1:10" x14ac:dyDescent="0.2">
      <c r="G45" s="13"/>
      <c r="H45" s="13"/>
      <c r="I45" s="13"/>
      <c r="J45" s="13"/>
    </row>
  </sheetData>
  <mergeCells count="5">
    <mergeCell ref="C6:E6"/>
    <mergeCell ref="A1:E1"/>
    <mergeCell ref="A3:E3"/>
    <mergeCell ref="A35:E37"/>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8512-E944-441A-80C8-4E7590D1E1D5}">
  <dimension ref="A1:Q34"/>
  <sheetViews>
    <sheetView workbookViewId="0"/>
  </sheetViews>
  <sheetFormatPr defaultRowHeight="12.75" x14ac:dyDescent="0.2"/>
  <cols>
    <col min="1" max="1" width="50.85546875" customWidth="1"/>
    <col min="2" max="2" width="2.140625" customWidth="1"/>
    <col min="3" max="5" width="15.7109375" customWidth="1"/>
    <col min="8" max="8" width="15.42578125" bestFit="1" customWidth="1"/>
    <col min="9" max="10" width="8.5703125" bestFit="1" customWidth="1"/>
    <col min="11" max="11" width="11.28515625" bestFit="1" customWidth="1"/>
    <col min="12" max="12" width="23.28515625" customWidth="1"/>
    <col min="13" max="13" width="11.28515625" bestFit="1" customWidth="1"/>
    <col min="14" max="14" width="11.140625" customWidth="1"/>
    <col min="15" max="15" width="11.28515625" bestFit="1" customWidth="1"/>
  </cols>
  <sheetData>
    <row r="1" spans="1:17" x14ac:dyDescent="0.2">
      <c r="A1" s="10" t="s">
        <v>10</v>
      </c>
      <c r="B1" s="10"/>
    </row>
    <row r="2" spans="1:17" x14ac:dyDescent="0.2">
      <c r="A2" s="10" t="s">
        <v>21</v>
      </c>
      <c r="B2" s="10"/>
      <c r="C2" s="10"/>
    </row>
    <row r="5" spans="1:17" s="1" customFormat="1" x14ac:dyDescent="0.2">
      <c r="C5" s="1" t="s">
        <v>11</v>
      </c>
      <c r="D5" s="1" t="s">
        <v>11</v>
      </c>
      <c r="E5" s="1" t="s">
        <v>11</v>
      </c>
    </row>
    <row r="6" spans="1:17" x14ac:dyDescent="0.2">
      <c r="C6" s="1" t="s">
        <v>14</v>
      </c>
      <c r="D6" s="1" t="s">
        <v>15</v>
      </c>
      <c r="E6" s="1" t="s">
        <v>1</v>
      </c>
    </row>
    <row r="7" spans="1:17" ht="12.75" customHeight="1" x14ac:dyDescent="0.2">
      <c r="A7" s="2" t="s">
        <v>2</v>
      </c>
      <c r="I7" s="9"/>
      <c r="J7" s="9"/>
      <c r="K7" s="9"/>
    </row>
    <row r="8" spans="1:17" ht="12.75" customHeight="1" x14ac:dyDescent="0.2">
      <c r="I8" s="9"/>
      <c r="J8" s="9"/>
      <c r="K8" s="9"/>
    </row>
    <row r="9" spans="1:17" x14ac:dyDescent="0.2">
      <c r="A9" s="2" t="s">
        <v>7</v>
      </c>
      <c r="I9" s="9"/>
      <c r="J9" s="9"/>
      <c r="K9" s="9"/>
    </row>
    <row r="10" spans="1:17" x14ac:dyDescent="0.2">
      <c r="A10" t="s">
        <v>12</v>
      </c>
      <c r="C10" s="5">
        <v>5123617.55</v>
      </c>
      <c r="D10" s="5">
        <v>1533033.58</v>
      </c>
      <c r="E10" s="5">
        <f>SUM(C10:D10)</f>
        <v>6656651.1299999999</v>
      </c>
      <c r="H10" s="14"/>
      <c r="I10" s="9"/>
      <c r="J10" s="9"/>
      <c r="K10" s="9"/>
      <c r="M10" s="9"/>
      <c r="N10" s="9"/>
      <c r="O10" s="9"/>
      <c r="P10" s="9"/>
      <c r="Q10" s="9"/>
    </row>
    <row r="11" spans="1:17" x14ac:dyDescent="0.2">
      <c r="A11" t="s">
        <v>3</v>
      </c>
      <c r="C11" s="5">
        <v>1537085.27</v>
      </c>
      <c r="D11" s="5">
        <v>61321.34</v>
      </c>
      <c r="E11" s="5">
        <f t="shared" ref="E11:E13" si="0">SUM(C11:D11)</f>
        <v>1598406.61</v>
      </c>
      <c r="I11" s="9"/>
      <c r="J11" s="9"/>
      <c r="K11" s="9"/>
      <c r="M11" s="9"/>
      <c r="N11" s="9"/>
      <c r="O11" s="9"/>
      <c r="P11" s="9"/>
      <c r="Q11" s="9"/>
    </row>
    <row r="12" spans="1:17" x14ac:dyDescent="0.2">
      <c r="A12" t="s">
        <v>4</v>
      </c>
      <c r="C12" s="5">
        <v>158250</v>
      </c>
      <c r="D12" s="15">
        <f>91982+88224.58+15000</f>
        <v>195206.58000000002</v>
      </c>
      <c r="E12" s="5">
        <f t="shared" si="0"/>
        <v>353456.58</v>
      </c>
      <c r="I12" s="9"/>
      <c r="J12" s="9"/>
      <c r="K12" s="9"/>
      <c r="M12" s="9"/>
      <c r="N12" s="9"/>
      <c r="O12" s="9"/>
      <c r="P12" s="9"/>
      <c r="Q12" s="9"/>
    </row>
    <row r="13" spans="1:17" x14ac:dyDescent="0.2">
      <c r="A13" t="s">
        <v>13</v>
      </c>
      <c r="C13" s="6">
        <f>SUM(C10:C11)*0.1</f>
        <v>666070.28200000012</v>
      </c>
      <c r="D13" s="6">
        <f>SUM(D10,D11,91982)*0.1</f>
        <v>168633.69200000004</v>
      </c>
      <c r="E13" s="6">
        <f t="shared" si="0"/>
        <v>834703.97400000016</v>
      </c>
      <c r="I13" s="9"/>
      <c r="J13" s="9"/>
      <c r="K13" s="9"/>
      <c r="M13" s="9"/>
      <c r="N13" s="9"/>
      <c r="O13" s="9"/>
      <c r="P13" s="9"/>
      <c r="Q13" s="9"/>
    </row>
    <row r="14" spans="1:17" x14ac:dyDescent="0.2">
      <c r="A14" s="4" t="s">
        <v>1</v>
      </c>
      <c r="C14" s="5">
        <f>SUM(C10:C13)</f>
        <v>7485023.102</v>
      </c>
      <c r="D14" s="5">
        <f>SUM(D10:D13)</f>
        <v>1958195.1920000003</v>
      </c>
      <c r="E14" s="5">
        <f>SUM(E10:E13)</f>
        <v>9443218.2939999998</v>
      </c>
      <c r="I14" s="9"/>
      <c r="J14" s="9"/>
      <c r="K14" s="9"/>
      <c r="M14" s="9"/>
      <c r="N14" s="9"/>
      <c r="O14" s="9"/>
      <c r="P14" s="9"/>
      <c r="Q14" s="9"/>
    </row>
    <row r="15" spans="1:17" x14ac:dyDescent="0.2">
      <c r="I15" s="9"/>
      <c r="J15" s="9"/>
      <c r="K15" s="9"/>
      <c r="M15" s="9"/>
      <c r="N15" s="9"/>
      <c r="O15" s="9"/>
    </row>
    <row r="16" spans="1:17" x14ac:dyDescent="0.2">
      <c r="I16" s="9"/>
      <c r="J16" s="9"/>
      <c r="K16" s="9"/>
      <c r="M16" s="9"/>
      <c r="N16" s="9"/>
      <c r="O16" s="9"/>
    </row>
    <row r="17" spans="1:17" x14ac:dyDescent="0.2">
      <c r="A17" s="2" t="s">
        <v>8</v>
      </c>
      <c r="I17" s="9"/>
      <c r="J17" s="9"/>
      <c r="K17" s="9"/>
      <c r="M17" s="9"/>
      <c r="N17" s="9"/>
      <c r="O17" s="9"/>
    </row>
    <row r="18" spans="1:17" x14ac:dyDescent="0.2">
      <c r="A18" t="s">
        <v>12</v>
      </c>
      <c r="C18" s="5">
        <v>5289194.4000000004</v>
      </c>
      <c r="D18" s="5">
        <v>2399440.39</v>
      </c>
      <c r="E18" s="5">
        <f>SUM(C18:D18)</f>
        <v>7688634.790000001</v>
      </c>
      <c r="I18" s="9"/>
      <c r="J18" s="9"/>
      <c r="K18" s="9"/>
      <c r="M18" s="9"/>
      <c r="N18" s="9"/>
      <c r="O18" s="9"/>
      <c r="P18" s="9"/>
      <c r="Q18" s="9"/>
    </row>
    <row r="19" spans="1:17" x14ac:dyDescent="0.2">
      <c r="A19" t="s">
        <v>3</v>
      </c>
      <c r="C19" s="5">
        <v>1586758.32</v>
      </c>
      <c r="D19" s="5">
        <v>95977.62</v>
      </c>
      <c r="E19" s="5">
        <f t="shared" ref="E19:E21" si="1">SUM(C19:D19)</f>
        <v>1682735.94</v>
      </c>
      <c r="I19" s="9"/>
      <c r="J19" s="9"/>
      <c r="K19" s="9"/>
      <c r="M19" s="9"/>
      <c r="N19" s="9"/>
      <c r="O19" s="9"/>
      <c r="P19" s="9"/>
      <c r="Q19" s="9"/>
    </row>
    <row r="20" spans="1:17" x14ac:dyDescent="0.2">
      <c r="A20" t="s">
        <v>4</v>
      </c>
      <c r="C20" s="5">
        <v>740250</v>
      </c>
      <c r="D20" s="5">
        <f>143966+31522.11+245000</f>
        <v>420488.11</v>
      </c>
      <c r="E20" s="5">
        <f t="shared" si="1"/>
        <v>1160738.1099999999</v>
      </c>
      <c r="I20" s="9"/>
      <c r="J20" s="9"/>
      <c r="K20" s="9"/>
      <c r="M20" s="9"/>
      <c r="N20" s="9"/>
      <c r="O20" s="9"/>
      <c r="P20" s="9"/>
      <c r="Q20" s="9"/>
    </row>
    <row r="21" spans="1:17" x14ac:dyDescent="0.2">
      <c r="A21" t="s">
        <v>13</v>
      </c>
      <c r="C21" s="6">
        <f>SUM(C18:C19)*0.1</f>
        <v>687595.27200000011</v>
      </c>
      <c r="D21" s="6">
        <f>SUM(D18,D19,143966)*0.1</f>
        <v>263938.40100000001</v>
      </c>
      <c r="E21" s="6">
        <f t="shared" si="1"/>
        <v>951533.67300000018</v>
      </c>
      <c r="I21" s="9"/>
      <c r="J21" s="9"/>
      <c r="K21" s="9"/>
      <c r="M21" s="9"/>
      <c r="N21" s="9"/>
      <c r="O21" s="9"/>
      <c r="P21" s="9"/>
      <c r="Q21" s="9"/>
    </row>
    <row r="22" spans="1:17" x14ac:dyDescent="0.2">
      <c r="A22" s="4" t="s">
        <v>1</v>
      </c>
      <c r="C22" s="3">
        <f>SUM(C18:C21)</f>
        <v>8303797.9920000006</v>
      </c>
      <c r="D22" s="3">
        <f>SUM(D18:D21)</f>
        <v>3179844.5210000002</v>
      </c>
      <c r="E22" s="3">
        <f>SUM(E18:E21)</f>
        <v>11483642.513</v>
      </c>
      <c r="I22" s="9"/>
      <c r="J22" s="9"/>
      <c r="K22" s="9"/>
      <c r="M22" s="9"/>
      <c r="N22" s="9"/>
      <c r="O22" s="9"/>
      <c r="P22" s="9"/>
      <c r="Q22" s="9"/>
    </row>
    <row r="23" spans="1:17" x14ac:dyDescent="0.2">
      <c r="M23" s="9"/>
      <c r="N23" s="9"/>
      <c r="O23" s="9"/>
    </row>
    <row r="24" spans="1:17" x14ac:dyDescent="0.2">
      <c r="M24" s="9"/>
      <c r="N24" s="9"/>
      <c r="O24" s="9"/>
    </row>
    <row r="25" spans="1:17" x14ac:dyDescent="0.2">
      <c r="A25" s="2" t="s">
        <v>1</v>
      </c>
      <c r="M25" s="9"/>
      <c r="N25" s="9"/>
      <c r="O25" s="9"/>
    </row>
    <row r="26" spans="1:17" x14ac:dyDescent="0.2">
      <c r="A26" t="s">
        <v>12</v>
      </c>
      <c r="C26" s="5">
        <f>+C18+C10</f>
        <v>10412811.949999999</v>
      </c>
      <c r="D26" s="5">
        <f>+D18+D10</f>
        <v>3932473.97</v>
      </c>
      <c r="E26" s="5">
        <f>+E18+E10</f>
        <v>14345285.920000002</v>
      </c>
      <c r="M26" s="9"/>
      <c r="N26" s="9"/>
      <c r="O26" s="9"/>
      <c r="P26" s="9"/>
      <c r="Q26" s="9"/>
    </row>
    <row r="27" spans="1:17" x14ac:dyDescent="0.2">
      <c r="A27" t="s">
        <v>3</v>
      </c>
      <c r="C27" s="5">
        <f t="shared" ref="C27:D29" si="2">+C19+C11</f>
        <v>3123843.59</v>
      </c>
      <c r="D27" s="5">
        <f t="shared" si="2"/>
        <v>157298.96</v>
      </c>
      <c r="E27" s="5">
        <f t="shared" ref="E27" si="3">+E19+E11</f>
        <v>3281142.55</v>
      </c>
      <c r="M27" s="9"/>
      <c r="N27" s="9"/>
      <c r="O27" s="9"/>
      <c r="P27" s="9"/>
      <c r="Q27" s="9"/>
    </row>
    <row r="28" spans="1:17" x14ac:dyDescent="0.2">
      <c r="A28" t="s">
        <v>4</v>
      </c>
      <c r="C28" s="5">
        <f t="shared" si="2"/>
        <v>898500</v>
      </c>
      <c r="D28" s="5">
        <f t="shared" si="2"/>
        <v>615694.68999999994</v>
      </c>
      <c r="E28" s="5">
        <f t="shared" ref="E28" si="4">+E20+E12</f>
        <v>1514194.69</v>
      </c>
      <c r="M28" s="9"/>
      <c r="N28" s="9"/>
      <c r="O28" s="9"/>
      <c r="P28" s="9"/>
      <c r="Q28" s="9"/>
    </row>
    <row r="29" spans="1:17" x14ac:dyDescent="0.2">
      <c r="A29" t="s">
        <v>13</v>
      </c>
      <c r="C29" s="6">
        <f t="shared" si="2"/>
        <v>1353665.5540000002</v>
      </c>
      <c r="D29" s="6">
        <f t="shared" si="2"/>
        <v>432572.09300000005</v>
      </c>
      <c r="E29" s="6">
        <f t="shared" ref="E29" si="5">+E21+E13</f>
        <v>1786237.6470000003</v>
      </c>
      <c r="M29" s="9"/>
      <c r="N29" s="9"/>
      <c r="O29" s="9"/>
      <c r="P29" s="9"/>
      <c r="Q29" s="9"/>
    </row>
    <row r="30" spans="1:17" x14ac:dyDescent="0.2">
      <c r="A30" s="4" t="s">
        <v>1</v>
      </c>
      <c r="C30" s="3">
        <f>SUM(C26:C29)</f>
        <v>15788821.093999999</v>
      </c>
      <c r="D30" s="3">
        <f>SUM(D26:D29)</f>
        <v>5138039.7130000005</v>
      </c>
      <c r="E30" s="3">
        <f>SUM(E26:E29)</f>
        <v>20926860.807000004</v>
      </c>
      <c r="M30" s="9"/>
      <c r="N30" s="9"/>
      <c r="O30" s="9"/>
      <c r="P30" s="9"/>
      <c r="Q30" s="9"/>
    </row>
    <row r="33" spans="3:4" x14ac:dyDescent="0.2">
      <c r="C33" s="14"/>
      <c r="D33" s="14"/>
    </row>
    <row r="34" spans="3:4" x14ac:dyDescent="0.2">
      <c r="C34" s="14"/>
      <c r="D34" s="14"/>
    </row>
  </sheetData>
  <pageMargins left="0.7" right="0.7" top="0.75" bottom="0.75" header="0.3" footer="0.3"/>
  <pageSetup orientation="portrait" r:id="rId1"/>
  <ignoredErrors>
    <ignoredError sqref="C13 C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1419-1A22-4E93-947B-120591524703}">
  <dimension ref="A1:E38"/>
  <sheetViews>
    <sheetView workbookViewId="0"/>
  </sheetViews>
  <sheetFormatPr defaultRowHeight="12.75" x14ac:dyDescent="0.2"/>
  <cols>
    <col min="1" max="1" width="44.28515625" customWidth="1"/>
    <col min="2" max="2" width="2.140625" customWidth="1"/>
    <col min="3" max="5" width="15.7109375" customWidth="1"/>
  </cols>
  <sheetData>
    <row r="1" spans="1:5" x14ac:dyDescent="0.2">
      <c r="A1" s="10" t="s">
        <v>6</v>
      </c>
      <c r="B1" s="10"/>
    </row>
    <row r="2" spans="1:5" x14ac:dyDescent="0.2">
      <c r="A2" s="10" t="s">
        <v>21</v>
      </c>
      <c r="B2" s="10"/>
      <c r="C2" s="10"/>
    </row>
    <row r="5" spans="1:5" s="1" customFormat="1" x14ac:dyDescent="0.2">
      <c r="C5" s="1" t="s">
        <v>11</v>
      </c>
      <c r="D5" s="1" t="s">
        <v>11</v>
      </c>
      <c r="E5" s="1" t="s">
        <v>11</v>
      </c>
    </row>
    <row r="6" spans="1:5" x14ac:dyDescent="0.2">
      <c r="C6" s="1" t="s">
        <v>14</v>
      </c>
      <c r="D6" s="1" t="s">
        <v>15</v>
      </c>
      <c r="E6" s="1" t="s">
        <v>1</v>
      </c>
    </row>
    <row r="7" spans="1:5" x14ac:dyDescent="0.2">
      <c r="A7" s="2" t="s">
        <v>2</v>
      </c>
    </row>
    <row r="9" spans="1:5" x14ac:dyDescent="0.2">
      <c r="A9" s="2" t="s">
        <v>7</v>
      </c>
    </row>
    <row r="10" spans="1:5" x14ac:dyDescent="0.2">
      <c r="A10" t="s">
        <v>12</v>
      </c>
      <c r="C10" s="5">
        <v>0</v>
      </c>
      <c r="D10" s="5">
        <v>2781.2200000000003</v>
      </c>
      <c r="E10" s="5">
        <f>SUM(C10:D10)</f>
        <v>2781.2200000000003</v>
      </c>
    </row>
    <row r="11" spans="1:5" x14ac:dyDescent="0.2">
      <c r="A11" t="s">
        <v>3</v>
      </c>
      <c r="C11" s="5">
        <v>0</v>
      </c>
      <c r="D11" s="5">
        <v>1160</v>
      </c>
      <c r="E11" s="5">
        <f t="shared" ref="E11:E13" si="0">SUM(C11:D11)</f>
        <v>1160</v>
      </c>
    </row>
    <row r="12" spans="1:5" x14ac:dyDescent="0.2">
      <c r="A12" t="s">
        <v>4</v>
      </c>
      <c r="C12" s="5">
        <v>0</v>
      </c>
      <c r="D12" s="5">
        <v>0</v>
      </c>
      <c r="E12" s="5">
        <f t="shared" si="0"/>
        <v>0</v>
      </c>
    </row>
    <row r="13" spans="1:5" x14ac:dyDescent="0.2">
      <c r="A13" t="s">
        <v>13</v>
      </c>
      <c r="C13" s="6">
        <v>0</v>
      </c>
      <c r="D13" s="6">
        <f>SUM(D10:D12)*0.2</f>
        <v>788.24400000000014</v>
      </c>
      <c r="E13" s="6">
        <f t="shared" si="0"/>
        <v>788.24400000000014</v>
      </c>
    </row>
    <row r="14" spans="1:5" x14ac:dyDescent="0.2">
      <c r="A14" s="4" t="s">
        <v>1</v>
      </c>
      <c r="C14" s="5">
        <f>SUM(C10:C13)</f>
        <v>0</v>
      </c>
      <c r="D14" s="5">
        <f>SUM(D10:D13)</f>
        <v>4729.4639999999999</v>
      </c>
      <c r="E14" s="5">
        <f>SUM(E10:E13)</f>
        <v>4729.4639999999999</v>
      </c>
    </row>
    <row r="17" spans="1:5" x14ac:dyDescent="0.2">
      <c r="A17" s="2" t="s">
        <v>8</v>
      </c>
    </row>
    <row r="18" spans="1:5" x14ac:dyDescent="0.2">
      <c r="A18" t="s">
        <v>12</v>
      </c>
      <c r="C18" s="5">
        <v>4719429.8</v>
      </c>
      <c r="D18" s="5">
        <v>274953.27999999997</v>
      </c>
      <c r="E18" s="5">
        <f>SUM(C18:D18)</f>
        <v>4994383.08</v>
      </c>
    </row>
    <row r="19" spans="1:5" x14ac:dyDescent="0.2">
      <c r="A19" t="s">
        <v>3</v>
      </c>
      <c r="C19" s="5">
        <v>958485.7</v>
      </c>
      <c r="D19" s="5">
        <v>20916.25</v>
      </c>
      <c r="E19" s="5">
        <f t="shared" ref="E19:E21" si="1">SUM(C19:D19)</f>
        <v>979401.95</v>
      </c>
    </row>
    <row r="20" spans="1:5" x14ac:dyDescent="0.2">
      <c r="A20" t="s">
        <v>4</v>
      </c>
      <c r="C20" s="5">
        <v>30617.040000000005</v>
      </c>
      <c r="D20" s="5">
        <v>189.87</v>
      </c>
      <c r="E20" s="5">
        <f t="shared" si="1"/>
        <v>30806.910000000003</v>
      </c>
    </row>
    <row r="21" spans="1:5" x14ac:dyDescent="0.2">
      <c r="A21" t="s">
        <v>13</v>
      </c>
      <c r="C21" s="6">
        <f>SUM(C18:C20)*0.1</f>
        <v>570853.25400000007</v>
      </c>
      <c r="D21" s="6">
        <f>SUM(D18:D20)*0.2</f>
        <v>59211.88</v>
      </c>
      <c r="E21" s="6">
        <f t="shared" si="1"/>
        <v>630065.13400000008</v>
      </c>
    </row>
    <row r="22" spans="1:5" x14ac:dyDescent="0.2">
      <c r="A22" s="4" t="s">
        <v>1</v>
      </c>
      <c r="C22" s="5">
        <f>SUM(C18:C21)</f>
        <v>6279385.7939999998</v>
      </c>
      <c r="D22" s="5">
        <f>SUM(D18:D21)</f>
        <v>355271.27999999997</v>
      </c>
      <c r="E22" s="5">
        <f>SUM(E18:E21)</f>
        <v>6634657.074000001</v>
      </c>
    </row>
    <row r="25" spans="1:5" x14ac:dyDescent="0.2">
      <c r="A25" s="2" t="s">
        <v>1</v>
      </c>
    </row>
    <row r="26" spans="1:5" x14ac:dyDescent="0.2">
      <c r="A26" t="s">
        <v>12</v>
      </c>
      <c r="C26" s="5">
        <f>+C18+C10</f>
        <v>4719429.8</v>
      </c>
      <c r="D26" s="5">
        <f>+D18+D10</f>
        <v>277734.49999999994</v>
      </c>
      <c r="E26" s="5">
        <f>+E18+E10</f>
        <v>4997164.3</v>
      </c>
    </row>
    <row r="27" spans="1:5" x14ac:dyDescent="0.2">
      <c r="A27" t="s">
        <v>3</v>
      </c>
      <c r="C27" s="5">
        <f t="shared" ref="C27:E29" si="2">+C19+C11</f>
        <v>958485.7</v>
      </c>
      <c r="D27" s="5">
        <f t="shared" si="2"/>
        <v>22076.25</v>
      </c>
      <c r="E27" s="5">
        <f t="shared" si="2"/>
        <v>980561.95</v>
      </c>
    </row>
    <row r="28" spans="1:5" x14ac:dyDescent="0.2">
      <c r="A28" t="s">
        <v>4</v>
      </c>
      <c r="C28" s="5">
        <f t="shared" si="2"/>
        <v>30617.040000000005</v>
      </c>
      <c r="D28" s="5">
        <f t="shared" si="2"/>
        <v>189.87</v>
      </c>
      <c r="E28" s="5">
        <f t="shared" si="2"/>
        <v>30806.910000000003</v>
      </c>
    </row>
    <row r="29" spans="1:5" x14ac:dyDescent="0.2">
      <c r="A29" t="s">
        <v>13</v>
      </c>
      <c r="C29" s="6">
        <f t="shared" si="2"/>
        <v>570853.25400000007</v>
      </c>
      <c r="D29" s="6">
        <f t="shared" si="2"/>
        <v>60000.123999999996</v>
      </c>
      <c r="E29" s="6">
        <f t="shared" si="2"/>
        <v>630853.37800000003</v>
      </c>
    </row>
    <row r="30" spans="1:5" x14ac:dyDescent="0.2">
      <c r="A30" s="4" t="s">
        <v>1</v>
      </c>
      <c r="C30" s="3">
        <f>SUM(C26:C29)</f>
        <v>6279385.7939999998</v>
      </c>
      <c r="D30" s="3">
        <f>SUM(D26:D29)</f>
        <v>360000.74399999995</v>
      </c>
      <c r="E30" s="3">
        <f>SUM(E26:E29)</f>
        <v>6639386.5380000006</v>
      </c>
    </row>
    <row r="37" spans="3:4" x14ac:dyDescent="0.2">
      <c r="D37" s="14"/>
    </row>
    <row r="38" spans="3:4" x14ac:dyDescent="0.2">
      <c r="C38" s="14"/>
      <c r="D38"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F12C9D87DC5A4FBAE44D5C3DB89D8D" ma:contentTypeVersion="22" ma:contentTypeDescription="Create a new document." ma:contentTypeScope="" ma:versionID="33b20a7bb2e41b64a1e5ff0af19cf2bd">
  <xsd:schema xmlns:xsd="http://www.w3.org/2001/XMLSchema" xmlns:xs="http://www.w3.org/2001/XMLSchema" xmlns:p="http://schemas.microsoft.com/office/2006/metadata/properties" xmlns:ns2="65bfb563-8fe2-4d34-a09f-38a217d8feea" xmlns:ns3="f789fa03-9022-4931-acb2-79f11ac92edf" xmlns:ns4="2ad705b9-adad-42ba-803b-2580de5ca47a" targetNamespace="http://schemas.microsoft.com/office/2006/metadata/properties" ma:root="true" ma:fieldsID="b007054051105164a624e4efcbfd4ab8" ns2:_="" ns3:_="" ns4:_="">
    <xsd:import namespace="65bfb563-8fe2-4d34-a09f-38a217d8feea"/>
    <xsd:import namespace="f789fa03-9022-4931-acb2-79f11ac92edf"/>
    <xsd:import namespace="2ad705b9-adad-42ba-803b-2580de5ca47a"/>
    <xsd:element name="properties">
      <xsd:complexType>
        <xsd:sequence>
          <xsd:element name="documentManagement">
            <xsd:complexType>
              <xsd:all>
                <xsd:element ref="ns2:Company" minOccurs="0"/>
                <xsd:element ref="ns2:Year"/>
                <xsd:element ref="ns2:Review_x0020_Case_x0020_Doc_x0020_Types"/>
                <xsd:element ref="ns2:Witness_x0020_Testimony" minOccurs="0"/>
                <xsd:element ref="ns3:Data_x0020_Request_x0020_Party" minOccurs="0"/>
                <xsd:element ref="ns3:Case_x0020__x0023_" minOccurs="0"/>
                <xsd:element ref="ns4:Status_x0020__x0028_Internal_x0020_Use_x0020_Only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fb563-8fe2-4d34-a09f-38a217d8feea" elementFormDefault="qualified">
    <xsd:import namespace="http://schemas.microsoft.com/office/2006/documentManagement/types"/>
    <xsd:import namespace="http://schemas.microsoft.com/office/infopath/2007/PartnerControls"/>
    <xsd:element name="Company" ma:index="2" nillable="true" ma:displayName="Company" ma:internalName="Company" ma:requiredMultiChoice="true">
      <xsd:complexType>
        <xsd:complexContent>
          <xsd:extension base="dms:MultiChoice">
            <xsd:sequence>
              <xsd:element name="Value" maxOccurs="unbounded" minOccurs="0" nillable="true">
                <xsd:simpleType>
                  <xsd:restriction base="dms:Choice">
                    <xsd:enumeration value="LGE/KU"/>
                  </xsd:restriction>
                </xsd:simpleType>
              </xsd:element>
            </xsd:sequence>
          </xsd:extension>
        </xsd:complexContent>
      </xsd:complexType>
    </xsd:element>
    <xsd:element name="Year" ma:index="3" ma:displayName="Year" ma:default="2025" ma:format="Dropdown" ma:internalName="Year">
      <xsd:simpleType>
        <xsd:restriction base="dms:Choice">
          <xsd:enumeration value="2025"/>
        </xsd:restriction>
      </xsd:simpleType>
    </xsd:element>
    <xsd:element name="Review_x0020_Case_x0020_Doc_x0020_Types" ma:index="4" ma:displayName="Document Types" ma:format="Dropdown" ma:internalName="Review_x0020_Case_x0020_Doc_x0020_Types">
      <xsd:simpleType>
        <xsd:restriction base="dms:Choice">
          <xsd:enumeration value="Application"/>
          <xsd:enumeration value="Initial Data Requests"/>
          <xsd:enumeration value="Second Data Requests"/>
          <xsd:enumeration value="Supplemental Data Requests"/>
          <xsd:enumeration value="Motions, Notices and Orders"/>
          <xsd:enumeration value="eFiled/Filed Documents"/>
        </xsd:restriction>
      </xsd:simpleType>
    </xsd:element>
    <xsd:element name="Witness_x0020_Testimony" ma:index="5" nillable="true" ma:displayName="Witness" ma:format="Dropdown" ma:internalName="Witness_x0020_Testimony">
      <xsd:simpleType>
        <xsd:restriction base="dms:Choice">
          <xsd:enumeration value="Conroy, Robert"/>
          <xsd:enumeration value="Multiple"/>
        </xsd:restriction>
      </xsd:simpleType>
    </xsd:element>
  </xsd:schema>
  <xsd:schema xmlns:xsd="http://www.w3.org/2001/XMLSchema" xmlns:xs="http://www.w3.org/2001/XMLSchema" xmlns:dms="http://schemas.microsoft.com/office/2006/documentManagement/types" xmlns:pc="http://schemas.microsoft.com/office/infopath/2007/PartnerControls" targetNamespace="f789fa03-9022-4931-acb2-79f11ac92edf" elementFormDefault="qualified">
    <xsd:import namespace="http://schemas.microsoft.com/office/2006/documentManagement/types"/>
    <xsd:import namespace="http://schemas.microsoft.com/office/infopath/2007/PartnerControls"/>
    <xsd:element name="Data_x0020_Request_x0020_Party" ma:index="6" nillable="true" ma:displayName="Data Request Party" ma:format="Dropdown" ma:internalName="Data_x0020_Request_x0020_Party">
      <xsd:simpleType>
        <xsd:restriction base="dms:Choice">
          <xsd:enumeration value="Public Service Commission"/>
          <xsd:enumeration value="Attorney General"/>
          <xsd:enumeration value="Ky. Industrial Utility Cust."/>
        </xsd:restriction>
      </xsd:simpleType>
    </xsd:element>
    <xsd:element name="Case_x0020__x0023_" ma:index="7" nillable="true" ma:displayName="Case #" ma:internalName="Case_x0020_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d705b9-adad-42ba-803b-2580de5ca47a" elementFormDefault="qualified">
    <xsd:import namespace="http://schemas.microsoft.com/office/2006/documentManagement/types"/>
    <xsd:import namespace="http://schemas.microsoft.com/office/infopath/2007/PartnerControls"/>
    <xsd:element name="Status_x0020__x0028_Internal_x0020_Use_x0020_Only_x0029_" ma:index="8" nillable="true" ma:displayName="Status (Internal Use Only)" ma:internalName="Status_x0020__x0028_Internal_x0020_Use_x0020_Only_x0029_">
      <xsd:complexType>
        <xsd:complexContent>
          <xsd:extension base="dms:MultiChoice">
            <xsd:sequence>
              <xsd:element name="Value" maxOccurs="unbounded" minOccurs="0" nillable="true">
                <xsd:simpleType>
                  <xsd:restriction base="dms:Choice">
                    <xsd:enumeration value="Final"/>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_x0020_Testimony xmlns="65bfb563-8fe2-4d34-a09f-38a217d8feea" xsi:nil="true"/>
    <Year xmlns="65bfb563-8fe2-4d34-a09f-38a217d8feea">2025</Year>
    <Review_x0020_Case_x0020_Doc_x0020_Types xmlns="65bfb563-8fe2-4d34-a09f-38a217d8feea">Initial Data Requests</Review_x0020_Case_x0020_Doc_x0020_Types>
    <Case_x0020__x0023_ xmlns="f789fa03-9022-4931-acb2-79f11ac92edf">2025-00196</Case_x0020__x0023_>
    <Data_x0020_Request_x0020_Party xmlns="f789fa03-9022-4931-acb2-79f11ac92edf" xsi:nil="true"/>
    <Status_x0020__x0028_Internal_x0020_Use_x0020_Only_x0029_ xmlns="2ad705b9-adad-42ba-803b-2580de5ca47a"/>
    <Company xmlns="65bfb563-8fe2-4d34-a09f-38a217d8feea">
      <Value>LGE/KU</Value>
    </Company>
  </documentManagement>
</p:properties>
</file>

<file path=customXml/itemProps1.xml><?xml version="1.0" encoding="utf-8"?>
<ds:datastoreItem xmlns:ds="http://schemas.openxmlformats.org/officeDocument/2006/customXml" ds:itemID="{AEDCBED0-7BAB-4DC4-9351-4073A3F9CF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bfb563-8fe2-4d34-a09f-38a217d8feea"/>
    <ds:schemaRef ds:uri="f789fa03-9022-4931-acb2-79f11ac92edf"/>
    <ds:schemaRef ds:uri="2ad705b9-adad-42ba-803b-2580de5ca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98DF5B-CE6C-47A4-85DB-6A698FD3BA80}">
  <ds:schemaRefs>
    <ds:schemaRef ds:uri="http://schemas.microsoft.com/sharepoint/v3/contenttype/forms"/>
  </ds:schemaRefs>
</ds:datastoreItem>
</file>

<file path=customXml/itemProps3.xml><?xml version="1.0" encoding="utf-8"?>
<ds:datastoreItem xmlns:ds="http://schemas.openxmlformats.org/officeDocument/2006/customXml" ds:itemID="{13B865A3-5A8A-4808-A0EA-D402C49AE2DA}">
  <ds:schemaRefs>
    <ds:schemaRef ds:uri="http://schemas.microsoft.com/office/2006/metadata/properties"/>
    <ds:schemaRef ds:uri="http://schemas.microsoft.com/office/infopath/2007/PartnerControls"/>
    <ds:schemaRef ds:uri="65bfb563-8fe2-4d34-a09f-38a217d8feea"/>
    <ds:schemaRef ds:uri="f789fa03-9022-4931-acb2-79f11ac92edf"/>
    <ds:schemaRef ds:uri="2ad705b9-adad-42ba-803b-2580de5ca4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Exh 1-Reg Asset Filing</vt:lpstr>
      <vt:lpstr>Reg Asset Filing EDO Est</vt:lpstr>
      <vt:lpstr>Reg Asset Filing Trans Est</vt:lpstr>
    </vt:vector>
  </TitlesOfParts>
  <Company>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Allen, Lisa</dc:creator>
  <cp:lastModifiedBy>Couch, Kelly</cp:lastModifiedBy>
  <cp:lastPrinted>2025-07-29T12:38:04Z</cp:lastPrinted>
  <dcterms:created xsi:type="dcterms:W3CDTF">2018-09-06T17:16:49Z</dcterms:created>
  <dcterms:modified xsi:type="dcterms:W3CDTF">2025-07-29T12:38:42Z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65de27-20ef-4eb5-94ff-abaf6a06cb9e_Enabled">
    <vt:lpwstr>true</vt:lpwstr>
  </property>
  <property fmtid="{D5CDD505-2E9C-101B-9397-08002B2CF9AE}" pid="3" name="MSIP_Label_e965de27-20ef-4eb5-94ff-abaf6a06cb9e_SetDate">
    <vt:lpwstr>2023-03-16T19:50:06Z</vt:lpwstr>
  </property>
  <property fmtid="{D5CDD505-2E9C-101B-9397-08002B2CF9AE}" pid="4" name="MSIP_Label_e965de27-20ef-4eb5-94ff-abaf6a06cb9e_Method">
    <vt:lpwstr>Privileged</vt:lpwstr>
  </property>
  <property fmtid="{D5CDD505-2E9C-101B-9397-08002B2CF9AE}" pid="5" name="MSIP_Label_e965de27-20ef-4eb5-94ff-abaf6a06cb9e_Name">
    <vt:lpwstr>e965de27-20ef-4eb5-94ff-abaf6a06cb9e</vt:lpwstr>
  </property>
  <property fmtid="{D5CDD505-2E9C-101B-9397-08002B2CF9AE}" pid="6" name="MSIP_Label_e965de27-20ef-4eb5-94ff-abaf6a06cb9e_SiteId">
    <vt:lpwstr>5ee3b0ba-a559-45ee-a69e-6d3e963a3e72</vt:lpwstr>
  </property>
  <property fmtid="{D5CDD505-2E9C-101B-9397-08002B2CF9AE}" pid="7" name="MSIP_Label_e965de27-20ef-4eb5-94ff-abaf6a06cb9e_ActionId">
    <vt:lpwstr>298899cd-7174-4d8d-b847-a23668e8bcd8</vt:lpwstr>
  </property>
  <property fmtid="{D5CDD505-2E9C-101B-9397-08002B2CF9AE}" pid="8" name="MSIP_Label_e965de27-20ef-4eb5-94ff-abaf6a06cb9e_ContentBits">
    <vt:lpwstr>2</vt:lpwstr>
  </property>
  <property fmtid="{D5CDD505-2E9C-101B-9397-08002B2CF9AE}" pid="9" name="ContentTypeId">
    <vt:lpwstr>0x01010066F12C9D87DC5A4FBAE44D5C3DB89D8D</vt:lpwstr>
  </property>
  <property fmtid="{D5CDD505-2E9C-101B-9397-08002B2CF9AE}" pid="10" name="MSIP_Label_dcc6b311-06ac-4d45-8b7e-272c304377e9_Enabled">
    <vt:lpwstr>true</vt:lpwstr>
  </property>
  <property fmtid="{D5CDD505-2E9C-101B-9397-08002B2CF9AE}" pid="11" name="MSIP_Label_dcc6b311-06ac-4d45-8b7e-272c304377e9_SetDate">
    <vt:lpwstr>2025-07-29T12:38:39Z</vt:lpwstr>
  </property>
  <property fmtid="{D5CDD505-2E9C-101B-9397-08002B2CF9AE}" pid="12" name="MSIP_Label_dcc6b311-06ac-4d45-8b7e-272c304377e9_Method">
    <vt:lpwstr>Privileged</vt:lpwstr>
  </property>
  <property fmtid="{D5CDD505-2E9C-101B-9397-08002B2CF9AE}" pid="13" name="MSIP_Label_dcc6b311-06ac-4d45-8b7e-272c304377e9_Name">
    <vt:lpwstr>dcc6b311-06ac-4d45-8b7e-272c304377e9</vt:lpwstr>
  </property>
  <property fmtid="{D5CDD505-2E9C-101B-9397-08002B2CF9AE}" pid="14" name="MSIP_Label_dcc6b311-06ac-4d45-8b7e-272c304377e9_SiteId">
    <vt:lpwstr>25b79aa0-07c6-4d65-9c80-df92aacdc157</vt:lpwstr>
  </property>
  <property fmtid="{D5CDD505-2E9C-101B-9397-08002B2CF9AE}" pid="15" name="MSIP_Label_dcc6b311-06ac-4d45-8b7e-272c304377e9_ActionId">
    <vt:lpwstr>a72e69db-829b-4a2d-9c3f-def31462b3f9</vt:lpwstr>
  </property>
  <property fmtid="{D5CDD505-2E9C-101B-9397-08002B2CF9AE}" pid="16" name="MSIP_Label_dcc6b311-06ac-4d45-8b7e-272c304377e9_ContentBits">
    <vt:lpwstr>0</vt:lpwstr>
  </property>
  <property fmtid="{D5CDD505-2E9C-101B-9397-08002B2CF9AE}" pid="17" name="MSIP_Label_dcc6b311-06ac-4d45-8b7e-272c304377e9_Tag">
    <vt:lpwstr>10, 0, 1, 1</vt:lpwstr>
  </property>
</Properties>
</file>