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ates and Tariffs\2025 Rate Case 2025-00159\PSC Data Request\"/>
    </mc:Choice>
  </mc:AlternateContent>
  <xr:revisionPtr revIDLastSave="0" documentId="8_{8E59C20F-22C3-4564-9619-6315184619DE}" xr6:coauthVersionLast="47" xr6:coauthVersionMax="47" xr10:uidLastSave="{00000000-0000-0000-0000-000000000000}"/>
  <bookViews>
    <workbookView xWindow="-28920" yWindow="-120" windowWidth="29040" windowHeight="15720" xr2:uid="{F29A028C-BC29-4987-AE9A-8664A40A01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C17" i="1" s="1"/>
  <c r="B16" i="1"/>
  <c r="C16" i="1" s="1"/>
  <c r="C18" i="1"/>
  <c r="B15" i="1"/>
  <c r="C15" i="1" s="1"/>
  <c r="C14" i="1"/>
  <c r="B14" i="1"/>
  <c r="E17" i="1"/>
  <c r="D7" i="1"/>
  <c r="C7" i="1" s="1"/>
  <c r="B7" i="1"/>
  <c r="D6" i="1"/>
  <c r="C6" i="1" s="1"/>
  <c r="B6" i="1"/>
  <c r="E6" i="1"/>
  <c r="D5" i="1"/>
  <c r="C5" i="1" s="1"/>
  <c r="B5" i="1"/>
  <c r="C4" i="1"/>
  <c r="B4" i="1"/>
  <c r="B3" i="1"/>
  <c r="C3" i="1" s="1"/>
  <c r="F29" i="1" l="1"/>
  <c r="E29" i="1"/>
  <c r="F28" i="1"/>
  <c r="E28" i="1"/>
  <c r="F27" i="1"/>
  <c r="E27" i="1"/>
  <c r="F26" i="1"/>
  <c r="E26" i="1"/>
  <c r="F25" i="1"/>
  <c r="E25" i="1"/>
</calcChain>
</file>

<file path=xl/sharedStrings.xml><?xml version="1.0" encoding="utf-8"?>
<sst xmlns="http://schemas.openxmlformats.org/spreadsheetml/2006/main" count="24" uniqueCount="12">
  <si>
    <t>Year</t>
  </si>
  <si>
    <t>Miles Cleared</t>
  </si>
  <si>
    <t>Cost per Mile</t>
  </si>
  <si>
    <t>Budgeted Miles</t>
  </si>
  <si>
    <t>Budgeted Expense</t>
  </si>
  <si>
    <t>2025-Projected</t>
  </si>
  <si>
    <t>SUBSTATION CUT RIGHT OF WAY</t>
  </si>
  <si>
    <t xml:space="preserve">CHEMICAL APPLICATION </t>
  </si>
  <si>
    <t>Miles Sprayed</t>
  </si>
  <si>
    <t>Actual Cost</t>
  </si>
  <si>
    <t>OTHER RIGHT OF WAY</t>
  </si>
  <si>
    <t>GRAND TOTAL RIGHT OF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</si>
</sst>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44" fontId="2" fillId="0" borderId="1" xfId="1" applyFont="1" applyBorder="1"/>
    <xf numFmtId="164" fontId="2" fillId="0" borderId="1" xfId="1" applyNumberFormat="1" applyFont="1" applyBorder="1"/>
    <xf numFmtId="0" fontId="4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44" fontId="2" fillId="0" borderId="0" xfId="1" applyFont="1" applyBorder="1"/>
    <xf numFmtId="164" fontId="2" fillId="0" borderId="0" xfId="1" applyNumberFormat="1" applyFont="1" applyBorder="1"/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227E4-0F8E-417D-BF46-E10FB6B4D93C}">
  <dimension ref="A1:G31"/>
  <sheetViews>
    <sheetView tabSelected="1" topLeftCell="A2" workbookViewId="0">
      <selection activeCell="B16" sqref="B16"/>
    </sheetView>
  </sheetViews>
  <sheetFormatPr defaultRowHeight="15" x14ac:dyDescent="0.2"/>
  <cols>
    <col min="1" max="1" width="11.5703125" style="1" customWidth="1"/>
    <col min="2" max="3" width="15.42578125" style="1" customWidth="1"/>
    <col min="4" max="4" width="17.5703125" style="1" bestFit="1" customWidth="1"/>
    <col min="5" max="5" width="16.5703125" style="1" customWidth="1"/>
    <col min="6" max="6" width="17.5703125" style="1" bestFit="1" customWidth="1"/>
    <col min="7" max="16384" width="9.140625" style="1"/>
  </cols>
  <sheetData>
    <row r="1" spans="1:7" ht="18" x14ac:dyDescent="0.25">
      <c r="A1" s="14" t="s">
        <v>6</v>
      </c>
      <c r="B1" s="14"/>
      <c r="C1" s="14"/>
      <c r="D1" s="14"/>
      <c r="E1" s="14"/>
      <c r="F1" s="14"/>
    </row>
    <row r="2" spans="1:7" ht="39.75" customHeight="1" x14ac:dyDescent="0.2">
      <c r="A2" s="3" t="s">
        <v>0</v>
      </c>
      <c r="B2" s="4" t="s">
        <v>1</v>
      </c>
      <c r="C2" s="4" t="s">
        <v>2</v>
      </c>
      <c r="D2" s="4" t="s">
        <v>9</v>
      </c>
      <c r="E2" s="4" t="s">
        <v>3</v>
      </c>
      <c r="F2" s="4" t="s">
        <v>4</v>
      </c>
      <c r="G2" s="2"/>
    </row>
    <row r="3" spans="1:7" x14ac:dyDescent="0.2">
      <c r="A3" s="5">
        <v>2020</v>
      </c>
      <c r="B3" s="12">
        <f>83+134+213+103</f>
        <v>533</v>
      </c>
      <c r="C3" s="8">
        <f>D3/B3</f>
        <v>3493.2232645403378</v>
      </c>
      <c r="D3" s="9">
        <v>1861888</v>
      </c>
      <c r="E3" s="12">
        <v>533</v>
      </c>
      <c r="F3" s="9">
        <v>1861888</v>
      </c>
    </row>
    <row r="4" spans="1:7" x14ac:dyDescent="0.2">
      <c r="A4" s="5">
        <v>2021</v>
      </c>
      <c r="B4" s="12">
        <f>231+153+136</f>
        <v>520</v>
      </c>
      <c r="C4" s="8">
        <f>D4/B4</f>
        <v>2872.8788461538461</v>
      </c>
      <c r="D4" s="9">
        <v>1493897</v>
      </c>
      <c r="E4" s="12">
        <v>520</v>
      </c>
      <c r="F4" s="9">
        <v>1493897</v>
      </c>
    </row>
    <row r="5" spans="1:7" x14ac:dyDescent="0.2">
      <c r="A5" s="5">
        <v>2022</v>
      </c>
      <c r="B5" s="12">
        <f>163+152+27</f>
        <v>342</v>
      </c>
      <c r="C5" s="8">
        <f>D5/B5</f>
        <v>3180.1134502923978</v>
      </c>
      <c r="D5" s="9">
        <f>536722+475562+75314.8</f>
        <v>1087598.8</v>
      </c>
      <c r="E5" s="12">
        <v>495</v>
      </c>
      <c r="F5" s="9">
        <v>1649159</v>
      </c>
    </row>
    <row r="6" spans="1:7" x14ac:dyDescent="0.2">
      <c r="A6" s="5">
        <v>2023</v>
      </c>
      <c r="B6" s="12">
        <f>64+33+56+169+103</f>
        <v>425</v>
      </c>
      <c r="C6" s="8">
        <f>D6/B6</f>
        <v>3753.4875294117646</v>
      </c>
      <c r="D6" s="9">
        <f>156209.2+300517+104834+673100+360572</f>
        <v>1595232.2</v>
      </c>
      <c r="E6" s="12">
        <f>103+153+169</f>
        <v>425</v>
      </c>
      <c r="F6" s="9">
        <v>1453740</v>
      </c>
    </row>
    <row r="7" spans="1:7" x14ac:dyDescent="0.2">
      <c r="A7" s="5">
        <v>2024</v>
      </c>
      <c r="B7" s="12">
        <f>153+154+186+110+103</f>
        <v>706</v>
      </c>
      <c r="C7" s="8">
        <f>D7/B7</f>
        <v>3173.2960339943343</v>
      </c>
      <c r="D7" s="9">
        <f>420057+387938+631025+332342+468985</f>
        <v>2240347</v>
      </c>
      <c r="E7" s="12">
        <v>553</v>
      </c>
      <c r="F7" s="9">
        <v>1820290</v>
      </c>
    </row>
    <row r="8" spans="1:7" ht="30" x14ac:dyDescent="0.2">
      <c r="A8" s="7" t="s">
        <v>5</v>
      </c>
      <c r="B8" s="6"/>
      <c r="C8" s="8"/>
      <c r="D8" s="9"/>
      <c r="E8" s="12">
        <v>425</v>
      </c>
      <c r="F8" s="9">
        <v>1935311</v>
      </c>
    </row>
    <row r="9" spans="1:7" x14ac:dyDescent="0.2">
      <c r="A9" s="20"/>
      <c r="B9" s="21"/>
      <c r="C9" s="22"/>
      <c r="D9" s="23"/>
      <c r="E9" s="24"/>
      <c r="F9" s="23"/>
    </row>
    <row r="10" spans="1:7" x14ac:dyDescent="0.2">
      <c r="D10" s="13"/>
      <c r="F10" s="13"/>
    </row>
    <row r="12" spans="1:7" ht="18" x14ac:dyDescent="0.25">
      <c r="A12" s="14" t="s">
        <v>7</v>
      </c>
      <c r="B12" s="14"/>
      <c r="C12" s="14"/>
      <c r="D12" s="14"/>
      <c r="E12" s="14"/>
      <c r="F12" s="14"/>
    </row>
    <row r="13" spans="1:7" ht="31.5" x14ac:dyDescent="0.2">
      <c r="A13" s="3" t="s">
        <v>0</v>
      </c>
      <c r="B13" s="4" t="s">
        <v>8</v>
      </c>
      <c r="C13" s="4" t="s">
        <v>2</v>
      </c>
      <c r="D13" s="4" t="s">
        <v>9</v>
      </c>
      <c r="E13" s="4" t="s">
        <v>3</v>
      </c>
      <c r="F13" s="4" t="s">
        <v>4</v>
      </c>
    </row>
    <row r="14" spans="1:7" x14ac:dyDescent="0.2">
      <c r="A14" s="5">
        <v>2020</v>
      </c>
      <c r="B14" s="12">
        <f>153+186+108</f>
        <v>447</v>
      </c>
      <c r="C14" s="8">
        <f>D14/B14</f>
        <v>275.7539149888143</v>
      </c>
      <c r="D14" s="9">
        <v>123262</v>
      </c>
      <c r="E14" s="12">
        <v>447</v>
      </c>
      <c r="F14" s="9">
        <v>121063</v>
      </c>
    </row>
    <row r="15" spans="1:7" x14ac:dyDescent="0.2">
      <c r="A15" s="5">
        <v>2021</v>
      </c>
      <c r="B15" s="12">
        <f>83+134+103</f>
        <v>320</v>
      </c>
      <c r="C15" s="8">
        <f t="shared" ref="C15:C18" si="0">D15/B15</f>
        <v>313.45</v>
      </c>
      <c r="D15" s="9">
        <v>100304</v>
      </c>
      <c r="E15" s="12">
        <v>534</v>
      </c>
      <c r="F15" s="9">
        <v>158600</v>
      </c>
    </row>
    <row r="16" spans="1:7" x14ac:dyDescent="0.2">
      <c r="A16" s="5">
        <v>2022</v>
      </c>
      <c r="B16" s="12">
        <f>213+136+231+153</f>
        <v>733</v>
      </c>
      <c r="C16" s="8">
        <f t="shared" si="0"/>
        <v>258.45566166439289</v>
      </c>
      <c r="D16" s="9">
        <v>189448</v>
      </c>
      <c r="E16" s="12">
        <v>520</v>
      </c>
      <c r="F16" s="9">
        <v>140952</v>
      </c>
    </row>
    <row r="17" spans="1:6" x14ac:dyDescent="0.2">
      <c r="A17" s="5">
        <v>2023</v>
      </c>
      <c r="B17" s="12">
        <f>152+83</f>
        <v>235</v>
      </c>
      <c r="C17" s="8">
        <f t="shared" si="0"/>
        <v>285.14893617021278</v>
      </c>
      <c r="D17" s="9">
        <v>67010</v>
      </c>
      <c r="E17" s="12">
        <f>163+64+33+152+83</f>
        <v>495</v>
      </c>
      <c r="F17" s="9">
        <v>143138</v>
      </c>
    </row>
    <row r="18" spans="1:6" x14ac:dyDescent="0.2">
      <c r="A18" s="5">
        <v>2024</v>
      </c>
      <c r="B18" s="12">
        <f>163+64+33+103+153+169</f>
        <v>685</v>
      </c>
      <c r="C18" s="8">
        <f t="shared" si="0"/>
        <v>306.6773722627737</v>
      </c>
      <c r="D18" s="9">
        <v>210074</v>
      </c>
      <c r="E18" s="12">
        <v>425</v>
      </c>
      <c r="F18" s="9">
        <v>179048</v>
      </c>
    </row>
    <row r="19" spans="1:6" ht="30" x14ac:dyDescent="0.2">
      <c r="A19" s="7" t="s">
        <v>5</v>
      </c>
      <c r="B19" s="6"/>
      <c r="C19" s="9"/>
      <c r="D19" s="9"/>
      <c r="E19" s="12">
        <v>553</v>
      </c>
      <c r="F19" s="9">
        <v>186562</v>
      </c>
    </row>
    <row r="20" spans="1:6" x14ac:dyDescent="0.2">
      <c r="A20" s="20"/>
      <c r="B20" s="21"/>
      <c r="C20" s="23"/>
      <c r="D20" s="23"/>
      <c r="E20" s="24"/>
      <c r="F20" s="23"/>
    </row>
    <row r="23" spans="1:6" ht="35.25" customHeight="1" x14ac:dyDescent="0.25">
      <c r="A23" s="15" t="s">
        <v>10</v>
      </c>
      <c r="B23" s="16"/>
      <c r="C23" s="17"/>
      <c r="D23" s="10"/>
      <c r="E23" s="18" t="s">
        <v>11</v>
      </c>
      <c r="F23" s="19"/>
    </row>
    <row r="24" spans="1:6" ht="31.5" x14ac:dyDescent="0.2">
      <c r="A24" s="3" t="s">
        <v>0</v>
      </c>
      <c r="B24" s="4" t="s">
        <v>4</v>
      </c>
      <c r="C24" s="4" t="s">
        <v>9</v>
      </c>
      <c r="D24" s="4"/>
      <c r="E24" s="4" t="s">
        <v>4</v>
      </c>
      <c r="F24" s="4" t="s">
        <v>9</v>
      </c>
    </row>
    <row r="25" spans="1:6" x14ac:dyDescent="0.2">
      <c r="A25" s="5">
        <v>2020</v>
      </c>
      <c r="B25" s="9">
        <v>243555</v>
      </c>
      <c r="C25" s="9">
        <v>253361</v>
      </c>
      <c r="D25" s="9"/>
      <c r="E25" s="11">
        <f>F3+F14+B25</f>
        <v>2226506</v>
      </c>
      <c r="F25" s="9">
        <f>D3+D14+C25</f>
        <v>2238511</v>
      </c>
    </row>
    <row r="26" spans="1:6" x14ac:dyDescent="0.2">
      <c r="A26" s="5">
        <v>2021</v>
      </c>
      <c r="B26" s="9">
        <v>258428</v>
      </c>
      <c r="C26" s="9">
        <v>261434</v>
      </c>
      <c r="D26" s="9"/>
      <c r="E26" s="11">
        <f>F4+F15+B26</f>
        <v>1910925</v>
      </c>
      <c r="F26" s="9">
        <f>D4+D15+C26</f>
        <v>1855635</v>
      </c>
    </row>
    <row r="27" spans="1:6" x14ac:dyDescent="0.2">
      <c r="A27" s="5">
        <v>2022</v>
      </c>
      <c r="B27" s="9">
        <v>269277</v>
      </c>
      <c r="C27" s="9">
        <v>130653</v>
      </c>
      <c r="D27" s="9"/>
      <c r="E27" s="11">
        <f>F5+F16+B27</f>
        <v>2059388</v>
      </c>
      <c r="F27" s="9">
        <f>D5+D16+C27</f>
        <v>1407699.8</v>
      </c>
    </row>
    <row r="28" spans="1:6" x14ac:dyDescent="0.2">
      <c r="A28" s="5">
        <v>2023</v>
      </c>
      <c r="B28" s="9">
        <v>352858</v>
      </c>
      <c r="C28" s="9">
        <v>322672</v>
      </c>
      <c r="D28" s="9"/>
      <c r="E28" s="11">
        <f>F6+F17+B28</f>
        <v>1949736</v>
      </c>
      <c r="F28" s="9">
        <f>D6+D17+C28</f>
        <v>1984914.2</v>
      </c>
    </row>
    <row r="29" spans="1:6" x14ac:dyDescent="0.2">
      <c r="A29" s="5">
        <v>2024</v>
      </c>
      <c r="B29" s="9">
        <v>370500</v>
      </c>
      <c r="C29" s="9">
        <v>294253</v>
      </c>
      <c r="D29" s="9"/>
      <c r="E29" s="11">
        <f>F7+F18+B29</f>
        <v>2369838</v>
      </c>
      <c r="F29" s="9">
        <f>D7+D18+C29</f>
        <v>2744674</v>
      </c>
    </row>
    <row r="30" spans="1:6" ht="30" x14ac:dyDescent="0.2">
      <c r="A30" s="7" t="s">
        <v>5</v>
      </c>
      <c r="B30" s="9">
        <v>366002</v>
      </c>
      <c r="C30" s="9"/>
      <c r="D30" s="9"/>
      <c r="E30" s="6"/>
      <c r="F30" s="9"/>
    </row>
    <row r="31" spans="1:6" x14ac:dyDescent="0.2">
      <c r="E31" s="13"/>
      <c r="F31" s="13"/>
    </row>
  </sheetData>
  <mergeCells count="4">
    <mergeCell ref="A1:F1"/>
    <mergeCell ref="A12:F12"/>
    <mergeCell ref="A23:C23"/>
    <mergeCell ref="E23:F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Swanson</dc:creator>
  <cp:lastModifiedBy>Anna Swanson</cp:lastModifiedBy>
  <dcterms:created xsi:type="dcterms:W3CDTF">2025-08-13T14:08:46Z</dcterms:created>
  <dcterms:modified xsi:type="dcterms:W3CDTF">2025-08-14T18:05:00Z</dcterms:modified>
</cp:coreProperties>
</file>