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ukeenergy.sharepoint.com/sites/2025DEKGasRateCase/202500xxx 2025 DEK Natural Gas Rate Case/Discovery/STAFF's 4th set of Data Requests (25)/"/>
    </mc:Choice>
  </mc:AlternateContent>
  <xr:revisionPtr revIDLastSave="0" documentId="13_ncr:1_{DBB85058-7696-49DF-88E9-772FFC9C6BD9}" xr6:coauthVersionLast="47" xr6:coauthVersionMax="47" xr10:uidLastSave="{00000000-0000-0000-0000-000000000000}"/>
  <bookViews>
    <workbookView xWindow="-120" yWindow="-120" windowWidth="29040" windowHeight="15720" xr2:uid="{574E8449-922E-4610-80C8-E2F6A79202D9}"/>
  </bookViews>
  <sheets>
    <sheet name="Interest Expense" sheetId="1" r:id="rId1"/>
  </sheets>
  <definedNames>
    <definedName name="_Dist_Bin" hidden="1">#REF!</definedName>
    <definedName name="_Dist_Values" hidden="1">#REF!</definedName>
    <definedName name="_WIT1">#REF!</definedName>
    <definedName name="_WIT10">#REF!</definedName>
    <definedName name="_WIT2">#REF!</definedName>
    <definedName name="_WIT3">#REF!</definedName>
    <definedName name="_WIT4">#REF!</definedName>
    <definedName name="_WIT6">#REF!</definedName>
    <definedName name="_WIT7">#REF!</definedName>
    <definedName name="_WIT8">#REF!</definedName>
    <definedName name="_WIT9">#REF!</definedName>
    <definedName name="ALLOCTABLE">#REF!</definedName>
    <definedName name="AmountBP">#REF!</definedName>
    <definedName name="APPORT">#REF!</definedName>
    <definedName name="Base_Period">#REF!</definedName>
    <definedName name="Base1">#REF!</definedName>
    <definedName name="Base10">#REF!</definedName>
    <definedName name="Base11">#REF!</definedName>
    <definedName name="Base12">#REF!</definedName>
    <definedName name="Base2">#REF!</definedName>
    <definedName name="Base3">#REF!</definedName>
    <definedName name="Base4">#REF!</definedName>
    <definedName name="Base5">#REF!</definedName>
    <definedName name="Base6">#REF!</definedName>
    <definedName name="Base7">#REF!</definedName>
    <definedName name="Base8">#REF!</definedName>
    <definedName name="Base9">#REF!</definedName>
    <definedName name="BasePeriod">#REF!</definedName>
    <definedName name="BPActual">#REF!</definedName>
    <definedName name="BPrev1">#REF!</definedName>
    <definedName name="BPrev10">#REF!</definedName>
    <definedName name="BPrev11">#REF!</definedName>
    <definedName name="BPrev12">#REF!</definedName>
    <definedName name="BPrev2">#REF!</definedName>
    <definedName name="BPrev3">#REF!</definedName>
    <definedName name="BPrev4">#REF!</definedName>
    <definedName name="BPrev5">#REF!</definedName>
    <definedName name="BPrev6">#REF!</definedName>
    <definedName name="BPrev7">#REF!</definedName>
    <definedName name="BPrev8">#REF!</definedName>
    <definedName name="BPrev9">#REF!</definedName>
    <definedName name="BPrevACCT">#REF!</definedName>
    <definedName name="BPREVPROD">#REF!</definedName>
    <definedName name="C_1_PROEXP">#REF!</definedName>
    <definedName name="CASE">#REF!</definedName>
    <definedName name="CODE">#REF!</definedName>
    <definedName name="CodeF">#REF!</definedName>
    <definedName name="CommonE">#REF!</definedName>
    <definedName name="COMPANY">#REF!</definedName>
    <definedName name="COMPTAX">#REF!</definedName>
    <definedName name="D_1_INTADJ">#REF!</definedName>
    <definedName name="Data">#REF!</definedName>
    <definedName name="DataB">#REF!</definedName>
    <definedName name="DataF">#REF!</definedName>
    <definedName name="DEPT">#REF!</definedName>
    <definedName name="ERBR_BP">#REF!</definedName>
    <definedName name="ERBR_FP">#REF!</definedName>
    <definedName name="ExpGRCF">#REF!</definedName>
    <definedName name="FERCBP">#REF!</definedName>
    <definedName name="FIT">#REF!</definedName>
    <definedName name="Forecast">#REF!</definedName>
    <definedName name="Forecast1">#REF!</definedName>
    <definedName name="Forecast10">#REF!</definedName>
    <definedName name="Forecast11">#REF!</definedName>
    <definedName name="Forecast12">#REF!</definedName>
    <definedName name="Forecast2">#REF!</definedName>
    <definedName name="Forecast3">#REF!</definedName>
    <definedName name="forecast4">#REF!</definedName>
    <definedName name="Forecast5">#REF!</definedName>
    <definedName name="Forecast6">#REF!</definedName>
    <definedName name="Forecast7">#REF!</definedName>
    <definedName name="Forecast8">#REF!</definedName>
    <definedName name="Forecast9">#REF!</definedName>
    <definedName name="FPERIOD">#REF!</definedName>
    <definedName name="FPrev1">#REF!</definedName>
    <definedName name="FPrev10">#REF!</definedName>
    <definedName name="FPrev11">#REF!</definedName>
    <definedName name="FPrev12">#REF!</definedName>
    <definedName name="FPrev2">#REF!</definedName>
    <definedName name="FPrev3">#REF!</definedName>
    <definedName name="FPrev4">#REF!</definedName>
    <definedName name="FPrev5">#REF!</definedName>
    <definedName name="FPrev6">#REF!</definedName>
    <definedName name="FPrev7">#REF!</definedName>
    <definedName name="FPrev8">#REF!</definedName>
    <definedName name="FPrev9">#REF!</definedName>
    <definedName name="FPrevAcct">#REF!</definedName>
    <definedName name="FPrevProd">#REF!</definedName>
    <definedName name="GRCF">#REF!</definedName>
    <definedName name="GRCFdiff">#REF!</definedName>
    <definedName name="GRCFold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KPSC">#REF!</definedName>
    <definedName name="KPSCMaint">#REF!</definedName>
    <definedName name="MINCR">#REF!</definedName>
    <definedName name="PERIOD">#REF!</definedName>
    <definedName name="PeriodF">#REF!</definedName>
    <definedName name="PLANT_IN_SERVICE">#REF!</definedName>
    <definedName name="_xlnm.Print_Area" localSheetId="0">'Interest Expense'!$A$1:$N$28</definedName>
    <definedName name="Rev_Lag">#REF!</definedName>
    <definedName name="RofR">#REF!</definedName>
    <definedName name="RofRdiff">#REF!</definedName>
    <definedName name="RofRold">#REF!</definedName>
    <definedName name="SCH_D2.31">#REF!</definedName>
    <definedName name="SIT">#REF!</definedName>
    <definedName name="TAXRECONTABLE">#REF!</definedName>
    <definedName name="Testyear">#REF!</definedName>
    <definedName name="TESTYR">#REF!</definedName>
    <definedName name="Type">#REF!</definedName>
    <definedName name="UncollExp">#REF!</definedName>
    <definedName name="UncollRatio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10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D27" i="1"/>
  <c r="F22" i="1" l="1"/>
  <c r="F20" i="1"/>
  <c r="F18" i="1"/>
  <c r="F16" i="1"/>
  <c r="G16" i="1" s="1"/>
  <c r="F14" i="1"/>
  <c r="G14" i="1" s="1"/>
  <c r="F12" i="1"/>
  <c r="G12" i="1" s="1"/>
  <c r="F10" i="1"/>
  <c r="G18" i="1"/>
  <c r="F15" i="1"/>
  <c r="G20" i="1"/>
  <c r="F11" i="1"/>
  <c r="G11" i="1" s="1"/>
  <c r="F23" i="1"/>
  <c r="G23" i="1" s="1"/>
  <c r="G15" i="1"/>
  <c r="F13" i="1"/>
  <c r="F17" i="1"/>
  <c r="F21" i="1"/>
  <c r="F25" i="1"/>
  <c r="G10" i="1"/>
  <c r="G22" i="1"/>
  <c r="F19" i="1"/>
  <c r="G19" i="1" s="1"/>
  <c r="F24" i="1"/>
  <c r="G24" i="1" s="1"/>
  <c r="G13" i="1"/>
  <c r="G17" i="1"/>
  <c r="G21" i="1"/>
  <c r="G25" i="1"/>
  <c r="G27" i="1" l="1"/>
  <c r="D6" i="1" s="1"/>
</calcChain>
</file>

<file path=xl/sharedStrings.xml><?xml version="1.0" encoding="utf-8"?>
<sst xmlns="http://schemas.openxmlformats.org/spreadsheetml/2006/main" count="61" uniqueCount="46">
  <si>
    <t>LEAD LAG STUDY</t>
  </si>
  <si>
    <t>INTEREST EXPENSE</t>
  </si>
  <si>
    <t>Payment Frequency</t>
  </si>
  <si>
    <t>(Lead) Lag Days</t>
  </si>
  <si>
    <t>Annual</t>
  </si>
  <si>
    <t>Semi-annual</t>
  </si>
  <si>
    <t>Weighted Lead Time:</t>
  </si>
  <si>
    <t>days</t>
  </si>
  <si>
    <t>Quarterly</t>
  </si>
  <si>
    <t>Monthly</t>
  </si>
  <si>
    <t>Note</t>
  </si>
  <si>
    <t>Amount</t>
  </si>
  <si>
    <t>Interest Rate</t>
  </si>
  <si>
    <t>Total Annualized Interest</t>
  </si>
  <si>
    <t>Weighting Factor</t>
  </si>
  <si>
    <t>Weighted Lead Time</t>
  </si>
  <si>
    <t>Daily</t>
  </si>
  <si>
    <t>(A)</t>
  </si>
  <si>
    <t>(B)</t>
  </si>
  <si>
    <t>(C)</t>
  </si>
  <si>
    <t>(D)</t>
  </si>
  <si>
    <t>(E)</t>
  </si>
  <si>
    <t>(F)</t>
  </si>
  <si>
    <t>(G)</t>
  </si>
  <si>
    <t>Other Pollution Control Bond - floating rate</t>
  </si>
  <si>
    <t>monthly</t>
  </si>
  <si>
    <t>Other Pollution Control Bond - fixed rate</t>
  </si>
  <si>
    <t>semi-annual</t>
  </si>
  <si>
    <t>Unsecured Debt 6.2% due 3/10/36</t>
  </si>
  <si>
    <t>Unsecured Debt 3.42% due 1/15/26</t>
  </si>
  <si>
    <t>Unsecured Debt 4.45% due 1/15/46</t>
  </si>
  <si>
    <t>Unsecured Debt 3.35% due 9/15/29</t>
  </si>
  <si>
    <t>Unsecured Debt 4.11% due 9/15/47</t>
  </si>
  <si>
    <t>Unsecured Debt 4.26% due 9/15/57</t>
  </si>
  <si>
    <t>Unsecured Debt 4.18% due 10/15/28</t>
  </si>
  <si>
    <t>Unsecured Debt 4.62% due 12/15/48</t>
  </si>
  <si>
    <t>Unsecured Debt 4.32% due 7/15/49</t>
  </si>
  <si>
    <t>Unsecured Debt 3.23% due 10/1/25</t>
  </si>
  <si>
    <t>Unsecured Debt 3.56% due 10/1/29</t>
  </si>
  <si>
    <t>Unsecured Debt 2.65% due 9/15/30</t>
  </si>
  <si>
    <t>Unsecured Debt 3.66% due 9/15/50</t>
  </si>
  <si>
    <t>Commercial Paper LTD</t>
  </si>
  <si>
    <t>daily</t>
  </si>
  <si>
    <t>DEK</t>
  </si>
  <si>
    <t>DEK Gas</t>
  </si>
  <si>
    <t>DUKE ENERGY KENTUCKY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</si>
</sst>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</numFmts>
  <fonts count="5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8" fontId="1" fillId="0" borderId="0" applyFont="0" applyFill="0" applyProtection="0"/>
    <xf numFmtId="0" fontId="1" fillId="0" borderId="0"/>
  </cellStyleXfs>
  <cellXfs count="32">
    <xf numFmtId="0" fontId="0" fillId="0" borderId="0" xfId="0"/>
    <xf numFmtId="0" fontId="2" fillId="2" borderId="0" xfId="4" applyFont="1" applyFill="1"/>
    <xf numFmtId="0" fontId="1" fillId="2" borderId="0" xfId="5" applyFill="1"/>
    <xf numFmtId="0" fontId="1" fillId="2" borderId="0" xfId="5" applyFill="1" applyAlignment="1">
      <alignment horizontal="center"/>
    </xf>
    <xf numFmtId="0" fontId="1" fillId="2" borderId="0" xfId="5" applyFill="1" applyAlignment="1">
      <alignment horizontal="right"/>
    </xf>
    <xf numFmtId="164" fontId="1" fillId="2" borderId="0" xfId="5" applyNumberFormat="1" applyFill="1"/>
    <xf numFmtId="0" fontId="1" fillId="2" borderId="0" xfId="4" applyFill="1" applyAlignment="1">
      <alignment horizontal="right"/>
    </xf>
    <xf numFmtId="0" fontId="1" fillId="2" borderId="1" xfId="4" applyFill="1" applyBorder="1" applyAlignment="1">
      <alignment horizontal="right" wrapText="1"/>
    </xf>
    <xf numFmtId="0" fontId="1" fillId="2" borderId="0" xfId="4" applyFill="1"/>
    <xf numFmtId="0" fontId="1" fillId="2" borderId="0" xfId="6" applyFont="1" applyFill="1"/>
    <xf numFmtId="43" fontId="1" fillId="2" borderId="2" xfId="4" applyNumberFormat="1" applyFill="1" applyBorder="1"/>
    <xf numFmtId="0" fontId="2" fillId="2" borderId="0" xfId="6" applyFont="1" applyFill="1"/>
    <xf numFmtId="0" fontId="1" fillId="2" borderId="1" xfId="4" applyFill="1" applyBorder="1" applyAlignment="1">
      <alignment horizontal="center" wrapText="1"/>
    </xf>
    <xf numFmtId="41" fontId="1" fillId="2" borderId="1" xfId="7" applyNumberFormat="1" applyFont="1" applyFill="1" applyBorder="1" applyAlignment="1">
      <alignment horizontal="center" wrapText="1"/>
    </xf>
    <xf numFmtId="0" fontId="1" fillId="0" borderId="1" xfId="4" applyBorder="1" applyAlignment="1">
      <alignment horizontal="center" wrapText="1"/>
    </xf>
    <xf numFmtId="10" fontId="1" fillId="2" borderId="1" xfId="7" applyNumberFormat="1" applyFont="1" applyFill="1" applyBorder="1" applyAlignment="1">
      <alignment horizontal="center" wrapText="1"/>
    </xf>
    <xf numFmtId="43" fontId="1" fillId="2" borderId="1" xfId="7" applyNumberFormat="1" applyFont="1" applyFill="1" applyBorder="1" applyAlignment="1">
      <alignment horizontal="center" wrapText="1"/>
    </xf>
    <xf numFmtId="0" fontId="1" fillId="2" borderId="0" xfId="8" applyFill="1" applyAlignment="1">
      <alignment horizontal="center" wrapText="1"/>
    </xf>
    <xf numFmtId="39" fontId="1" fillId="2" borderId="0" xfId="8" applyNumberFormat="1" applyFill="1" applyAlignment="1">
      <alignment horizontal="center" wrapText="1"/>
    </xf>
    <xf numFmtId="44" fontId="1" fillId="2" borderId="0" xfId="2" applyFill="1" applyAlignment="1">
      <alignment horizontal="center"/>
    </xf>
    <xf numFmtId="10" fontId="1" fillId="2" borderId="0" xfId="4" applyNumberFormat="1" applyFill="1" applyAlignment="1">
      <alignment horizontal="center"/>
    </xf>
    <xf numFmtId="39" fontId="1" fillId="2" borderId="0" xfId="8" applyNumberFormat="1" applyFill="1" applyAlignment="1">
      <alignment horizontal="center"/>
    </xf>
    <xf numFmtId="10" fontId="1" fillId="2" borderId="0" xfId="3" applyNumberFormat="1" applyFill="1" applyAlignment="1">
      <alignment horizontal="center"/>
    </xf>
    <xf numFmtId="43" fontId="1" fillId="2" borderId="0" xfId="4" applyNumberFormat="1" applyFill="1"/>
    <xf numFmtId="39" fontId="1" fillId="2" borderId="0" xfId="8" applyNumberFormat="1" applyFill="1" applyAlignment="1">
      <alignment horizontal="right"/>
    </xf>
    <xf numFmtId="0" fontId="1" fillId="2" borderId="0" xfId="4" applyFill="1" applyAlignment="1">
      <alignment horizontal="left"/>
    </xf>
    <xf numFmtId="43" fontId="1" fillId="2" borderId="0" xfId="1" applyFont="1" applyFill="1"/>
    <xf numFmtId="10" fontId="1" fillId="2" borderId="0" xfId="3" applyNumberFormat="1" applyFill="1"/>
    <xf numFmtId="43" fontId="1" fillId="2" borderId="3" xfId="4" applyNumberFormat="1" applyFill="1" applyBorder="1"/>
    <xf numFmtId="0" fontId="4" fillId="2" borderId="0" xfId="4" applyFont="1" applyFill="1"/>
    <xf numFmtId="44" fontId="1" fillId="2" borderId="0" xfId="4" applyNumberFormat="1" applyFill="1"/>
    <xf numFmtId="44" fontId="1" fillId="2" borderId="0" xfId="2" applyFont="1" applyFill="1"/>
  </cellXfs>
  <cellStyles count="9">
    <cellStyle name="Comma" xfId="1" builtinId="3"/>
    <cellStyle name="Comma_Interest Expense Lag Calculation, 030507 version 2" xfId="7" xr:uid="{FC99C1C3-9922-44FE-BB1F-D28D617DE28E}"/>
    <cellStyle name="Currency" xfId="2" builtinId="4"/>
    <cellStyle name="Normal" xfId="0" builtinId="0"/>
    <cellStyle name="Normal 10" xfId="4" xr:uid="{9C04096C-C859-4B13-85FC-0761E60CA866}"/>
    <cellStyle name="Normal 8 2" xfId="8" xr:uid="{1A3C807E-9315-40F3-8B2E-768F9AFF4202}"/>
    <cellStyle name="Normal_Ameren Lead-Lag Model_Fuel - AmerenUE Gas" xfId="6" xr:uid="{F13B93AE-507E-45FC-8E00-2D236A73E897}"/>
    <cellStyle name="Normal_Book1 2" xfId="5" xr:uid="{F5595E6B-FA4D-41DD-AEA5-37D9AF4C4B1D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2BBB8-610C-40FD-8FE2-038E8B675B9E}">
  <sheetPr>
    <pageSetUpPr fitToPage="1"/>
  </sheetPr>
  <dimension ref="A1:R32"/>
  <sheetViews>
    <sheetView tabSelected="1" view="pageLayout" zoomScaleNormal="100" zoomScaleSheetLayoutView="85" workbookViewId="0"/>
  </sheetViews>
  <sheetFormatPr defaultColWidth="9.140625" defaultRowHeight="12.75" x14ac:dyDescent="0.2"/>
  <cols>
    <col min="1" max="1" width="48" style="8" bestFit="1" customWidth="1"/>
    <col min="2" max="2" width="16.5703125" style="8" customWidth="1"/>
    <col min="3" max="3" width="13.7109375" style="8" bestFit="1" customWidth="1"/>
    <col min="4" max="4" width="16.140625" style="8" bestFit="1" customWidth="1"/>
    <col min="5" max="5" width="15.5703125" style="8" customWidth="1"/>
    <col min="6" max="6" width="14.42578125" style="8" customWidth="1"/>
    <col min="7" max="9" width="10.7109375" style="8" customWidth="1"/>
    <col min="10" max="13" width="9.140625" style="8"/>
    <col min="14" max="14" width="16.85546875" style="8" customWidth="1"/>
    <col min="15" max="16384" width="9.140625" style="8"/>
  </cols>
  <sheetData>
    <row r="1" spans="1:18" s="2" customFormat="1" x14ac:dyDescent="0.2">
      <c r="A1" s="1" t="s">
        <v>45</v>
      </c>
      <c r="B1" s="1"/>
      <c r="C1" s="1"/>
      <c r="E1" s="3"/>
      <c r="F1" s="4"/>
      <c r="G1" s="5"/>
      <c r="Q1" s="3"/>
      <c r="R1" s="3"/>
    </row>
    <row r="2" spans="1:18" s="2" customFormat="1" x14ac:dyDescent="0.2">
      <c r="A2" s="1" t="s">
        <v>0</v>
      </c>
      <c r="B2" s="1"/>
      <c r="C2" s="1"/>
      <c r="E2" s="3"/>
      <c r="F2" s="4"/>
      <c r="G2" s="5"/>
      <c r="Q2" s="3"/>
      <c r="R2" s="3"/>
    </row>
    <row r="3" spans="1:18" s="2" customFormat="1" x14ac:dyDescent="0.2">
      <c r="A3" s="1" t="s">
        <v>1</v>
      </c>
      <c r="B3" s="1"/>
      <c r="C3" s="1"/>
      <c r="E3" s="3"/>
      <c r="F3" s="4"/>
      <c r="G3" s="5"/>
      <c r="M3" s="6" t="s">
        <v>2</v>
      </c>
      <c r="N3" s="7" t="s">
        <v>3</v>
      </c>
      <c r="Q3" s="3"/>
      <c r="R3" s="3"/>
    </row>
    <row r="4" spans="1:18" x14ac:dyDescent="0.2">
      <c r="A4" s="1"/>
      <c r="B4" s="1"/>
      <c r="C4" s="1"/>
      <c r="M4" s="6" t="s">
        <v>4</v>
      </c>
      <c r="N4" s="8">
        <v>182.5</v>
      </c>
    </row>
    <row r="5" spans="1:18" x14ac:dyDescent="0.2">
      <c r="M5" s="6" t="s">
        <v>5</v>
      </c>
      <c r="N5" s="8">
        <v>91.25</v>
      </c>
    </row>
    <row r="6" spans="1:18" x14ac:dyDescent="0.2">
      <c r="A6" s="9" t="s">
        <v>6</v>
      </c>
      <c r="B6" s="9"/>
      <c r="C6" s="9"/>
      <c r="D6" s="10">
        <f>G27</f>
        <v>84.0021853556797</v>
      </c>
      <c r="E6" s="8" t="s">
        <v>7</v>
      </c>
      <c r="M6" s="6" t="s">
        <v>8</v>
      </c>
      <c r="N6" s="8">
        <v>45.63</v>
      </c>
    </row>
    <row r="7" spans="1:18" x14ac:dyDescent="0.2">
      <c r="A7" s="11"/>
      <c r="B7" s="11"/>
      <c r="C7" s="11"/>
      <c r="M7" s="6" t="s">
        <v>9</v>
      </c>
      <c r="N7" s="8">
        <v>15.21</v>
      </c>
    </row>
    <row r="8" spans="1:18" ht="25.5" x14ac:dyDescent="0.2">
      <c r="A8" s="12" t="s">
        <v>10</v>
      </c>
      <c r="B8" s="12" t="s">
        <v>11</v>
      </c>
      <c r="C8" s="12" t="s">
        <v>12</v>
      </c>
      <c r="D8" s="13" t="s">
        <v>13</v>
      </c>
      <c r="E8" s="14" t="s">
        <v>3</v>
      </c>
      <c r="F8" s="15" t="s">
        <v>14</v>
      </c>
      <c r="G8" s="16" t="s">
        <v>15</v>
      </c>
      <c r="M8" s="6" t="s">
        <v>16</v>
      </c>
      <c r="N8" s="8">
        <v>0.99</v>
      </c>
    </row>
    <row r="9" spans="1:18" x14ac:dyDescent="0.2">
      <c r="A9" s="17" t="s">
        <v>17</v>
      </c>
      <c r="B9" s="17" t="s">
        <v>18</v>
      </c>
      <c r="C9" s="17" t="s">
        <v>19</v>
      </c>
      <c r="D9" s="18" t="s">
        <v>20</v>
      </c>
      <c r="E9" s="17" t="s">
        <v>21</v>
      </c>
      <c r="F9" s="17" t="s">
        <v>22</v>
      </c>
      <c r="G9" s="17" t="s">
        <v>23</v>
      </c>
      <c r="H9" s="17"/>
      <c r="I9" s="17"/>
    </row>
    <row r="10" spans="1:18" x14ac:dyDescent="0.2">
      <c r="A10" s="8" t="s">
        <v>24</v>
      </c>
      <c r="B10" s="19">
        <v>26720000</v>
      </c>
      <c r="C10" s="20">
        <v>3.95E-2</v>
      </c>
      <c r="D10" s="19">
        <f>+B10*C10</f>
        <v>1055440</v>
      </c>
      <c r="E10" s="21">
        <f>VLOOKUP(J10,$M$4:$N$8,2,FALSE)</f>
        <v>15.21</v>
      </c>
      <c r="F10" s="22">
        <f>D10/$D$27</f>
        <v>3.6921970398475598E-2</v>
      </c>
      <c r="G10" s="23">
        <f>+E10*F10</f>
        <v>0.56158316976081391</v>
      </c>
      <c r="I10" s="6"/>
      <c r="J10" s="6" t="s">
        <v>25</v>
      </c>
    </row>
    <row r="11" spans="1:18" x14ac:dyDescent="0.2">
      <c r="A11" s="8" t="s">
        <v>26</v>
      </c>
      <c r="B11" s="24">
        <v>50000000</v>
      </c>
      <c r="C11" s="20">
        <v>3.6999999999999998E-2</v>
      </c>
      <c r="D11" s="24">
        <f t="shared" ref="D11:D25" si="0">+B11*C11</f>
        <v>1850000</v>
      </c>
      <c r="E11" s="21">
        <f t="shared" ref="E11:E25" si="1">VLOOKUP(J11,$M$4:$N$8,2,FALSE)</f>
        <v>91.25</v>
      </c>
      <c r="F11" s="22">
        <f t="shared" ref="F11:F25" si="2">D11/$D$27</f>
        <v>6.4717696161960755E-2</v>
      </c>
      <c r="G11" s="23">
        <f t="shared" ref="G11:G25" si="3">+E11*F11</f>
        <v>5.9054897747789186</v>
      </c>
      <c r="I11" s="6"/>
      <c r="J11" s="6" t="s">
        <v>27</v>
      </c>
    </row>
    <row r="12" spans="1:18" x14ac:dyDescent="0.2">
      <c r="A12" s="8" t="s">
        <v>28</v>
      </c>
      <c r="B12" s="24">
        <v>65000000</v>
      </c>
      <c r="C12" s="20">
        <v>6.2E-2</v>
      </c>
      <c r="D12" s="24">
        <f t="shared" si="0"/>
        <v>4030000</v>
      </c>
      <c r="E12" s="21">
        <f t="shared" si="1"/>
        <v>91.25</v>
      </c>
      <c r="F12" s="22">
        <f t="shared" si="2"/>
        <v>0.14097963001767669</v>
      </c>
      <c r="G12" s="23">
        <f t="shared" si="3"/>
        <v>12.864391239112997</v>
      </c>
      <c r="I12" s="6"/>
      <c r="J12" s="6" t="s">
        <v>27</v>
      </c>
    </row>
    <row r="13" spans="1:18" x14ac:dyDescent="0.2">
      <c r="A13" s="8" t="s">
        <v>29</v>
      </c>
      <c r="B13" s="24">
        <v>45000000</v>
      </c>
      <c r="C13" s="20">
        <v>3.4200000000000001E-2</v>
      </c>
      <c r="D13" s="24">
        <f t="shared" si="0"/>
        <v>1539000</v>
      </c>
      <c r="E13" s="21">
        <f t="shared" si="1"/>
        <v>91.25</v>
      </c>
      <c r="F13" s="22">
        <f t="shared" si="2"/>
        <v>5.3838126699058166E-2</v>
      </c>
      <c r="G13" s="23">
        <f t="shared" si="3"/>
        <v>4.912729061289058</v>
      </c>
      <c r="I13" s="6"/>
      <c r="J13" s="6" t="s">
        <v>27</v>
      </c>
    </row>
    <row r="14" spans="1:18" x14ac:dyDescent="0.2">
      <c r="A14" s="8" t="s">
        <v>30</v>
      </c>
      <c r="B14" s="24">
        <v>50000000</v>
      </c>
      <c r="C14" s="20">
        <v>4.4499999999999998E-2</v>
      </c>
      <c r="D14" s="24">
        <f t="shared" si="0"/>
        <v>2225000</v>
      </c>
      <c r="E14" s="21">
        <f t="shared" si="1"/>
        <v>91.25</v>
      </c>
      <c r="F14" s="22">
        <f t="shared" si="2"/>
        <v>7.783614808668253E-2</v>
      </c>
      <c r="G14" s="23">
        <f t="shared" si="3"/>
        <v>7.102548512909781</v>
      </c>
      <c r="I14" s="6"/>
      <c r="J14" s="6" t="s">
        <v>27</v>
      </c>
    </row>
    <row r="15" spans="1:18" x14ac:dyDescent="0.2">
      <c r="A15" s="8" t="s">
        <v>31</v>
      </c>
      <c r="B15" s="24">
        <v>30000000</v>
      </c>
      <c r="C15" s="20">
        <v>3.3500000000000002E-2</v>
      </c>
      <c r="D15" s="24">
        <f t="shared" si="0"/>
        <v>1005000.0000000001</v>
      </c>
      <c r="E15" s="21">
        <f t="shared" si="1"/>
        <v>91.25</v>
      </c>
      <c r="F15" s="22">
        <f t="shared" si="2"/>
        <v>3.515745115825436E-2</v>
      </c>
      <c r="G15" s="23">
        <f t="shared" si="3"/>
        <v>3.2081174181907102</v>
      </c>
      <c r="I15" s="6"/>
      <c r="J15" s="6" t="s">
        <v>27</v>
      </c>
    </row>
    <row r="16" spans="1:18" x14ac:dyDescent="0.2">
      <c r="A16" s="8" t="s">
        <v>32</v>
      </c>
      <c r="B16" s="24">
        <v>30000000</v>
      </c>
      <c r="C16" s="20">
        <v>4.1099999999999998E-2</v>
      </c>
      <c r="D16" s="24">
        <f t="shared" si="0"/>
        <v>1233000</v>
      </c>
      <c r="E16" s="21">
        <f t="shared" si="1"/>
        <v>91.25</v>
      </c>
      <c r="F16" s="22">
        <f t="shared" si="2"/>
        <v>4.3133469928485199E-2</v>
      </c>
      <c r="G16" s="23">
        <f t="shared" si="3"/>
        <v>3.9359291309742743</v>
      </c>
      <c r="I16" s="6"/>
      <c r="J16" s="6" t="s">
        <v>27</v>
      </c>
    </row>
    <row r="17" spans="1:10" x14ac:dyDescent="0.2">
      <c r="A17" s="8" t="s">
        <v>33</v>
      </c>
      <c r="B17" s="24">
        <v>30000000</v>
      </c>
      <c r="C17" s="20">
        <v>4.2599999999999999E-2</v>
      </c>
      <c r="D17" s="24">
        <f t="shared" si="0"/>
        <v>1278000</v>
      </c>
      <c r="E17" s="21">
        <f t="shared" si="1"/>
        <v>91.25</v>
      </c>
      <c r="F17" s="22">
        <f t="shared" si="2"/>
        <v>4.470768415945181E-2</v>
      </c>
      <c r="G17" s="23">
        <f t="shared" si="3"/>
        <v>4.0795761795499779</v>
      </c>
      <c r="I17" s="6"/>
      <c r="J17" s="6" t="s">
        <v>27</v>
      </c>
    </row>
    <row r="18" spans="1:10" x14ac:dyDescent="0.2">
      <c r="A18" s="8" t="s">
        <v>34</v>
      </c>
      <c r="B18" s="24">
        <v>40000000</v>
      </c>
      <c r="C18" s="20">
        <v>4.1799999999999997E-2</v>
      </c>
      <c r="D18" s="24">
        <f t="shared" si="0"/>
        <v>1671999.9999999998</v>
      </c>
      <c r="E18" s="21">
        <f t="shared" si="1"/>
        <v>91.25</v>
      </c>
      <c r="F18" s="22">
        <f t="shared" si="2"/>
        <v>5.8490804315026144E-2</v>
      </c>
      <c r="G18" s="23">
        <f t="shared" si="3"/>
        <v>5.3372858937461354</v>
      </c>
      <c r="I18" s="6"/>
      <c r="J18" s="6" t="s">
        <v>27</v>
      </c>
    </row>
    <row r="19" spans="1:10" x14ac:dyDescent="0.2">
      <c r="A19" s="8" t="s">
        <v>35</v>
      </c>
      <c r="B19" s="24">
        <v>35000000</v>
      </c>
      <c r="C19" s="20">
        <v>4.6199999999999998E-2</v>
      </c>
      <c r="D19" s="24">
        <f t="shared" si="0"/>
        <v>1617000</v>
      </c>
      <c r="E19" s="21">
        <f t="shared" si="1"/>
        <v>91.25</v>
      </c>
      <c r="F19" s="22">
        <f t="shared" si="2"/>
        <v>5.6566764699400293E-2</v>
      </c>
      <c r="G19" s="23">
        <f t="shared" si="3"/>
        <v>5.1617172788202765</v>
      </c>
      <c r="I19" s="6"/>
      <c r="J19" s="6" t="s">
        <v>27</v>
      </c>
    </row>
    <row r="20" spans="1:10" x14ac:dyDescent="0.2">
      <c r="A20" s="8" t="s">
        <v>36</v>
      </c>
      <c r="B20" s="24">
        <v>40000000</v>
      </c>
      <c r="C20" s="20">
        <v>4.3200000000000002E-2</v>
      </c>
      <c r="D20" s="24">
        <f t="shared" si="0"/>
        <v>1728000</v>
      </c>
      <c r="E20" s="21">
        <f t="shared" si="1"/>
        <v>91.25</v>
      </c>
      <c r="F20" s="22">
        <f t="shared" si="2"/>
        <v>6.0449826469117937E-2</v>
      </c>
      <c r="G20" s="23">
        <f t="shared" si="3"/>
        <v>5.5160466653070115</v>
      </c>
      <c r="I20" s="6"/>
      <c r="J20" s="6" t="s">
        <v>27</v>
      </c>
    </row>
    <row r="21" spans="1:10" x14ac:dyDescent="0.2">
      <c r="A21" s="8" t="s">
        <v>37</v>
      </c>
      <c r="B21" s="24">
        <v>95000000</v>
      </c>
      <c r="C21" s="20">
        <v>3.2300000000000002E-2</v>
      </c>
      <c r="D21" s="24">
        <f t="shared" si="0"/>
        <v>3068500</v>
      </c>
      <c r="E21" s="21">
        <f t="shared" si="1"/>
        <v>91.25</v>
      </c>
      <c r="F21" s="22">
        <f t="shared" si="2"/>
        <v>0.10734391928269005</v>
      </c>
      <c r="G21" s="23">
        <f t="shared" si="3"/>
        <v>9.7951326345454675</v>
      </c>
      <c r="I21" s="6"/>
      <c r="J21" s="6" t="s">
        <v>27</v>
      </c>
    </row>
    <row r="22" spans="1:10" x14ac:dyDescent="0.2">
      <c r="A22" s="8" t="s">
        <v>38</v>
      </c>
      <c r="B22" s="24">
        <v>75000000</v>
      </c>
      <c r="C22" s="20">
        <v>3.56E-2</v>
      </c>
      <c r="D22" s="24">
        <f t="shared" si="0"/>
        <v>2670000</v>
      </c>
      <c r="E22" s="21">
        <f t="shared" si="1"/>
        <v>91.25</v>
      </c>
      <c r="F22" s="22">
        <f t="shared" si="2"/>
        <v>9.3403377704019033E-2</v>
      </c>
      <c r="G22" s="23">
        <f t="shared" si="3"/>
        <v>8.5230582154917371</v>
      </c>
      <c r="I22" s="6"/>
      <c r="J22" s="6" t="s">
        <v>27</v>
      </c>
    </row>
    <row r="23" spans="1:10" x14ac:dyDescent="0.2">
      <c r="A23" s="8" t="s">
        <v>39</v>
      </c>
      <c r="B23" s="24">
        <v>35000000</v>
      </c>
      <c r="C23" s="20">
        <v>2.6499999999999999E-2</v>
      </c>
      <c r="D23" s="24">
        <f t="shared" si="0"/>
        <v>927500</v>
      </c>
      <c r="E23" s="21">
        <f t="shared" si="1"/>
        <v>91.25</v>
      </c>
      <c r="F23" s="22">
        <f t="shared" si="2"/>
        <v>3.2446304427145189E-2</v>
      </c>
      <c r="G23" s="23">
        <f t="shared" si="3"/>
        <v>2.9607252789769984</v>
      </c>
      <c r="I23" s="6"/>
      <c r="J23" s="6" t="s">
        <v>27</v>
      </c>
    </row>
    <row r="24" spans="1:10" x14ac:dyDescent="0.2">
      <c r="A24" s="8" t="s">
        <v>40</v>
      </c>
      <c r="B24" s="24">
        <v>35000000</v>
      </c>
      <c r="C24" s="20">
        <v>3.6600000000000001E-2</v>
      </c>
      <c r="D24" s="24">
        <f t="shared" si="0"/>
        <v>1281000</v>
      </c>
      <c r="E24" s="21">
        <f t="shared" si="1"/>
        <v>91.25</v>
      </c>
      <c r="F24" s="22">
        <f t="shared" si="2"/>
        <v>4.4812631774849586E-2</v>
      </c>
      <c r="G24" s="23">
        <f t="shared" si="3"/>
        <v>4.0891526494550243</v>
      </c>
      <c r="I24" s="6"/>
      <c r="J24" s="6" t="s">
        <v>27</v>
      </c>
    </row>
    <row r="25" spans="1:10" x14ac:dyDescent="0.2">
      <c r="A25" s="8" t="s">
        <v>41</v>
      </c>
      <c r="B25" s="24">
        <v>25000000</v>
      </c>
      <c r="C25" s="20">
        <v>5.6250000000000001E-2</v>
      </c>
      <c r="D25" s="24">
        <f t="shared" si="0"/>
        <v>1406250</v>
      </c>
      <c r="E25" s="21">
        <f t="shared" si="1"/>
        <v>0.99</v>
      </c>
      <c r="F25" s="22">
        <f t="shared" si="2"/>
        <v>4.9194194717706655E-2</v>
      </c>
      <c r="G25" s="23">
        <f t="shared" si="3"/>
        <v>4.8702252770529586E-2</v>
      </c>
      <c r="I25" s="6"/>
      <c r="J25" s="6" t="s">
        <v>42</v>
      </c>
    </row>
    <row r="26" spans="1:10" x14ac:dyDescent="0.2">
      <c r="A26" s="25"/>
      <c r="B26" s="25"/>
      <c r="C26" s="25"/>
      <c r="D26" s="26"/>
      <c r="E26" s="23"/>
      <c r="F26" s="27"/>
      <c r="G26" s="23"/>
    </row>
    <row r="27" spans="1:10" ht="13.5" thickBot="1" x14ac:dyDescent="0.25">
      <c r="C27" s="8" t="s">
        <v>43</v>
      </c>
      <c r="D27" s="28">
        <f>SUM(D10:D26)</f>
        <v>28585690</v>
      </c>
      <c r="G27" s="28">
        <f>SUM(G10:G26)</f>
        <v>84.0021853556797</v>
      </c>
      <c r="H27" s="8" t="s">
        <v>7</v>
      </c>
    </row>
    <row r="28" spans="1:10" ht="13.5" thickTop="1" x14ac:dyDescent="0.2">
      <c r="C28" s="8" t="s">
        <v>44</v>
      </c>
      <c r="D28" s="31">
        <v>12332626</v>
      </c>
    </row>
    <row r="32" spans="1:10" x14ac:dyDescent="0.2">
      <c r="C32" s="30"/>
      <c r="D32" s="29"/>
    </row>
  </sheetData>
  <pageMargins left="0.7" right="0.7" top="0.75" bottom="0.75" header="0.3" footer="0.3"/>
  <pageSetup scale="49" orientation="landscape" r:id="rId1"/>
  <headerFooter>
    <oddHeader>&amp;R&amp;"Times New Roman,Bold"&amp;10KyPSC Case No. 2025-00125
STAFF-DR-04-015 Attachment
Page 1 of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BEE85F94FDA24284F9339BDDA255A4" ma:contentTypeVersion="7" ma:contentTypeDescription="Create a new document." ma:contentTypeScope="" ma:versionID="e8764dc57dc655f945a4a00cc1a0d935">
  <xsd:schema xmlns:xsd="http://www.w3.org/2001/XMLSchema" xmlns:xs="http://www.w3.org/2001/XMLSchema" xmlns:p="http://schemas.microsoft.com/office/2006/metadata/properties" xmlns:ns2="6c836d23-bd62-4bc8-8279-d47645d2dce0" targetNamespace="http://schemas.microsoft.com/office/2006/metadata/properties" ma:root="true" ma:fieldsID="a07d2268c05289e144e0ec3cb037e0d2" ns2:_="">
    <xsd:import namespace="6c836d23-bd62-4bc8-8279-d47645d2dc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36d23-bd62-4bc8-8279-d47645d2d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6c836d23-bd62-4bc8-8279-d47645d2dce0">
      <UserInfo>
        <DisplayName/>
        <AccountId xsi:nil="true"/>
        <AccountType/>
      </UserInfo>
    </Witness>
  </documentManagement>
</p:properties>
</file>

<file path=customXml/itemProps1.xml><?xml version="1.0" encoding="utf-8"?>
<ds:datastoreItem xmlns:ds="http://schemas.openxmlformats.org/officeDocument/2006/customXml" ds:itemID="{0FD29EF4-3595-4372-80C6-7D1376C1A7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7BCB81-64D1-4029-8355-675618C3E4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836d23-bd62-4bc8-8279-d47645d2dc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CA1B79-1136-418D-80CB-14F0B80141A3}">
  <ds:schemaRefs>
    <ds:schemaRef ds:uri="http://schemas.microsoft.com/office/2006/metadata/properties"/>
    <ds:schemaRef ds:uri="6c836d23-bd62-4bc8-8279-d47645d2dce0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Interest Expense</vt:lpstr>
      <vt:lpstr>'Interest Expense'!Print_Area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Interest Expense worksheet - Witness is Dane</dc:subject>
  <dc:creator>Nolan Souza</dc:creator>
  <cp:keywords/>
  <dc:description/>
  <cp:lastModifiedBy>Sunderman, Minna</cp:lastModifiedBy>
  <cp:revision/>
  <cp:lastPrinted>2025-09-10T16:05:26Z</cp:lastPrinted>
  <dcterms:created xsi:type="dcterms:W3CDTF">2025-01-14T01:06:28Z</dcterms:created>
  <dcterms:modified xsi:type="dcterms:W3CDTF">2025-09-10T16:05:35Z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0x010100FEBEE85F94FDA24284F9339BDDA255A4</vt:lpwstr>
  </property>
  <property fmtid="{D5CDD505-2E9C-101B-9397-08002B2CF9AE}" pid="3" name="MediaServiceImageTags">
    <vt:lpwstr/>
  </property>
</Properties>
</file>