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1773BD7A-0E26-49E5-85C4-FFAFE645EC5C}" xr6:coauthVersionLast="47" xr6:coauthVersionMax="47" xr10:uidLastSave="{00000000-0000-0000-0000-000000000000}"/>
  <bookViews>
    <workbookView xWindow="-120" yWindow="-120" windowWidth="29040" windowHeight="17520" xr2:uid="{24074C8A-BF8C-469A-9D59-C6AFB411499E}"/>
  </bookViews>
  <sheets>
    <sheet name="Summary" sheetId="1" r:id="rId1"/>
    <sheet name="0182715" sheetId="2" r:id="rId2"/>
    <sheet name="0182751" sheetId="3" r:id="rId3"/>
    <sheet name="0186115" sheetId="4" r:id="rId4"/>
  </sheets>
  <definedNames>
    <definedName name="\P">#REF!</definedName>
    <definedName name="__bev1">#REF!</definedName>
    <definedName name="__bev2">#REF!</definedName>
    <definedName name="__new2">#REF!</definedName>
    <definedName name="_0419110_Equity">#REF!</definedName>
    <definedName name="_0432000_Debt">#REF!</definedName>
    <definedName name="_121">#REF!</definedName>
    <definedName name="_12840">#REF!</definedName>
    <definedName name="_141">#REF!</definedName>
    <definedName name="_253">#REF!</definedName>
    <definedName name="_25399">#REF!</definedName>
    <definedName name="_bev1">#REF!</definedName>
    <definedName name="_bev2">#REF!</definedName>
    <definedName name="_Dist_Bin" hidden="1">#REF!</definedName>
    <definedName name="_Dist_Values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#REF!</definedName>
    <definedName name="_new2">#REF!</definedName>
    <definedName name="_Order1" hidden="1">255</definedName>
    <definedName name="_Sort" hidden="1">#REF!</definedName>
    <definedName name="_WIT1">#REF!</definedName>
    <definedName name="_WIT10">#REF!</definedName>
    <definedName name="_Wit11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9">#REF!</definedName>
    <definedName name="AccessLink">#REF!</definedName>
    <definedName name="Account_Breakdown">#REF!</definedName>
    <definedName name="Acct1186">#REF!</definedName>
    <definedName name="ACCTS">#REF!</definedName>
    <definedName name="ACT_TRANS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FDC_Reversal_Variance">#REF!</definedName>
    <definedName name="AINT_BAL">#REF!</definedName>
    <definedName name="Aint_dollars">#REF!</definedName>
    <definedName name="Aint1">#REF!</definedName>
    <definedName name="Allocation_of_Earnings">#REF!</definedName>
    <definedName name="ALLOCTABLE">#REF!</definedName>
    <definedName name="AMORT1">#REF!</definedName>
    <definedName name="AmountBP">#REF!</definedName>
    <definedName name="AmountFP">#REF!</definedName>
    <definedName name="Analysis_Area">#REF!</definedName>
    <definedName name="Annualfields">#REF!</definedName>
    <definedName name="anscount" hidden="1">1</definedName>
    <definedName name="APA">#REF!</definedName>
    <definedName name="APN">#REF!</definedName>
    <definedName name="APPORT">#REF!</definedName>
    <definedName name="Apr_Y1">#REF!</definedName>
    <definedName name="Apr_Y2">#REF!</definedName>
    <definedName name="Apr_Y3">#REF!</definedName>
    <definedName name="April">#REF!</definedName>
    <definedName name="April_recon">#REF!</definedName>
    <definedName name="AS2DocOpenMode" hidden="1">"AS2DocumentEdit"</definedName>
    <definedName name="Asset_Depr_Class_Debt">#REF!</definedName>
    <definedName name="Asset_Depr_Class_Equity">#REF!</definedName>
    <definedName name="Asset_Depr_Class_Gross">#REF!</definedName>
    <definedName name="asset_sale_detail">#REF!</definedName>
    <definedName name="AST">#REF!</definedName>
    <definedName name="ASwaptionTrades">#REF!</definedName>
    <definedName name="ATrades">#REF!</definedName>
    <definedName name="Attachment_C">#REF!</definedName>
    <definedName name="Attachment_F">#REF!</definedName>
    <definedName name="Aug_y1">#REF!</definedName>
    <definedName name="Aug_Y2">#REF!</definedName>
    <definedName name="Aug_Y3">#REF!</definedName>
    <definedName name="August">#REF!</definedName>
    <definedName name="August_recon">#REF!</definedName>
    <definedName name="AVA">#REF!</definedName>
    <definedName name="avamonth">#REF!</definedName>
    <definedName name="avaqtr">#REF!</definedName>
    <definedName name="AVB">#REF!</definedName>
    <definedName name="avbmonth">#REF!</definedName>
    <definedName name="Base_Period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FuelCurrent">#REF!</definedName>
    <definedName name="BaseFuelProposed">#REF!</definedName>
    <definedName name="BasePeriod">#REF!</definedName>
    <definedName name="BD_TRANS">#REF!</definedName>
    <definedName name="Begin">#REF!</definedName>
    <definedName name="BPActRev1">#REF!</definedName>
    <definedName name="BPActRev2">#REF!</definedName>
    <definedName name="BPActRev3">#REF!</definedName>
    <definedName name="BPActRev4">#REF!</definedName>
    <definedName name="BPActRev5">#REF!</definedName>
    <definedName name="BPActRev6">#REF!</definedName>
    <definedName name="BPActRevAccount">#REF!</definedName>
    <definedName name="BPActRevProduct">#REF!</definedName>
    <definedName name="BPActual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broker_id">#REF!</definedName>
    <definedName name="bs_ca_cash">#REF!</definedName>
    <definedName name="bs_cl_std">#REF!</definedName>
    <definedName name="bs_cp_cms">#REF!</definedName>
    <definedName name="bs_cp_ltd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U">#REF!</definedName>
    <definedName name="bu_home">#REF!</definedName>
    <definedName name="BU_names">#REF!</definedName>
    <definedName name="BUDGET_AFDC_SPLIT">#REF!</definedName>
    <definedName name="BUDGETS">#REF!</definedName>
    <definedName name="BUN">#REF!</definedName>
    <definedName name="bus_expan_detail">#REF!</definedName>
    <definedName name="Bus_Unit">#REF!</definedName>
    <definedName name="BUV">#REF!</definedName>
    <definedName name="buy_sell_id">#REF!</definedName>
    <definedName name="C_1_PROEXP">#REF!</definedName>
    <definedName name="CASE">#REF!</definedName>
    <definedName name="cboxdate">#REF!</definedName>
    <definedName name="cbr_ratios">#REF!</definedName>
    <definedName name="cf_amort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sset_sales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net">#REF!</definedName>
    <definedName name="cf_asset_sales_dpbg">#REF!</definedName>
    <definedName name="cf_asset_sales_dsol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d">#REF!</definedName>
    <definedName name="cf_asset_sales_gove">#REF!</definedName>
    <definedName name="cf_asset_sales_nep">#REF!</definedName>
    <definedName name="cf_asset_sales_resm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net">#REF!</definedName>
    <definedName name="cf_cap_exp_dpbg">#REF!</definedName>
    <definedName name="cf_cap_exp_dsol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ovd">#REF!</definedName>
    <definedName name="cf_cap_exp_gove">#REF!</definedName>
    <definedName name="cf_cap_exp_nep">#REF!</definedName>
    <definedName name="cf_cap_exp_resm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watr">#REF!</definedName>
    <definedName name="cf_cap_exp_west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ovd">#REF!</definedName>
    <definedName name="cf_cash_chg_gov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net">#REF!</definedName>
    <definedName name="cf_cms_iss_dpbg">#REF!</definedName>
    <definedName name="cf_cms_iss_dsol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ovd">#REF!</definedName>
    <definedName name="cf_cms_iss_gove">#REF!</definedName>
    <definedName name="cf_cms_iss_nep">#REF!</definedName>
    <definedName name="cf_cms_iss_resm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watr">#REF!</definedName>
    <definedName name="cf_cms_iss_west">#REF!</definedName>
    <definedName name="cf_convert_iss_CM1DC">#REF!</definedName>
    <definedName name="cf_convert_iss_CM1DE">#REF!</definedName>
    <definedName name="cf_convert_iss_CM1EL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dcc">#REF!</definedName>
    <definedName name="cf_convert_iss_dpbg">#REF!</definedName>
    <definedName name="cf_convert_iss_nep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expan_capx">#REF!</definedName>
    <definedName name="cf_expan_capx_acq">#REF!</definedName>
    <definedName name="cf_expan_capx_adcc">#REF!</definedName>
    <definedName name="cf_expan_capx_adj">#REF!</definedName>
    <definedName name="cf_expan_capx_adj_esvc">#REF!</definedName>
    <definedName name="cf_expan_capx_adpb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net">#REF!</definedName>
    <definedName name="cf_expan_capx_dpbg">#REF!</definedName>
    <definedName name="cf_expan_capx_dsol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lec">#REF!</definedName>
    <definedName name="cf_expan_capx_iden_esvc">#REF!</definedName>
    <definedName name="cf_expan_capx_iden_fnco">#REF!</definedName>
    <definedName name="cf_expan_capx_iden_fsac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ovd">#REF!</definedName>
    <definedName name="cf_expan_capx_iden_gov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nep">#REF!</definedName>
    <definedName name="cf_expan_capx_net">#REF!</definedName>
    <definedName name="cf_expan_capx_net_minit">#REF!</definedName>
    <definedName name="cf_expan_capx_oth">#REF!</definedName>
    <definedName name="cf_expan_capx_resm">#REF!</definedName>
    <definedName name="cf_expan_capx_sols">#REF!</definedName>
    <definedName name="cf_expan_capx_tam">#REF!</definedName>
    <definedName name="cf_expan_capx_tsc">#REF!</definedName>
    <definedName name="cf_expan_capx_uniden">#REF!</definedName>
    <definedName name="cf_expan_capx_vent">#REF!</definedName>
    <definedName name="cf_expan_capx_watr">#REF!</definedName>
    <definedName name="cf_expan_capx_west">#REF!</definedName>
    <definedName name="cf_fin_act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net">#REF!</definedName>
    <definedName name="cf_fin_act_dpbg">#REF!</definedName>
    <definedName name="cf_fin_act_dsol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ovd">#REF!</definedName>
    <definedName name="cf_fin_act_gove">#REF!</definedName>
    <definedName name="cf_fin_act_nep">#REF!</definedName>
    <definedName name="cf_fin_act_resm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watr">#REF!</definedName>
    <definedName name="cf_fin_act_west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net">#REF!</definedName>
    <definedName name="cf_inv_act_dpbg">#REF!</definedName>
    <definedName name="cf_inv_act_dsol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ovd">#REF!</definedName>
    <definedName name="cf_inv_act_gove">#REF!</definedName>
    <definedName name="cf_inv_act_nep">#REF!</definedName>
    <definedName name="cf_inv_act_resm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watr">#REF!</definedName>
    <definedName name="cf_inv_act_west">#REF!</definedName>
    <definedName name="cf_invsec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net">#REF!</definedName>
    <definedName name="cf_invsec_dpbg">#REF!</definedName>
    <definedName name="cf_invsec_dsol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ovd">#REF!</definedName>
    <definedName name="cf_invsec_gove">#REF!</definedName>
    <definedName name="cf_invsec_nep">#REF!</definedName>
    <definedName name="cf_invsec_resm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watr">#REF!</definedName>
    <definedName name="cf_invsec_west">#REF!</definedName>
    <definedName name="cf_joint_earn">#REF!</definedName>
    <definedName name="cf_ltd_iss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net">#REF!</definedName>
    <definedName name="cf_ltd_iss_dpbg">#REF!</definedName>
    <definedName name="cf_ltd_iss_dsol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ovd">#REF!</definedName>
    <definedName name="cf_ltd_iss_gove">#REF!</definedName>
    <definedName name="cf_ltd_iss_inco">#REF!</definedName>
    <definedName name="cf_ltd_iss_inco_esvc">#REF!</definedName>
    <definedName name="cf_ltd_iss_nep">#REF!</definedName>
    <definedName name="cf_ltd_iss_resm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watr">#REF!</definedName>
    <definedName name="cf_ltd_iss_west">#REF!</definedName>
    <definedName name="cf_maint_capx">#REF!</definedName>
    <definedName name="cf_maint_capx_adcc">#REF!</definedName>
    <definedName name="cf_maint_capx_adj">#REF!</definedName>
    <definedName name="cf_maint_capx_adpb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net">#REF!</definedName>
    <definedName name="cf_maint_capx_dpbg">#REF!</definedName>
    <definedName name="cf_maint_capx_dsol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lec">#REF!</definedName>
    <definedName name="cf_maint_capx_iden_esvc">#REF!</definedName>
    <definedName name="cf_maint_capx_iden_fnco">#REF!</definedName>
    <definedName name="cf_maint_capx_iden_fsac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ovd">#REF!</definedName>
    <definedName name="cf_maint_capx_iden_gov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nep">#REF!</definedName>
    <definedName name="cf_maint_capx_net">#REF!</definedName>
    <definedName name="cf_maint_capx_net_minit">#REF!</definedName>
    <definedName name="cf_maint_capx_resm">#REF!</definedName>
    <definedName name="cf_maint_capx_sols">#REF!</definedName>
    <definedName name="cf_maint_capx_tam">#REF!</definedName>
    <definedName name="cf_maint_capx_tsc">#REF!</definedName>
    <definedName name="cf_maint_capx_uniden">#REF!</definedName>
    <definedName name="cf_maint_capx_vent">#REF!</definedName>
    <definedName name="cf_maint_capx_watr">#REF!</definedName>
    <definedName name="cf_maint_capx_west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net_proceeds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net">#REF!</definedName>
    <definedName name="cf_oper_dpbg">#REF!</definedName>
    <definedName name="cf_oper_dsol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ovd">#REF!</definedName>
    <definedName name="cf_oper_gove">#REF!</definedName>
    <definedName name="cf_oper_nep">#REF!</definedName>
    <definedName name="cf_oper_resm">#REF!</definedName>
    <definedName name="cf_oper_sols">#REF!</definedName>
    <definedName name="cf_oper_tam">#REF!</definedName>
    <definedName name="cf_oper_tsc">#REF!</definedName>
    <definedName name="cf_oper_vent">#REF!</definedName>
    <definedName name="cf_oper_watr">#REF!</definedName>
    <definedName name="cf_oper_west">#REF!</definedName>
    <definedName name="cf_oth">#REF!</definedName>
    <definedName name="cf_oth_asset_loss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inv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net">#REF!</definedName>
    <definedName name="cf_pfs_div_dpbg">#REF!</definedName>
    <definedName name="cf_pfs_div_dsol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ovd">#REF!</definedName>
    <definedName name="cf_pfs_div_gove">#REF!</definedName>
    <definedName name="cf_pfs_div_nep">#REF!</definedName>
    <definedName name="cf_pfs_div_resm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watr">#REF!</definedName>
    <definedName name="cf_pfs_div_west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DCC">#REF!</definedName>
    <definedName name="cf_quip_iss_dpbg">#REF!</definedName>
    <definedName name="cf_quip_iss_nep">#REF!</definedName>
    <definedName name="cf_stb_iss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net">#REF!</definedName>
    <definedName name="cf_stb_iss_dpbg">#REF!</definedName>
    <definedName name="cf_stb_iss_dsol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ovd">#REF!</definedName>
    <definedName name="cf_stb_iss_gove">#REF!</definedName>
    <definedName name="cf_stb_iss_nep">#REF!</definedName>
    <definedName name="cf_stb_iss_resm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watr">#REF!</definedName>
    <definedName name="cf_stb_iss_west">#REF!</definedName>
    <definedName name="cf_subs_div">#REF!</definedName>
    <definedName name="cf_subs_earn">#REF!</definedName>
    <definedName name="cf_subs_invest">#REF!</definedName>
    <definedName name="cf_tot_ret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ovd">#REF!</definedName>
    <definedName name="cf_tot_ret_gove">#REF!</definedName>
    <definedName name="cf_tot_ret_nep">#REF!</definedName>
    <definedName name="cf_tot_ret_resm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watr">#REF!</definedName>
    <definedName name="cf_tot_ret_west">#REF!</definedName>
    <definedName name="cf_vfs_iss_CM1DC">#REF!</definedName>
    <definedName name="cf_vfs_iss_CM1DE">#REF!</definedName>
    <definedName name="cf_vfs_iss_CM1EL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dpbg">#REF!</definedName>
    <definedName name="cf_vfs_iss_nep">#REF!</definedName>
    <definedName name="cf_wc">#REF!</definedName>
    <definedName name="cf_wc_minint_be">#REF!</definedName>
    <definedName name="cf_wc_minint_be_CM1DE">#REF!</definedName>
    <definedName name="cf_wc_minint_be_CM1EL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net">#REF!</definedName>
    <definedName name="cf_wc_minint_be_dpbg">#REF!</definedName>
    <definedName name="cf_wc_minint_be_dsol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ovd">#REF!</definedName>
    <definedName name="cf_wc_minint_be_gove">#REF!</definedName>
    <definedName name="cf_wc_minint_be_nep">#REF!</definedName>
    <definedName name="cf_wc_minint_be_resm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watr">#REF!</definedName>
    <definedName name="cf_wc_minint_be_west">#REF!</definedName>
    <definedName name="cf_wc_minint_maint">#REF!</definedName>
    <definedName name="cf_wc_minint_maint_CM1DE">#REF!</definedName>
    <definedName name="cf_wc_minint_maint_CM1EL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net">#REF!</definedName>
    <definedName name="cf_wc_minint_maint_dpbg">#REF!</definedName>
    <definedName name="cf_wc_minint_maint_dsol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ovd">#REF!</definedName>
    <definedName name="cf_wc_minint_maint_gove">#REF!</definedName>
    <definedName name="cf_wc_minint_maint_nep">#REF!</definedName>
    <definedName name="cf_wc_minint_maint_resm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watr">#REF!</definedName>
    <definedName name="cf_wc_minint_maint_west">#REF!</definedName>
    <definedName name="cf_wc_other">#REF!</definedName>
    <definedName name="CFB4Fin">#REF!</definedName>
    <definedName name="check">#REF!</definedName>
    <definedName name="Co_Name">#REF!</definedName>
    <definedName name="CODE">#REF!</definedName>
    <definedName name="CodeF">#REF!</definedName>
    <definedName name="COMBINE">#REF!</definedName>
    <definedName name="CommonE">#REF!</definedName>
    <definedName name="COMPANY">#REF!</definedName>
    <definedName name="composition">#REF!</definedName>
    <definedName name="contract_list">#REF!</definedName>
    <definedName name="contrib_margin_detail">#REF!</definedName>
    <definedName name="CountDK104Records">COUNTIF(#REF!,"DE Carolinas")</definedName>
    <definedName name="counterparty_id">#REF!</definedName>
    <definedName name="coversheet">#REF!</definedName>
    <definedName name="cp_jun_jun">#REF!</definedName>
    <definedName name="CPindex">#REF!</definedName>
    <definedName name="cri_balance_sheet">#REF!</definedName>
    <definedName name="cur_alpha_month">#REF!</definedName>
    <definedName name="cur_year">#REF!</definedName>
    <definedName name="curmonth">#REF!</definedName>
    <definedName name="current_month">#REF!</definedName>
    <definedName name="CURYR">#REF!</definedName>
    <definedName name="D_1_INTADJ">#REF!</definedName>
    <definedName name="Data">#REF!</definedName>
    <definedName name="DataB">#REF!</definedName>
    <definedName name="DataF">#REF!</definedName>
    <definedName name="Day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ccdebt">#REF!</definedName>
    <definedName name="DCPS_CUR_RPT">#REF!</definedName>
    <definedName name="DCPS_PRIOR_ACT">#REF!</definedName>
    <definedName name="DCPS_PRIOR_RPT">#REF!</definedName>
    <definedName name="debt">#REF!</definedName>
    <definedName name="debtdetailpg1_DEC">#REF!</definedName>
    <definedName name="debtdetailpg2_PEC">#REF!</definedName>
    <definedName name="debtdetailpg3_DCC">#REF!</definedName>
    <definedName name="Dec_Y1">#REF!</definedName>
    <definedName name="Dec_Y2">#REF!</definedName>
    <definedName name="Dec_Y3">#REF!</definedName>
    <definedName name="decdebt">#REF!</definedName>
    <definedName name="December">#REF!</definedName>
    <definedName name="December_recon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pr_amort_detail">#REF!</definedName>
    <definedName name="Depr_Balance">#REF!</definedName>
    <definedName name="DEPT">#REF!</definedName>
    <definedName name="DES">#REF!</definedName>
    <definedName name="DES_CUR_EST">#REF!</definedName>
    <definedName name="des_income_statement">#REF!</definedName>
    <definedName name="DES_rev_cost">#REF!</definedName>
    <definedName name="Description">#REF!</definedName>
    <definedName name="DFD_PRIOR_RPT">#REF!</definedName>
    <definedName name="DK104_ccnc">OFFSET(#REF!,0,0,CountDK104Records,1)</definedName>
    <definedName name="DK104_depr_summary2">OFFSET(#REF!,0,0,CountDK104Records,1)</definedName>
    <definedName name="DTS">#REF!</definedName>
    <definedName name="Duke_Energy_Natural_Gas_Corp___Co._10049">#REF!</definedName>
    <definedName name="Duke_Power">#REF!</definedName>
    <definedName name="earnings_pgs_print">#REF!</definedName>
    <definedName name="End_of_Data_Range_DB_ROCE">#REF!</definedName>
    <definedName name="enddate">#REF!</definedName>
    <definedName name="EnergyTradingReport">#REF!</definedName>
    <definedName name="EnergyTradingReportAndHeader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RBR_BP">#REF!</definedName>
    <definedName name="ERBR_FP">#REF!</definedName>
    <definedName name="Estimated_Qualified_Fund_earnings">#REF!</definedName>
    <definedName name="ExpGRCF">#REF!</definedName>
    <definedName name="FAV">#REF!</definedName>
    <definedName name="fbroker_id">#REF!</definedName>
    <definedName name="fdates">#REF!</definedName>
    <definedName name="Feb_Y1">#REF!</definedName>
    <definedName name="Feb_Y2">#REF!</definedName>
    <definedName name="Feb_Y3">#REF!</definedName>
    <definedName name="February">#REF!</definedName>
    <definedName name="February_recon">#REF!</definedName>
    <definedName name="FERCBP">#REF!</definedName>
    <definedName name="FERCFP">#REF!</definedName>
    <definedName name="fieldinput">#REF!</definedName>
    <definedName name="filepathinput">#REF!</definedName>
    <definedName name="Finance_factor">#REF!</definedName>
    <definedName name="first_adte">#REF!</definedName>
    <definedName name="first_date">#REF!</definedName>
    <definedName name="firstqtr">#REF!</definedName>
    <definedName name="FIT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our_three_last">#REF!</definedName>
    <definedName name="FPC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fregion_id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ffo_interest_CM1EL">#REF!</definedName>
    <definedName name="fs_ffo_interest_CM4EL">#REF!</definedName>
    <definedName name="fs_ffo_interest_CMDCC">#REF!</definedName>
    <definedName name="fs_ffo_interest_CMDEC">#REF!</definedName>
    <definedName name="fs_ffo_interest_CMELE">#REF!</definedName>
    <definedName name="fs_ffo_to_debt_CM1EL">#REF!</definedName>
    <definedName name="fs_ffo_to_debt_CM4EL">#REF!</definedName>
    <definedName name="fs_ffo_to_debt_CMDCC">#REF!</definedName>
    <definedName name="fs_ffo_to_debt_CMDEC">#REF!</definedName>
    <definedName name="fs_ffo_to_debt_CMEL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minint_book_ratio_CM1EL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retax_interest_CM1EL">#REF!</definedName>
    <definedName name="fs_pretax_interest_CM4EL">#REF!</definedName>
    <definedName name="fs_pretax_interest_CMDCC">#REF!</definedName>
    <definedName name="fs_pretax_interest_CMDEC">#REF!</definedName>
    <definedName name="fs_pretax_interest_CMEL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roe_CMDCC">#REF!</definedName>
    <definedName name="fs_roe_CMDEC">#REF!</definedName>
    <definedName name="fs_roe_CMDEG">#REF!</definedName>
    <definedName name="fs_roe_CMELE">#REF!</definedName>
    <definedName name="fs_vfs_ratio_sp_CM1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timemap_entry">#REF!</definedName>
    <definedName name="FY2_">#REF!</definedName>
    <definedName name="FY4_">#REF!</definedName>
    <definedName name="gas_rev_detail">#REF!</definedName>
    <definedName name="Global_Asset_Development___Co._10014">#REF!</definedName>
    <definedName name="Goto_Rates" localSheetId="2">#REF!</definedName>
    <definedName name="Goto_Rates">#REF!</definedName>
    <definedName name="GRCF">#REF!</definedName>
    <definedName name="GRCFdiff">#REF!</definedName>
    <definedName name="GRCFold">#REF!</definedName>
    <definedName name="GT_pkg_print">#REF!</definedName>
    <definedName name="hols">#REF!</definedName>
    <definedName name="ICT">#REF!</definedName>
    <definedName name="IDN">#REF!</definedName>
    <definedName name="IFN">#REF!</definedName>
    <definedName name="import">#REF!</definedName>
    <definedName name="importarea">#REF!</definedName>
    <definedName name="importprint">#REF!</definedName>
    <definedName name="input">#REF!</definedName>
    <definedName name="Instructions_for_completing_Income_Statement_template">#REF!</definedName>
    <definedName name="int_amort_detail">#REF!</definedName>
    <definedName name="Intan">#REF!</definedName>
    <definedName name="Intan_106_amt">#REF!</definedName>
    <definedName name="Intangible">#REF!</definedName>
    <definedName name="Interim_macro">#REF!</definedName>
    <definedName name="interimprint">#REF!</definedName>
    <definedName name="is_afudcb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net">#REF!</definedName>
    <definedName name="is_afudcb_dpbg">#REF!</definedName>
    <definedName name="is_afudcb_dsol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ovd">#REF!</definedName>
    <definedName name="is_afudcb_gove">#REF!</definedName>
    <definedName name="is_afudcb_nep">#REF!</definedName>
    <definedName name="is_afudcb_resm">#REF!</definedName>
    <definedName name="is_afudcb_sols">#REF!</definedName>
    <definedName name="is_afudcb_tam">#REF!</definedName>
    <definedName name="is_afudcb_tsc">#REF!</definedName>
    <definedName name="is_afudcb_vent">#REF!</definedName>
    <definedName name="is_afudcb_watr">#REF!</definedName>
    <definedName name="is_afudcb_west">#REF!</definedName>
    <definedName name="is_afudce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earnings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net">#REF!</definedName>
    <definedName name="is_cms_earnings_dpbg">#REF!</definedName>
    <definedName name="is_cms_earnings_dsol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ovd">#REF!</definedName>
    <definedName name="is_cms_earnings_gove">#REF!</definedName>
    <definedName name="is_cms_earnings_nep">#REF!</definedName>
    <definedName name="is_cms_earnings_resm">#REF!</definedName>
    <definedName name="is_cms_earnings_sols">#REF!</definedName>
    <definedName name="is_cms_earnings_tam">#REF!</definedName>
    <definedName name="is_cms_earnings_tsc">#REF!</definedName>
    <definedName name="is_cms_earnings_vent">#REF!</definedName>
    <definedName name="is_cms_earnings_watr">#REF!</definedName>
    <definedName name="is_cms_earnings_west">#REF!</definedName>
    <definedName name="is_depreciation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ebit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net">#REF!</definedName>
    <definedName name="is_ebit_dpbg">#REF!</definedName>
    <definedName name="is_ebit_dsol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fnco">#REF!</definedName>
    <definedName name="is_ebit_fsac">#REF!</definedName>
    <definedName name="is_ebit_fser">#REF!</definedName>
    <definedName name="is_ebit_fstp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ovd">#REF!</definedName>
    <definedName name="is_ebit_gove">#REF!</definedName>
    <definedName name="is_ebit_nep">#REF!</definedName>
    <definedName name="is_ebit_resm">#REF!</definedName>
    <definedName name="is_ebit_sols">#REF!</definedName>
    <definedName name="is_ebit_tam">#REF!</definedName>
    <definedName name="is_ebit_tsc">#REF!</definedName>
    <definedName name="is_ebit_vent">#REF!</definedName>
    <definedName name="is_ebit_watr">#REF!</definedName>
    <definedName name="is_ebit_west">#REF!</definedName>
    <definedName name="is_ebitg">#REF!</definedName>
    <definedName name="is_ebitg_esvc">#REF!</definedName>
    <definedName name="is_ebitm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net">#REF!</definedName>
    <definedName name="is_ebitm_dpbg">#REF!</definedName>
    <definedName name="is_ebitm_dsol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ovd">#REF!</definedName>
    <definedName name="is_ebitm_gove">#REF!</definedName>
    <definedName name="is_ebitm_nep">#REF!</definedName>
    <definedName name="is_ebitm_resm">#REF!</definedName>
    <definedName name="is_ebitm_sols">#REF!</definedName>
    <definedName name="is_ebitm_tam">#REF!</definedName>
    <definedName name="is_ebitm_tsc">#REF!</definedName>
    <definedName name="is_ebitm_vent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DCC">#REF!</definedName>
    <definedName name="is_eps_CMDEC">#REF!</definedName>
    <definedName name="is_eps_CMDEG">#REF!</definedName>
    <definedName name="is_eps_CMELE">#REF!</definedName>
    <definedName name="is_equity_earn">#REF!</definedName>
    <definedName name="is_expenses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DCC">#REF!</definedName>
    <definedName name="is_extitem_dpbg">#REF!</definedName>
    <definedName name="is_extitem_fsac">#REF!</definedName>
    <definedName name="is_extitem_gadd">#REF!</definedName>
    <definedName name="is_extitem_nep">#REF!</definedName>
    <definedName name="is_extitem_tam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ovd">#REF!</definedName>
    <definedName name="is_inc_tax_gov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net">#REF!</definedName>
    <definedName name="is_int_exp_dpbg">#REF!</definedName>
    <definedName name="is_int_exp_dsol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ovd">#REF!</definedName>
    <definedName name="is_int_exp_gove">#REF!</definedName>
    <definedName name="is_int_exp_nep">#REF!</definedName>
    <definedName name="is_int_exp_oper">#REF!</definedName>
    <definedName name="is_int_exp_resm">#REF!</definedName>
    <definedName name="is_int_exp_sols">#REF!</definedName>
    <definedName name="is_int_exp_tam">#REF!</definedName>
    <definedName name="is_int_exp_tsc">#REF!</definedName>
    <definedName name="is_int_exp_vent">#REF!</definedName>
    <definedName name="is_int_exp_watr">#REF!</definedName>
    <definedName name="is_int_exp_west">#REF!</definedName>
    <definedName name="is_int_inc_oper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ltd_amt">#REF!</definedName>
    <definedName name="is_ltd_int">#REF!</definedName>
    <definedName name="is_minint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ovd">#REF!</definedName>
    <definedName name="is_minint_gov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net">#REF!</definedName>
    <definedName name="is_minint_int_dpbg">#REF!</definedName>
    <definedName name="is_minint_int_dsol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ovd">#REF!</definedName>
    <definedName name="is_minint_int_gove">#REF!</definedName>
    <definedName name="is_minint_int_nep">#REF!</definedName>
    <definedName name="is_minint_int_resm">#REF!</definedName>
    <definedName name="is_minint_int_sols">#REF!</definedName>
    <definedName name="is_minint_int_tam">#REF!</definedName>
    <definedName name="is_minint_int_tsc">#REF!</definedName>
    <definedName name="is_minint_int_vent">#REF!</definedName>
    <definedName name="is_minint_int_watr">#REF!</definedName>
    <definedName name="is_minint_int_west">#REF!</definedName>
    <definedName name="is_minint_nep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net">#REF!</definedName>
    <definedName name="is_minint_quips_dpbg">#REF!</definedName>
    <definedName name="is_minint_quips_dsol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er">#REF!</definedName>
    <definedName name="is_minint_quips_fstp">#REF!</definedName>
    <definedName name="is_minint_quips_gadi">#REF!</definedName>
    <definedName name="is_minint_quips_govd">#REF!</definedName>
    <definedName name="is_minint_quips_gove">#REF!</definedName>
    <definedName name="is_minint_quips_nep">#REF!</definedName>
    <definedName name="is_minint_quips_resm">#REF!</definedName>
    <definedName name="is_minint_quips_tam">#REF!</definedName>
    <definedName name="is_minint_quips_tsc">#REF!</definedName>
    <definedName name="is_minint_quips_vent">#REF!</definedName>
    <definedName name="is_minint_quips_watr">#REF!</definedName>
    <definedName name="is_minint_quips_west">#REF!</definedName>
    <definedName name="is_minint_resm">#REF!</definedName>
    <definedName name="is_minint_sols">#REF!</definedName>
    <definedName name="is_minint_tam">#REF!</definedName>
    <definedName name="is_minint_tsc">#REF!</definedName>
    <definedName name="is_minint_vent">#REF!</definedName>
    <definedName name="is_minint_vfs_CM1DC">#REF!</definedName>
    <definedName name="is_minint_vfs_CM1DE">#REF!</definedName>
    <definedName name="is_minint_vfs_CM1EL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netincom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revenu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net">#REF!</definedName>
    <definedName name="is_op_revenue_dpbg">#REF!</definedName>
    <definedName name="is_op_revenue_dsol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ovd">#REF!</definedName>
    <definedName name="is_op_revenue_gove">#REF!</definedName>
    <definedName name="is_op_revenue_nep">#REF!</definedName>
    <definedName name="is_op_revenue_resm">#REF!</definedName>
    <definedName name="is_op_revenue_sols">#REF!</definedName>
    <definedName name="is_op_revenue_tam">#REF!</definedName>
    <definedName name="is_op_revenue_tsc">#REF!</definedName>
    <definedName name="is_op_revenue_vent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dcc">#REF!</definedName>
    <definedName name="is_othint_inco">#REF!</definedName>
    <definedName name="is_othint_nop">#REF!</definedName>
    <definedName name="is_pfin_adj">#REF!</definedName>
    <definedName name="is_pfin_adj_esvc">#REF!</definedName>
    <definedName name="is_pfin_adj_new_esvc">#REF!</definedName>
    <definedName name="is_pfin_gross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net">#REF!</definedName>
    <definedName name="is_pfs_div_dpbg">#REF!</definedName>
    <definedName name="is_pfs_div_dsol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ovd">#REF!</definedName>
    <definedName name="is_pfs_div_gove">#REF!</definedName>
    <definedName name="is_pfs_div_nep">#REF!</definedName>
    <definedName name="is_pfs_div_resm">#REF!</definedName>
    <definedName name="is_pfs_div_sols">#REF!</definedName>
    <definedName name="is_pfs_div_tam">#REF!</definedName>
    <definedName name="is_pfs_div_tsc">#REF!</definedName>
    <definedName name="is_pfs_div_vent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gad">#REF!</definedName>
    <definedName name="is_rev_oth_or">#REF!</definedName>
    <definedName name="is_subs_total">#REF!</definedName>
    <definedName name="is_tax_cu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ot_inc_taxes">#REF!</definedName>
    <definedName name="is_tot_oth_inc">#REF!</definedName>
    <definedName name="Jan_Y1">#REF!</definedName>
    <definedName name="Jan_Y2">#REF!</definedName>
    <definedName name="Jan_Y3">#REF!</definedName>
    <definedName name="January">#REF!</definedName>
    <definedName name="January_recon">#REF!</definedName>
    <definedName name="JLB_Inputs">#REF!</definedName>
    <definedName name="Journal">#REF!</definedName>
    <definedName name="Jul_Y1">#REF!</definedName>
    <definedName name="Jul_Y2">#REF!</definedName>
    <definedName name="Jul_Y3">#REF!</definedName>
    <definedName name="July">#REF!</definedName>
    <definedName name="July_recon">#REF!</definedName>
    <definedName name="Jun_Y1">#REF!</definedName>
    <definedName name="Jun_Y2">#REF!</definedName>
    <definedName name="Jun_Y3">#REF!</definedName>
    <definedName name="June">#REF!</definedName>
    <definedName name="June_recon">#REF!</definedName>
    <definedName name="key_asset_cur">#REF!</definedName>
    <definedName name="key_asset_prev">#REF!</definedName>
    <definedName name="KPSC">#REF!</definedName>
    <definedName name="KPSCMaint">#REF!</definedName>
    <definedName name="last_year">#REF!</definedName>
    <definedName name="lookup">#REF!</definedName>
    <definedName name="LYN">#REF!</definedName>
    <definedName name="m">#REF!</definedName>
    <definedName name="Mar_Y1">#REF!</definedName>
    <definedName name="Mar_Y2">#REF!</definedName>
    <definedName name="Mar_Y3">#REF!</definedName>
    <definedName name="March">#REF!</definedName>
    <definedName name="March_recon">#REF!</definedName>
    <definedName name="May">#REF!</definedName>
    <definedName name="May_recon">#REF!</definedName>
    <definedName name="May_Y1">#REF!</definedName>
    <definedName name="May_Y2">#REF!</definedName>
    <definedName name="May_Y3">#REF!</definedName>
    <definedName name="menu_inputs">#REF!</definedName>
    <definedName name="menu_select">#REF!</definedName>
    <definedName name="mgtcm">#REF!</definedName>
    <definedName name="MgtRpt_CF">#REF!</definedName>
    <definedName name="MgtRpt_EBIT">#REF!</definedName>
    <definedName name="mgtytd">#REF!</definedName>
    <definedName name="min_int_ebit_detail">#REF!</definedName>
    <definedName name="min_int_int_detail">#REF!</definedName>
    <definedName name="MINCR">#REF!</definedName>
    <definedName name="Mo">#REF!</definedName>
    <definedName name="Month">#REF!</definedName>
    <definedName name="Month_Report">#REF!</definedName>
    <definedName name="MONTHLY">#REF!</definedName>
    <definedName name="Mthyr">#REF!</definedName>
    <definedName name="Net_Property__Plant_and_Equipment">#REF!</definedName>
    <definedName name="new">#REF!</definedName>
    <definedName name="non_cur_assets">"="</definedName>
    <definedName name="NOPHrs">#REF!</definedName>
    <definedName name="notes">#REF!</definedName>
    <definedName name="Nov_Y1">#REF!</definedName>
    <definedName name="Nov_Y2">#REF!</definedName>
    <definedName name="Nov_Y3">#REF!</definedName>
    <definedName name="November">#REF!</definedName>
    <definedName name="November_recon">#REF!</definedName>
    <definedName name="NPHrs">#REF!</definedName>
    <definedName name="nSFE">#REF!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ct_Y1">#REF!</definedName>
    <definedName name="Oct_Y2">#REF!</definedName>
    <definedName name="Oct_Y3">#REF!</definedName>
    <definedName name="October">#REF!</definedName>
    <definedName name="October_recon">#REF!</definedName>
    <definedName name="om_exp_detail">#REF!</definedName>
    <definedName name="OPC">#REF!</definedName>
    <definedName name="OPL">#REF!</definedName>
    <definedName name="OPR">#REF!</definedName>
    <definedName name="option_type_id">#REF!</definedName>
    <definedName name="OptionType">#REF!</definedName>
    <definedName name="OTHER">#REF!</definedName>
    <definedName name="other_inc_ded_detail">#REF!</definedName>
    <definedName name="other_invest_detail">#REF!</definedName>
    <definedName name="other_rev_detail">#REF!</definedName>
    <definedName name="page1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rtialBarrier">[0]!PartialBarrier</definedName>
    <definedName name="PED">#REF!</definedName>
    <definedName name="PEPL__Pan_Gathering___Co._10042">#REF!</definedName>
    <definedName name="PER">#REF!</definedName>
    <definedName name="PERIOD">#REF!</definedName>
    <definedName name="PeriodF">#REF!</definedName>
    <definedName name="phil">#REF!</definedName>
    <definedName name="PLANT_IN_SERVICE">#REF!</definedName>
    <definedName name="portfolio_summary">#REF!</definedName>
    <definedName name="Pr_mth_lease">#REF!</definedName>
    <definedName name="prev_alpha_month">#REF!</definedName>
    <definedName name="prev_dec">#REF!</definedName>
    <definedName name="prev_month">#REF!</definedName>
    <definedName name="prev_year">#REF!</definedName>
    <definedName name="PriceHrsTable">#REF!</definedName>
    <definedName name="PRINT">#REF!</definedName>
    <definedName name="_xlnm.Print_Area" localSheetId="1">'0182715'!$A$1:$J$102</definedName>
    <definedName name="_xlnm.Print_Area" localSheetId="2">'0182751'!$A$1:$I$72</definedName>
    <definedName name="_xlnm.Print_Area" localSheetId="3">'0186115'!$A$1:$H$79</definedName>
    <definedName name="_xlnm.Print_Area" localSheetId="0">Summary!$A$1:$E$10</definedName>
    <definedName name="print3">#REF!</definedName>
    <definedName name="print4">#REF!</definedName>
    <definedName name="print5">#REF!</definedName>
    <definedName name="printall">#REF!</definedName>
    <definedName name="proj_ebits_non_pfin">#REF!</definedName>
    <definedName name="proj_ebits_pfin">#REF!</definedName>
    <definedName name="put_call_id">#REF!</definedName>
    <definedName name="q_data_cap">#REF!</definedName>
    <definedName name="qreport">#REF!</definedName>
    <definedName name="qtr_budget">#REF!</definedName>
    <definedName name="QtrCALC">#REF!</definedName>
    <definedName name="qtrcore">#REF!</definedName>
    <definedName name="qtronly">#REF!</definedName>
    <definedName name="RATIOS">#REF!</definedName>
    <definedName name="RBN">#REF!</definedName>
    <definedName name="RBU">#REF!</definedName>
    <definedName name="recon1">#REF!</definedName>
    <definedName name="recon2">#REF!</definedName>
    <definedName name="region_id">#REF!</definedName>
    <definedName name="return_of_cap_detail">#REF!</definedName>
    <definedName name="rick">#REF!</definedName>
    <definedName name="RicksPage">#REF!</definedName>
    <definedName name="roce">#REF!</definedName>
    <definedName name="ROCE_Act">#REF!</definedName>
    <definedName name="ROCE_Actual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dnet">#REF!</definedName>
    <definedName name="roce_ending_cap_fsac">#REF!</definedName>
    <definedName name="roce_ending_cap_gadd">#REF!</definedName>
    <definedName name="roce_ending_cap_nep">#REF!</definedName>
    <definedName name="roce_ending_cap_tam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fR">#REF!</definedName>
    <definedName name="RofRdiff">#REF!</definedName>
    <definedName name="RofRold">#REF!</definedName>
    <definedName name="RTT">#REF!</definedName>
    <definedName name="runperiod1input">#REF!</definedName>
    <definedName name="SCD">#REF!</definedName>
    <definedName name="SCHA">#REF!</definedName>
    <definedName name="SCN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p_Y1">#REF!</definedName>
    <definedName name="Sep_Y2">#REF!</definedName>
    <definedName name="Sep_Y3">#REF!</definedName>
    <definedName name="Sepqtr">#REF!</definedName>
    <definedName name="September">#REF!</definedName>
    <definedName name="September_recon">#REF!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eetinteger">#REF!</definedName>
    <definedName name="SIT">#REF!</definedName>
    <definedName name="SLD">#REF!</definedName>
    <definedName name="SLN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TD">#REF!</definedName>
    <definedName name="STN">#REF!</definedName>
    <definedName name="STORES_EXPENSE">#REF!</definedName>
    <definedName name="Sumbal1">#REF!</definedName>
    <definedName name="Sumbal2">#REF!</definedName>
    <definedName name="Sumbal3">#REF!</definedName>
    <definedName name="SummBal1">#REF!</definedName>
    <definedName name="SumVar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yty_value">#REF!</definedName>
    <definedName name="tableinput">#REF!</definedName>
    <definedName name="TAXRECONTABLE">#REF!</definedName>
    <definedName name="Testyear">#REF!</definedName>
    <definedName name="TESTYR">#REF!</definedName>
    <definedName name="TIEPT_COMM_EARN">#REF!</definedName>
    <definedName name="TIEPT_EBIT">#REF!</definedName>
    <definedName name="TIEPT_ROCE">#REF!</definedName>
    <definedName name="TIEPT_WRKGCAP">#REF!</definedName>
    <definedName name="time_map_id">#REF!</definedName>
    <definedName name="title2">#REF!</definedName>
    <definedName name="title3">#REF!</definedName>
    <definedName name="title4">#REF!</definedName>
    <definedName name="TOTAL_ASSETS">#REF!</definedName>
    <definedName name="Total_Current_Assets">#REF!</definedName>
    <definedName name="Total_Current_Liabilities">#REF!</definedName>
    <definedName name="TOTAL_EQUITY">#REF!</definedName>
    <definedName name="TOTAL_LIABILITIES">#REF!</definedName>
    <definedName name="TOTAL_LIABILITIES_AND_EQUITY">#REF!</definedName>
    <definedName name="Total_Non_Current_Assets">#REF!</definedName>
    <definedName name="Total_Non_Current_Liabilities">#REF!</definedName>
    <definedName name="trader_id">#REF!</definedName>
    <definedName name="TREE_BU">#REF!</definedName>
    <definedName name="TREE_D">#REF!</definedName>
    <definedName name="TREE_P">#REF!</definedName>
    <definedName name="TREE_PJ">#REF!</definedName>
    <definedName name="TTD_GL">#REF!</definedName>
    <definedName name="TTD_Report">#REF!</definedName>
    <definedName name="Type">#REF!</definedName>
    <definedName name="UncollExp">#REF!</definedName>
    <definedName name="UncollRatio">#REF!</definedName>
    <definedName name="unident_proj_ebits">#REF!</definedName>
    <definedName name="Upload_Journal">#REF!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OPHrs">#REF!</definedName>
    <definedName name="VPHrs">#REF!</definedName>
    <definedName name="vrenddate">#REF!</definedName>
    <definedName name="vrstartdate">#REF!</definedName>
    <definedName name="What">[0]!What</definedName>
    <definedName name="work_cap_oth_detail">#REF!</definedName>
    <definedName name="year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CUR">#REF!</definedName>
    <definedName name="YTD">#REF!</definedName>
    <definedName name="ytd_budget">#REF!</definedName>
    <definedName name="YTD_Details">#REF!</definedName>
    <definedName name="YTD_Report">#REF!</definedName>
    <definedName name="Z_APR_ACCRUALS">#REF!</definedName>
    <definedName name="Z_APR_EARN">#REF!</definedName>
    <definedName name="Z_APR_FASB115">#REF!</definedName>
    <definedName name="Z_AUG_ACCRUALS">#REF!</definedName>
    <definedName name="Z_AUG_EARN">#REF!</definedName>
    <definedName name="Z_AUG_FASB115">#REF!</definedName>
    <definedName name="Z_CUR_ACCRUALS">#REF!</definedName>
    <definedName name="Z_CUR_EARN">#REF!</definedName>
    <definedName name="Z_CUR_FASB115">#REF!</definedName>
    <definedName name="Z_DEC_ACCRUALS">#REF!</definedName>
    <definedName name="Z_DEC_EARN">#REF!</definedName>
    <definedName name="Z_DEC_FASB115">#REF!</definedName>
    <definedName name="Z_FEB_ACCRUALS">#REF!</definedName>
    <definedName name="Z_FEB_EARN">#REF!</definedName>
    <definedName name="Z_FEB_FASB115">#REF!</definedName>
    <definedName name="Z_JAN_ACCRUALS">#REF!</definedName>
    <definedName name="Z_JAN_EARN">#REF!</definedName>
    <definedName name="Z_JAN_FASB115">#REF!</definedName>
    <definedName name="Z_JUL_ACCRUALS">#REF!</definedName>
    <definedName name="Z_JUL_EARN">#REF!</definedName>
    <definedName name="Z_JUL_FASB115">#REF!</definedName>
    <definedName name="Z_JUN_ACCRUALS">#REF!</definedName>
    <definedName name="Z_JUN_EARN">#REF!</definedName>
    <definedName name="Z_JUN_FASB115">#REF!</definedName>
    <definedName name="Z_MAR_ACCRUALS">#REF!</definedName>
    <definedName name="Z_MAR_EARN">#REF!</definedName>
    <definedName name="Z_MAR_FASB115">#REF!</definedName>
    <definedName name="Z_MAY_ACCRUALS">#REF!</definedName>
    <definedName name="Z_MAY_EARN">#REF!</definedName>
    <definedName name="Z_MAY_FASB115">#REF!</definedName>
    <definedName name="Z_NOV_ACCRUALS">#REF!</definedName>
    <definedName name="Z_NOV_EARN">#REF!</definedName>
    <definedName name="Z_NOV_FASB115">#REF!</definedName>
    <definedName name="Z_OCT_ACCRUALS">#REF!</definedName>
    <definedName name="Z_OCT_EARN">#REF!</definedName>
    <definedName name="Z_OCT_FASB115">#REF!</definedName>
    <definedName name="Z_SEP_ACCRUALS">#REF!</definedName>
    <definedName name="Z_SEP_EARN">#REF!</definedName>
    <definedName name="Z_SEP_FASB11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4" l="1"/>
  <c r="D60" i="4"/>
  <c r="D61" i="4" s="1"/>
  <c r="E59" i="4"/>
  <c r="E58" i="4"/>
  <c r="D58" i="4"/>
  <c r="D57" i="4"/>
  <c r="E57" i="4" s="1"/>
  <c r="E56" i="4"/>
  <c r="D56" i="4"/>
  <c r="D55" i="4"/>
  <c r="E55" i="4" s="1"/>
  <c r="E54" i="4"/>
  <c r="D54" i="4"/>
  <c r="D53" i="4"/>
  <c r="E53" i="4" s="1"/>
  <c r="E52" i="4"/>
  <c r="D52" i="4"/>
  <c r="D51" i="4"/>
  <c r="E51" i="4" s="1"/>
  <c r="E50" i="4"/>
  <c r="D50" i="4"/>
  <c r="D49" i="4"/>
  <c r="E49" i="4" s="1"/>
  <c r="E48" i="4"/>
  <c r="D48" i="4"/>
  <c r="D47" i="4"/>
  <c r="E47" i="4" s="1"/>
  <c r="E46" i="4"/>
  <c r="D46" i="4"/>
  <c r="D45" i="4"/>
  <c r="E45" i="4" s="1"/>
  <c r="E44" i="4"/>
  <c r="D44" i="4"/>
  <c r="D43" i="4"/>
  <c r="E43" i="4" s="1"/>
  <c r="E42" i="4"/>
  <c r="D42" i="4"/>
  <c r="D41" i="4"/>
  <c r="E41" i="4" s="1"/>
  <c r="E40" i="4"/>
  <c r="D40" i="4"/>
  <c r="D39" i="4"/>
  <c r="E39" i="4" s="1"/>
  <c r="E38" i="4"/>
  <c r="D38" i="4"/>
  <c r="D37" i="4"/>
  <c r="E37" i="4" s="1"/>
  <c r="E36" i="4"/>
  <c r="D36" i="4"/>
  <c r="D35" i="4"/>
  <c r="E35" i="4" s="1"/>
  <c r="E34" i="4"/>
  <c r="D34" i="4"/>
  <c r="D33" i="4"/>
  <c r="E33" i="4" s="1"/>
  <c r="E32" i="4"/>
  <c r="D32" i="4"/>
  <c r="D31" i="4"/>
  <c r="E31" i="4" s="1"/>
  <c r="E30" i="4"/>
  <c r="D30" i="4"/>
  <c r="D29" i="4"/>
  <c r="E29" i="4" s="1"/>
  <c r="E28" i="4"/>
  <c r="D28" i="4"/>
  <c r="D27" i="4"/>
  <c r="E27" i="4" s="1"/>
  <c r="E26" i="4"/>
  <c r="D26" i="4"/>
  <c r="D25" i="4"/>
  <c r="E25" i="4" s="1"/>
  <c r="E24" i="4"/>
  <c r="D24" i="4"/>
  <c r="D23" i="4"/>
  <c r="E23" i="4" s="1"/>
  <c r="E22" i="4"/>
  <c r="D22" i="4"/>
  <c r="D21" i="4"/>
  <c r="E21" i="4" s="1"/>
  <c r="E20" i="4"/>
  <c r="D20" i="4"/>
  <c r="D19" i="4"/>
  <c r="E19" i="4" s="1"/>
  <c r="E18" i="4"/>
  <c r="D18" i="4"/>
  <c r="D17" i="4"/>
  <c r="E17" i="4" s="1"/>
  <c r="E16" i="4"/>
  <c r="D16" i="4"/>
  <c r="D15" i="4"/>
  <c r="E15" i="4" s="1"/>
  <c r="E14" i="4"/>
  <c r="D14" i="4"/>
  <c r="D13" i="4"/>
  <c r="E13" i="4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E12" i="4"/>
  <c r="D12" i="4"/>
  <c r="A12" i="4"/>
  <c r="D11" i="4"/>
  <c r="E11" i="4" s="1"/>
  <c r="J10" i="4"/>
  <c r="I10" i="4"/>
  <c r="G10" i="4"/>
  <c r="D57" i="3"/>
  <c r="E56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10" i="3"/>
  <c r="E9" i="3"/>
  <c r="D9" i="3"/>
  <c r="D10" i="3" s="1"/>
  <c r="B9" i="3"/>
  <c r="B10" i="3" s="1"/>
  <c r="A9" i="3"/>
  <c r="E8" i="3"/>
  <c r="H8" i="3" s="1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J18" i="2"/>
  <c r="I18" i="2"/>
  <c r="E18" i="2"/>
  <c r="C18" i="2"/>
  <c r="J17" i="2"/>
  <c r="I17" i="2"/>
  <c r="C17" i="2"/>
  <c r="C16" i="2"/>
  <c r="C15" i="2"/>
  <c r="C14" i="2"/>
  <c r="C13" i="2"/>
  <c r="C12" i="2"/>
  <c r="C11" i="2"/>
  <c r="D10" i="2"/>
  <c r="I10" i="2" s="1"/>
  <c r="C10" i="2"/>
  <c r="E10" i="2" s="1"/>
  <c r="B10" i="2"/>
  <c r="J9" i="2"/>
  <c r="I9" i="2"/>
  <c r="E9" i="2"/>
  <c r="F9" i="2" s="1"/>
  <c r="D9" i="2"/>
  <c r="J10" i="2" l="1"/>
  <c r="F10" i="2"/>
  <c r="B11" i="2" s="1"/>
  <c r="D58" i="3"/>
  <c r="E57" i="3"/>
  <c r="H9" i="3"/>
  <c r="H10" i="3" s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G11" i="4"/>
  <c r="D62" i="4"/>
  <c r="E61" i="4"/>
  <c r="D11" i="3"/>
  <c r="E10" i="3"/>
  <c r="G12" i="4" l="1"/>
  <c r="J11" i="4"/>
  <c r="E58" i="3"/>
  <c r="D59" i="3"/>
  <c r="D12" i="3"/>
  <c r="E11" i="3"/>
  <c r="H11" i="3" s="1"/>
  <c r="E62" i="4"/>
  <c r="I62" i="4" s="1"/>
  <c r="D63" i="4"/>
  <c r="D11" i="2"/>
  <c r="I63" i="4" l="1"/>
  <c r="D64" i="4"/>
  <c r="E63" i="4"/>
  <c r="E12" i="3"/>
  <c r="H12" i="3" s="1"/>
  <c r="D13" i="3"/>
  <c r="I11" i="2"/>
  <c r="E11" i="2"/>
  <c r="E59" i="3"/>
  <c r="D60" i="3"/>
  <c r="J12" i="4"/>
  <c r="G13" i="4"/>
  <c r="J11" i="2" l="1"/>
  <c r="F11" i="2"/>
  <c r="B12" i="2" s="1"/>
  <c r="G14" i="4"/>
  <c r="J13" i="4"/>
  <c r="E60" i="3"/>
  <c r="D61" i="3"/>
  <c r="E13" i="3"/>
  <c r="H13" i="3" s="1"/>
  <c r="D14" i="3"/>
  <c r="E64" i="4"/>
  <c r="I64" i="4" s="1"/>
  <c r="D65" i="4"/>
  <c r="D66" i="4" l="1"/>
  <c r="E65" i="4"/>
  <c r="I65" i="4" s="1"/>
  <c r="D15" i="3"/>
  <c r="E14" i="3"/>
  <c r="H14" i="3" s="1"/>
  <c r="E61" i="3"/>
  <c r="D62" i="3"/>
  <c r="J14" i="4"/>
  <c r="G15" i="4"/>
  <c r="D12" i="2"/>
  <c r="I12" i="2" l="1"/>
  <c r="E12" i="2"/>
  <c r="G16" i="4"/>
  <c r="J15" i="4"/>
  <c r="E66" i="4"/>
  <c r="I66" i="4" s="1"/>
  <c r="D67" i="4"/>
  <c r="D63" i="3"/>
  <c r="E62" i="3"/>
  <c r="E15" i="3"/>
  <c r="H15" i="3" s="1"/>
  <c r="D16" i="3"/>
  <c r="J16" i="4" l="1"/>
  <c r="G17" i="4"/>
  <c r="J12" i="2"/>
  <c r="F12" i="2"/>
  <c r="B13" i="2" s="1"/>
  <c r="D17" i="3"/>
  <c r="E16" i="3"/>
  <c r="H16" i="3" s="1"/>
  <c r="D64" i="3"/>
  <c r="E63" i="3"/>
  <c r="D68" i="4"/>
  <c r="E67" i="4"/>
  <c r="I67" i="4" s="1"/>
  <c r="D13" i="2" l="1"/>
  <c r="E68" i="4"/>
  <c r="I68" i="4" s="1"/>
  <c r="D69" i="4"/>
  <c r="D65" i="3"/>
  <c r="E64" i="3"/>
  <c r="E17" i="3"/>
  <c r="H17" i="3" s="1"/>
  <c r="D18" i="3"/>
  <c r="G18" i="4"/>
  <c r="J17" i="4"/>
  <c r="J18" i="4" l="1"/>
  <c r="G19" i="4"/>
  <c r="E18" i="3"/>
  <c r="H18" i="3" s="1"/>
  <c r="D19" i="3"/>
  <c r="E65" i="3"/>
  <c r="D66" i="3"/>
  <c r="D70" i="4"/>
  <c r="E70" i="4" s="1"/>
  <c r="E69" i="4"/>
  <c r="I69" i="4" s="1"/>
  <c r="I70" i="4" s="1"/>
  <c r="I13" i="2"/>
  <c r="E13" i="2"/>
  <c r="D67" i="3" l="1"/>
  <c r="E67" i="3" s="1"/>
  <c r="E66" i="3"/>
  <c r="J13" i="2"/>
  <c r="F13" i="2"/>
  <c r="B14" i="2" s="1"/>
  <c r="G20" i="4"/>
  <c r="J19" i="4"/>
  <c r="D20" i="3"/>
  <c r="E19" i="3"/>
  <c r="H19" i="3" s="1"/>
  <c r="H20" i="3" l="1"/>
  <c r="D21" i="3"/>
  <c r="E20" i="3"/>
  <c r="J20" i="4"/>
  <c r="G21" i="4"/>
  <c r="D14" i="2"/>
  <c r="I14" i="2" l="1"/>
  <c r="E14" i="2"/>
  <c r="G22" i="4"/>
  <c r="J21" i="4"/>
  <c r="D22" i="3"/>
  <c r="E21" i="3"/>
  <c r="H21" i="3" s="1"/>
  <c r="J22" i="4" l="1"/>
  <c r="G23" i="4"/>
  <c r="D23" i="3"/>
  <c r="E22" i="3"/>
  <c r="H22" i="3" s="1"/>
  <c r="J14" i="2"/>
  <c r="F14" i="2"/>
  <c r="B15" i="2" s="1"/>
  <c r="D15" i="2" l="1"/>
  <c r="D24" i="3"/>
  <c r="E23" i="3"/>
  <c r="H23" i="3" s="1"/>
  <c r="G24" i="4"/>
  <c r="J23" i="4"/>
  <c r="J24" i="4" l="1"/>
  <c r="G25" i="4"/>
  <c r="E24" i="3"/>
  <c r="H24" i="3" s="1"/>
  <c r="D25" i="3"/>
  <c r="I15" i="2"/>
  <c r="E15" i="2"/>
  <c r="J15" i="2" l="1"/>
  <c r="F15" i="2"/>
  <c r="B16" i="2" s="1"/>
  <c r="E25" i="3"/>
  <c r="H25" i="3" s="1"/>
  <c r="D26" i="3"/>
  <c r="G26" i="4"/>
  <c r="J25" i="4"/>
  <c r="J26" i="4" l="1"/>
  <c r="G27" i="4"/>
  <c r="D27" i="3"/>
  <c r="E26" i="3"/>
  <c r="H26" i="3" s="1"/>
  <c r="D16" i="2"/>
  <c r="H27" i="3" l="1"/>
  <c r="I16" i="2"/>
  <c r="E16" i="2"/>
  <c r="E27" i="3"/>
  <c r="D28" i="3"/>
  <c r="G28" i="4"/>
  <c r="J27" i="4"/>
  <c r="J28" i="4" l="1"/>
  <c r="G29" i="4"/>
  <c r="D29" i="3"/>
  <c r="E28" i="3"/>
  <c r="J16" i="2"/>
  <c r="F16" i="2"/>
  <c r="B17" i="2" s="1"/>
  <c r="F17" i="2" s="1"/>
  <c r="B18" i="2" s="1"/>
  <c r="F18" i="2" s="1"/>
  <c r="B19" i="2" s="1"/>
  <c r="H28" i="3"/>
  <c r="E29" i="3" l="1"/>
  <c r="D30" i="3"/>
  <c r="D19" i="2"/>
  <c r="H29" i="3"/>
  <c r="G30" i="4"/>
  <c r="J29" i="4"/>
  <c r="J30" i="4" l="1"/>
  <c r="G31" i="4"/>
  <c r="E30" i="3"/>
  <c r="H30" i="3" s="1"/>
  <c r="D31" i="3"/>
  <c r="I19" i="2"/>
  <c r="E19" i="2"/>
  <c r="H31" i="3" l="1"/>
  <c r="J19" i="2"/>
  <c r="F19" i="2"/>
  <c r="B20" i="2" s="1"/>
  <c r="D32" i="3"/>
  <c r="E31" i="3"/>
  <c r="G32" i="4"/>
  <c r="J31" i="4"/>
  <c r="J32" i="4" l="1"/>
  <c r="G33" i="4"/>
  <c r="D33" i="3"/>
  <c r="E32" i="3"/>
  <c r="D20" i="2"/>
  <c r="H32" i="3"/>
  <c r="H33" i="3" l="1"/>
  <c r="I20" i="2"/>
  <c r="E20" i="2"/>
  <c r="D34" i="3"/>
  <c r="E33" i="3"/>
  <c r="G34" i="4"/>
  <c r="J33" i="4"/>
  <c r="H34" i="3" l="1"/>
  <c r="J34" i="4"/>
  <c r="G35" i="4"/>
  <c r="D35" i="3"/>
  <c r="E34" i="3"/>
  <c r="J20" i="2"/>
  <c r="F20" i="2"/>
  <c r="B21" i="2" s="1"/>
  <c r="H35" i="3" l="1"/>
  <c r="D21" i="2"/>
  <c r="D36" i="3"/>
  <c r="E35" i="3"/>
  <c r="G36" i="4"/>
  <c r="J35" i="4"/>
  <c r="E36" i="3" l="1"/>
  <c r="H36" i="3" s="1"/>
  <c r="D37" i="3"/>
  <c r="I21" i="2"/>
  <c r="E21" i="2"/>
  <c r="J36" i="4"/>
  <c r="G37" i="4"/>
  <c r="H37" i="3" l="1"/>
  <c r="G38" i="4"/>
  <c r="J37" i="4"/>
  <c r="J21" i="2"/>
  <c r="F21" i="2"/>
  <c r="B22" i="2" s="1"/>
  <c r="E37" i="3"/>
  <c r="D38" i="3"/>
  <c r="H38" i="3" l="1"/>
  <c r="D39" i="3"/>
  <c r="E38" i="3"/>
  <c r="D22" i="2"/>
  <c r="J38" i="4"/>
  <c r="G39" i="4"/>
  <c r="E39" i="3" l="1"/>
  <c r="D40" i="3"/>
  <c r="G40" i="4"/>
  <c r="J39" i="4"/>
  <c r="I22" i="2"/>
  <c r="E22" i="2"/>
  <c r="H39" i="3"/>
  <c r="H40" i="3" l="1"/>
  <c r="J40" i="4"/>
  <c r="G41" i="4"/>
  <c r="J22" i="2"/>
  <c r="F22" i="2"/>
  <c r="B23" i="2" s="1"/>
  <c r="D41" i="3"/>
  <c r="E40" i="3"/>
  <c r="E41" i="3" l="1"/>
  <c r="H41" i="3" s="1"/>
  <c r="D42" i="3"/>
  <c r="D23" i="2"/>
  <c r="G42" i="4"/>
  <c r="J41" i="4"/>
  <c r="J42" i="4" l="1"/>
  <c r="G43" i="4"/>
  <c r="I23" i="2"/>
  <c r="E23" i="2"/>
  <c r="E42" i="3"/>
  <c r="H42" i="3" s="1"/>
  <c r="D43" i="3"/>
  <c r="H43" i="3" l="1"/>
  <c r="D44" i="3"/>
  <c r="E43" i="3"/>
  <c r="J23" i="2"/>
  <c r="F23" i="2"/>
  <c r="B24" i="2" s="1"/>
  <c r="G44" i="4"/>
  <c r="J43" i="4"/>
  <c r="J44" i="4" l="1"/>
  <c r="G45" i="4"/>
  <c r="D24" i="2"/>
  <c r="D45" i="3"/>
  <c r="E44" i="3"/>
  <c r="H44" i="3" s="1"/>
  <c r="D46" i="3" l="1"/>
  <c r="E45" i="3"/>
  <c r="H45" i="3" s="1"/>
  <c r="I24" i="2"/>
  <c r="E24" i="2"/>
  <c r="G46" i="4"/>
  <c r="J45" i="4"/>
  <c r="H46" i="3" l="1"/>
  <c r="J46" i="4"/>
  <c r="G47" i="4"/>
  <c r="D47" i="3"/>
  <c r="E46" i="3"/>
  <c r="J24" i="2"/>
  <c r="F24" i="2"/>
  <c r="B25" i="2" s="1"/>
  <c r="D25" i="2" l="1"/>
  <c r="E47" i="3"/>
  <c r="D48" i="3"/>
  <c r="G48" i="4"/>
  <c r="J47" i="4"/>
  <c r="H47" i="3"/>
  <c r="H48" i="3" l="1"/>
  <c r="J48" i="4"/>
  <c r="G49" i="4"/>
  <c r="E48" i="3"/>
  <c r="D49" i="3"/>
  <c r="I25" i="2"/>
  <c r="E25" i="2"/>
  <c r="J25" i="2" l="1"/>
  <c r="F25" i="2"/>
  <c r="B26" i="2" s="1"/>
  <c r="D50" i="3"/>
  <c r="E49" i="3"/>
  <c r="G50" i="4"/>
  <c r="J49" i="4"/>
  <c r="H49" i="3"/>
  <c r="J50" i="4" l="1"/>
  <c r="G51" i="4"/>
  <c r="D51" i="3"/>
  <c r="E50" i="3"/>
  <c r="H50" i="3" s="1"/>
  <c r="D26" i="2"/>
  <c r="E51" i="3" l="1"/>
  <c r="H51" i="3" s="1"/>
  <c r="D52" i="3"/>
  <c r="G52" i="4"/>
  <c r="J51" i="4"/>
  <c r="I26" i="2"/>
  <c r="E26" i="2"/>
  <c r="J26" i="2" l="1"/>
  <c r="F26" i="2"/>
  <c r="B27" i="2" s="1"/>
  <c r="J52" i="4"/>
  <c r="G53" i="4"/>
  <c r="D53" i="3"/>
  <c r="E52" i="3"/>
  <c r="H52" i="3" s="1"/>
  <c r="D27" i="2" l="1"/>
  <c r="E53" i="3"/>
  <c r="H53" i="3" s="1"/>
  <c r="D54" i="3"/>
  <c r="G54" i="4"/>
  <c r="J53" i="4"/>
  <c r="E54" i="3" l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D55" i="3"/>
  <c r="E55" i="3" s="1"/>
  <c r="J54" i="4"/>
  <c r="G55" i="4"/>
  <c r="E27" i="2"/>
  <c r="I27" i="2"/>
  <c r="J27" i="2" l="1"/>
  <c r="F27" i="2"/>
  <c r="B28" i="2" s="1"/>
  <c r="G56" i="4"/>
  <c r="J55" i="4"/>
  <c r="J56" i="4" l="1"/>
  <c r="G57" i="4"/>
  <c r="D28" i="2"/>
  <c r="I28" i="2" l="1"/>
  <c r="E28" i="2"/>
  <c r="G58" i="4"/>
  <c r="J57" i="4"/>
  <c r="J58" i="4" l="1"/>
  <c r="G59" i="4"/>
  <c r="J28" i="2"/>
  <c r="F28" i="2"/>
  <c r="B29" i="2" s="1"/>
  <c r="D29" i="2" l="1"/>
  <c r="G60" i="4"/>
  <c r="J59" i="4"/>
  <c r="E29" i="2" l="1"/>
  <c r="I29" i="2"/>
  <c r="J60" i="4"/>
  <c r="G61" i="4"/>
  <c r="G62" i="4" l="1"/>
  <c r="J61" i="4"/>
  <c r="J29" i="2"/>
  <c r="F29" i="2"/>
  <c r="B30" i="2" s="1"/>
  <c r="D30" i="2" l="1"/>
  <c r="J62" i="4"/>
  <c r="G63" i="4"/>
  <c r="G64" i="4" l="1"/>
  <c r="J63" i="4"/>
  <c r="I30" i="2"/>
  <c r="E30" i="2"/>
  <c r="J30" i="2" l="1"/>
  <c r="F30" i="2"/>
  <c r="B31" i="2" s="1"/>
  <c r="J64" i="4"/>
  <c r="G65" i="4"/>
  <c r="D31" i="2" l="1"/>
  <c r="G66" i="4"/>
  <c r="J65" i="4"/>
  <c r="J66" i="4" l="1"/>
  <c r="G67" i="4"/>
  <c r="I31" i="2"/>
  <c r="E31" i="2"/>
  <c r="G68" i="4" l="1"/>
  <c r="J67" i="4"/>
  <c r="J31" i="2"/>
  <c r="F31" i="2"/>
  <c r="B32" i="2" s="1"/>
  <c r="D32" i="2" l="1"/>
  <c r="J68" i="4"/>
  <c r="G69" i="4"/>
  <c r="G70" i="4" l="1"/>
  <c r="J70" i="4" s="1"/>
  <c r="J69" i="4"/>
  <c r="I32" i="2"/>
  <c r="E32" i="2"/>
  <c r="J32" i="2" l="1"/>
  <c r="F32" i="2"/>
  <c r="B33" i="2" s="1"/>
  <c r="D33" i="2" l="1"/>
  <c r="I33" i="2" l="1"/>
  <c r="E33" i="2"/>
  <c r="J33" i="2" l="1"/>
  <c r="F33" i="2"/>
  <c r="B34" i="2" s="1"/>
  <c r="D34" i="2" l="1"/>
  <c r="I34" i="2" l="1"/>
  <c r="E34" i="2"/>
  <c r="J34" i="2" l="1"/>
  <c r="F34" i="2"/>
  <c r="B35" i="2" s="1"/>
  <c r="D35" i="2" l="1"/>
  <c r="I35" i="2" l="1"/>
  <c r="E35" i="2"/>
  <c r="J35" i="2" l="1"/>
  <c r="F35" i="2"/>
  <c r="B36" i="2" s="1"/>
  <c r="D36" i="2" l="1"/>
  <c r="I36" i="2" l="1"/>
  <c r="E36" i="2"/>
  <c r="J36" i="2" l="1"/>
  <c r="F36" i="2"/>
  <c r="B37" i="2" s="1"/>
  <c r="D37" i="2" l="1"/>
  <c r="I37" i="2" l="1"/>
  <c r="E37" i="2"/>
  <c r="J37" i="2" l="1"/>
  <c r="F37" i="2"/>
  <c r="B38" i="2" s="1"/>
  <c r="D38" i="2" l="1"/>
  <c r="I38" i="2" l="1"/>
  <c r="E38" i="2"/>
  <c r="J38" i="2" l="1"/>
  <c r="F38" i="2"/>
  <c r="B39" i="2" s="1"/>
  <c r="D39" i="2" l="1"/>
  <c r="E39" i="2" l="1"/>
  <c r="I39" i="2"/>
  <c r="J39" i="2" l="1"/>
  <c r="F39" i="2"/>
  <c r="B40" i="2" s="1"/>
  <c r="D40" i="2" l="1"/>
  <c r="I40" i="2" l="1"/>
  <c r="E40" i="2"/>
  <c r="J40" i="2" l="1"/>
  <c r="F40" i="2"/>
  <c r="B41" i="2" s="1"/>
  <c r="D41" i="2" l="1"/>
  <c r="I41" i="2" l="1"/>
  <c r="E41" i="2"/>
  <c r="J41" i="2" l="1"/>
  <c r="F41" i="2"/>
  <c r="B42" i="2" s="1"/>
  <c r="D42" i="2" l="1"/>
  <c r="I42" i="2" l="1"/>
  <c r="E42" i="2"/>
  <c r="J42" i="2" l="1"/>
  <c r="F42" i="2"/>
  <c r="B43" i="2" s="1"/>
  <c r="D43" i="2" l="1"/>
  <c r="I43" i="2" l="1"/>
  <c r="E43" i="2"/>
  <c r="J43" i="2" l="1"/>
  <c r="F43" i="2"/>
  <c r="B44" i="2" s="1"/>
  <c r="D44" i="2" l="1"/>
  <c r="I44" i="2" l="1"/>
  <c r="E44" i="2"/>
  <c r="J44" i="2" l="1"/>
  <c r="F44" i="2"/>
  <c r="B45" i="2" s="1"/>
  <c r="D45" i="2" l="1"/>
  <c r="I45" i="2" l="1"/>
  <c r="E45" i="2"/>
  <c r="J45" i="2" l="1"/>
  <c r="F45" i="2"/>
  <c r="B46" i="2" s="1"/>
  <c r="D46" i="2" l="1"/>
  <c r="E46" i="2" l="1"/>
  <c r="I46" i="2"/>
  <c r="J46" i="2" l="1"/>
  <c r="F46" i="2"/>
  <c r="B47" i="2" s="1"/>
  <c r="D47" i="2" l="1"/>
  <c r="I47" i="2" l="1"/>
  <c r="E47" i="2"/>
  <c r="J47" i="2" l="1"/>
  <c r="F47" i="2"/>
  <c r="B48" i="2" s="1"/>
  <c r="D48" i="2" l="1"/>
  <c r="I48" i="2" l="1"/>
  <c r="E48" i="2"/>
  <c r="J48" i="2" l="1"/>
  <c r="F48" i="2"/>
  <c r="B49" i="2" s="1"/>
  <c r="D49" i="2" l="1"/>
  <c r="I49" i="2" l="1"/>
  <c r="E49" i="2"/>
  <c r="J49" i="2" l="1"/>
  <c r="F49" i="2"/>
  <c r="B50" i="2" s="1"/>
  <c r="D50" i="2" l="1"/>
  <c r="E50" i="2" l="1"/>
  <c r="I50" i="2"/>
  <c r="J50" i="2" l="1"/>
  <c r="F50" i="2"/>
  <c r="B51" i="2" s="1"/>
  <c r="D51" i="2" l="1"/>
  <c r="I51" i="2" l="1"/>
  <c r="E51" i="2"/>
  <c r="J51" i="2" l="1"/>
  <c r="F51" i="2"/>
  <c r="B52" i="2" s="1"/>
  <c r="D52" i="2" l="1"/>
  <c r="I52" i="2" l="1"/>
  <c r="E52" i="2"/>
  <c r="J52" i="2" l="1"/>
  <c r="F52" i="2"/>
  <c r="B53" i="2" s="1"/>
  <c r="D53" i="2" l="1"/>
  <c r="I53" i="2" l="1"/>
  <c r="E53" i="2"/>
  <c r="J53" i="2" l="1"/>
  <c r="F53" i="2"/>
  <c r="B54" i="2" s="1"/>
  <c r="D54" i="2" l="1"/>
  <c r="E54" i="2" l="1"/>
  <c r="I54" i="2"/>
  <c r="J54" i="2" l="1"/>
  <c r="F54" i="2"/>
  <c r="B55" i="2" s="1"/>
  <c r="D55" i="2" l="1"/>
  <c r="I55" i="2" l="1"/>
  <c r="E55" i="2"/>
  <c r="J55" i="2" l="1"/>
  <c r="F55" i="2"/>
  <c r="B56" i="2" s="1"/>
  <c r="D56" i="2" l="1"/>
  <c r="I56" i="2" l="1"/>
  <c r="E56" i="2"/>
  <c r="J56" i="2" l="1"/>
  <c r="F56" i="2"/>
  <c r="B57" i="2" s="1"/>
  <c r="D57" i="2" l="1"/>
  <c r="I57" i="2" l="1"/>
  <c r="E57" i="2"/>
  <c r="J57" i="2" l="1"/>
  <c r="F57" i="2"/>
  <c r="B58" i="2" s="1"/>
  <c r="D58" i="2" l="1"/>
  <c r="I58" i="2" l="1"/>
  <c r="E58" i="2"/>
  <c r="J58" i="2" l="1"/>
  <c r="F58" i="2"/>
  <c r="B59" i="2" s="1"/>
  <c r="D59" i="2" l="1"/>
  <c r="I59" i="2" l="1"/>
  <c r="E59" i="2"/>
  <c r="J59" i="2" l="1"/>
  <c r="F59" i="2"/>
  <c r="B60" i="2" s="1"/>
  <c r="D60" i="2" l="1"/>
  <c r="I60" i="2" l="1"/>
  <c r="E60" i="2"/>
  <c r="J60" i="2" l="1"/>
  <c r="F60" i="2"/>
  <c r="B61" i="2" s="1"/>
  <c r="D61" i="2" l="1"/>
  <c r="I61" i="2" l="1"/>
  <c r="E61" i="2"/>
  <c r="J61" i="2" l="1"/>
  <c r="F61" i="2"/>
  <c r="B62" i="2" s="1"/>
  <c r="D62" i="2" l="1"/>
  <c r="I62" i="2" l="1"/>
  <c r="E62" i="2"/>
  <c r="J62" i="2" l="1"/>
  <c r="F62" i="2"/>
  <c r="B63" i="2" s="1"/>
  <c r="D63" i="2" l="1"/>
  <c r="E63" i="2" l="1"/>
  <c r="I63" i="2"/>
  <c r="J63" i="2" l="1"/>
  <c r="F63" i="2"/>
  <c r="B64" i="2" s="1"/>
  <c r="D64" i="2" l="1"/>
  <c r="I64" i="2" l="1"/>
  <c r="E64" i="2"/>
  <c r="J64" i="2" l="1"/>
  <c r="F64" i="2"/>
  <c r="B65" i="2" s="1"/>
  <c r="D65" i="2" l="1"/>
  <c r="I65" i="2" l="1"/>
  <c r="E65" i="2"/>
  <c r="J65" i="2" l="1"/>
  <c r="F65" i="2"/>
  <c r="B66" i="2" s="1"/>
  <c r="D66" i="2" l="1"/>
  <c r="I66" i="2" l="1"/>
  <c r="E66" i="2"/>
  <c r="J66" i="2" l="1"/>
  <c r="F66" i="2"/>
  <c r="B67" i="2" s="1"/>
  <c r="D67" i="2" l="1"/>
  <c r="I67" i="2" l="1"/>
  <c r="E67" i="2"/>
  <c r="J67" i="2" l="1"/>
  <c r="F67" i="2"/>
  <c r="B68" i="2" s="1"/>
  <c r="D68" i="2" l="1"/>
  <c r="I68" i="2" l="1"/>
  <c r="E68" i="2"/>
  <c r="J68" i="2" l="1"/>
  <c r="F68" i="2"/>
  <c r="B69" i="2" s="1"/>
  <c r="D69" i="2" l="1"/>
  <c r="I69" i="2" l="1"/>
  <c r="E69" i="2"/>
  <c r="J69" i="2" l="1"/>
  <c r="F69" i="2"/>
  <c r="B70" i="2" s="1"/>
  <c r="D70" i="2" l="1"/>
  <c r="E70" i="2" l="1"/>
  <c r="I70" i="2"/>
  <c r="J70" i="2" l="1"/>
  <c r="F70" i="2"/>
  <c r="B71" i="2" s="1"/>
  <c r="D71" i="2" l="1"/>
  <c r="I71" i="2" l="1"/>
  <c r="E71" i="2"/>
  <c r="J71" i="2" l="1"/>
  <c r="F71" i="2"/>
  <c r="B72" i="2" s="1"/>
  <c r="D72" i="2" l="1"/>
  <c r="I72" i="2" l="1"/>
  <c r="E72" i="2"/>
  <c r="J72" i="2" l="1"/>
  <c r="F72" i="2"/>
  <c r="B73" i="2" s="1"/>
  <c r="D73" i="2" l="1"/>
  <c r="I73" i="2" l="1"/>
  <c r="E73" i="2"/>
  <c r="J73" i="2" l="1"/>
  <c r="F73" i="2"/>
  <c r="B74" i="2" s="1"/>
  <c r="D74" i="2" l="1"/>
  <c r="E74" i="2" l="1"/>
  <c r="I74" i="2"/>
  <c r="J74" i="2" l="1"/>
  <c r="F74" i="2"/>
  <c r="B75" i="2" s="1"/>
  <c r="D75" i="2" l="1"/>
  <c r="I75" i="2" l="1"/>
  <c r="E75" i="2"/>
  <c r="J75" i="2" l="1"/>
  <c r="F75" i="2"/>
  <c r="B76" i="2" s="1"/>
  <c r="D76" i="2" l="1"/>
  <c r="I76" i="2" l="1"/>
  <c r="E76" i="2"/>
  <c r="J76" i="2" l="1"/>
  <c r="F76" i="2"/>
  <c r="B77" i="2" s="1"/>
  <c r="D77" i="2" l="1"/>
  <c r="I77" i="2" l="1"/>
  <c r="E77" i="2"/>
  <c r="J77" i="2" l="1"/>
  <c r="F77" i="2"/>
  <c r="B78" i="2" s="1"/>
  <c r="D78" i="2" l="1"/>
  <c r="E78" i="2" l="1"/>
  <c r="I78" i="2"/>
  <c r="J78" i="2" l="1"/>
  <c r="F78" i="2"/>
  <c r="B79" i="2" s="1"/>
  <c r="D79" i="2" l="1"/>
  <c r="I79" i="2" l="1"/>
  <c r="E79" i="2"/>
  <c r="J79" i="2" l="1"/>
  <c r="F79" i="2"/>
  <c r="B80" i="2" s="1"/>
  <c r="D80" i="2" l="1"/>
  <c r="I80" i="2" l="1"/>
  <c r="E80" i="2"/>
  <c r="J80" i="2" l="1"/>
  <c r="F80" i="2"/>
  <c r="B81" i="2" s="1"/>
  <c r="D81" i="2" l="1"/>
  <c r="I81" i="2" l="1"/>
  <c r="E81" i="2"/>
  <c r="J81" i="2" l="1"/>
  <c r="F81" i="2"/>
  <c r="B82" i="2" s="1"/>
  <c r="D82" i="2" l="1"/>
  <c r="I82" i="2" l="1"/>
  <c r="E82" i="2"/>
  <c r="J82" i="2" l="1"/>
  <c r="F82" i="2"/>
  <c r="B83" i="2" s="1"/>
  <c r="D83" i="2" l="1"/>
  <c r="I83" i="2" l="1"/>
  <c r="E83" i="2"/>
  <c r="J83" i="2" l="1"/>
  <c r="F83" i="2"/>
  <c r="B84" i="2" s="1"/>
  <c r="D84" i="2" l="1"/>
  <c r="I84" i="2" l="1"/>
  <c r="E84" i="2"/>
  <c r="J84" i="2" l="1"/>
  <c r="F84" i="2"/>
  <c r="B85" i="2" s="1"/>
  <c r="D85" i="2" l="1"/>
  <c r="I85" i="2" l="1"/>
  <c r="E85" i="2"/>
  <c r="J85" i="2" l="1"/>
  <c r="F85" i="2"/>
  <c r="B86" i="2" s="1"/>
  <c r="D86" i="2" l="1"/>
  <c r="I86" i="2" l="1"/>
  <c r="E86" i="2"/>
  <c r="J86" i="2" l="1"/>
  <c r="F86" i="2"/>
  <c r="B87" i="2" s="1"/>
  <c r="D87" i="2" l="1"/>
  <c r="E87" i="2" l="1"/>
  <c r="I87" i="2"/>
  <c r="J87" i="2" l="1"/>
  <c r="F87" i="2"/>
  <c r="B88" i="2" s="1"/>
  <c r="D88" i="2" l="1"/>
  <c r="I88" i="2" l="1"/>
  <c r="E88" i="2"/>
  <c r="J88" i="2" l="1"/>
  <c r="F88" i="2"/>
  <c r="B89" i="2" s="1"/>
  <c r="D89" i="2" l="1"/>
  <c r="I89" i="2" l="1"/>
  <c r="E89" i="2"/>
  <c r="J89" i="2" l="1"/>
  <c r="F89" i="2"/>
  <c r="B90" i="2" s="1"/>
  <c r="D90" i="2" l="1"/>
  <c r="I90" i="2" l="1"/>
  <c r="E90" i="2"/>
  <c r="J90" i="2" l="1"/>
  <c r="F90" i="2"/>
  <c r="B91" i="2" s="1"/>
  <c r="D91" i="2" l="1"/>
  <c r="I91" i="2" l="1"/>
  <c r="E91" i="2"/>
  <c r="J91" i="2" l="1"/>
  <c r="F91" i="2"/>
  <c r="B92" i="2" s="1"/>
  <c r="D92" i="2" l="1"/>
  <c r="I92" i="2" l="1"/>
  <c r="E92" i="2"/>
  <c r="J92" i="2" l="1"/>
  <c r="F92" i="2"/>
  <c r="B93" i="2" s="1"/>
  <c r="D93" i="2" l="1"/>
  <c r="I93" i="2" l="1"/>
  <c r="E93" i="2"/>
  <c r="J93" i="2" l="1"/>
  <c r="F93" i="2"/>
  <c r="B94" i="2" s="1"/>
  <c r="D94" i="2" l="1"/>
  <c r="E94" i="2" l="1"/>
  <c r="I94" i="2"/>
  <c r="J94" i="2" l="1"/>
  <c r="F94" i="2"/>
  <c r="B95" i="2" s="1"/>
  <c r="D95" i="2" l="1"/>
  <c r="I95" i="2" l="1"/>
  <c r="E95" i="2"/>
  <c r="J95" i="2" l="1"/>
  <c r="F95" i="2"/>
  <c r="B96" i="2" s="1"/>
  <c r="D96" i="2" l="1"/>
  <c r="E96" i="2" l="1"/>
  <c r="I96" i="2"/>
  <c r="J96" i="2" l="1"/>
  <c r="F96" i="2"/>
  <c r="B97" i="2" s="1"/>
  <c r="D97" i="2" l="1"/>
  <c r="I97" i="2" l="1"/>
  <c r="E97" i="2"/>
  <c r="J97" i="2" l="1"/>
  <c r="F97" i="2"/>
  <c r="B98" i="2" s="1"/>
  <c r="D98" i="2" l="1"/>
  <c r="E98" i="2" l="1"/>
  <c r="I98" i="2"/>
  <c r="J98" i="2" l="1"/>
  <c r="F98" i="2"/>
  <c r="B99" i="2" s="1"/>
  <c r="D99" i="2" l="1"/>
  <c r="I99" i="2" l="1"/>
  <c r="E99" i="2"/>
  <c r="J99" i="2" l="1"/>
  <c r="F99" i="2"/>
  <c r="B100" i="2" s="1"/>
  <c r="D100" i="2" l="1"/>
  <c r="I100" i="2" l="1"/>
  <c r="E100" i="2"/>
  <c r="J100" i="2" l="1"/>
  <c r="F100" i="2"/>
  <c r="B101" i="2" s="1"/>
  <c r="D101" i="2" l="1"/>
  <c r="I101" i="2" l="1"/>
  <c r="E101" i="2"/>
  <c r="J101" i="2" l="1"/>
  <c r="F10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Vu, Thien</author>
  </authors>
  <commentList>
    <comment ref="G10" authorId="0" shapeId="0" xr:uid="{B58E49C4-1418-4AB6-9547-5E4D2D3AD9F8}">
      <text>
        <r>
          <rPr>
            <sz val="9"/>
            <color indexed="81"/>
            <rFont val="Tahoma"/>
            <family val="2"/>
          </rPr>
          <t>ST/LT reclass</t>
        </r>
      </text>
    </comment>
  </commentList>
</comments>
</file>

<file path=xl/sharedStrings.xml><?xml version="1.0" encoding="utf-8"?>
<sst xmlns="http://schemas.openxmlformats.org/spreadsheetml/2006/main" count="71" uniqueCount="59">
  <si>
    <t>DEK Regulatory Assets being amortized</t>
  </si>
  <si>
    <t>Monthly</t>
  </si>
  <si>
    <t>Account</t>
  </si>
  <si>
    <t>Amortization</t>
  </si>
  <si>
    <t>Account #</t>
  </si>
  <si>
    <t>Description</t>
  </si>
  <si>
    <t>Case No.</t>
  </si>
  <si>
    <t>Period</t>
  </si>
  <si>
    <t>Expense</t>
  </si>
  <si>
    <t>0182715</t>
  </si>
  <si>
    <t>Deferred Gas Integrity Costs</t>
  </si>
  <si>
    <t>CASE NO. 2018-00261</t>
  </si>
  <si>
    <t>04/19 - 03/29</t>
  </si>
  <si>
    <t>0182751</t>
  </si>
  <si>
    <t>Cust. Connect Deferral LT</t>
  </si>
  <si>
    <t>Case No.  2021-00190</t>
  </si>
  <si>
    <t>01/22 - 12/36</t>
  </si>
  <si>
    <t>0186115</t>
  </si>
  <si>
    <t>DEK 2015 Rate Case - Gas</t>
  </si>
  <si>
    <t>KPSC Case No.  2021-00190</t>
  </si>
  <si>
    <t>01/22 - 12/26</t>
  </si>
  <si>
    <t>DUKE ENERGY KENTUCKY, INC.</t>
  </si>
  <si>
    <t>GAS DEPARTMENT</t>
  </si>
  <si>
    <t>Amortization table of account 0182715</t>
  </si>
  <si>
    <t>Beg Balance</t>
  </si>
  <si>
    <t>Rev Req/12</t>
  </si>
  <si>
    <t>Interest</t>
  </si>
  <si>
    <t>Principal</t>
  </si>
  <si>
    <t>Ending Bal</t>
  </si>
  <si>
    <t>(a)</t>
  </si>
  <si>
    <t>(b)</t>
  </si>
  <si>
    <t>(c)=0.436/12*(a)</t>
  </si>
  <si>
    <t>(d) = (b)-(c)</t>
  </si>
  <si>
    <t>(e)=(a)-(d)</t>
  </si>
  <si>
    <t>pmt(int,months,amount)</t>
  </si>
  <si>
    <t>75088-0182751</t>
  </si>
  <si>
    <t>DEK Case No.  2021-00190</t>
  </si>
  <si>
    <t>Amortization Schedule</t>
  </si>
  <si>
    <t>Monthly Amount</t>
  </si>
  <si>
    <t>Amortization in Acct 0182751</t>
  </si>
  <si>
    <t>Monthly Deferral</t>
  </si>
  <si>
    <t>Adjustment</t>
  </si>
  <si>
    <t>Net Balance</t>
  </si>
  <si>
    <t>Beg Bal</t>
  </si>
  <si>
    <t>Note 1</t>
  </si>
  <si>
    <t>January 2026 amortization is being proposed in the current DEK Gas rate case.</t>
  </si>
  <si>
    <t>75088 - 0186115</t>
  </si>
  <si>
    <t>Duke Energy Kentucky Gas Rate Case Expense Amortization</t>
  </si>
  <si>
    <t>DEK Case No. 2021-00190</t>
  </si>
  <si>
    <t>Authorized Amount to Recover:</t>
  </si>
  <si>
    <t>Amortization Time Period:</t>
  </si>
  <si>
    <t>months</t>
  </si>
  <si>
    <t>See 'Rate Case Order Support' tab for details on amortization period approved by Kentucky PSC.</t>
  </si>
  <si>
    <t>Amortization in Acct 0186117</t>
  </si>
  <si>
    <t>Adjustments</t>
  </si>
  <si>
    <t>Authorized Amount to Recover</t>
  </si>
  <si>
    <t>Difference</t>
  </si>
  <si>
    <t>Note 2</t>
  </si>
  <si>
    <t>May 2025's account balance is currently overstated by ($526.98) and will be corrected by July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</si>
</sst>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color theme="8"/>
      <name val="Arial"/>
      <family val="2"/>
    </font>
    <font>
      <u/>
      <sz val="10"/>
      <name val="Arial"/>
      <family val="2"/>
    </font>
    <font>
      <b/>
      <sz val="11"/>
      <name val="Aptos Narrow"/>
      <family val="2"/>
      <scheme val="minor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/>
    <xf numFmtId="43" fontId="7" fillId="0" borderId="0" xfId="3" applyFont="1"/>
    <xf numFmtId="0" fontId="8" fillId="0" borderId="0" xfId="2" applyFont="1"/>
    <xf numFmtId="0" fontId="0" fillId="0" borderId="0" xfId="0" quotePrefix="1" applyAlignment="1">
      <alignment horizontal="center"/>
    </xf>
    <xf numFmtId="0" fontId="9" fillId="0" borderId="0" xfId="0" quotePrefix="1" applyFont="1" applyAlignment="1">
      <alignment horizontal="center" vertical="top"/>
    </xf>
    <xf numFmtId="0" fontId="0" fillId="0" borderId="0" xfId="0" quotePrefix="1" applyAlignment="1">
      <alignment horizontal="left" wrapText="1"/>
    </xf>
    <xf numFmtId="15" fontId="4" fillId="0" borderId="0" xfId="0" quotePrefix="1" applyNumberFormat="1" applyFont="1"/>
    <xf numFmtId="165" fontId="4" fillId="0" borderId="0" xfId="3" applyNumberFormat="1" applyFont="1" applyFill="1" applyBorder="1"/>
    <xf numFmtId="165" fontId="7" fillId="0" borderId="0" xfId="3" applyNumberFormat="1" applyFont="1" applyFill="1" applyBorder="1"/>
    <xf numFmtId="43" fontId="7" fillId="0" borderId="0" xfId="3" applyFont="1" applyFill="1" applyBorder="1"/>
    <xf numFmtId="165" fontId="6" fillId="0" borderId="0" xfId="3" applyNumberFormat="1" applyFont="1" applyFill="1" applyBorder="1"/>
    <xf numFmtId="43" fontId="4" fillId="0" borderId="0" xfId="0" applyNumberFormat="1" applyFont="1"/>
    <xf numFmtId="165" fontId="0" fillId="0" borderId="0" xfId="3" applyNumberFormat="1" applyFont="1" applyFill="1"/>
    <xf numFmtId="0" fontId="11" fillId="0" borderId="0" xfId="4" applyFont="1" applyAlignment="1">
      <alignment horizontal="centerContinuous"/>
    </xf>
    <xf numFmtId="0" fontId="12" fillId="0" borderId="0" xfId="4" applyFont="1" applyAlignment="1">
      <alignment horizontal="centerContinuous"/>
    </xf>
    <xf numFmtId="0" fontId="1" fillId="0" borderId="0" xfId="4"/>
    <xf numFmtId="0" fontId="13" fillId="0" borderId="0" xfId="4" applyFont="1"/>
    <xf numFmtId="0" fontId="6" fillId="0" borderId="0" xfId="4" applyFont="1"/>
    <xf numFmtId="0" fontId="14" fillId="0" borderId="0" xfId="4" applyFont="1"/>
    <xf numFmtId="0" fontId="6" fillId="0" borderId="0" xfId="4" applyFont="1" applyAlignment="1">
      <alignment horizontal="left"/>
    </xf>
    <xf numFmtId="43" fontId="12" fillId="0" borderId="1" xfId="3" applyFont="1" applyBorder="1" applyAlignment="1">
      <alignment horizontal="centerContinuous"/>
    </xf>
    <xf numFmtId="43" fontId="12" fillId="0" borderId="1" xfId="3" applyFont="1" applyBorder="1" applyAlignment="1">
      <alignment horizontal="centerContinuous" wrapText="1"/>
    </xf>
    <xf numFmtId="43" fontId="12" fillId="0" borderId="1" xfId="3" applyFont="1" applyBorder="1" applyAlignment="1">
      <alignment horizontal="center" wrapText="1"/>
    </xf>
    <xf numFmtId="0" fontId="12" fillId="0" borderId="1" xfId="4" applyFont="1" applyBorder="1" applyAlignment="1">
      <alignment horizontal="center"/>
    </xf>
    <xf numFmtId="0" fontId="6" fillId="0" borderId="0" xfId="4" applyFont="1" applyAlignment="1">
      <alignment horizontal="center"/>
    </xf>
    <xf numFmtId="43" fontId="6" fillId="0" borderId="0" xfId="3" applyFont="1"/>
    <xf numFmtId="43" fontId="6" fillId="0" borderId="0" xfId="4" applyNumberFormat="1" applyFont="1"/>
    <xf numFmtId="17" fontId="6" fillId="0" borderId="0" xfId="4" applyNumberFormat="1" applyFont="1" applyAlignment="1">
      <alignment horizontal="left"/>
    </xf>
    <xf numFmtId="43" fontId="6" fillId="0" borderId="0" xfId="3" applyFont="1" applyFill="1"/>
    <xf numFmtId="43" fontId="0" fillId="0" borderId="0" xfId="0" applyNumberFormat="1"/>
    <xf numFmtId="0" fontId="2" fillId="0" borderId="0" xfId="0" applyFont="1"/>
    <xf numFmtId="0" fontId="15" fillId="0" borderId="0" xfId="0" applyFont="1"/>
    <xf numFmtId="0" fontId="1" fillId="0" borderId="0" xfId="4" applyAlignment="1">
      <alignment horizontal="left"/>
    </xf>
    <xf numFmtId="0" fontId="3" fillId="0" borderId="0" xfId="4" applyFont="1" applyAlignment="1">
      <alignment horizontal="left"/>
    </xf>
    <xf numFmtId="0" fontId="0" fillId="0" borderId="0" xfId="4" applyFont="1" applyAlignment="1">
      <alignment horizontal="left"/>
    </xf>
    <xf numFmtId="43" fontId="17" fillId="0" borderId="2" xfId="5" applyFont="1" applyBorder="1"/>
    <xf numFmtId="165" fontId="17" fillId="0" borderId="0" xfId="5" applyNumberFormat="1" applyFont="1" applyBorder="1"/>
    <xf numFmtId="43" fontId="12" fillId="0" borderId="0" xfId="5" applyFont="1" applyAlignment="1">
      <alignment horizontal="center"/>
    </xf>
    <xf numFmtId="0" fontId="12" fillId="0" borderId="0" xfId="4" applyFont="1" applyAlignment="1">
      <alignment horizontal="center"/>
    </xf>
    <xf numFmtId="0" fontId="1" fillId="0" borderId="0" xfId="4" applyAlignment="1">
      <alignment horizontal="center"/>
    </xf>
    <xf numFmtId="43" fontId="12" fillId="0" borderId="1" xfId="5" applyFont="1" applyBorder="1" applyAlignment="1">
      <alignment horizontal="centerContinuous"/>
    </xf>
    <xf numFmtId="43" fontId="12" fillId="0" borderId="1" xfId="5" applyFont="1" applyBorder="1" applyAlignment="1">
      <alignment horizontal="centerContinuous" wrapText="1"/>
    </xf>
    <xf numFmtId="43" fontId="12" fillId="0" borderId="1" xfId="5" applyFont="1" applyBorder="1" applyAlignment="1">
      <alignment horizontal="center" wrapText="1"/>
    </xf>
    <xf numFmtId="0" fontId="1" fillId="3" borderId="1" xfId="4" applyFill="1" applyBorder="1" applyAlignment="1">
      <alignment horizontal="center" wrapText="1"/>
    </xf>
    <xf numFmtId="0" fontId="1" fillId="4" borderId="1" xfId="4" applyFill="1" applyBorder="1" applyAlignment="1">
      <alignment horizontal="center"/>
    </xf>
    <xf numFmtId="43" fontId="6" fillId="0" borderId="0" xfId="5" applyFont="1"/>
    <xf numFmtId="43" fontId="1" fillId="0" borderId="0" xfId="4" applyNumberFormat="1"/>
    <xf numFmtId="43" fontId="6" fillId="0" borderId="0" xfId="5" applyFont="1" applyFill="1"/>
    <xf numFmtId="0" fontId="18" fillId="0" borderId="0" xfId="4" applyFont="1"/>
    <xf numFmtId="0" fontId="3" fillId="0" borderId="0" xfId="4" applyFont="1"/>
    <xf numFmtId="0" fontId="3" fillId="0" borderId="1" xfId="0" applyFont="1" applyBorder="1" applyAlignment="1">
      <alignment horizontal="center"/>
    </xf>
    <xf numFmtId="0" fontId="10" fillId="2" borderId="0" xfId="4" applyFont="1" applyFill="1" applyAlignment="1">
      <alignment horizontal="center"/>
    </xf>
    <xf numFmtId="0" fontId="11" fillId="0" borderId="0" xfId="4" applyFont="1" applyAlignment="1">
      <alignment horizontal="center"/>
    </xf>
  </cellXfs>
  <cellStyles count="6">
    <cellStyle name="Comma 2 2" xfId="3" xr:uid="{1E82610C-7D2E-4D6A-B34A-73AE36DB732C}"/>
    <cellStyle name="Comma 2 3" xfId="5" xr:uid="{7716A2AF-B6F8-489B-95B1-512238F1F2A9}"/>
    <cellStyle name="Currency" xfId="1" builtinId="4"/>
    <cellStyle name="Normal" xfId="0" builtinId="0"/>
    <cellStyle name="Normal 2 2" xfId="4" xr:uid="{8AE795D9-702A-460F-BCF8-3E96A2A43F6C}"/>
    <cellStyle name="Normal_KPSC ELECTRIC SFRs" xfId="2" xr:uid="{75168359-BD35-4378-AB71-D9407CAE1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26C6-059C-4541-9FC6-B1AD1D0D50BF}">
  <sheetPr>
    <pageSetUpPr fitToPage="1"/>
  </sheetPr>
  <dimension ref="A1:E9"/>
  <sheetViews>
    <sheetView tabSelected="1" view="pageLayout" zoomScaleNormal="100" workbookViewId="0">
      <selection activeCell="A12" sqref="A12"/>
    </sheetView>
  </sheetViews>
  <sheetFormatPr defaultRowHeight="15" x14ac:dyDescent="0.25"/>
  <cols>
    <col min="1" max="1" width="9.5703125" bestFit="1" customWidth="1"/>
    <col min="2" max="2" width="25.7109375" bestFit="1" customWidth="1"/>
    <col min="3" max="3" width="32.28515625" bestFit="1" customWidth="1"/>
    <col min="4" max="4" width="26.42578125" bestFit="1" customWidth="1"/>
    <col min="5" max="5" width="12.28515625" bestFit="1" customWidth="1"/>
  </cols>
  <sheetData>
    <row r="1" spans="1:5" x14ac:dyDescent="0.25">
      <c r="A1" s="56" t="s">
        <v>0</v>
      </c>
      <c r="B1" s="56"/>
      <c r="C1" s="56"/>
      <c r="D1" s="56"/>
      <c r="E1" s="56"/>
    </row>
    <row r="4" spans="1:5" x14ac:dyDescent="0.25">
      <c r="A4" s="1"/>
      <c r="B4" s="1"/>
      <c r="C4" s="1"/>
      <c r="D4" s="1"/>
      <c r="E4" s="1" t="s">
        <v>1</v>
      </c>
    </row>
    <row r="5" spans="1:5" x14ac:dyDescent="0.25">
      <c r="A5" s="1"/>
      <c r="B5" s="1" t="s">
        <v>2</v>
      </c>
      <c r="C5" s="1"/>
      <c r="D5" s="1" t="s">
        <v>3</v>
      </c>
      <c r="E5" s="1" t="s">
        <v>3</v>
      </c>
    </row>
    <row r="6" spans="1: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x14ac:dyDescent="0.25">
      <c r="A7" t="s">
        <v>9</v>
      </c>
      <c r="B7" t="s">
        <v>10</v>
      </c>
      <c r="C7" t="s">
        <v>11</v>
      </c>
      <c r="D7" s="2" t="s">
        <v>12</v>
      </c>
      <c r="E7" s="3">
        <v>29727.14350515023</v>
      </c>
    </row>
    <row r="8" spans="1:5" x14ac:dyDescent="0.25">
      <c r="A8" t="s">
        <v>13</v>
      </c>
      <c r="B8" t="s">
        <v>14</v>
      </c>
      <c r="C8" s="4" t="s">
        <v>15</v>
      </c>
      <c r="D8" s="5" t="s">
        <v>16</v>
      </c>
      <c r="E8" s="3">
        <v>10337.25</v>
      </c>
    </row>
    <row r="9" spans="1:5" x14ac:dyDescent="0.25">
      <c r="A9" t="s">
        <v>17</v>
      </c>
      <c r="B9" t="s">
        <v>18</v>
      </c>
      <c r="C9" t="s">
        <v>19</v>
      </c>
      <c r="D9" s="2" t="s">
        <v>20</v>
      </c>
      <c r="E9" s="3">
        <v>3744.92</v>
      </c>
    </row>
  </sheetData>
  <mergeCells count="1">
    <mergeCell ref="A1:E1"/>
  </mergeCells>
  <pageMargins left="0.7" right="0.7" top="0.75" bottom="0.75" header="0.3" footer="0.3"/>
  <pageSetup scale="86" fitToHeight="0" orientation="portrait" horizontalDpi="1200" verticalDpi="1200" r:id="rId1"/>
  <headerFooter>
    <oddHeader>&amp;R&amp;"Times New Roman,Bold"&amp;10KyPSC Case No. 2025-00125
AG-DR-01-058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51F8-95A0-498E-BB15-F71E885C04D7}">
  <sheetPr>
    <pageSetUpPr fitToPage="1"/>
  </sheetPr>
  <dimension ref="A1:K125"/>
  <sheetViews>
    <sheetView workbookViewId="0">
      <pane ySplit="8" topLeftCell="A84" activePane="bottomLeft" state="frozen"/>
      <selection activeCell="B20" sqref="B20"/>
      <selection pane="bottomLeft" activeCell="B20" sqref="B20"/>
    </sheetView>
  </sheetViews>
  <sheetFormatPr defaultRowHeight="15" x14ac:dyDescent="0.25"/>
  <cols>
    <col min="1" max="1" width="9.42578125" customWidth="1"/>
    <col min="2" max="6" width="15.7109375" customWidth="1"/>
    <col min="8" max="9" width="10.28515625" style="7" bestFit="1" customWidth="1"/>
    <col min="10" max="10" width="10.140625" style="7" bestFit="1" customWidth="1"/>
    <col min="11" max="11" width="11.28515625" bestFit="1" customWidth="1"/>
  </cols>
  <sheetData>
    <row r="1" spans="1:10" x14ac:dyDescent="0.25">
      <c r="B1" s="6" t="s">
        <v>21</v>
      </c>
    </row>
    <row r="2" spans="1:10" x14ac:dyDescent="0.25">
      <c r="B2" s="6" t="s">
        <v>22</v>
      </c>
    </row>
    <row r="3" spans="1:10" x14ac:dyDescent="0.25">
      <c r="B3" s="6" t="s">
        <v>11</v>
      </c>
    </row>
    <row r="4" spans="1:10" x14ac:dyDescent="0.25">
      <c r="B4" s="8" t="s">
        <v>23</v>
      </c>
    </row>
    <row r="6" spans="1:10" x14ac:dyDescent="0.25">
      <c r="B6" s="9" t="s">
        <v>24</v>
      </c>
      <c r="C6" t="s">
        <v>25</v>
      </c>
      <c r="D6" s="9" t="s">
        <v>26</v>
      </c>
      <c r="E6" s="9" t="s">
        <v>27</v>
      </c>
      <c r="F6" s="9" t="s">
        <v>28</v>
      </c>
    </row>
    <row r="7" spans="1:10" x14ac:dyDescent="0.25"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</row>
    <row r="8" spans="1:10" ht="30" x14ac:dyDescent="0.25">
      <c r="C8" s="11" t="s">
        <v>34</v>
      </c>
    </row>
    <row r="9" spans="1:10" s="4" customFormat="1" x14ac:dyDescent="0.25">
      <c r="A9" s="12">
        <v>43556</v>
      </c>
      <c r="B9" s="13">
        <v>2887115</v>
      </c>
      <c r="C9" s="13">
        <v>29727.14350515023</v>
      </c>
      <c r="D9" s="13">
        <f>+B9*0.0436/12</f>
        <v>10489.851166666665</v>
      </c>
      <c r="E9" s="13">
        <f>+C9-D9</f>
        <v>19237.292338483567</v>
      </c>
      <c r="F9" s="13">
        <f>+B9-E9</f>
        <v>2867877.7076615165</v>
      </c>
      <c r="H9" s="14">
        <v>29727</v>
      </c>
      <c r="I9" s="15">
        <f>ROUND(D9,0)</f>
        <v>10490</v>
      </c>
      <c r="J9" s="15">
        <f>ROUND(E9,0)</f>
        <v>19237</v>
      </c>
    </row>
    <row r="10" spans="1:10" s="4" customFormat="1" x14ac:dyDescent="0.25">
      <c r="A10" s="12">
        <v>43586</v>
      </c>
      <c r="B10" s="13">
        <f>+F9</f>
        <v>2867877.7076615165</v>
      </c>
      <c r="C10" s="13">
        <f>+C$9</f>
        <v>29727.14350515023</v>
      </c>
      <c r="D10" s="13">
        <f>+B10*0.0436/12</f>
        <v>10419.955671170177</v>
      </c>
      <c r="E10" s="13">
        <f>+C10-D10</f>
        <v>19307.187833980053</v>
      </c>
      <c r="F10" s="13">
        <f>+B10-E10</f>
        <v>2848570.5198275363</v>
      </c>
      <c r="H10" s="14">
        <v>29727</v>
      </c>
      <c r="I10" s="15">
        <f t="shared" ref="I10:J73" si="0">ROUND(D10,0)</f>
        <v>10420</v>
      </c>
      <c r="J10" s="15">
        <f t="shared" si="0"/>
        <v>19307</v>
      </c>
    </row>
    <row r="11" spans="1:10" s="4" customFormat="1" x14ac:dyDescent="0.25">
      <c r="A11" s="12">
        <v>43617</v>
      </c>
      <c r="B11" s="13">
        <f t="shared" ref="B11:B74" si="1">+F10</f>
        <v>2848570.5198275363</v>
      </c>
      <c r="C11" s="13">
        <f t="shared" ref="C11:C74" si="2">+C$9</f>
        <v>29727.14350515023</v>
      </c>
      <c r="D11" s="13">
        <f t="shared" ref="D11:D74" si="3">+B11*0.0436/12</f>
        <v>10349.806222040048</v>
      </c>
      <c r="E11" s="13">
        <f t="shared" ref="E11:E74" si="4">+C11-D11</f>
        <v>19377.337283110181</v>
      </c>
      <c r="F11" s="13">
        <f t="shared" ref="F11:F74" si="5">+B11-E11</f>
        <v>2829193.1825444261</v>
      </c>
      <c r="H11" s="14">
        <v>29727</v>
      </c>
      <c r="I11" s="15">
        <f t="shared" si="0"/>
        <v>10350</v>
      </c>
      <c r="J11" s="15">
        <f t="shared" si="0"/>
        <v>19377</v>
      </c>
    </row>
    <row r="12" spans="1:10" s="4" customFormat="1" x14ac:dyDescent="0.25">
      <c r="A12" s="12">
        <v>43647</v>
      </c>
      <c r="B12" s="13">
        <f t="shared" si="1"/>
        <v>2829193.1825444261</v>
      </c>
      <c r="C12" s="13">
        <f t="shared" si="2"/>
        <v>29727.14350515023</v>
      </c>
      <c r="D12" s="13">
        <f t="shared" si="3"/>
        <v>10279.401896578082</v>
      </c>
      <c r="E12" s="13">
        <f t="shared" si="4"/>
        <v>19447.741608572149</v>
      </c>
      <c r="F12" s="13">
        <f t="shared" si="5"/>
        <v>2809745.4409358539</v>
      </c>
      <c r="H12" s="14">
        <v>29727</v>
      </c>
      <c r="I12" s="15">
        <f t="shared" si="0"/>
        <v>10279</v>
      </c>
      <c r="J12" s="15">
        <f t="shared" si="0"/>
        <v>19448</v>
      </c>
    </row>
    <row r="13" spans="1:10" s="4" customFormat="1" x14ac:dyDescent="0.25">
      <c r="A13" s="12">
        <v>43678</v>
      </c>
      <c r="B13" s="13">
        <f t="shared" si="1"/>
        <v>2809745.4409358539</v>
      </c>
      <c r="C13" s="16">
        <f t="shared" si="2"/>
        <v>29727.14350515023</v>
      </c>
      <c r="D13" s="16">
        <f t="shared" si="3"/>
        <v>10208.741768733602</v>
      </c>
      <c r="E13" s="16">
        <f t="shared" si="4"/>
        <v>19518.401736416628</v>
      </c>
      <c r="F13" s="13">
        <f t="shared" si="5"/>
        <v>2790227.039199437</v>
      </c>
      <c r="H13" s="14">
        <v>29727</v>
      </c>
      <c r="I13" s="15">
        <f t="shared" si="0"/>
        <v>10209</v>
      </c>
      <c r="J13" s="15">
        <f t="shared" si="0"/>
        <v>19518</v>
      </c>
    </row>
    <row r="14" spans="1:10" s="4" customFormat="1" x14ac:dyDescent="0.25">
      <c r="A14" s="12">
        <v>43709</v>
      </c>
      <c r="B14" s="13">
        <f t="shared" si="1"/>
        <v>2790227.039199437</v>
      </c>
      <c r="C14" s="13">
        <f t="shared" si="2"/>
        <v>29727.14350515023</v>
      </c>
      <c r="D14" s="13">
        <f t="shared" si="3"/>
        <v>10137.824909091289</v>
      </c>
      <c r="E14" s="13">
        <f t="shared" si="4"/>
        <v>19589.31859605894</v>
      </c>
      <c r="F14" s="13">
        <f t="shared" si="5"/>
        <v>2770637.720603378</v>
      </c>
      <c r="H14" s="14">
        <v>29727</v>
      </c>
      <c r="I14" s="15">
        <f t="shared" si="0"/>
        <v>10138</v>
      </c>
      <c r="J14" s="15">
        <f t="shared" si="0"/>
        <v>19589</v>
      </c>
    </row>
    <row r="15" spans="1:10" s="4" customFormat="1" x14ac:dyDescent="0.25">
      <c r="A15" s="12">
        <v>43739</v>
      </c>
      <c r="B15" s="13">
        <f t="shared" si="1"/>
        <v>2770637.720603378</v>
      </c>
      <c r="C15" s="13">
        <f t="shared" si="2"/>
        <v>29727.14350515023</v>
      </c>
      <c r="D15" s="13">
        <f t="shared" si="3"/>
        <v>10066.65038485894</v>
      </c>
      <c r="E15" s="13">
        <f t="shared" si="4"/>
        <v>19660.493120291292</v>
      </c>
      <c r="F15" s="13">
        <f t="shared" si="5"/>
        <v>2750977.2274830868</v>
      </c>
      <c r="H15" s="14">
        <v>29727</v>
      </c>
      <c r="I15" s="15">
        <f t="shared" si="0"/>
        <v>10067</v>
      </c>
      <c r="J15" s="15">
        <f t="shared" si="0"/>
        <v>19660</v>
      </c>
    </row>
    <row r="16" spans="1:10" s="4" customFormat="1" x14ac:dyDescent="0.25">
      <c r="A16" s="12">
        <v>43770</v>
      </c>
      <c r="B16" s="13">
        <f t="shared" si="1"/>
        <v>2750977.2274830868</v>
      </c>
      <c r="C16" s="13">
        <f t="shared" si="2"/>
        <v>29727.14350515023</v>
      </c>
      <c r="D16" s="13">
        <f t="shared" si="3"/>
        <v>9995.2172598552152</v>
      </c>
      <c r="E16" s="13">
        <f t="shared" si="4"/>
        <v>19731.926245295013</v>
      </c>
      <c r="F16" s="13">
        <f t="shared" si="5"/>
        <v>2731245.3012377918</v>
      </c>
      <c r="H16" s="14">
        <v>29727</v>
      </c>
      <c r="I16" s="15">
        <f t="shared" si="0"/>
        <v>9995</v>
      </c>
      <c r="J16" s="15">
        <f t="shared" si="0"/>
        <v>19732</v>
      </c>
    </row>
    <row r="17" spans="1:10" s="4" customFormat="1" x14ac:dyDescent="0.25">
      <c r="A17" s="12">
        <v>43800</v>
      </c>
      <c r="B17" s="13">
        <f t="shared" si="1"/>
        <v>2731245.3012377918</v>
      </c>
      <c r="C17" s="13">
        <f t="shared" si="2"/>
        <v>29727.14350515023</v>
      </c>
      <c r="D17" s="13">
        <v>9923</v>
      </c>
      <c r="E17" s="13">
        <v>19804</v>
      </c>
      <c r="F17" s="13">
        <f t="shared" si="5"/>
        <v>2711441.3012377918</v>
      </c>
      <c r="H17" s="14">
        <v>29727</v>
      </c>
      <c r="I17" s="15">
        <f t="shared" si="0"/>
        <v>9923</v>
      </c>
      <c r="J17" s="15">
        <f t="shared" si="0"/>
        <v>19804</v>
      </c>
    </row>
    <row r="18" spans="1:10" s="4" customFormat="1" x14ac:dyDescent="0.25">
      <c r="A18" s="12">
        <v>43831</v>
      </c>
      <c r="B18" s="13">
        <f t="shared" si="1"/>
        <v>2711441.3012377918</v>
      </c>
      <c r="C18" s="13">
        <f t="shared" si="2"/>
        <v>29727.14350515023</v>
      </c>
      <c r="D18" s="13">
        <v>9851</v>
      </c>
      <c r="E18" s="13">
        <f t="shared" si="4"/>
        <v>19876.14350515023</v>
      </c>
      <c r="F18" s="13">
        <f t="shared" si="5"/>
        <v>2691565.1577326413</v>
      </c>
      <c r="H18" s="14">
        <v>29727</v>
      </c>
      <c r="I18" s="15">
        <f t="shared" si="0"/>
        <v>9851</v>
      </c>
      <c r="J18" s="15">
        <f t="shared" si="0"/>
        <v>19876</v>
      </c>
    </row>
    <row r="19" spans="1:10" s="4" customFormat="1" x14ac:dyDescent="0.25">
      <c r="A19" s="12">
        <v>43862</v>
      </c>
      <c r="B19" s="13">
        <f t="shared" si="1"/>
        <v>2691565.1577326413</v>
      </c>
      <c r="C19" s="13">
        <f t="shared" si="2"/>
        <v>29727.14350515023</v>
      </c>
      <c r="D19" s="13">
        <f t="shared" si="3"/>
        <v>9779.3534064285977</v>
      </c>
      <c r="E19" s="13">
        <f t="shared" si="4"/>
        <v>19947.790098721634</v>
      </c>
      <c r="F19" s="13">
        <f t="shared" si="5"/>
        <v>2671617.3676339197</v>
      </c>
      <c r="H19" s="14">
        <v>29727</v>
      </c>
      <c r="I19" s="15">
        <f t="shared" si="0"/>
        <v>9779</v>
      </c>
      <c r="J19" s="15">
        <f t="shared" si="0"/>
        <v>19948</v>
      </c>
    </row>
    <row r="20" spans="1:10" s="4" customFormat="1" x14ac:dyDescent="0.25">
      <c r="A20" s="12">
        <v>43891</v>
      </c>
      <c r="B20" s="13">
        <f t="shared" si="1"/>
        <v>2671617.3676339197</v>
      </c>
      <c r="C20" s="13">
        <f t="shared" si="2"/>
        <v>29727.14350515023</v>
      </c>
      <c r="D20" s="13">
        <f t="shared" si="3"/>
        <v>9706.8764357365744</v>
      </c>
      <c r="E20" s="13">
        <f t="shared" si="4"/>
        <v>20020.267069413654</v>
      </c>
      <c r="F20" s="13">
        <f t="shared" si="5"/>
        <v>2651597.1005645059</v>
      </c>
      <c r="H20" s="14">
        <v>29727</v>
      </c>
      <c r="I20" s="15">
        <f t="shared" si="0"/>
        <v>9707</v>
      </c>
      <c r="J20" s="15">
        <f t="shared" si="0"/>
        <v>20020</v>
      </c>
    </row>
    <row r="21" spans="1:10" s="4" customFormat="1" x14ac:dyDescent="0.25">
      <c r="A21" s="12">
        <v>43922</v>
      </c>
      <c r="B21" s="13">
        <f t="shared" si="1"/>
        <v>2651597.1005645059</v>
      </c>
      <c r="C21" s="13">
        <f t="shared" si="2"/>
        <v>29727.14350515023</v>
      </c>
      <c r="D21" s="13">
        <f t="shared" si="3"/>
        <v>9634.1361320510387</v>
      </c>
      <c r="E21" s="13">
        <f t="shared" si="4"/>
        <v>20093.007373099194</v>
      </c>
      <c r="F21" s="13">
        <f t="shared" si="5"/>
        <v>2631504.0931914067</v>
      </c>
      <c r="H21" s="14">
        <v>29727</v>
      </c>
      <c r="I21" s="15">
        <f t="shared" si="0"/>
        <v>9634</v>
      </c>
      <c r="J21" s="15">
        <f t="shared" si="0"/>
        <v>20093</v>
      </c>
    </row>
    <row r="22" spans="1:10" s="4" customFormat="1" x14ac:dyDescent="0.25">
      <c r="A22" s="12">
        <v>43952</v>
      </c>
      <c r="B22" s="13">
        <f t="shared" si="1"/>
        <v>2631504.0931914067</v>
      </c>
      <c r="C22" s="13">
        <f t="shared" si="2"/>
        <v>29727.14350515023</v>
      </c>
      <c r="D22" s="13">
        <f t="shared" si="3"/>
        <v>9561.131538595444</v>
      </c>
      <c r="E22" s="13">
        <f t="shared" si="4"/>
        <v>20166.011966554786</v>
      </c>
      <c r="F22" s="13">
        <f t="shared" si="5"/>
        <v>2611338.0812248518</v>
      </c>
      <c r="H22" s="14">
        <v>29727</v>
      </c>
      <c r="I22" s="15">
        <f t="shared" si="0"/>
        <v>9561</v>
      </c>
      <c r="J22" s="15">
        <f t="shared" si="0"/>
        <v>20166</v>
      </c>
    </row>
    <row r="23" spans="1:10" s="4" customFormat="1" x14ac:dyDescent="0.25">
      <c r="A23" s="12">
        <v>43983</v>
      </c>
      <c r="B23" s="13">
        <f t="shared" si="1"/>
        <v>2611338.0812248518</v>
      </c>
      <c r="C23" s="13">
        <f t="shared" si="2"/>
        <v>29727.14350515023</v>
      </c>
      <c r="D23" s="13">
        <f t="shared" si="3"/>
        <v>9487.8616951169624</v>
      </c>
      <c r="E23" s="13">
        <f t="shared" si="4"/>
        <v>20239.281810033266</v>
      </c>
      <c r="F23" s="13">
        <f t="shared" si="5"/>
        <v>2591098.7994148186</v>
      </c>
      <c r="H23" s="14">
        <v>29727</v>
      </c>
      <c r="I23" s="15">
        <f t="shared" si="0"/>
        <v>9488</v>
      </c>
      <c r="J23" s="15">
        <f t="shared" si="0"/>
        <v>20239</v>
      </c>
    </row>
    <row r="24" spans="1:10" s="4" customFormat="1" x14ac:dyDescent="0.25">
      <c r="A24" s="12">
        <v>44013</v>
      </c>
      <c r="B24" s="13">
        <f t="shared" si="1"/>
        <v>2591098.7994148186</v>
      </c>
      <c r="C24" s="13">
        <f t="shared" si="2"/>
        <v>29727.14350515023</v>
      </c>
      <c r="D24" s="13">
        <f t="shared" si="3"/>
        <v>9414.3256378738406</v>
      </c>
      <c r="E24" s="13">
        <f t="shared" si="4"/>
        <v>20312.81786727639</v>
      </c>
      <c r="F24" s="13">
        <f t="shared" si="5"/>
        <v>2570785.9815475424</v>
      </c>
      <c r="H24" s="14">
        <v>29727</v>
      </c>
      <c r="I24" s="15">
        <f t="shared" si="0"/>
        <v>9414</v>
      </c>
      <c r="J24" s="15">
        <f t="shared" si="0"/>
        <v>20313</v>
      </c>
    </row>
    <row r="25" spans="1:10" s="4" customFormat="1" x14ac:dyDescent="0.25">
      <c r="A25" s="12">
        <v>44044</v>
      </c>
      <c r="B25" s="13">
        <f t="shared" si="1"/>
        <v>2570785.9815475424</v>
      </c>
      <c r="C25" s="13">
        <f t="shared" si="2"/>
        <v>29727.14350515023</v>
      </c>
      <c r="D25" s="13">
        <f>ROUND(+B25*0.0436/12,0)</f>
        <v>9341</v>
      </c>
      <c r="E25" s="13">
        <f>ROUND(+C25-D25,0)</f>
        <v>20386</v>
      </c>
      <c r="F25" s="13">
        <f t="shared" si="5"/>
        <v>2550399.9815475424</v>
      </c>
      <c r="H25" s="14">
        <v>29727</v>
      </c>
      <c r="I25" s="15">
        <f t="shared" si="0"/>
        <v>9341</v>
      </c>
      <c r="J25" s="15">
        <f t="shared" si="0"/>
        <v>20386</v>
      </c>
    </row>
    <row r="26" spans="1:10" s="4" customFormat="1" x14ac:dyDescent="0.25">
      <c r="A26" s="12">
        <v>44075</v>
      </c>
      <c r="B26" s="13">
        <f t="shared" si="1"/>
        <v>2550399.9815475424</v>
      </c>
      <c r="C26" s="13">
        <f t="shared" si="2"/>
        <v>29727.14350515023</v>
      </c>
      <c r="D26" s="13">
        <f t="shared" si="3"/>
        <v>9266.4532662894035</v>
      </c>
      <c r="E26" s="13">
        <f t="shared" si="4"/>
        <v>20460.690238860829</v>
      </c>
      <c r="F26" s="13">
        <f t="shared" si="5"/>
        <v>2529939.2913086815</v>
      </c>
      <c r="H26" s="14">
        <v>29727</v>
      </c>
      <c r="I26" s="15">
        <f t="shared" si="0"/>
        <v>9266</v>
      </c>
      <c r="J26" s="15">
        <f t="shared" si="0"/>
        <v>20461</v>
      </c>
    </row>
    <row r="27" spans="1:10" s="4" customFormat="1" x14ac:dyDescent="0.25">
      <c r="A27" s="12">
        <v>44105</v>
      </c>
      <c r="B27" s="13">
        <f t="shared" si="1"/>
        <v>2529939.2913086815</v>
      </c>
      <c r="C27" s="13">
        <f t="shared" si="2"/>
        <v>29727.14350515023</v>
      </c>
      <c r="D27" s="13">
        <f t="shared" si="3"/>
        <v>9192.1127584215428</v>
      </c>
      <c r="E27" s="13">
        <f t="shared" si="4"/>
        <v>20535.030746728688</v>
      </c>
      <c r="F27" s="13">
        <f t="shared" si="5"/>
        <v>2509404.2605619528</v>
      </c>
      <c r="H27" s="14">
        <v>29727</v>
      </c>
      <c r="I27" s="15">
        <f t="shared" si="0"/>
        <v>9192</v>
      </c>
      <c r="J27" s="15">
        <f t="shared" si="0"/>
        <v>20535</v>
      </c>
    </row>
    <row r="28" spans="1:10" s="4" customFormat="1" x14ac:dyDescent="0.25">
      <c r="A28" s="12">
        <v>44136</v>
      </c>
      <c r="B28" s="13">
        <f t="shared" si="1"/>
        <v>2509404.2605619528</v>
      </c>
      <c r="C28" s="13">
        <f t="shared" si="2"/>
        <v>29727.14350515023</v>
      </c>
      <c r="D28" s="13">
        <f>ROUND(+B28*0.0436/12,0)</f>
        <v>9118</v>
      </c>
      <c r="E28" s="13">
        <f>ROUND(+C28-D28,0)</f>
        <v>20609</v>
      </c>
      <c r="F28" s="13">
        <f t="shared" si="5"/>
        <v>2488795.2605619528</v>
      </c>
      <c r="H28" s="14">
        <v>29727</v>
      </c>
      <c r="I28" s="15">
        <f t="shared" si="0"/>
        <v>9118</v>
      </c>
      <c r="J28" s="15">
        <f t="shared" si="0"/>
        <v>20609</v>
      </c>
    </row>
    <row r="29" spans="1:10" s="4" customFormat="1" x14ac:dyDescent="0.25">
      <c r="A29" s="12">
        <v>44166</v>
      </c>
      <c r="B29" s="13">
        <f t="shared" si="1"/>
        <v>2488795.2605619528</v>
      </c>
      <c r="C29" s="13">
        <f t="shared" si="2"/>
        <v>29727.14350515023</v>
      </c>
      <c r="D29" s="13">
        <f>ROUND(+B29*0.0436/12,0)</f>
        <v>9043</v>
      </c>
      <c r="E29" s="13">
        <f>ROUND(+C29-D29,0)</f>
        <v>20684</v>
      </c>
      <c r="F29" s="13">
        <f t="shared" si="5"/>
        <v>2468111.2605619528</v>
      </c>
      <c r="H29" s="14">
        <v>29727</v>
      </c>
      <c r="I29" s="15">
        <f t="shared" si="0"/>
        <v>9043</v>
      </c>
      <c r="J29" s="15">
        <f t="shared" si="0"/>
        <v>20684</v>
      </c>
    </row>
    <row r="30" spans="1:10" s="4" customFormat="1" x14ac:dyDescent="0.25">
      <c r="A30" s="12">
        <v>44197</v>
      </c>
      <c r="B30" s="13">
        <f t="shared" si="1"/>
        <v>2468111.2605619528</v>
      </c>
      <c r="C30" s="13">
        <f t="shared" si="2"/>
        <v>29727.14350515023</v>
      </c>
      <c r="D30" s="13">
        <f t="shared" si="3"/>
        <v>8967.4709133750948</v>
      </c>
      <c r="E30" s="13">
        <f t="shared" si="4"/>
        <v>20759.672591775136</v>
      </c>
      <c r="F30" s="13">
        <f t="shared" si="5"/>
        <v>2447351.5879701776</v>
      </c>
      <c r="H30" s="14">
        <v>29727</v>
      </c>
      <c r="I30" s="15">
        <f t="shared" si="0"/>
        <v>8967</v>
      </c>
      <c r="J30" s="15">
        <f t="shared" si="0"/>
        <v>20760</v>
      </c>
    </row>
    <row r="31" spans="1:10" s="4" customFormat="1" x14ac:dyDescent="0.25">
      <c r="A31" s="12">
        <v>44228</v>
      </c>
      <c r="B31" s="13">
        <f t="shared" si="1"/>
        <v>2447351.5879701776</v>
      </c>
      <c r="C31" s="13">
        <f t="shared" si="2"/>
        <v>29727.14350515023</v>
      </c>
      <c r="D31" s="13">
        <f t="shared" si="3"/>
        <v>8892.0441029583126</v>
      </c>
      <c r="E31" s="13">
        <f t="shared" si="4"/>
        <v>20835.099402191918</v>
      </c>
      <c r="F31" s="13">
        <f t="shared" si="5"/>
        <v>2426516.4885679856</v>
      </c>
      <c r="H31" s="14">
        <v>29727</v>
      </c>
      <c r="I31" s="15">
        <f t="shared" si="0"/>
        <v>8892</v>
      </c>
      <c r="J31" s="15">
        <f t="shared" si="0"/>
        <v>20835</v>
      </c>
    </row>
    <row r="32" spans="1:10" s="4" customFormat="1" x14ac:dyDescent="0.25">
      <c r="A32" s="12">
        <v>44256</v>
      </c>
      <c r="B32" s="13">
        <f t="shared" si="1"/>
        <v>2426516.4885679856</v>
      </c>
      <c r="C32" s="13">
        <f t="shared" si="2"/>
        <v>29727.14350515023</v>
      </c>
      <c r="D32" s="13">
        <f t="shared" si="3"/>
        <v>8816.3432417970143</v>
      </c>
      <c r="E32" s="13">
        <f t="shared" si="4"/>
        <v>20910.800263353216</v>
      </c>
      <c r="F32" s="13">
        <f t="shared" si="5"/>
        <v>2405605.6883046324</v>
      </c>
      <c r="H32" s="14">
        <v>29727</v>
      </c>
      <c r="I32" s="15">
        <f t="shared" si="0"/>
        <v>8816</v>
      </c>
      <c r="J32" s="15">
        <f t="shared" si="0"/>
        <v>20911</v>
      </c>
    </row>
    <row r="33" spans="1:10" s="4" customFormat="1" x14ac:dyDescent="0.25">
      <c r="A33" s="12">
        <v>44287</v>
      </c>
      <c r="B33" s="13">
        <f t="shared" si="1"/>
        <v>2405605.6883046324</v>
      </c>
      <c r="C33" s="13">
        <f t="shared" si="2"/>
        <v>29727.14350515023</v>
      </c>
      <c r="D33" s="13">
        <f t="shared" si="3"/>
        <v>8740.3673341734975</v>
      </c>
      <c r="E33" s="13">
        <f t="shared" si="4"/>
        <v>20986.776170976733</v>
      </c>
      <c r="F33" s="13">
        <f t="shared" si="5"/>
        <v>2384618.9121336555</v>
      </c>
      <c r="H33" s="14">
        <v>29727</v>
      </c>
      <c r="I33" s="15">
        <f t="shared" si="0"/>
        <v>8740</v>
      </c>
      <c r="J33" s="15">
        <f t="shared" si="0"/>
        <v>20987</v>
      </c>
    </row>
    <row r="34" spans="1:10" s="4" customFormat="1" x14ac:dyDescent="0.25">
      <c r="A34" s="12">
        <v>44317</v>
      </c>
      <c r="B34" s="13">
        <f t="shared" si="1"/>
        <v>2384618.9121336555</v>
      </c>
      <c r="C34" s="13">
        <f t="shared" si="2"/>
        <v>29727.14350515023</v>
      </c>
      <c r="D34" s="13">
        <f t="shared" si="3"/>
        <v>8664.1153807522805</v>
      </c>
      <c r="E34" s="13">
        <f t="shared" si="4"/>
        <v>21063.028124397948</v>
      </c>
      <c r="F34" s="13">
        <f t="shared" si="5"/>
        <v>2363555.8840092574</v>
      </c>
      <c r="H34" s="14">
        <v>29727</v>
      </c>
      <c r="I34" s="15">
        <f t="shared" si="0"/>
        <v>8664</v>
      </c>
      <c r="J34" s="15">
        <f t="shared" si="0"/>
        <v>21063</v>
      </c>
    </row>
    <row r="35" spans="1:10" s="4" customFormat="1" x14ac:dyDescent="0.25">
      <c r="A35" s="12">
        <v>44348</v>
      </c>
      <c r="B35" s="13">
        <f t="shared" si="1"/>
        <v>2363555.8840092574</v>
      </c>
      <c r="C35" s="13">
        <f t="shared" si="2"/>
        <v>29727.14350515023</v>
      </c>
      <c r="D35" s="13">
        <f>ROUND(+B35*0.0436/12,0)</f>
        <v>8588</v>
      </c>
      <c r="E35" s="13">
        <f>ROUND(+C35-D35,0)</f>
        <v>21139</v>
      </c>
      <c r="F35" s="13">
        <f t="shared" si="5"/>
        <v>2342416.8840092574</v>
      </c>
      <c r="H35" s="14">
        <v>29727</v>
      </c>
      <c r="I35" s="15">
        <f t="shared" si="0"/>
        <v>8588</v>
      </c>
      <c r="J35" s="15">
        <f t="shared" si="0"/>
        <v>21139</v>
      </c>
    </row>
    <row r="36" spans="1:10" s="4" customFormat="1" x14ac:dyDescent="0.25">
      <c r="A36" s="12">
        <v>44378</v>
      </c>
      <c r="B36" s="13">
        <f t="shared" si="1"/>
        <v>2342416.8840092574</v>
      </c>
      <c r="C36" s="13">
        <f t="shared" si="2"/>
        <v>29727.14350515023</v>
      </c>
      <c r="D36" s="13">
        <f t="shared" si="3"/>
        <v>8510.7813452336359</v>
      </c>
      <c r="E36" s="13">
        <f t="shared" si="4"/>
        <v>21216.362159916593</v>
      </c>
      <c r="F36" s="13">
        <f t="shared" si="5"/>
        <v>2321200.5218493408</v>
      </c>
      <c r="H36" s="14">
        <v>29727</v>
      </c>
      <c r="I36" s="15">
        <f t="shared" si="0"/>
        <v>8511</v>
      </c>
      <c r="J36" s="15">
        <f t="shared" si="0"/>
        <v>21216</v>
      </c>
    </row>
    <row r="37" spans="1:10" s="4" customFormat="1" x14ac:dyDescent="0.25">
      <c r="A37" s="12">
        <v>44409</v>
      </c>
      <c r="B37" s="13">
        <f t="shared" si="1"/>
        <v>2321200.5218493408</v>
      </c>
      <c r="C37" s="13">
        <f t="shared" si="2"/>
        <v>29727.14350515023</v>
      </c>
      <c r="D37" s="13">
        <f t="shared" si="3"/>
        <v>8433.6952293859376</v>
      </c>
      <c r="E37" s="13">
        <f t="shared" si="4"/>
        <v>21293.448275764291</v>
      </c>
      <c r="F37" s="13">
        <f t="shared" si="5"/>
        <v>2299907.0735735763</v>
      </c>
      <c r="H37" s="14">
        <v>29727</v>
      </c>
      <c r="I37" s="15">
        <f t="shared" si="0"/>
        <v>8434</v>
      </c>
      <c r="J37" s="15">
        <f t="shared" si="0"/>
        <v>21293</v>
      </c>
    </row>
    <row r="38" spans="1:10" s="4" customFormat="1" x14ac:dyDescent="0.25">
      <c r="A38" s="12">
        <v>44440</v>
      </c>
      <c r="B38" s="13">
        <f t="shared" si="1"/>
        <v>2299907.0735735763</v>
      </c>
      <c r="C38" s="13">
        <f t="shared" si="2"/>
        <v>29727.14350515023</v>
      </c>
      <c r="D38" s="13">
        <f t="shared" si="3"/>
        <v>8356.3290339839932</v>
      </c>
      <c r="E38" s="13">
        <f t="shared" si="4"/>
        <v>21370.814471166239</v>
      </c>
      <c r="F38" s="13">
        <f t="shared" si="5"/>
        <v>2278536.2591024102</v>
      </c>
      <c r="H38" s="14">
        <v>29727</v>
      </c>
      <c r="I38" s="15">
        <f t="shared" si="0"/>
        <v>8356</v>
      </c>
      <c r="J38" s="15">
        <f t="shared" si="0"/>
        <v>21371</v>
      </c>
    </row>
    <row r="39" spans="1:10" s="4" customFormat="1" x14ac:dyDescent="0.25">
      <c r="A39" s="12">
        <v>44470</v>
      </c>
      <c r="B39" s="13">
        <f t="shared" si="1"/>
        <v>2278536.2591024102</v>
      </c>
      <c r="C39" s="13">
        <f t="shared" si="2"/>
        <v>29727.14350515023</v>
      </c>
      <c r="D39" s="13">
        <f t="shared" si="3"/>
        <v>8278.681741405424</v>
      </c>
      <c r="E39" s="13">
        <f t="shared" si="4"/>
        <v>21448.461763744806</v>
      </c>
      <c r="F39" s="13">
        <f t="shared" si="5"/>
        <v>2257087.7973386655</v>
      </c>
      <c r="H39" s="14">
        <v>29727</v>
      </c>
      <c r="I39" s="15">
        <f t="shared" si="0"/>
        <v>8279</v>
      </c>
      <c r="J39" s="15">
        <f t="shared" si="0"/>
        <v>21448</v>
      </c>
    </row>
    <row r="40" spans="1:10" s="4" customFormat="1" x14ac:dyDescent="0.25">
      <c r="A40" s="12">
        <v>44501</v>
      </c>
      <c r="B40" s="13">
        <f t="shared" si="1"/>
        <v>2257087.7973386655</v>
      </c>
      <c r="C40" s="13">
        <f t="shared" si="2"/>
        <v>29727.14350515023</v>
      </c>
      <c r="D40" s="13">
        <f t="shared" si="3"/>
        <v>8200.7523303304843</v>
      </c>
      <c r="E40" s="13">
        <f t="shared" si="4"/>
        <v>21526.391174819746</v>
      </c>
      <c r="F40" s="13">
        <f t="shared" si="5"/>
        <v>2235561.4061638457</v>
      </c>
      <c r="H40" s="14">
        <v>29727</v>
      </c>
      <c r="I40" s="15">
        <f t="shared" si="0"/>
        <v>8201</v>
      </c>
      <c r="J40" s="15">
        <f t="shared" si="0"/>
        <v>21526</v>
      </c>
    </row>
    <row r="41" spans="1:10" s="4" customFormat="1" x14ac:dyDescent="0.25">
      <c r="A41" s="12">
        <v>44531</v>
      </c>
      <c r="B41" s="13">
        <f t="shared" si="1"/>
        <v>2235561.4061638457</v>
      </c>
      <c r="C41" s="13">
        <f t="shared" si="2"/>
        <v>29727.14350515023</v>
      </c>
      <c r="D41" s="13">
        <f>ROUND(+B41*0.0436/12,0)</f>
        <v>8123</v>
      </c>
      <c r="E41" s="13">
        <f>ROUND(+C41-D41,0)</f>
        <v>21604</v>
      </c>
      <c r="F41" s="13">
        <f t="shared" si="5"/>
        <v>2213957.4061638457</v>
      </c>
      <c r="H41" s="14">
        <v>29727</v>
      </c>
      <c r="I41" s="15">
        <f t="shared" si="0"/>
        <v>8123</v>
      </c>
      <c r="J41" s="15">
        <f t="shared" si="0"/>
        <v>21604</v>
      </c>
    </row>
    <row r="42" spans="1:10" s="4" customFormat="1" x14ac:dyDescent="0.25">
      <c r="A42" s="12">
        <v>44562</v>
      </c>
      <c r="B42" s="13">
        <f t="shared" si="1"/>
        <v>2213957.4061638457</v>
      </c>
      <c r="C42" s="13">
        <f t="shared" si="2"/>
        <v>29727.14350515023</v>
      </c>
      <c r="D42" s="13">
        <f t="shared" si="3"/>
        <v>8044.0452423953056</v>
      </c>
      <c r="E42" s="13">
        <f t="shared" si="4"/>
        <v>21683.098262754924</v>
      </c>
      <c r="F42" s="13">
        <f t="shared" si="5"/>
        <v>2192274.3079010909</v>
      </c>
      <c r="H42" s="14">
        <v>29727</v>
      </c>
      <c r="I42" s="15">
        <f t="shared" si="0"/>
        <v>8044</v>
      </c>
      <c r="J42" s="15">
        <f t="shared" si="0"/>
        <v>21683</v>
      </c>
    </row>
    <row r="43" spans="1:10" s="4" customFormat="1" x14ac:dyDescent="0.25">
      <c r="A43" s="12">
        <v>44593</v>
      </c>
      <c r="B43" s="13">
        <f t="shared" si="1"/>
        <v>2192274.3079010909</v>
      </c>
      <c r="C43" s="13">
        <f t="shared" si="2"/>
        <v>29727.14350515023</v>
      </c>
      <c r="D43" s="13">
        <f t="shared" si="3"/>
        <v>7965.263318707297</v>
      </c>
      <c r="E43" s="13">
        <f t="shared" si="4"/>
        <v>21761.880186442933</v>
      </c>
      <c r="F43" s="13">
        <f t="shared" si="5"/>
        <v>2170512.4277146482</v>
      </c>
      <c r="H43" s="14">
        <v>29727</v>
      </c>
      <c r="I43" s="15">
        <f t="shared" si="0"/>
        <v>7965</v>
      </c>
      <c r="J43" s="15">
        <f t="shared" si="0"/>
        <v>21762</v>
      </c>
    </row>
    <row r="44" spans="1:10" s="4" customFormat="1" x14ac:dyDescent="0.25">
      <c r="A44" s="12">
        <v>44621</v>
      </c>
      <c r="B44" s="13">
        <f t="shared" si="1"/>
        <v>2170512.4277146482</v>
      </c>
      <c r="C44" s="13">
        <f t="shared" si="2"/>
        <v>29727.14350515023</v>
      </c>
      <c r="D44" s="13">
        <f t="shared" si="3"/>
        <v>7886.1951540298878</v>
      </c>
      <c r="E44" s="13">
        <f t="shared" si="4"/>
        <v>21840.948351120343</v>
      </c>
      <c r="F44" s="13">
        <f t="shared" si="5"/>
        <v>2148671.4793635281</v>
      </c>
      <c r="H44" s="14">
        <v>29727</v>
      </c>
      <c r="I44" s="15">
        <f t="shared" si="0"/>
        <v>7886</v>
      </c>
      <c r="J44" s="15">
        <f t="shared" si="0"/>
        <v>21841</v>
      </c>
    </row>
    <row r="45" spans="1:10" s="4" customFormat="1" x14ac:dyDescent="0.25">
      <c r="A45" s="12">
        <v>44652</v>
      </c>
      <c r="B45" s="13">
        <f t="shared" si="1"/>
        <v>2148671.4793635281</v>
      </c>
      <c r="C45" s="13">
        <f t="shared" si="2"/>
        <v>29727.14350515023</v>
      </c>
      <c r="D45" s="13">
        <f t="shared" si="3"/>
        <v>7806.8397083541522</v>
      </c>
      <c r="E45" s="13">
        <f t="shared" si="4"/>
        <v>21920.303796796077</v>
      </c>
      <c r="F45" s="13">
        <f t="shared" si="5"/>
        <v>2126751.175566732</v>
      </c>
      <c r="H45" s="14">
        <v>29727</v>
      </c>
      <c r="I45" s="15">
        <f t="shared" si="0"/>
        <v>7807</v>
      </c>
      <c r="J45" s="15">
        <f t="shared" si="0"/>
        <v>21920</v>
      </c>
    </row>
    <row r="46" spans="1:10" s="4" customFormat="1" x14ac:dyDescent="0.25">
      <c r="A46" s="12">
        <v>44682</v>
      </c>
      <c r="B46" s="13">
        <f t="shared" si="1"/>
        <v>2126751.175566732</v>
      </c>
      <c r="C46" s="13">
        <f t="shared" si="2"/>
        <v>29727.14350515023</v>
      </c>
      <c r="D46" s="13">
        <f t="shared" si="3"/>
        <v>7727.1959378924594</v>
      </c>
      <c r="E46" s="13">
        <f t="shared" si="4"/>
        <v>21999.947567257772</v>
      </c>
      <c r="F46" s="13">
        <f t="shared" si="5"/>
        <v>2104751.2279994744</v>
      </c>
      <c r="H46" s="14">
        <v>29727</v>
      </c>
      <c r="I46" s="15">
        <f t="shared" si="0"/>
        <v>7727</v>
      </c>
      <c r="J46" s="15">
        <f t="shared" si="0"/>
        <v>22000</v>
      </c>
    </row>
    <row r="47" spans="1:10" s="4" customFormat="1" x14ac:dyDescent="0.25">
      <c r="A47" s="12">
        <v>44713</v>
      </c>
      <c r="B47" s="13">
        <f t="shared" si="1"/>
        <v>2104751.2279994744</v>
      </c>
      <c r="C47" s="13">
        <f t="shared" si="2"/>
        <v>29727.14350515023</v>
      </c>
      <c r="D47" s="13">
        <f t="shared" si="3"/>
        <v>7647.2627950647575</v>
      </c>
      <c r="E47" s="13">
        <f t="shared" si="4"/>
        <v>22079.880710085472</v>
      </c>
      <c r="F47" s="13">
        <f t="shared" si="5"/>
        <v>2082671.347289389</v>
      </c>
      <c r="H47" s="14">
        <v>29727</v>
      </c>
      <c r="I47" s="15">
        <f t="shared" si="0"/>
        <v>7647</v>
      </c>
      <c r="J47" s="15">
        <f t="shared" si="0"/>
        <v>22080</v>
      </c>
    </row>
    <row r="48" spans="1:10" s="4" customFormat="1" x14ac:dyDescent="0.25">
      <c r="A48" s="12">
        <v>44743</v>
      </c>
      <c r="B48" s="13">
        <f t="shared" si="1"/>
        <v>2082671.347289389</v>
      </c>
      <c r="C48" s="13">
        <f t="shared" si="2"/>
        <v>29727.14350515023</v>
      </c>
      <c r="D48" s="13">
        <f t="shared" si="3"/>
        <v>7567.0392284847803</v>
      </c>
      <c r="E48" s="13">
        <f t="shared" si="4"/>
        <v>22160.10427666545</v>
      </c>
      <c r="F48" s="13">
        <f t="shared" si="5"/>
        <v>2060511.2430127235</v>
      </c>
      <c r="H48" s="14">
        <v>29727</v>
      </c>
      <c r="I48" s="15">
        <f t="shared" si="0"/>
        <v>7567</v>
      </c>
      <c r="J48" s="15">
        <f t="shared" si="0"/>
        <v>22160</v>
      </c>
    </row>
    <row r="49" spans="1:11" s="4" customFormat="1" x14ac:dyDescent="0.25">
      <c r="A49" s="12">
        <v>44774</v>
      </c>
      <c r="B49" s="13">
        <f t="shared" si="1"/>
        <v>2060511.2430127235</v>
      </c>
      <c r="C49" s="13">
        <f t="shared" si="2"/>
        <v>29727.14350515023</v>
      </c>
      <c r="D49" s="13">
        <f>ROUND(+B49*0.0436/12,0)</f>
        <v>7487</v>
      </c>
      <c r="E49" s="13">
        <f>ROUND(+C49-D49,0)</f>
        <v>22240</v>
      </c>
      <c r="F49" s="13">
        <f t="shared" si="5"/>
        <v>2038271.2430127235</v>
      </c>
      <c r="H49" s="14">
        <v>29727</v>
      </c>
      <c r="I49" s="15">
        <f t="shared" si="0"/>
        <v>7487</v>
      </c>
      <c r="J49" s="15">
        <f t="shared" si="0"/>
        <v>22240</v>
      </c>
    </row>
    <row r="50" spans="1:11" s="4" customFormat="1" x14ac:dyDescent="0.25">
      <c r="A50" s="12">
        <v>44805</v>
      </c>
      <c r="B50" s="13">
        <f t="shared" si="1"/>
        <v>2038271.2430127235</v>
      </c>
      <c r="C50" s="13">
        <f t="shared" si="2"/>
        <v>29727.14350515023</v>
      </c>
      <c r="D50" s="13">
        <f t="shared" si="3"/>
        <v>7405.7188496128956</v>
      </c>
      <c r="E50" s="13">
        <f t="shared" si="4"/>
        <v>22321.424655537336</v>
      </c>
      <c r="F50" s="13">
        <f t="shared" si="5"/>
        <v>2015949.8183571862</v>
      </c>
      <c r="H50" s="14">
        <v>29727</v>
      </c>
      <c r="I50" s="15">
        <f t="shared" si="0"/>
        <v>7406</v>
      </c>
      <c r="J50" s="15">
        <f t="shared" si="0"/>
        <v>22321</v>
      </c>
    </row>
    <row r="51" spans="1:11" s="4" customFormat="1" x14ac:dyDescent="0.25">
      <c r="A51" s="12">
        <v>44835</v>
      </c>
      <c r="B51" s="13">
        <f t="shared" si="1"/>
        <v>2015949.8183571862</v>
      </c>
      <c r="C51" s="13">
        <f t="shared" si="2"/>
        <v>29727.14350515023</v>
      </c>
      <c r="D51" s="13">
        <f>ROUND(+B51*0.0436/12,0)</f>
        <v>7325</v>
      </c>
      <c r="E51" s="13">
        <f>ROUND(+C51-D51,0)</f>
        <v>22402</v>
      </c>
      <c r="F51" s="13">
        <f t="shared" si="5"/>
        <v>1993547.8183571862</v>
      </c>
      <c r="H51" s="14">
        <v>29727</v>
      </c>
      <c r="I51" s="15">
        <f t="shared" si="0"/>
        <v>7325</v>
      </c>
      <c r="J51" s="15">
        <f t="shared" si="0"/>
        <v>22402</v>
      </c>
    </row>
    <row r="52" spans="1:11" s="4" customFormat="1" x14ac:dyDescent="0.25">
      <c r="A52" s="12">
        <v>44866</v>
      </c>
      <c r="B52" s="13">
        <f t="shared" si="1"/>
        <v>1993547.8183571862</v>
      </c>
      <c r="C52" s="13">
        <f t="shared" si="2"/>
        <v>29727.14350515023</v>
      </c>
      <c r="D52" s="13">
        <f t="shared" si="3"/>
        <v>7243.2237400311096</v>
      </c>
      <c r="E52" s="13">
        <f t="shared" si="4"/>
        <v>22483.919765119121</v>
      </c>
      <c r="F52" s="13">
        <f t="shared" si="5"/>
        <v>1971063.898592067</v>
      </c>
      <c r="H52" s="14">
        <v>29727</v>
      </c>
      <c r="I52" s="15">
        <f t="shared" si="0"/>
        <v>7243</v>
      </c>
      <c r="J52" s="15">
        <f t="shared" si="0"/>
        <v>22484</v>
      </c>
    </row>
    <row r="53" spans="1:11" s="4" customFormat="1" x14ac:dyDescent="0.25">
      <c r="A53" s="12">
        <v>44896</v>
      </c>
      <c r="B53" s="13">
        <f t="shared" si="1"/>
        <v>1971063.898592067</v>
      </c>
      <c r="C53" s="13">
        <f t="shared" si="2"/>
        <v>29727.14350515023</v>
      </c>
      <c r="D53" s="13">
        <f>ROUND(+B53*0.0436/12,0)</f>
        <v>7162</v>
      </c>
      <c r="E53" s="13">
        <f>ROUND(+C53-D53,0)</f>
        <v>22565</v>
      </c>
      <c r="F53" s="13">
        <f t="shared" si="5"/>
        <v>1948498.898592067</v>
      </c>
      <c r="H53" s="14">
        <v>29727</v>
      </c>
      <c r="I53" s="15">
        <f t="shared" si="0"/>
        <v>7162</v>
      </c>
      <c r="J53" s="15">
        <f t="shared" si="0"/>
        <v>22565</v>
      </c>
    </row>
    <row r="54" spans="1:11" s="4" customFormat="1" x14ac:dyDescent="0.25">
      <c r="A54" s="12">
        <v>44927</v>
      </c>
      <c r="B54" s="13">
        <f t="shared" si="1"/>
        <v>1948498.898592067</v>
      </c>
      <c r="C54" s="13">
        <f t="shared" si="2"/>
        <v>29727.14350515023</v>
      </c>
      <c r="D54" s="13">
        <f>ROUND(+B54*0.0436/12,0)</f>
        <v>7080</v>
      </c>
      <c r="E54" s="13">
        <f>ROUND(+C54-D54,0)</f>
        <v>22647</v>
      </c>
      <c r="F54" s="13">
        <f t="shared" si="5"/>
        <v>1925851.898592067</v>
      </c>
      <c r="H54" s="14">
        <v>29727</v>
      </c>
      <c r="I54" s="15">
        <f t="shared" si="0"/>
        <v>7080</v>
      </c>
      <c r="J54" s="15">
        <f t="shared" si="0"/>
        <v>22647</v>
      </c>
      <c r="K54" s="17"/>
    </row>
    <row r="55" spans="1:11" s="4" customFormat="1" x14ac:dyDescent="0.25">
      <c r="A55" s="12">
        <v>44958</v>
      </c>
      <c r="B55" s="13">
        <f t="shared" si="1"/>
        <v>1925851.898592067</v>
      </c>
      <c r="C55" s="13">
        <f t="shared" si="2"/>
        <v>29727.14350515023</v>
      </c>
      <c r="D55" s="13">
        <f t="shared" si="3"/>
        <v>6997.2618982178428</v>
      </c>
      <c r="E55" s="13">
        <f t="shared" si="4"/>
        <v>22729.881606932388</v>
      </c>
      <c r="F55" s="13">
        <f t="shared" si="5"/>
        <v>1903122.0169851345</v>
      </c>
      <c r="H55" s="14">
        <v>29727</v>
      </c>
      <c r="I55" s="15">
        <f t="shared" si="0"/>
        <v>6997</v>
      </c>
      <c r="J55" s="15">
        <f t="shared" si="0"/>
        <v>22730</v>
      </c>
      <c r="K55" s="17"/>
    </row>
    <row r="56" spans="1:11" s="4" customFormat="1" x14ac:dyDescent="0.25">
      <c r="A56" s="12">
        <v>44986</v>
      </c>
      <c r="B56" s="13">
        <f t="shared" si="1"/>
        <v>1903122.0169851345</v>
      </c>
      <c r="C56" s="13">
        <f t="shared" si="2"/>
        <v>29727.14350515023</v>
      </c>
      <c r="D56" s="13">
        <f t="shared" si="3"/>
        <v>6914.676661712655</v>
      </c>
      <c r="E56" s="13">
        <f t="shared" si="4"/>
        <v>22812.466843437574</v>
      </c>
      <c r="F56" s="13">
        <f t="shared" si="5"/>
        <v>1880309.5501416968</v>
      </c>
      <c r="H56" s="14">
        <v>29727</v>
      </c>
      <c r="I56" s="15">
        <f t="shared" si="0"/>
        <v>6915</v>
      </c>
      <c r="J56" s="15">
        <f t="shared" si="0"/>
        <v>22812</v>
      </c>
      <c r="K56" s="17"/>
    </row>
    <row r="57" spans="1:11" s="4" customFormat="1" x14ac:dyDescent="0.25">
      <c r="A57" s="12">
        <v>45017</v>
      </c>
      <c r="B57" s="13">
        <f t="shared" si="1"/>
        <v>1880309.5501416968</v>
      </c>
      <c r="C57" s="13">
        <f t="shared" si="2"/>
        <v>29727.14350515023</v>
      </c>
      <c r="D57" s="13">
        <f t="shared" si="3"/>
        <v>6831.7913655148323</v>
      </c>
      <c r="E57" s="13">
        <f t="shared" si="4"/>
        <v>22895.352139635397</v>
      </c>
      <c r="F57" s="13">
        <f t="shared" si="5"/>
        <v>1857414.1980020613</v>
      </c>
      <c r="H57" s="14">
        <v>29727</v>
      </c>
      <c r="I57" s="15">
        <f t="shared" si="0"/>
        <v>6832</v>
      </c>
      <c r="J57" s="15">
        <f t="shared" si="0"/>
        <v>22895</v>
      </c>
      <c r="K57" s="17"/>
    </row>
    <row r="58" spans="1:11" s="4" customFormat="1" x14ac:dyDescent="0.25">
      <c r="A58" s="12">
        <v>45047</v>
      </c>
      <c r="B58" s="13">
        <f t="shared" si="1"/>
        <v>1857414.1980020613</v>
      </c>
      <c r="C58" s="13">
        <f t="shared" si="2"/>
        <v>29727.14350515023</v>
      </c>
      <c r="D58" s="13">
        <f>ROUND(+B58*0.0436/12,0)</f>
        <v>6749</v>
      </c>
      <c r="E58" s="13">
        <f>ROUND(+C58-D58,0)</f>
        <v>22978</v>
      </c>
      <c r="F58" s="13">
        <f t="shared" si="5"/>
        <v>1834436.1980020613</v>
      </c>
      <c r="H58" s="14">
        <v>29727</v>
      </c>
      <c r="I58" s="15">
        <f t="shared" si="0"/>
        <v>6749</v>
      </c>
      <c r="J58" s="15">
        <f t="shared" si="0"/>
        <v>22978</v>
      </c>
      <c r="K58" s="17"/>
    </row>
    <row r="59" spans="1:11" s="4" customFormat="1" x14ac:dyDescent="0.25">
      <c r="A59" s="12">
        <v>45078</v>
      </c>
      <c r="B59" s="13">
        <f t="shared" si="1"/>
        <v>1834436.1980020613</v>
      </c>
      <c r="C59" s="13">
        <f t="shared" si="2"/>
        <v>29727.14350515023</v>
      </c>
      <c r="D59" s="13">
        <f t="shared" si="3"/>
        <v>6665.1181860741563</v>
      </c>
      <c r="E59" s="13">
        <f t="shared" si="4"/>
        <v>23062.025319076074</v>
      </c>
      <c r="F59" s="13">
        <f t="shared" si="5"/>
        <v>1811374.1726829852</v>
      </c>
      <c r="H59" s="14">
        <v>29727</v>
      </c>
      <c r="I59" s="15">
        <f t="shared" si="0"/>
        <v>6665</v>
      </c>
      <c r="J59" s="15">
        <f t="shared" si="0"/>
        <v>23062</v>
      </c>
      <c r="K59" s="17"/>
    </row>
    <row r="60" spans="1:11" s="4" customFormat="1" x14ac:dyDescent="0.25">
      <c r="A60" s="12">
        <v>45108</v>
      </c>
      <c r="B60" s="13">
        <f t="shared" si="1"/>
        <v>1811374.1726829852</v>
      </c>
      <c r="C60" s="13">
        <f t="shared" si="2"/>
        <v>29727.14350515023</v>
      </c>
      <c r="D60" s="13">
        <f t="shared" si="3"/>
        <v>6581.32616074818</v>
      </c>
      <c r="E60" s="13">
        <f t="shared" si="4"/>
        <v>23145.81734440205</v>
      </c>
      <c r="F60" s="13">
        <f t="shared" si="5"/>
        <v>1788228.3553385832</v>
      </c>
      <c r="H60" s="14">
        <v>29727</v>
      </c>
      <c r="I60" s="15">
        <f t="shared" si="0"/>
        <v>6581</v>
      </c>
      <c r="J60" s="15">
        <f t="shared" si="0"/>
        <v>23146</v>
      </c>
      <c r="K60" s="17"/>
    </row>
    <row r="61" spans="1:11" s="4" customFormat="1" x14ac:dyDescent="0.25">
      <c r="A61" s="12">
        <v>45139</v>
      </c>
      <c r="B61" s="13">
        <f t="shared" si="1"/>
        <v>1788228.3553385832</v>
      </c>
      <c r="C61" s="13">
        <f t="shared" si="2"/>
        <v>29727.14350515023</v>
      </c>
      <c r="D61" s="13">
        <f t="shared" si="3"/>
        <v>6497.2296910635196</v>
      </c>
      <c r="E61" s="13">
        <f t="shared" si="4"/>
        <v>23229.913814086711</v>
      </c>
      <c r="F61" s="13">
        <f t="shared" si="5"/>
        <v>1764998.4415244965</v>
      </c>
      <c r="H61" s="14">
        <v>29727</v>
      </c>
      <c r="I61" s="15">
        <f t="shared" si="0"/>
        <v>6497</v>
      </c>
      <c r="J61" s="15">
        <f t="shared" si="0"/>
        <v>23230</v>
      </c>
      <c r="K61" s="17"/>
    </row>
    <row r="62" spans="1:11" s="4" customFormat="1" x14ac:dyDescent="0.25">
      <c r="A62" s="12">
        <v>45170</v>
      </c>
      <c r="B62" s="13">
        <f t="shared" si="1"/>
        <v>1764998.4415244965</v>
      </c>
      <c r="C62" s="13">
        <f t="shared" si="2"/>
        <v>29727.14350515023</v>
      </c>
      <c r="D62" s="13">
        <f t="shared" si="3"/>
        <v>6412.8276708723379</v>
      </c>
      <c r="E62" s="13">
        <f t="shared" si="4"/>
        <v>23314.315834277892</v>
      </c>
      <c r="F62" s="13">
        <f t="shared" si="5"/>
        <v>1741684.1256902185</v>
      </c>
      <c r="H62" s="14">
        <v>29727</v>
      </c>
      <c r="I62" s="15">
        <f t="shared" si="0"/>
        <v>6413</v>
      </c>
      <c r="J62" s="15">
        <f t="shared" si="0"/>
        <v>23314</v>
      </c>
      <c r="K62" s="17"/>
    </row>
    <row r="63" spans="1:11" s="4" customFormat="1" x14ac:dyDescent="0.25">
      <c r="A63" s="12">
        <v>45200</v>
      </c>
      <c r="B63" s="13">
        <f t="shared" si="1"/>
        <v>1741684.1256902185</v>
      </c>
      <c r="C63" s="13">
        <f t="shared" si="2"/>
        <v>29727.14350515023</v>
      </c>
      <c r="D63" s="13">
        <f t="shared" si="3"/>
        <v>6328.1189900077943</v>
      </c>
      <c r="E63" s="13">
        <f t="shared" si="4"/>
        <v>23399.024515142435</v>
      </c>
      <c r="F63" s="13">
        <f t="shared" si="5"/>
        <v>1718285.1011750761</v>
      </c>
      <c r="H63" s="14">
        <v>29727</v>
      </c>
      <c r="I63" s="15">
        <f t="shared" si="0"/>
        <v>6328</v>
      </c>
      <c r="J63" s="15">
        <f t="shared" si="0"/>
        <v>23399</v>
      </c>
      <c r="K63" s="17"/>
    </row>
    <row r="64" spans="1:11" s="4" customFormat="1" x14ac:dyDescent="0.25">
      <c r="A64" s="12">
        <v>45231</v>
      </c>
      <c r="B64" s="13">
        <f t="shared" si="1"/>
        <v>1718285.1011750761</v>
      </c>
      <c r="C64" s="13">
        <f t="shared" si="2"/>
        <v>29727.14350515023</v>
      </c>
      <c r="D64" s="13">
        <f t="shared" si="3"/>
        <v>6243.1025342694438</v>
      </c>
      <c r="E64" s="13">
        <f t="shared" si="4"/>
        <v>23484.040970880786</v>
      </c>
      <c r="F64" s="13">
        <f t="shared" si="5"/>
        <v>1694801.0602041953</v>
      </c>
      <c r="H64" s="14">
        <v>29727</v>
      </c>
      <c r="I64" s="15">
        <f t="shared" si="0"/>
        <v>6243</v>
      </c>
      <c r="J64" s="15">
        <f t="shared" si="0"/>
        <v>23484</v>
      </c>
      <c r="K64" s="17"/>
    </row>
    <row r="65" spans="1:11" s="4" customFormat="1" x14ac:dyDescent="0.25">
      <c r="A65" s="12">
        <v>45261</v>
      </c>
      <c r="B65" s="13">
        <f t="shared" si="1"/>
        <v>1694801.0602041953</v>
      </c>
      <c r="C65" s="13">
        <f t="shared" si="2"/>
        <v>29727.14350515023</v>
      </c>
      <c r="D65" s="13">
        <f t="shared" si="3"/>
        <v>6157.7771854085768</v>
      </c>
      <c r="E65" s="13">
        <f t="shared" si="4"/>
        <v>23569.366319741654</v>
      </c>
      <c r="F65" s="13">
        <f t="shared" si="5"/>
        <v>1671231.6938844537</v>
      </c>
      <c r="H65" s="14">
        <v>29727</v>
      </c>
      <c r="I65" s="15">
        <f t="shared" si="0"/>
        <v>6158</v>
      </c>
      <c r="J65" s="15">
        <f t="shared" si="0"/>
        <v>23569</v>
      </c>
      <c r="K65" s="17"/>
    </row>
    <row r="66" spans="1:11" s="4" customFormat="1" x14ac:dyDescent="0.25">
      <c r="A66" s="12">
        <v>45292</v>
      </c>
      <c r="B66" s="13">
        <f t="shared" si="1"/>
        <v>1671231.6938844537</v>
      </c>
      <c r="C66" s="13">
        <f t="shared" si="2"/>
        <v>29727.14350515023</v>
      </c>
      <c r="D66" s="13">
        <f t="shared" si="3"/>
        <v>6072.141821113516</v>
      </c>
      <c r="E66" s="13">
        <f t="shared" si="4"/>
        <v>23655.001684036713</v>
      </c>
      <c r="F66" s="13">
        <f t="shared" si="5"/>
        <v>1647576.6922004169</v>
      </c>
      <c r="H66" s="14">
        <v>29727</v>
      </c>
      <c r="I66" s="15">
        <f t="shared" si="0"/>
        <v>6072</v>
      </c>
      <c r="J66" s="15">
        <f t="shared" si="0"/>
        <v>23655</v>
      </c>
      <c r="K66" s="17"/>
    </row>
    <row r="67" spans="1:11" s="4" customFormat="1" x14ac:dyDescent="0.25">
      <c r="A67" s="12">
        <v>45323</v>
      </c>
      <c r="B67" s="13">
        <f t="shared" si="1"/>
        <v>1647576.6922004169</v>
      </c>
      <c r="C67" s="13">
        <f t="shared" si="2"/>
        <v>29727.14350515023</v>
      </c>
      <c r="D67" s="13">
        <f t="shared" si="3"/>
        <v>5986.1953149948486</v>
      </c>
      <c r="E67" s="13">
        <f t="shared" si="4"/>
        <v>23740.948190155381</v>
      </c>
      <c r="F67" s="13">
        <f t="shared" si="5"/>
        <v>1623835.7440102615</v>
      </c>
      <c r="H67" s="14">
        <v>29727</v>
      </c>
      <c r="I67" s="15">
        <f t="shared" si="0"/>
        <v>5986</v>
      </c>
      <c r="J67" s="15">
        <f t="shared" si="0"/>
        <v>23741</v>
      </c>
      <c r="K67" s="17"/>
    </row>
    <row r="68" spans="1:11" s="4" customFormat="1" x14ac:dyDescent="0.25">
      <c r="A68" s="12">
        <v>45352</v>
      </c>
      <c r="B68" s="13">
        <f t="shared" si="1"/>
        <v>1623835.7440102615</v>
      </c>
      <c r="C68" s="13">
        <f t="shared" si="2"/>
        <v>29727.14350515023</v>
      </c>
      <c r="D68" s="13">
        <f t="shared" si="3"/>
        <v>5899.9365365706171</v>
      </c>
      <c r="E68" s="13">
        <f t="shared" si="4"/>
        <v>23827.206968579612</v>
      </c>
      <c r="F68" s="13">
        <f t="shared" si="5"/>
        <v>1600008.5370416818</v>
      </c>
      <c r="H68" s="14">
        <v>29727</v>
      </c>
      <c r="I68" s="15">
        <f t="shared" si="0"/>
        <v>5900</v>
      </c>
      <c r="J68" s="15">
        <f t="shared" si="0"/>
        <v>23827</v>
      </c>
      <c r="K68" s="17"/>
    </row>
    <row r="69" spans="1:11" s="4" customFormat="1" x14ac:dyDescent="0.25">
      <c r="A69" s="12">
        <v>45383</v>
      </c>
      <c r="B69" s="13">
        <f t="shared" si="1"/>
        <v>1600008.5370416818</v>
      </c>
      <c r="C69" s="13">
        <f t="shared" si="2"/>
        <v>29727.14350515023</v>
      </c>
      <c r="D69" s="13">
        <f t="shared" si="3"/>
        <v>5813.3643512514436</v>
      </c>
      <c r="E69" s="13">
        <f t="shared" si="4"/>
        <v>23913.779153898788</v>
      </c>
      <c r="F69" s="13">
        <f t="shared" si="5"/>
        <v>1576094.757887783</v>
      </c>
      <c r="H69" s="14">
        <v>29727</v>
      </c>
      <c r="I69" s="15">
        <f t="shared" si="0"/>
        <v>5813</v>
      </c>
      <c r="J69" s="15">
        <f t="shared" si="0"/>
        <v>23914</v>
      </c>
    </row>
    <row r="70" spans="1:11" s="4" customFormat="1" x14ac:dyDescent="0.25">
      <c r="A70" s="12">
        <v>45413</v>
      </c>
      <c r="B70" s="13">
        <f t="shared" si="1"/>
        <v>1576094.757887783</v>
      </c>
      <c r="C70" s="13">
        <f t="shared" si="2"/>
        <v>29727.14350515023</v>
      </c>
      <c r="D70" s="13">
        <f t="shared" si="3"/>
        <v>5726.4776203256115</v>
      </c>
      <c r="E70" s="13">
        <f t="shared" si="4"/>
        <v>24000.665884824619</v>
      </c>
      <c r="F70" s="13">
        <f t="shared" si="5"/>
        <v>1552094.0920029583</v>
      </c>
      <c r="H70" s="14">
        <v>29727</v>
      </c>
      <c r="I70" s="15">
        <f t="shared" si="0"/>
        <v>5726</v>
      </c>
      <c r="J70" s="15">
        <f t="shared" si="0"/>
        <v>24001</v>
      </c>
    </row>
    <row r="71" spans="1:11" s="4" customFormat="1" x14ac:dyDescent="0.25">
      <c r="A71" s="12">
        <v>45444</v>
      </c>
      <c r="B71" s="13">
        <f t="shared" si="1"/>
        <v>1552094.0920029583</v>
      </c>
      <c r="C71" s="13">
        <f t="shared" si="2"/>
        <v>29727.14350515023</v>
      </c>
      <c r="D71" s="13">
        <f t="shared" si="3"/>
        <v>5639.2752009440819</v>
      </c>
      <c r="E71" s="13">
        <f t="shared" si="4"/>
        <v>24087.868304206149</v>
      </c>
      <c r="F71" s="13">
        <f t="shared" si="5"/>
        <v>1528006.2236987522</v>
      </c>
      <c r="H71" s="14">
        <v>29727</v>
      </c>
      <c r="I71" s="15">
        <f t="shared" si="0"/>
        <v>5639</v>
      </c>
      <c r="J71" s="15">
        <f t="shared" si="0"/>
        <v>24088</v>
      </c>
    </row>
    <row r="72" spans="1:11" s="4" customFormat="1" x14ac:dyDescent="0.25">
      <c r="A72" s="12">
        <v>45474</v>
      </c>
      <c r="B72" s="13">
        <f t="shared" si="1"/>
        <v>1528006.2236987522</v>
      </c>
      <c r="C72" s="13">
        <f t="shared" si="2"/>
        <v>29727.14350515023</v>
      </c>
      <c r="D72" s="13">
        <f t="shared" si="3"/>
        <v>5551.7559461054661</v>
      </c>
      <c r="E72" s="13">
        <f t="shared" si="4"/>
        <v>24175.387559044764</v>
      </c>
      <c r="F72" s="13">
        <f t="shared" si="5"/>
        <v>1503830.8361397074</v>
      </c>
      <c r="H72" s="14">
        <v>29727</v>
      </c>
      <c r="I72" s="15">
        <f t="shared" si="0"/>
        <v>5552</v>
      </c>
      <c r="J72" s="15">
        <f t="shared" si="0"/>
        <v>24175</v>
      </c>
    </row>
    <row r="73" spans="1:11" s="4" customFormat="1" x14ac:dyDescent="0.25">
      <c r="A73" s="12">
        <v>45505</v>
      </c>
      <c r="B73" s="13">
        <f t="shared" si="1"/>
        <v>1503830.8361397074</v>
      </c>
      <c r="C73" s="13">
        <f t="shared" si="2"/>
        <v>29727.14350515023</v>
      </c>
      <c r="D73" s="13">
        <f t="shared" si="3"/>
        <v>5463.9187046409361</v>
      </c>
      <c r="E73" s="13">
        <f t="shared" si="4"/>
        <v>24263.224800509295</v>
      </c>
      <c r="F73" s="13">
        <f t="shared" si="5"/>
        <v>1479567.611339198</v>
      </c>
      <c r="H73" s="14">
        <v>29727</v>
      </c>
      <c r="I73" s="15">
        <f t="shared" si="0"/>
        <v>5464</v>
      </c>
      <c r="J73" s="15">
        <f t="shared" si="0"/>
        <v>24263</v>
      </c>
    </row>
    <row r="74" spans="1:11" s="4" customFormat="1" x14ac:dyDescent="0.25">
      <c r="A74" s="12">
        <v>45536</v>
      </c>
      <c r="B74" s="13">
        <f t="shared" si="1"/>
        <v>1479567.611339198</v>
      </c>
      <c r="C74" s="13">
        <f t="shared" si="2"/>
        <v>29727.14350515023</v>
      </c>
      <c r="D74" s="13">
        <f t="shared" si="3"/>
        <v>5375.7623211990858</v>
      </c>
      <c r="E74" s="13">
        <f t="shared" si="4"/>
        <v>24351.381183951144</v>
      </c>
      <c r="F74" s="13">
        <f t="shared" si="5"/>
        <v>1455216.2301552468</v>
      </c>
      <c r="H74" s="14">
        <v>29727</v>
      </c>
      <c r="I74" s="15">
        <f t="shared" ref="I74:J101" si="6">ROUND(D74,0)</f>
        <v>5376</v>
      </c>
      <c r="J74" s="15">
        <f t="shared" si="6"/>
        <v>24351</v>
      </c>
    </row>
    <row r="75" spans="1:11" s="4" customFormat="1" x14ac:dyDescent="0.25">
      <c r="A75" s="12">
        <v>45566</v>
      </c>
      <c r="B75" s="13">
        <f t="shared" ref="B75:B101" si="7">+F74</f>
        <v>1455216.2301552468</v>
      </c>
      <c r="C75" s="13">
        <f t="shared" ref="C75:C101" si="8">+C$9</f>
        <v>29727.14350515023</v>
      </c>
      <c r="D75" s="13">
        <f t="shared" ref="D75:D100" si="9">+B75*0.0436/12</f>
        <v>5287.2856362307302</v>
      </c>
      <c r="E75" s="13">
        <f t="shared" ref="E75:E100" si="10">+C75-D75</f>
        <v>24439.857868919498</v>
      </c>
      <c r="F75" s="13">
        <f t="shared" ref="F75:F101" si="11">+B75-E75</f>
        <v>1430776.3722863272</v>
      </c>
      <c r="H75" s="14">
        <v>29727</v>
      </c>
      <c r="I75" s="15">
        <f t="shared" si="6"/>
        <v>5287</v>
      </c>
      <c r="J75" s="15">
        <f t="shared" si="6"/>
        <v>24440</v>
      </c>
    </row>
    <row r="76" spans="1:11" s="4" customFormat="1" x14ac:dyDescent="0.25">
      <c r="A76" s="12">
        <v>45597</v>
      </c>
      <c r="B76" s="13">
        <f t="shared" si="7"/>
        <v>1430776.3722863272</v>
      </c>
      <c r="C76" s="13">
        <f t="shared" si="8"/>
        <v>29727.14350515023</v>
      </c>
      <c r="D76" s="13">
        <f t="shared" si="9"/>
        <v>5198.4874859736556</v>
      </c>
      <c r="E76" s="13">
        <f t="shared" si="10"/>
        <v>24528.656019176575</v>
      </c>
      <c r="F76" s="13">
        <f t="shared" si="11"/>
        <v>1406247.7162671506</v>
      </c>
      <c r="H76" s="14">
        <v>29727</v>
      </c>
      <c r="I76" s="15">
        <f t="shared" si="6"/>
        <v>5198</v>
      </c>
      <c r="J76" s="15">
        <f t="shared" si="6"/>
        <v>24529</v>
      </c>
    </row>
    <row r="77" spans="1:11" s="4" customFormat="1" x14ac:dyDescent="0.25">
      <c r="A77" s="12">
        <v>45627</v>
      </c>
      <c r="B77" s="13">
        <f t="shared" si="7"/>
        <v>1406247.7162671506</v>
      </c>
      <c r="C77" s="13">
        <f t="shared" si="8"/>
        <v>29727.14350515023</v>
      </c>
      <c r="D77" s="13">
        <f t="shared" si="9"/>
        <v>5109.3667024373135</v>
      </c>
      <c r="E77" s="13">
        <f t="shared" si="10"/>
        <v>24617.776802712917</v>
      </c>
      <c r="F77" s="13">
        <f t="shared" si="11"/>
        <v>1381629.9394644378</v>
      </c>
      <c r="H77" s="14">
        <v>29727</v>
      </c>
      <c r="I77" s="15">
        <f t="shared" si="6"/>
        <v>5109</v>
      </c>
      <c r="J77" s="15">
        <f t="shared" si="6"/>
        <v>24618</v>
      </c>
    </row>
    <row r="78" spans="1:11" s="4" customFormat="1" x14ac:dyDescent="0.25">
      <c r="A78" s="12">
        <v>45658</v>
      </c>
      <c r="B78" s="13">
        <f t="shared" si="7"/>
        <v>1381629.9394644378</v>
      </c>
      <c r="C78" s="13">
        <f t="shared" si="8"/>
        <v>29727.14350515023</v>
      </c>
      <c r="D78" s="13">
        <f t="shared" si="9"/>
        <v>5019.9221133874571</v>
      </c>
      <c r="E78" s="13">
        <f t="shared" si="10"/>
        <v>24707.221391762774</v>
      </c>
      <c r="F78" s="13">
        <f t="shared" si="11"/>
        <v>1356922.7180726749</v>
      </c>
      <c r="H78" s="14">
        <v>29727</v>
      </c>
      <c r="I78" s="15">
        <f t="shared" si="6"/>
        <v>5020</v>
      </c>
      <c r="J78" s="15">
        <f t="shared" si="6"/>
        <v>24707</v>
      </c>
    </row>
    <row r="79" spans="1:11" s="4" customFormat="1" x14ac:dyDescent="0.25">
      <c r="A79" s="12">
        <v>45689</v>
      </c>
      <c r="B79" s="13">
        <f t="shared" si="7"/>
        <v>1356922.7180726749</v>
      </c>
      <c r="C79" s="13">
        <f t="shared" si="8"/>
        <v>29727.14350515023</v>
      </c>
      <c r="D79" s="13">
        <f t="shared" si="9"/>
        <v>4930.1525423307185</v>
      </c>
      <c r="E79" s="13">
        <f t="shared" si="10"/>
        <v>24796.990962819513</v>
      </c>
      <c r="F79" s="13">
        <f t="shared" si="11"/>
        <v>1332125.7271098555</v>
      </c>
      <c r="H79" s="14">
        <v>29727</v>
      </c>
      <c r="I79" s="15">
        <f t="shared" si="6"/>
        <v>4930</v>
      </c>
      <c r="J79" s="15">
        <f t="shared" si="6"/>
        <v>24797</v>
      </c>
    </row>
    <row r="80" spans="1:11" s="4" customFormat="1" x14ac:dyDescent="0.25">
      <c r="A80" s="12">
        <v>45717</v>
      </c>
      <c r="B80" s="13">
        <f t="shared" si="7"/>
        <v>1332125.7271098555</v>
      </c>
      <c r="C80" s="13">
        <f t="shared" si="8"/>
        <v>29727.14350515023</v>
      </c>
      <c r="D80" s="13">
        <f t="shared" si="9"/>
        <v>4840.0568084991419</v>
      </c>
      <c r="E80" s="13">
        <f t="shared" si="10"/>
        <v>24887.086696651088</v>
      </c>
      <c r="F80" s="13">
        <f t="shared" si="11"/>
        <v>1307238.6404132044</v>
      </c>
      <c r="H80" s="14">
        <v>29727</v>
      </c>
      <c r="I80" s="15">
        <f t="shared" si="6"/>
        <v>4840</v>
      </c>
      <c r="J80" s="15">
        <f t="shared" si="6"/>
        <v>24887</v>
      </c>
    </row>
    <row r="81" spans="1:10" s="4" customFormat="1" x14ac:dyDescent="0.25">
      <c r="A81" s="12">
        <v>45748</v>
      </c>
      <c r="B81" s="13">
        <f t="shared" si="7"/>
        <v>1307238.6404132044</v>
      </c>
      <c r="C81" s="13">
        <f t="shared" si="8"/>
        <v>29727.14350515023</v>
      </c>
      <c r="D81" s="13">
        <f>ROUND(+B81*0.0436/12,0)</f>
        <v>4750</v>
      </c>
      <c r="E81" s="13">
        <f>ROUND(+C81-D81,0)</f>
        <v>24977</v>
      </c>
      <c r="F81" s="13">
        <f t="shared" si="11"/>
        <v>1282261.6404132044</v>
      </c>
      <c r="H81" s="14">
        <v>29727</v>
      </c>
      <c r="I81" s="15">
        <f t="shared" si="6"/>
        <v>4750</v>
      </c>
      <c r="J81" s="15">
        <f t="shared" si="6"/>
        <v>24977</v>
      </c>
    </row>
    <row r="82" spans="1:10" s="4" customFormat="1" x14ac:dyDescent="0.25">
      <c r="A82" s="12">
        <v>45778</v>
      </c>
      <c r="B82" s="13">
        <f t="shared" si="7"/>
        <v>1282261.6404132044</v>
      </c>
      <c r="C82" s="13">
        <f t="shared" si="8"/>
        <v>29727.14350515023</v>
      </c>
      <c r="D82" s="13">
        <f t="shared" si="9"/>
        <v>4658.8839601679765</v>
      </c>
      <c r="E82" s="13">
        <f t="shared" si="10"/>
        <v>25068.259544982255</v>
      </c>
      <c r="F82" s="13">
        <f t="shared" si="11"/>
        <v>1257193.3808682221</v>
      </c>
      <c r="H82" s="14">
        <v>29727</v>
      </c>
      <c r="I82" s="15">
        <f t="shared" si="6"/>
        <v>4659</v>
      </c>
      <c r="J82" s="15">
        <f t="shared" si="6"/>
        <v>25068</v>
      </c>
    </row>
    <row r="83" spans="1:10" s="4" customFormat="1" x14ac:dyDescent="0.25">
      <c r="A83" s="12">
        <v>45809</v>
      </c>
      <c r="B83" s="13">
        <f t="shared" si="7"/>
        <v>1257193.3808682221</v>
      </c>
      <c r="C83" s="13">
        <f t="shared" si="8"/>
        <v>29727.14350515023</v>
      </c>
      <c r="D83" s="13">
        <f t="shared" si="9"/>
        <v>4567.8026171545398</v>
      </c>
      <c r="E83" s="13">
        <f t="shared" si="10"/>
        <v>25159.340887995691</v>
      </c>
      <c r="F83" s="13">
        <f t="shared" si="11"/>
        <v>1232034.0399802264</v>
      </c>
      <c r="H83" s="14">
        <v>29727</v>
      </c>
      <c r="I83" s="15">
        <f t="shared" si="6"/>
        <v>4568</v>
      </c>
      <c r="J83" s="15">
        <f t="shared" si="6"/>
        <v>25159</v>
      </c>
    </row>
    <row r="84" spans="1:10" s="4" customFormat="1" x14ac:dyDescent="0.25">
      <c r="A84" s="12">
        <v>45839</v>
      </c>
      <c r="B84" s="13">
        <f t="shared" si="7"/>
        <v>1232034.0399802264</v>
      </c>
      <c r="C84" s="13">
        <f t="shared" si="8"/>
        <v>29727.14350515023</v>
      </c>
      <c r="D84" s="13">
        <f t="shared" si="9"/>
        <v>4476.3903452614895</v>
      </c>
      <c r="E84" s="13">
        <f t="shared" si="10"/>
        <v>25250.75315988874</v>
      </c>
      <c r="F84" s="13">
        <f t="shared" si="11"/>
        <v>1206783.2868203376</v>
      </c>
      <c r="H84" s="14">
        <v>29727</v>
      </c>
      <c r="I84" s="15">
        <f t="shared" si="6"/>
        <v>4476</v>
      </c>
      <c r="J84" s="15">
        <f t="shared" si="6"/>
        <v>25251</v>
      </c>
    </row>
    <row r="85" spans="1:10" s="4" customFormat="1" x14ac:dyDescent="0.25">
      <c r="A85" s="12">
        <v>45870</v>
      </c>
      <c r="B85" s="13">
        <f t="shared" si="7"/>
        <v>1206783.2868203376</v>
      </c>
      <c r="C85" s="13">
        <f t="shared" si="8"/>
        <v>29727.14350515023</v>
      </c>
      <c r="D85" s="13">
        <f>ROUND(+B85*0.0436/12,0)</f>
        <v>4385</v>
      </c>
      <c r="E85" s="13">
        <f>ROUND(+C85-D85,0)</f>
        <v>25342</v>
      </c>
      <c r="F85" s="13">
        <f t="shared" si="11"/>
        <v>1181441.2868203376</v>
      </c>
      <c r="H85" s="14">
        <v>29727</v>
      </c>
      <c r="I85" s="15">
        <f t="shared" si="6"/>
        <v>4385</v>
      </c>
      <c r="J85" s="15">
        <f t="shared" si="6"/>
        <v>25342</v>
      </c>
    </row>
    <row r="86" spans="1:10" s="4" customFormat="1" x14ac:dyDescent="0.25">
      <c r="A86" s="12">
        <v>45901</v>
      </c>
      <c r="B86" s="13">
        <f t="shared" si="7"/>
        <v>1181441.2868203376</v>
      </c>
      <c r="C86" s="13">
        <f t="shared" si="8"/>
        <v>29727.14350515023</v>
      </c>
      <c r="D86" s="13">
        <f>ROUND(+B86*0.0436/12,0)</f>
        <v>4293</v>
      </c>
      <c r="E86" s="13">
        <f>ROUND(+C86-D86,0)</f>
        <v>25434</v>
      </c>
      <c r="F86" s="13">
        <f t="shared" si="11"/>
        <v>1156007.2868203376</v>
      </c>
      <c r="H86" s="14">
        <v>29727</v>
      </c>
      <c r="I86" s="15">
        <f t="shared" si="6"/>
        <v>4293</v>
      </c>
      <c r="J86" s="15">
        <f t="shared" si="6"/>
        <v>25434</v>
      </c>
    </row>
    <row r="87" spans="1:10" s="4" customFormat="1" x14ac:dyDescent="0.25">
      <c r="A87" s="12">
        <v>45931</v>
      </c>
      <c r="B87" s="13">
        <f t="shared" si="7"/>
        <v>1156007.2868203376</v>
      </c>
      <c r="C87" s="13">
        <f t="shared" si="8"/>
        <v>29727.14350515023</v>
      </c>
      <c r="D87" s="13">
        <f t="shared" si="9"/>
        <v>4200.1598087805605</v>
      </c>
      <c r="E87" s="13">
        <f t="shared" si="10"/>
        <v>25526.983696369669</v>
      </c>
      <c r="F87" s="13">
        <f t="shared" si="11"/>
        <v>1130480.303123968</v>
      </c>
      <c r="H87" s="14">
        <v>29727</v>
      </c>
      <c r="I87" s="15">
        <f t="shared" si="6"/>
        <v>4200</v>
      </c>
      <c r="J87" s="15">
        <f t="shared" si="6"/>
        <v>25527</v>
      </c>
    </row>
    <row r="88" spans="1:10" s="4" customFormat="1" x14ac:dyDescent="0.25">
      <c r="A88" s="12">
        <v>45962</v>
      </c>
      <c r="B88" s="13">
        <f t="shared" si="7"/>
        <v>1130480.303123968</v>
      </c>
      <c r="C88" s="13">
        <f t="shared" si="8"/>
        <v>29727.14350515023</v>
      </c>
      <c r="D88" s="13">
        <f t="shared" si="9"/>
        <v>4107.411768017083</v>
      </c>
      <c r="E88" s="13">
        <f t="shared" si="10"/>
        <v>25619.731737133148</v>
      </c>
      <c r="F88" s="13">
        <f t="shared" si="11"/>
        <v>1104860.5713868348</v>
      </c>
      <c r="H88" s="14">
        <v>29727</v>
      </c>
      <c r="I88" s="15">
        <f t="shared" si="6"/>
        <v>4107</v>
      </c>
      <c r="J88" s="15">
        <f t="shared" si="6"/>
        <v>25620</v>
      </c>
    </row>
    <row r="89" spans="1:10" s="4" customFormat="1" x14ac:dyDescent="0.25">
      <c r="A89" s="12">
        <v>45992</v>
      </c>
      <c r="B89" s="13">
        <f t="shared" si="7"/>
        <v>1104860.5713868348</v>
      </c>
      <c r="C89" s="13">
        <f t="shared" si="8"/>
        <v>29727.14350515023</v>
      </c>
      <c r="D89" s="13">
        <f t="shared" si="9"/>
        <v>4014.3267427054998</v>
      </c>
      <c r="E89" s="13">
        <f t="shared" si="10"/>
        <v>25712.816762444731</v>
      </c>
      <c r="F89" s="13">
        <f t="shared" si="11"/>
        <v>1079147.75462439</v>
      </c>
      <c r="H89" s="14">
        <v>29727</v>
      </c>
      <c r="I89" s="15">
        <f t="shared" si="6"/>
        <v>4014</v>
      </c>
      <c r="J89" s="15">
        <f t="shared" si="6"/>
        <v>25713</v>
      </c>
    </row>
    <row r="90" spans="1:10" s="4" customFormat="1" x14ac:dyDescent="0.25">
      <c r="A90" s="12">
        <v>46023</v>
      </c>
      <c r="B90" s="13">
        <f t="shared" si="7"/>
        <v>1079147.75462439</v>
      </c>
      <c r="C90" s="13">
        <f t="shared" si="8"/>
        <v>29727.14350515023</v>
      </c>
      <c r="D90" s="13">
        <f t="shared" si="9"/>
        <v>3920.903508468617</v>
      </c>
      <c r="E90" s="13">
        <f t="shared" si="10"/>
        <v>25806.239996681612</v>
      </c>
      <c r="F90" s="13">
        <f t="shared" si="11"/>
        <v>1053341.5146277084</v>
      </c>
      <c r="H90" s="14">
        <v>29727</v>
      </c>
      <c r="I90" s="15">
        <f t="shared" si="6"/>
        <v>3921</v>
      </c>
      <c r="J90" s="15">
        <f t="shared" si="6"/>
        <v>25806</v>
      </c>
    </row>
    <row r="91" spans="1:10" s="4" customFormat="1" x14ac:dyDescent="0.25">
      <c r="A91" s="12">
        <v>46054</v>
      </c>
      <c r="B91" s="13">
        <f t="shared" si="7"/>
        <v>1053341.5146277084</v>
      </c>
      <c r="C91" s="13">
        <f t="shared" si="8"/>
        <v>29727.14350515023</v>
      </c>
      <c r="D91" s="13">
        <f t="shared" si="9"/>
        <v>3827.1408364806739</v>
      </c>
      <c r="E91" s="13">
        <f t="shared" si="10"/>
        <v>25900.002668669556</v>
      </c>
      <c r="F91" s="13">
        <f t="shared" si="11"/>
        <v>1027441.5119590388</v>
      </c>
      <c r="H91" s="14">
        <v>29727</v>
      </c>
      <c r="I91" s="15">
        <f t="shared" si="6"/>
        <v>3827</v>
      </c>
      <c r="J91" s="15">
        <f t="shared" si="6"/>
        <v>25900</v>
      </c>
    </row>
    <row r="92" spans="1:10" s="4" customFormat="1" x14ac:dyDescent="0.25">
      <c r="A92" s="12">
        <v>46082</v>
      </c>
      <c r="B92" s="13">
        <f t="shared" si="7"/>
        <v>1027441.5119590388</v>
      </c>
      <c r="C92" s="13">
        <f t="shared" si="8"/>
        <v>29727.14350515023</v>
      </c>
      <c r="D92" s="13">
        <f t="shared" si="9"/>
        <v>3733.0374934511742</v>
      </c>
      <c r="E92" s="13">
        <f t="shared" si="10"/>
        <v>25994.106011699056</v>
      </c>
      <c r="F92" s="13">
        <f t="shared" si="11"/>
        <v>1001447.4059473397</v>
      </c>
      <c r="H92" s="14">
        <v>29727</v>
      </c>
      <c r="I92" s="15">
        <f t="shared" si="6"/>
        <v>3733</v>
      </c>
      <c r="J92" s="15">
        <f t="shared" si="6"/>
        <v>25994</v>
      </c>
    </row>
    <row r="93" spans="1:10" s="4" customFormat="1" x14ac:dyDescent="0.25">
      <c r="A93" s="12">
        <v>46113</v>
      </c>
      <c r="B93" s="13">
        <f t="shared" si="7"/>
        <v>1001447.4059473397</v>
      </c>
      <c r="C93" s="13">
        <f t="shared" si="8"/>
        <v>29727.14350515023</v>
      </c>
      <c r="D93" s="13">
        <f>ROUND(+B93*0.0436/12,0)</f>
        <v>3639</v>
      </c>
      <c r="E93" s="13">
        <f>ROUND(+C93-D93,0)</f>
        <v>26088</v>
      </c>
      <c r="F93" s="13">
        <f t="shared" si="11"/>
        <v>975359.40594733972</v>
      </c>
      <c r="H93" s="14">
        <v>29727</v>
      </c>
      <c r="I93" s="15">
        <f t="shared" si="6"/>
        <v>3639</v>
      </c>
      <c r="J93" s="15">
        <f t="shared" si="6"/>
        <v>26088</v>
      </c>
    </row>
    <row r="94" spans="1:10" s="4" customFormat="1" x14ac:dyDescent="0.25">
      <c r="A94" s="12">
        <v>46143</v>
      </c>
      <c r="B94" s="13">
        <f t="shared" si="7"/>
        <v>975359.40594733972</v>
      </c>
      <c r="C94" s="13">
        <f t="shared" si="8"/>
        <v>29727.14350515023</v>
      </c>
      <c r="D94" s="13">
        <f t="shared" si="9"/>
        <v>3543.8058416086678</v>
      </c>
      <c r="E94" s="13">
        <f t="shared" si="10"/>
        <v>26183.337663541563</v>
      </c>
      <c r="F94" s="13">
        <f t="shared" si="11"/>
        <v>949176.06828379817</v>
      </c>
      <c r="H94" s="14">
        <v>29727</v>
      </c>
      <c r="I94" s="15">
        <f t="shared" si="6"/>
        <v>3544</v>
      </c>
      <c r="J94" s="15">
        <f t="shared" si="6"/>
        <v>26183</v>
      </c>
    </row>
    <row r="95" spans="1:10" s="4" customFormat="1" x14ac:dyDescent="0.25">
      <c r="A95" s="12">
        <v>46174</v>
      </c>
      <c r="B95" s="13">
        <f t="shared" si="7"/>
        <v>949176.06828379817</v>
      </c>
      <c r="C95" s="13">
        <f t="shared" si="8"/>
        <v>29727.14350515023</v>
      </c>
      <c r="D95" s="13">
        <f t="shared" si="9"/>
        <v>3448.6730480977999</v>
      </c>
      <c r="E95" s="13">
        <f t="shared" si="10"/>
        <v>26278.47045705243</v>
      </c>
      <c r="F95" s="13">
        <f t="shared" si="11"/>
        <v>922897.59782674571</v>
      </c>
      <c r="H95" s="14">
        <v>29727</v>
      </c>
      <c r="I95" s="15">
        <f t="shared" si="6"/>
        <v>3449</v>
      </c>
      <c r="J95" s="15">
        <f t="shared" si="6"/>
        <v>26278</v>
      </c>
    </row>
    <row r="96" spans="1:10" s="4" customFormat="1" x14ac:dyDescent="0.25">
      <c r="A96" s="12">
        <v>46204</v>
      </c>
      <c r="B96" s="13">
        <f t="shared" si="7"/>
        <v>922897.59782674571</v>
      </c>
      <c r="C96" s="13">
        <f t="shared" si="8"/>
        <v>29727.14350515023</v>
      </c>
      <c r="D96" s="13">
        <f t="shared" si="9"/>
        <v>3353.1946054371761</v>
      </c>
      <c r="E96" s="13">
        <f t="shared" si="10"/>
        <v>26373.948899713054</v>
      </c>
      <c r="F96" s="13">
        <f t="shared" si="11"/>
        <v>896523.64892703271</v>
      </c>
      <c r="H96" s="14">
        <v>29727</v>
      </c>
      <c r="I96" s="15">
        <f t="shared" si="6"/>
        <v>3353</v>
      </c>
      <c r="J96" s="15">
        <f t="shared" si="6"/>
        <v>26374</v>
      </c>
    </row>
    <row r="97" spans="1:10" s="4" customFormat="1" x14ac:dyDescent="0.25">
      <c r="A97" s="12">
        <v>46235</v>
      </c>
      <c r="B97" s="13">
        <f t="shared" si="7"/>
        <v>896523.64892703271</v>
      </c>
      <c r="C97" s="13">
        <f t="shared" si="8"/>
        <v>29727.14350515023</v>
      </c>
      <c r="D97" s="13">
        <f t="shared" si="9"/>
        <v>3257.3692577682191</v>
      </c>
      <c r="E97" s="13">
        <f t="shared" si="10"/>
        <v>26469.774247382011</v>
      </c>
      <c r="F97" s="13">
        <f t="shared" si="11"/>
        <v>870053.87467965065</v>
      </c>
      <c r="H97" s="14">
        <v>29727</v>
      </c>
      <c r="I97" s="15">
        <f t="shared" si="6"/>
        <v>3257</v>
      </c>
      <c r="J97" s="15">
        <f t="shared" si="6"/>
        <v>26470</v>
      </c>
    </row>
    <row r="98" spans="1:10" s="4" customFormat="1" x14ac:dyDescent="0.25">
      <c r="A98" s="12">
        <v>46266</v>
      </c>
      <c r="B98" s="13">
        <f t="shared" si="7"/>
        <v>870053.87467965065</v>
      </c>
      <c r="C98" s="13">
        <f t="shared" si="8"/>
        <v>29727.14350515023</v>
      </c>
      <c r="D98" s="13">
        <f t="shared" si="9"/>
        <v>3161.1957446693973</v>
      </c>
      <c r="E98" s="13">
        <f t="shared" si="10"/>
        <v>26565.947760480834</v>
      </c>
      <c r="F98" s="13">
        <f t="shared" si="11"/>
        <v>843487.92691916984</v>
      </c>
      <c r="H98" s="14">
        <v>29727</v>
      </c>
      <c r="I98" s="15">
        <f t="shared" si="6"/>
        <v>3161</v>
      </c>
      <c r="J98" s="15">
        <f t="shared" si="6"/>
        <v>26566</v>
      </c>
    </row>
    <row r="99" spans="1:10" s="4" customFormat="1" x14ac:dyDescent="0.25">
      <c r="A99" s="12">
        <v>46296</v>
      </c>
      <c r="B99" s="13">
        <f t="shared" si="7"/>
        <v>843487.92691916984</v>
      </c>
      <c r="C99" s="13">
        <f t="shared" si="8"/>
        <v>29727.14350515023</v>
      </c>
      <c r="D99" s="13">
        <f>ROUND(+B99*0.0436/12,0)</f>
        <v>3065</v>
      </c>
      <c r="E99" s="13">
        <f>ROUND(+C99-D99,0)</f>
        <v>26662</v>
      </c>
      <c r="F99" s="13">
        <f t="shared" si="11"/>
        <v>816825.92691916984</v>
      </c>
      <c r="H99" s="14">
        <v>29727</v>
      </c>
      <c r="I99" s="15">
        <f t="shared" si="6"/>
        <v>3065</v>
      </c>
      <c r="J99" s="15">
        <f t="shared" si="6"/>
        <v>26662</v>
      </c>
    </row>
    <row r="100" spans="1:10" s="4" customFormat="1" x14ac:dyDescent="0.25">
      <c r="A100" s="12">
        <v>46327</v>
      </c>
      <c r="B100" s="13">
        <f t="shared" si="7"/>
        <v>816825.92691916984</v>
      </c>
      <c r="C100" s="13">
        <f t="shared" si="8"/>
        <v>29727.14350515023</v>
      </c>
      <c r="D100" s="13">
        <f t="shared" si="9"/>
        <v>2967.8008678063175</v>
      </c>
      <c r="E100" s="13">
        <f t="shared" si="10"/>
        <v>26759.342637343914</v>
      </c>
      <c r="F100" s="13">
        <f t="shared" si="11"/>
        <v>790066.58428182593</v>
      </c>
      <c r="H100" s="14">
        <v>29727</v>
      </c>
      <c r="I100" s="15">
        <f t="shared" si="6"/>
        <v>2968</v>
      </c>
      <c r="J100" s="15">
        <f t="shared" si="6"/>
        <v>26759</v>
      </c>
    </row>
    <row r="101" spans="1:10" s="4" customFormat="1" x14ac:dyDescent="0.25">
      <c r="A101" s="12">
        <v>46357</v>
      </c>
      <c r="B101" s="13">
        <f t="shared" si="7"/>
        <v>790066.58428182593</v>
      </c>
      <c r="C101" s="13">
        <f t="shared" si="8"/>
        <v>29727.14350515023</v>
      </c>
      <c r="D101" s="13">
        <f>ROUND(+B101*0.0436/12,0)</f>
        <v>2871</v>
      </c>
      <c r="E101" s="13">
        <f>ROUND(+C101-D101,0)</f>
        <v>26856</v>
      </c>
      <c r="F101" s="13">
        <f t="shared" si="11"/>
        <v>763210.58428182593</v>
      </c>
      <c r="H101" s="14">
        <v>29727</v>
      </c>
      <c r="I101" s="15">
        <f t="shared" si="6"/>
        <v>2871</v>
      </c>
      <c r="J101" s="15">
        <f t="shared" si="6"/>
        <v>26856</v>
      </c>
    </row>
    <row r="102" spans="1:10" x14ac:dyDescent="0.25">
      <c r="B102" s="18"/>
      <c r="C102" s="18"/>
      <c r="D102" s="18"/>
      <c r="E102" s="18"/>
      <c r="F102" s="18"/>
    </row>
    <row r="103" spans="1:10" x14ac:dyDescent="0.25">
      <c r="B103" s="18"/>
      <c r="C103" s="18"/>
      <c r="D103" s="18"/>
      <c r="E103" s="18"/>
      <c r="F103" s="18"/>
    </row>
    <row r="104" spans="1:10" x14ac:dyDescent="0.25">
      <c r="B104" s="18"/>
      <c r="C104" s="18"/>
      <c r="D104" s="18"/>
      <c r="E104" s="18"/>
      <c r="F104" s="18"/>
    </row>
    <row r="105" spans="1:10" x14ac:dyDescent="0.25">
      <c r="B105" s="18"/>
      <c r="C105" s="18"/>
      <c r="D105" s="18"/>
      <c r="E105" s="18"/>
      <c r="F105" s="18"/>
    </row>
    <row r="106" spans="1:10" x14ac:dyDescent="0.25">
      <c r="B106" s="18"/>
      <c r="C106" s="18"/>
      <c r="D106" s="18"/>
      <c r="E106" s="18"/>
      <c r="F106" s="18"/>
    </row>
    <row r="107" spans="1:10" x14ac:dyDescent="0.25">
      <c r="B107" s="18"/>
      <c r="C107" s="18"/>
      <c r="D107" s="18"/>
      <c r="E107" s="18"/>
      <c r="F107" s="18"/>
    </row>
    <row r="108" spans="1:10" x14ac:dyDescent="0.25">
      <c r="B108" s="18"/>
      <c r="C108" s="18"/>
      <c r="D108" s="18"/>
      <c r="E108" s="18"/>
      <c r="F108" s="18"/>
    </row>
    <row r="109" spans="1:10" x14ac:dyDescent="0.25">
      <c r="B109" s="18"/>
      <c r="C109" s="18"/>
      <c r="D109" s="18"/>
      <c r="E109" s="18"/>
      <c r="F109" s="18"/>
    </row>
    <row r="110" spans="1:10" x14ac:dyDescent="0.25">
      <c r="B110" s="18"/>
      <c r="C110" s="18"/>
      <c r="D110" s="18"/>
      <c r="E110" s="18"/>
      <c r="F110" s="18"/>
    </row>
    <row r="111" spans="1:10" x14ac:dyDescent="0.25">
      <c r="B111" s="18"/>
      <c r="C111" s="18"/>
      <c r="D111" s="18"/>
      <c r="E111" s="18"/>
      <c r="F111" s="18"/>
    </row>
    <row r="112" spans="1:10" x14ac:dyDescent="0.25">
      <c r="B112" s="18"/>
      <c r="C112" s="18"/>
      <c r="D112" s="18"/>
      <c r="E112" s="18"/>
      <c r="F112" s="18"/>
    </row>
    <row r="113" spans="2:6" x14ac:dyDescent="0.25">
      <c r="B113" s="18"/>
      <c r="C113" s="18"/>
      <c r="D113" s="18"/>
      <c r="E113" s="18"/>
      <c r="F113" s="18"/>
    </row>
    <row r="114" spans="2:6" x14ac:dyDescent="0.25">
      <c r="B114" s="18"/>
      <c r="C114" s="18"/>
      <c r="D114" s="18"/>
      <c r="E114" s="18"/>
      <c r="F114" s="18"/>
    </row>
    <row r="115" spans="2:6" x14ac:dyDescent="0.25">
      <c r="B115" s="18"/>
      <c r="C115" s="18"/>
      <c r="D115" s="18"/>
      <c r="E115" s="18"/>
      <c r="F115" s="18"/>
    </row>
    <row r="116" spans="2:6" x14ac:dyDescent="0.25">
      <c r="B116" s="18"/>
      <c r="C116" s="18"/>
      <c r="D116" s="18"/>
      <c r="E116" s="18"/>
      <c r="F116" s="18"/>
    </row>
    <row r="117" spans="2:6" x14ac:dyDescent="0.25">
      <c r="B117" s="18"/>
      <c r="C117" s="18"/>
      <c r="D117" s="18"/>
      <c r="E117" s="18"/>
      <c r="F117" s="18"/>
    </row>
    <row r="118" spans="2:6" x14ac:dyDescent="0.25">
      <c r="B118" s="18"/>
      <c r="C118" s="18"/>
      <c r="D118" s="18"/>
      <c r="E118" s="18"/>
      <c r="F118" s="18"/>
    </row>
    <row r="119" spans="2:6" x14ac:dyDescent="0.25">
      <c r="B119" s="18"/>
      <c r="C119" s="18"/>
      <c r="D119" s="18"/>
      <c r="E119" s="18"/>
      <c r="F119" s="18"/>
    </row>
    <row r="120" spans="2:6" x14ac:dyDescent="0.25">
      <c r="B120" s="18"/>
      <c r="C120" s="18"/>
      <c r="D120" s="18"/>
      <c r="E120" s="18"/>
      <c r="F120" s="18"/>
    </row>
    <row r="121" spans="2:6" x14ac:dyDescent="0.25">
      <c r="B121" s="18"/>
      <c r="C121" s="18"/>
      <c r="D121" s="18"/>
      <c r="E121" s="18"/>
      <c r="F121" s="18"/>
    </row>
    <row r="122" spans="2:6" x14ac:dyDescent="0.25">
      <c r="B122" s="18"/>
      <c r="C122" s="18"/>
      <c r="D122" s="18"/>
      <c r="E122" s="18"/>
      <c r="F122" s="18"/>
    </row>
    <row r="123" spans="2:6" x14ac:dyDescent="0.25">
      <c r="B123" s="18"/>
      <c r="C123" s="18"/>
      <c r="D123" s="18"/>
      <c r="E123" s="18"/>
      <c r="F123" s="18"/>
    </row>
    <row r="124" spans="2:6" x14ac:dyDescent="0.25">
      <c r="B124" s="18"/>
      <c r="C124" s="18"/>
      <c r="D124" s="18"/>
      <c r="E124" s="18"/>
      <c r="F124" s="18"/>
    </row>
    <row r="125" spans="2:6" x14ac:dyDescent="0.25">
      <c r="B125" s="18"/>
      <c r="C125" s="18"/>
      <c r="D125" s="18"/>
      <c r="E125" s="18"/>
      <c r="F125" s="18"/>
    </row>
  </sheetData>
  <pageMargins left="0.7" right="0.7" top="0.75" bottom="0.75" header="0.3" footer="0.3"/>
  <pageSetup scale="71" fitToHeight="0" orientation="portrait" horizontalDpi="1200" verticalDpi="1200" r:id="rId1"/>
  <headerFooter>
    <oddHeader>&amp;R&amp;"Times New Roman,Bold"&amp;10KyPSC Case No. 2025-00125
AG-DR-01-058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7C22-F669-4D14-A8F0-9816C603EAAC}">
  <sheetPr>
    <pageSetUpPr fitToPage="1"/>
  </sheetPr>
  <dimension ref="A1:I203"/>
  <sheetViews>
    <sheetView workbookViewId="0">
      <pane xSplit="3" ySplit="6" topLeftCell="D52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5" x14ac:dyDescent="0.25"/>
  <cols>
    <col min="1" max="1" width="9.140625" style="21" customWidth="1"/>
    <col min="2" max="2" width="7.85546875" style="21" bestFit="1" customWidth="1"/>
    <col min="3" max="3" width="2.140625" style="21" customWidth="1"/>
    <col min="4" max="4" width="17" style="21" bestFit="1" customWidth="1"/>
    <col min="5" max="5" width="16.140625" style="21" bestFit="1" customWidth="1"/>
    <col min="6" max="6" width="21.140625" style="21" customWidth="1"/>
    <col min="7" max="7" width="15.7109375" style="21" customWidth="1"/>
    <col min="8" max="8" width="17.28515625" style="21" customWidth="1"/>
    <col min="9" max="9" width="11.5703125" bestFit="1" customWidth="1"/>
  </cols>
  <sheetData>
    <row r="1" spans="1:8" x14ac:dyDescent="0.25">
      <c r="A1" s="57" t="s">
        <v>35</v>
      </c>
      <c r="B1" s="57"/>
      <c r="C1" s="57"/>
      <c r="D1" s="57"/>
      <c r="E1" s="57"/>
      <c r="F1" s="57"/>
      <c r="G1" s="57"/>
      <c r="H1" s="57"/>
    </row>
    <row r="2" spans="1:8" x14ac:dyDescent="0.25">
      <c r="A2" s="19" t="s">
        <v>14</v>
      </c>
      <c r="B2" s="20"/>
      <c r="C2" s="20"/>
      <c r="D2" s="20"/>
      <c r="E2" s="20"/>
      <c r="F2" s="20"/>
      <c r="G2" s="20"/>
      <c r="H2" s="20"/>
    </row>
    <row r="3" spans="1:8" x14ac:dyDescent="0.25">
      <c r="A3" s="58" t="s">
        <v>36</v>
      </c>
      <c r="B3" s="58"/>
      <c r="C3" s="58"/>
      <c r="D3" s="58"/>
      <c r="E3" s="58"/>
      <c r="F3" s="58"/>
      <c r="G3" s="58"/>
      <c r="H3" s="58"/>
    </row>
    <row r="5" spans="1:8" x14ac:dyDescent="0.25">
      <c r="E5" s="22"/>
      <c r="F5" s="22"/>
      <c r="G5" s="22"/>
      <c r="H5" s="23"/>
    </row>
    <row r="6" spans="1:8" ht="26.25" x14ac:dyDescent="0.25">
      <c r="A6" s="24" t="s">
        <v>37</v>
      </c>
      <c r="B6" s="25"/>
      <c r="C6" s="23"/>
      <c r="D6" s="26" t="s">
        <v>38</v>
      </c>
      <c r="E6" s="27" t="s">
        <v>39</v>
      </c>
      <c r="F6" s="28" t="s">
        <v>40</v>
      </c>
      <c r="G6" s="28" t="s">
        <v>41</v>
      </c>
      <c r="H6" s="29" t="s">
        <v>42</v>
      </c>
    </row>
    <row r="7" spans="1:8" x14ac:dyDescent="0.25">
      <c r="A7" s="30"/>
      <c r="B7" s="25" t="s">
        <v>43</v>
      </c>
      <c r="C7" s="23"/>
      <c r="D7" s="31"/>
      <c r="E7" s="31"/>
      <c r="F7" s="31"/>
      <c r="G7" s="31"/>
      <c r="H7" s="32">
        <v>0</v>
      </c>
    </row>
    <row r="8" spans="1:8" x14ac:dyDescent="0.25">
      <c r="A8" s="25">
        <v>1</v>
      </c>
      <c r="B8" s="33">
        <v>44592</v>
      </c>
      <c r="C8" s="23"/>
      <c r="D8" s="34">
        <v>10337.25</v>
      </c>
      <c r="E8" s="31">
        <f t="shared" ref="E8:E67" si="0">D8</f>
        <v>10337.25</v>
      </c>
      <c r="F8" s="31">
        <v>150770.87</v>
      </c>
      <c r="G8" s="31"/>
      <c r="H8" s="32">
        <f>H7-$E8+F8+G8</f>
        <v>140433.62</v>
      </c>
    </row>
    <row r="9" spans="1:8" x14ac:dyDescent="0.25">
      <c r="A9" s="25">
        <f t="shared" ref="A9:A67" si="1">A8+1</f>
        <v>2</v>
      </c>
      <c r="B9" s="33">
        <f t="shared" ref="B9:B67" si="2">EOMONTH(B8,1)</f>
        <v>44620</v>
      </c>
      <c r="C9" s="23"/>
      <c r="D9" s="34">
        <f t="shared" ref="D9:D55" si="3">D8</f>
        <v>10337.25</v>
      </c>
      <c r="E9" s="31">
        <f t="shared" si="0"/>
        <v>10337.25</v>
      </c>
      <c r="F9" s="31">
        <v>126253.64</v>
      </c>
      <c r="G9" s="31"/>
      <c r="H9" s="32">
        <f t="shared" ref="H9:H67" si="4">H8-$E9+F9+G9</f>
        <v>256350.01</v>
      </c>
    </row>
    <row r="10" spans="1:8" x14ac:dyDescent="0.25">
      <c r="A10" s="25">
        <f t="shared" si="1"/>
        <v>3</v>
      </c>
      <c r="B10" s="33">
        <f t="shared" si="2"/>
        <v>44651</v>
      </c>
      <c r="C10" s="23"/>
      <c r="D10" s="34">
        <f t="shared" si="3"/>
        <v>10337.25</v>
      </c>
      <c r="E10" s="31">
        <f t="shared" si="0"/>
        <v>10337.25</v>
      </c>
      <c r="F10" s="31">
        <v>133444.65</v>
      </c>
      <c r="G10" s="31">
        <v>-124047</v>
      </c>
      <c r="H10" s="32">
        <f t="shared" si="4"/>
        <v>255410.41000000003</v>
      </c>
    </row>
    <row r="11" spans="1:8" x14ac:dyDescent="0.25">
      <c r="A11" s="25">
        <f t="shared" si="1"/>
        <v>4</v>
      </c>
      <c r="B11" s="33">
        <f t="shared" si="2"/>
        <v>44681</v>
      </c>
      <c r="C11" s="23"/>
      <c r="D11" s="34">
        <f t="shared" si="3"/>
        <v>10337.25</v>
      </c>
      <c r="E11" s="31">
        <f t="shared" si="0"/>
        <v>10337.25</v>
      </c>
      <c r="F11" s="31">
        <v>132500.10999999999</v>
      </c>
      <c r="G11" s="31"/>
      <c r="H11" s="32">
        <f t="shared" si="4"/>
        <v>377573.27</v>
      </c>
    </row>
    <row r="12" spans="1:8" x14ac:dyDescent="0.25">
      <c r="A12" s="25">
        <f t="shared" si="1"/>
        <v>5</v>
      </c>
      <c r="B12" s="33">
        <f t="shared" si="2"/>
        <v>44712</v>
      </c>
      <c r="C12" s="23"/>
      <c r="D12" s="34">
        <f t="shared" si="3"/>
        <v>10337.25</v>
      </c>
      <c r="E12" s="31">
        <f t="shared" si="0"/>
        <v>10337.25</v>
      </c>
      <c r="F12" s="31">
        <v>163706.94</v>
      </c>
      <c r="G12" s="31"/>
      <c r="H12" s="32">
        <f t="shared" si="4"/>
        <v>530942.96</v>
      </c>
    </row>
    <row r="13" spans="1:8" x14ac:dyDescent="0.25">
      <c r="A13" s="25">
        <f t="shared" si="1"/>
        <v>6</v>
      </c>
      <c r="B13" s="33">
        <f t="shared" si="2"/>
        <v>44742</v>
      </c>
      <c r="C13" s="23"/>
      <c r="D13" s="34">
        <f t="shared" si="3"/>
        <v>10337.25</v>
      </c>
      <c r="E13" s="31">
        <f t="shared" si="0"/>
        <v>10337.25</v>
      </c>
      <c r="F13" s="31">
        <v>125182.08</v>
      </c>
      <c r="G13" s="31"/>
      <c r="H13" s="32">
        <f t="shared" si="4"/>
        <v>645787.78999999992</v>
      </c>
    </row>
    <row r="14" spans="1:8" x14ac:dyDescent="0.25">
      <c r="A14" s="25">
        <f t="shared" si="1"/>
        <v>7</v>
      </c>
      <c r="B14" s="33">
        <f t="shared" si="2"/>
        <v>44773</v>
      </c>
      <c r="C14" s="23"/>
      <c r="D14" s="34">
        <f t="shared" si="3"/>
        <v>10337.25</v>
      </c>
      <c r="E14" s="31">
        <f t="shared" si="0"/>
        <v>10337.25</v>
      </c>
      <c r="F14" s="31">
        <v>113206.48</v>
      </c>
      <c r="G14" s="31"/>
      <c r="H14" s="32">
        <f t="shared" si="4"/>
        <v>748657.0199999999</v>
      </c>
    </row>
    <row r="15" spans="1:8" x14ac:dyDescent="0.25">
      <c r="A15" s="25">
        <f t="shared" si="1"/>
        <v>8</v>
      </c>
      <c r="B15" s="33">
        <f t="shared" si="2"/>
        <v>44804</v>
      </c>
      <c r="C15" s="23"/>
      <c r="D15" s="34">
        <f t="shared" si="3"/>
        <v>10337.25</v>
      </c>
      <c r="E15" s="31">
        <f t="shared" si="0"/>
        <v>10337.25</v>
      </c>
      <c r="F15" s="31">
        <v>55904.19</v>
      </c>
      <c r="G15" s="31"/>
      <c r="H15" s="32">
        <f t="shared" si="4"/>
        <v>794223.96</v>
      </c>
    </row>
    <row r="16" spans="1:8" x14ac:dyDescent="0.25">
      <c r="A16" s="25">
        <f t="shared" si="1"/>
        <v>9</v>
      </c>
      <c r="B16" s="33">
        <f t="shared" si="2"/>
        <v>44834</v>
      </c>
      <c r="C16" s="23"/>
      <c r="D16" s="34">
        <f t="shared" si="3"/>
        <v>10337.25</v>
      </c>
      <c r="E16" s="31">
        <f t="shared" si="0"/>
        <v>10337.25</v>
      </c>
      <c r="F16" s="31">
        <v>47582.32</v>
      </c>
      <c r="G16" s="31"/>
      <c r="H16" s="32">
        <f t="shared" si="4"/>
        <v>831469.02999999991</v>
      </c>
    </row>
    <row r="17" spans="1:8" x14ac:dyDescent="0.25">
      <c r="A17" s="25">
        <f t="shared" si="1"/>
        <v>10</v>
      </c>
      <c r="B17" s="33">
        <f t="shared" si="2"/>
        <v>44865</v>
      </c>
      <c r="C17" s="23"/>
      <c r="D17" s="34">
        <f t="shared" si="3"/>
        <v>10337.25</v>
      </c>
      <c r="E17" s="31">
        <f t="shared" si="0"/>
        <v>10337.25</v>
      </c>
      <c r="F17" s="31">
        <v>48240.800000000003</v>
      </c>
      <c r="G17" s="31"/>
      <c r="H17" s="32">
        <f t="shared" si="4"/>
        <v>869372.58</v>
      </c>
    </row>
    <row r="18" spans="1:8" x14ac:dyDescent="0.25">
      <c r="A18" s="25">
        <f t="shared" si="1"/>
        <v>11</v>
      </c>
      <c r="B18" s="33">
        <f t="shared" si="2"/>
        <v>44895</v>
      </c>
      <c r="C18" s="23"/>
      <c r="D18" s="34">
        <f t="shared" si="3"/>
        <v>10337.25</v>
      </c>
      <c r="E18" s="31">
        <f t="shared" si="0"/>
        <v>10337.25</v>
      </c>
      <c r="F18" s="31">
        <v>28706.15</v>
      </c>
      <c r="G18" s="31"/>
      <c r="H18" s="32">
        <f t="shared" si="4"/>
        <v>887741.48</v>
      </c>
    </row>
    <row r="19" spans="1:8" x14ac:dyDescent="0.25">
      <c r="A19" s="25">
        <f t="shared" si="1"/>
        <v>12</v>
      </c>
      <c r="B19" s="33">
        <f t="shared" si="2"/>
        <v>44926</v>
      </c>
      <c r="C19" s="23"/>
      <c r="D19" s="34">
        <f t="shared" si="3"/>
        <v>10337.25</v>
      </c>
      <c r="E19" s="31">
        <f t="shared" si="0"/>
        <v>10337.25</v>
      </c>
      <c r="F19" s="31">
        <v>41173.53</v>
      </c>
      <c r="G19" s="31"/>
      <c r="H19" s="32">
        <f t="shared" si="4"/>
        <v>918577.76</v>
      </c>
    </row>
    <row r="20" spans="1:8" x14ac:dyDescent="0.25">
      <c r="A20" s="25">
        <f t="shared" si="1"/>
        <v>13</v>
      </c>
      <c r="B20" s="33">
        <f t="shared" si="2"/>
        <v>44957</v>
      </c>
      <c r="C20" s="23"/>
      <c r="D20" s="34">
        <f t="shared" si="3"/>
        <v>10337.25</v>
      </c>
      <c r="E20" s="31">
        <f t="shared" si="0"/>
        <v>10337.25</v>
      </c>
      <c r="F20" s="31"/>
      <c r="G20" s="31"/>
      <c r="H20" s="32">
        <f t="shared" si="4"/>
        <v>908240.51</v>
      </c>
    </row>
    <row r="21" spans="1:8" x14ac:dyDescent="0.25">
      <c r="A21" s="25">
        <f t="shared" si="1"/>
        <v>14</v>
      </c>
      <c r="B21" s="33">
        <f t="shared" si="2"/>
        <v>44985</v>
      </c>
      <c r="C21" s="23"/>
      <c r="D21" s="34">
        <f t="shared" si="3"/>
        <v>10337.25</v>
      </c>
      <c r="E21" s="31">
        <f t="shared" si="0"/>
        <v>10337.25</v>
      </c>
      <c r="F21" s="31"/>
      <c r="G21" s="31"/>
      <c r="H21" s="32">
        <f t="shared" si="4"/>
        <v>897903.26</v>
      </c>
    </row>
    <row r="22" spans="1:8" x14ac:dyDescent="0.25">
      <c r="A22" s="25">
        <f t="shared" si="1"/>
        <v>15</v>
      </c>
      <c r="B22" s="33">
        <f t="shared" si="2"/>
        <v>45016</v>
      </c>
      <c r="C22" s="23"/>
      <c r="D22" s="34">
        <f t="shared" si="3"/>
        <v>10337.25</v>
      </c>
      <c r="E22" s="31">
        <f t="shared" si="0"/>
        <v>10337.25</v>
      </c>
      <c r="F22" s="31"/>
      <c r="G22" s="31"/>
      <c r="H22" s="32">
        <f t="shared" si="4"/>
        <v>887566.01</v>
      </c>
    </row>
    <row r="23" spans="1:8" x14ac:dyDescent="0.25">
      <c r="A23" s="25">
        <f t="shared" si="1"/>
        <v>16</v>
      </c>
      <c r="B23" s="33">
        <f t="shared" si="2"/>
        <v>45046</v>
      </c>
      <c r="C23" s="23"/>
      <c r="D23" s="34">
        <f t="shared" si="3"/>
        <v>10337.25</v>
      </c>
      <c r="E23" s="31">
        <f t="shared" si="0"/>
        <v>10337.25</v>
      </c>
      <c r="F23" s="31"/>
      <c r="G23" s="31"/>
      <c r="H23" s="32">
        <f t="shared" si="4"/>
        <v>877228.76</v>
      </c>
    </row>
    <row r="24" spans="1:8" x14ac:dyDescent="0.25">
      <c r="A24" s="25">
        <f t="shared" si="1"/>
        <v>17</v>
      </c>
      <c r="B24" s="33">
        <f t="shared" si="2"/>
        <v>45077</v>
      </c>
      <c r="C24" s="23"/>
      <c r="D24" s="34">
        <f t="shared" si="3"/>
        <v>10337.25</v>
      </c>
      <c r="E24" s="31">
        <f t="shared" si="0"/>
        <v>10337.25</v>
      </c>
      <c r="F24" s="31"/>
      <c r="G24" s="31"/>
      <c r="H24" s="32">
        <f t="shared" si="4"/>
        <v>866891.51</v>
      </c>
    </row>
    <row r="25" spans="1:8" x14ac:dyDescent="0.25">
      <c r="A25" s="25">
        <f t="shared" si="1"/>
        <v>18</v>
      </c>
      <c r="B25" s="33">
        <f t="shared" si="2"/>
        <v>45107</v>
      </c>
      <c r="C25" s="23"/>
      <c r="D25" s="34">
        <f t="shared" si="3"/>
        <v>10337.25</v>
      </c>
      <c r="E25" s="31">
        <f t="shared" si="0"/>
        <v>10337.25</v>
      </c>
      <c r="F25" s="31"/>
      <c r="G25" s="31"/>
      <c r="H25" s="32">
        <f t="shared" si="4"/>
        <v>856554.26</v>
      </c>
    </row>
    <row r="26" spans="1:8" x14ac:dyDescent="0.25">
      <c r="A26" s="25">
        <f t="shared" si="1"/>
        <v>19</v>
      </c>
      <c r="B26" s="33">
        <f t="shared" si="2"/>
        <v>45138</v>
      </c>
      <c r="C26" s="23"/>
      <c r="D26" s="34">
        <f t="shared" si="3"/>
        <v>10337.25</v>
      </c>
      <c r="E26" s="31">
        <f t="shared" si="0"/>
        <v>10337.25</v>
      </c>
      <c r="F26" s="31"/>
      <c r="G26" s="31"/>
      <c r="H26" s="32">
        <f t="shared" si="4"/>
        <v>846217.01</v>
      </c>
    </row>
    <row r="27" spans="1:8" x14ac:dyDescent="0.25">
      <c r="A27" s="25">
        <f t="shared" si="1"/>
        <v>20</v>
      </c>
      <c r="B27" s="33">
        <f t="shared" si="2"/>
        <v>45169</v>
      </c>
      <c r="C27" s="23"/>
      <c r="D27" s="34">
        <f t="shared" si="3"/>
        <v>10337.25</v>
      </c>
      <c r="E27" s="31">
        <f t="shared" si="0"/>
        <v>10337.25</v>
      </c>
      <c r="F27" s="31"/>
      <c r="G27" s="31"/>
      <c r="H27" s="32">
        <f t="shared" si="4"/>
        <v>835879.76</v>
      </c>
    </row>
    <row r="28" spans="1:8" x14ac:dyDescent="0.25">
      <c r="A28" s="25">
        <f t="shared" si="1"/>
        <v>21</v>
      </c>
      <c r="B28" s="33">
        <f t="shared" si="2"/>
        <v>45199</v>
      </c>
      <c r="C28" s="23"/>
      <c r="D28" s="34">
        <f t="shared" si="3"/>
        <v>10337.25</v>
      </c>
      <c r="E28" s="31">
        <f t="shared" si="0"/>
        <v>10337.25</v>
      </c>
      <c r="F28" s="31"/>
      <c r="G28" s="31"/>
      <c r="H28" s="32">
        <f t="shared" si="4"/>
        <v>825542.51</v>
      </c>
    </row>
    <row r="29" spans="1:8" x14ac:dyDescent="0.25">
      <c r="A29" s="25">
        <f t="shared" si="1"/>
        <v>22</v>
      </c>
      <c r="B29" s="33">
        <f t="shared" si="2"/>
        <v>45230</v>
      </c>
      <c r="C29" s="23"/>
      <c r="D29" s="34">
        <f t="shared" si="3"/>
        <v>10337.25</v>
      </c>
      <c r="E29" s="31">
        <f t="shared" si="0"/>
        <v>10337.25</v>
      </c>
      <c r="F29" s="31"/>
      <c r="G29" s="31"/>
      <c r="H29" s="32">
        <f t="shared" si="4"/>
        <v>815205.26</v>
      </c>
    </row>
    <row r="30" spans="1:8" x14ac:dyDescent="0.25">
      <c r="A30" s="25">
        <f t="shared" si="1"/>
        <v>23</v>
      </c>
      <c r="B30" s="33">
        <f t="shared" si="2"/>
        <v>45260</v>
      </c>
      <c r="C30" s="23"/>
      <c r="D30" s="34">
        <f t="shared" si="3"/>
        <v>10337.25</v>
      </c>
      <c r="E30" s="31">
        <f t="shared" si="0"/>
        <v>10337.25</v>
      </c>
      <c r="F30" s="31"/>
      <c r="G30" s="31"/>
      <c r="H30" s="32">
        <f t="shared" si="4"/>
        <v>804868.01</v>
      </c>
    </row>
    <row r="31" spans="1:8" x14ac:dyDescent="0.25">
      <c r="A31" s="25">
        <f t="shared" si="1"/>
        <v>24</v>
      </c>
      <c r="B31" s="33">
        <f t="shared" si="2"/>
        <v>45291</v>
      </c>
      <c r="C31" s="23"/>
      <c r="D31" s="34">
        <f t="shared" si="3"/>
        <v>10337.25</v>
      </c>
      <c r="E31" s="31">
        <f t="shared" si="0"/>
        <v>10337.25</v>
      </c>
      <c r="F31" s="31"/>
      <c r="G31" s="31"/>
      <c r="H31" s="32">
        <f t="shared" si="4"/>
        <v>794530.76</v>
      </c>
    </row>
    <row r="32" spans="1:8" x14ac:dyDescent="0.25">
      <c r="A32" s="25">
        <f t="shared" si="1"/>
        <v>25</v>
      </c>
      <c r="B32" s="33">
        <f t="shared" si="2"/>
        <v>45322</v>
      </c>
      <c r="C32" s="23"/>
      <c r="D32" s="34">
        <f t="shared" si="3"/>
        <v>10337.25</v>
      </c>
      <c r="E32" s="31">
        <f t="shared" si="0"/>
        <v>10337.25</v>
      </c>
      <c r="F32" s="31"/>
      <c r="G32" s="31"/>
      <c r="H32" s="32">
        <f t="shared" si="4"/>
        <v>784193.51</v>
      </c>
    </row>
    <row r="33" spans="1:9" x14ac:dyDescent="0.25">
      <c r="A33" s="25">
        <f t="shared" si="1"/>
        <v>26</v>
      </c>
      <c r="B33" s="33">
        <f t="shared" si="2"/>
        <v>45351</v>
      </c>
      <c r="C33" s="23"/>
      <c r="D33" s="34">
        <f t="shared" si="3"/>
        <v>10337.25</v>
      </c>
      <c r="E33" s="31">
        <f t="shared" si="0"/>
        <v>10337.25</v>
      </c>
      <c r="F33" s="31"/>
      <c r="G33" s="31"/>
      <c r="H33" s="32">
        <f t="shared" si="4"/>
        <v>773856.26</v>
      </c>
    </row>
    <row r="34" spans="1:9" x14ac:dyDescent="0.25">
      <c r="A34" s="25">
        <f t="shared" si="1"/>
        <v>27</v>
      </c>
      <c r="B34" s="33">
        <f t="shared" si="2"/>
        <v>45382</v>
      </c>
      <c r="C34" s="23"/>
      <c r="D34" s="34">
        <f t="shared" si="3"/>
        <v>10337.25</v>
      </c>
      <c r="E34" s="31">
        <f t="shared" si="0"/>
        <v>10337.25</v>
      </c>
      <c r="F34" s="31"/>
      <c r="G34" s="31"/>
      <c r="H34" s="32">
        <f t="shared" si="4"/>
        <v>763519.01</v>
      </c>
    </row>
    <row r="35" spans="1:9" x14ac:dyDescent="0.25">
      <c r="A35" s="25">
        <f t="shared" si="1"/>
        <v>28</v>
      </c>
      <c r="B35" s="33">
        <f t="shared" si="2"/>
        <v>45412</v>
      </c>
      <c r="C35" s="23"/>
      <c r="D35" s="34">
        <f t="shared" si="3"/>
        <v>10337.25</v>
      </c>
      <c r="E35" s="31">
        <f t="shared" si="0"/>
        <v>10337.25</v>
      </c>
      <c r="F35" s="31"/>
      <c r="G35" s="31"/>
      <c r="H35" s="32">
        <f t="shared" si="4"/>
        <v>753181.76</v>
      </c>
    </row>
    <row r="36" spans="1:9" x14ac:dyDescent="0.25">
      <c r="A36" s="25">
        <f t="shared" si="1"/>
        <v>29</v>
      </c>
      <c r="B36" s="33">
        <f t="shared" si="2"/>
        <v>45443</v>
      </c>
      <c r="C36" s="23"/>
      <c r="D36" s="34">
        <f t="shared" si="3"/>
        <v>10337.25</v>
      </c>
      <c r="E36" s="31">
        <f t="shared" si="0"/>
        <v>10337.25</v>
      </c>
      <c r="F36" s="31"/>
      <c r="G36" s="31"/>
      <c r="H36" s="32">
        <f t="shared" si="4"/>
        <v>742844.51</v>
      </c>
      <c r="I36" s="35"/>
    </row>
    <row r="37" spans="1:9" x14ac:dyDescent="0.25">
      <c r="A37" s="25">
        <f t="shared" si="1"/>
        <v>30</v>
      </c>
      <c r="B37" s="33">
        <f t="shared" si="2"/>
        <v>45473</v>
      </c>
      <c r="C37" s="23"/>
      <c r="D37" s="34">
        <f t="shared" si="3"/>
        <v>10337.25</v>
      </c>
      <c r="E37" s="31">
        <f t="shared" si="0"/>
        <v>10337.25</v>
      </c>
      <c r="F37" s="31"/>
      <c r="G37" s="31"/>
      <c r="H37" s="32">
        <f t="shared" si="4"/>
        <v>732507.26</v>
      </c>
      <c r="I37" s="35"/>
    </row>
    <row r="38" spans="1:9" x14ac:dyDescent="0.25">
      <c r="A38" s="25">
        <f t="shared" si="1"/>
        <v>31</v>
      </c>
      <c r="B38" s="33">
        <f t="shared" si="2"/>
        <v>45504</v>
      </c>
      <c r="C38" s="23"/>
      <c r="D38" s="34">
        <f t="shared" si="3"/>
        <v>10337.25</v>
      </c>
      <c r="E38" s="31">
        <f t="shared" si="0"/>
        <v>10337.25</v>
      </c>
      <c r="F38" s="31"/>
      <c r="G38" s="31"/>
      <c r="H38" s="32">
        <f t="shared" si="4"/>
        <v>722170.01</v>
      </c>
    </row>
    <row r="39" spans="1:9" x14ac:dyDescent="0.25">
      <c r="A39" s="25">
        <f t="shared" si="1"/>
        <v>32</v>
      </c>
      <c r="B39" s="33">
        <f t="shared" si="2"/>
        <v>45535</v>
      </c>
      <c r="C39" s="23"/>
      <c r="D39" s="34">
        <f t="shared" si="3"/>
        <v>10337.25</v>
      </c>
      <c r="E39" s="31">
        <f t="shared" si="0"/>
        <v>10337.25</v>
      </c>
      <c r="F39" s="31"/>
      <c r="G39" s="31"/>
      <c r="H39" s="32">
        <f t="shared" si="4"/>
        <v>711832.76</v>
      </c>
    </row>
    <row r="40" spans="1:9" x14ac:dyDescent="0.25">
      <c r="A40" s="25">
        <f t="shared" si="1"/>
        <v>33</v>
      </c>
      <c r="B40" s="33">
        <f t="shared" si="2"/>
        <v>45565</v>
      </c>
      <c r="C40" s="23"/>
      <c r="D40" s="34">
        <f t="shared" si="3"/>
        <v>10337.25</v>
      </c>
      <c r="E40" s="31">
        <f t="shared" si="0"/>
        <v>10337.25</v>
      </c>
      <c r="F40" s="31"/>
      <c r="G40" s="31"/>
      <c r="H40" s="32">
        <f t="shared" si="4"/>
        <v>701495.51</v>
      </c>
    </row>
    <row r="41" spans="1:9" x14ac:dyDescent="0.25">
      <c r="A41" s="25">
        <f t="shared" si="1"/>
        <v>34</v>
      </c>
      <c r="B41" s="33">
        <f t="shared" si="2"/>
        <v>45596</v>
      </c>
      <c r="C41" s="23"/>
      <c r="D41" s="34">
        <f t="shared" si="3"/>
        <v>10337.25</v>
      </c>
      <c r="E41" s="31">
        <f t="shared" si="0"/>
        <v>10337.25</v>
      </c>
      <c r="F41" s="31"/>
      <c r="G41" s="31"/>
      <c r="H41" s="32">
        <f t="shared" si="4"/>
        <v>691158.26</v>
      </c>
    </row>
    <row r="42" spans="1:9" x14ac:dyDescent="0.25">
      <c r="A42" s="25">
        <f t="shared" si="1"/>
        <v>35</v>
      </c>
      <c r="B42" s="33">
        <f t="shared" si="2"/>
        <v>45626</v>
      </c>
      <c r="C42" s="23"/>
      <c r="D42" s="34">
        <f t="shared" si="3"/>
        <v>10337.25</v>
      </c>
      <c r="E42" s="31">
        <f t="shared" si="0"/>
        <v>10337.25</v>
      </c>
      <c r="F42" s="31"/>
      <c r="G42" s="31"/>
      <c r="H42" s="32">
        <f t="shared" si="4"/>
        <v>680821.01</v>
      </c>
    </row>
    <row r="43" spans="1:9" x14ac:dyDescent="0.25">
      <c r="A43" s="25">
        <f t="shared" si="1"/>
        <v>36</v>
      </c>
      <c r="B43" s="33">
        <f t="shared" si="2"/>
        <v>45657</v>
      </c>
      <c r="C43" s="23"/>
      <c r="D43" s="34">
        <f t="shared" si="3"/>
        <v>10337.25</v>
      </c>
      <c r="E43" s="31">
        <f t="shared" si="0"/>
        <v>10337.25</v>
      </c>
      <c r="F43" s="31"/>
      <c r="G43" s="31"/>
      <c r="H43" s="32">
        <f t="shared" si="4"/>
        <v>670483.76</v>
      </c>
    </row>
    <row r="44" spans="1:9" x14ac:dyDescent="0.25">
      <c r="A44" s="25">
        <f t="shared" si="1"/>
        <v>37</v>
      </c>
      <c r="B44" s="33">
        <f t="shared" si="2"/>
        <v>45688</v>
      </c>
      <c r="C44" s="23"/>
      <c r="D44" s="34">
        <f t="shared" si="3"/>
        <v>10337.25</v>
      </c>
      <c r="E44" s="31">
        <f t="shared" si="0"/>
        <v>10337.25</v>
      </c>
      <c r="F44" s="31"/>
      <c r="G44" s="31"/>
      <c r="H44" s="32">
        <f t="shared" si="4"/>
        <v>660146.51</v>
      </c>
    </row>
    <row r="45" spans="1:9" x14ac:dyDescent="0.25">
      <c r="A45" s="25">
        <f t="shared" si="1"/>
        <v>38</v>
      </c>
      <c r="B45" s="33">
        <f t="shared" si="2"/>
        <v>45716</v>
      </c>
      <c r="C45" s="23"/>
      <c r="D45" s="34">
        <f t="shared" si="3"/>
        <v>10337.25</v>
      </c>
      <c r="E45" s="31">
        <f t="shared" si="0"/>
        <v>10337.25</v>
      </c>
      <c r="F45" s="31"/>
      <c r="G45" s="31"/>
      <c r="H45" s="32">
        <f t="shared" si="4"/>
        <v>649809.26</v>
      </c>
    </row>
    <row r="46" spans="1:9" x14ac:dyDescent="0.25">
      <c r="A46" s="25">
        <f t="shared" si="1"/>
        <v>39</v>
      </c>
      <c r="B46" s="33">
        <f t="shared" si="2"/>
        <v>45747</v>
      </c>
      <c r="C46" s="23"/>
      <c r="D46" s="34">
        <f t="shared" si="3"/>
        <v>10337.25</v>
      </c>
      <c r="E46" s="31">
        <f t="shared" si="0"/>
        <v>10337.25</v>
      </c>
      <c r="F46" s="31"/>
      <c r="G46" s="31"/>
      <c r="H46" s="32">
        <f t="shared" si="4"/>
        <v>639472.01</v>
      </c>
    </row>
    <row r="47" spans="1:9" x14ac:dyDescent="0.25">
      <c r="A47" s="25">
        <f t="shared" si="1"/>
        <v>40</v>
      </c>
      <c r="B47" s="33">
        <f t="shared" si="2"/>
        <v>45777</v>
      </c>
      <c r="C47" s="23"/>
      <c r="D47" s="34">
        <f t="shared" si="3"/>
        <v>10337.25</v>
      </c>
      <c r="E47" s="31">
        <f t="shared" si="0"/>
        <v>10337.25</v>
      </c>
      <c r="F47" s="31"/>
      <c r="G47" s="31"/>
      <c r="H47" s="32">
        <f t="shared" si="4"/>
        <v>629134.76</v>
      </c>
      <c r="I47" s="36"/>
    </row>
    <row r="48" spans="1:9" x14ac:dyDescent="0.25">
      <c r="A48" s="25">
        <f t="shared" si="1"/>
        <v>41</v>
      </c>
      <c r="B48" s="33">
        <f t="shared" si="2"/>
        <v>45808</v>
      </c>
      <c r="C48" s="23"/>
      <c r="D48" s="34">
        <f t="shared" si="3"/>
        <v>10337.25</v>
      </c>
      <c r="E48" s="31">
        <f t="shared" si="0"/>
        <v>10337.25</v>
      </c>
      <c r="F48" s="31"/>
      <c r="G48" s="31"/>
      <c r="H48" s="32">
        <f t="shared" si="4"/>
        <v>618797.51</v>
      </c>
      <c r="I48" s="35"/>
    </row>
    <row r="49" spans="1:9" x14ac:dyDescent="0.25">
      <c r="A49" s="25">
        <f t="shared" si="1"/>
        <v>42</v>
      </c>
      <c r="B49" s="33">
        <f t="shared" si="2"/>
        <v>45838</v>
      </c>
      <c r="C49" s="23"/>
      <c r="D49" s="34">
        <f t="shared" si="3"/>
        <v>10337.25</v>
      </c>
      <c r="E49" s="31">
        <f t="shared" si="0"/>
        <v>10337.25</v>
      </c>
      <c r="F49" s="31"/>
      <c r="G49" s="31"/>
      <c r="H49" s="32">
        <f t="shared" si="4"/>
        <v>608460.26</v>
      </c>
    </row>
    <row r="50" spans="1:9" x14ac:dyDescent="0.25">
      <c r="A50" s="25">
        <f t="shared" si="1"/>
        <v>43</v>
      </c>
      <c r="B50" s="33">
        <f t="shared" si="2"/>
        <v>45869</v>
      </c>
      <c r="C50" s="23"/>
      <c r="D50" s="34">
        <f t="shared" si="3"/>
        <v>10337.25</v>
      </c>
      <c r="E50" s="31">
        <f t="shared" si="0"/>
        <v>10337.25</v>
      </c>
      <c r="F50" s="31"/>
      <c r="G50" s="31"/>
      <c r="H50" s="32">
        <f t="shared" si="4"/>
        <v>598123.01</v>
      </c>
    </row>
    <row r="51" spans="1:9" x14ac:dyDescent="0.25">
      <c r="A51" s="25">
        <f t="shared" si="1"/>
        <v>44</v>
      </c>
      <c r="B51" s="33">
        <f t="shared" si="2"/>
        <v>45900</v>
      </c>
      <c r="C51" s="23"/>
      <c r="D51" s="34">
        <f t="shared" si="3"/>
        <v>10337.25</v>
      </c>
      <c r="E51" s="31">
        <f t="shared" si="0"/>
        <v>10337.25</v>
      </c>
      <c r="F51" s="31"/>
      <c r="G51" s="31"/>
      <c r="H51" s="32">
        <f t="shared" si="4"/>
        <v>587785.76</v>
      </c>
    </row>
    <row r="52" spans="1:9" x14ac:dyDescent="0.25">
      <c r="A52" s="25">
        <f t="shared" si="1"/>
        <v>45</v>
      </c>
      <c r="B52" s="33">
        <f t="shared" si="2"/>
        <v>45930</v>
      </c>
      <c r="C52" s="23"/>
      <c r="D52" s="34">
        <f t="shared" si="3"/>
        <v>10337.25</v>
      </c>
      <c r="E52" s="31">
        <f t="shared" si="0"/>
        <v>10337.25</v>
      </c>
      <c r="F52" s="31"/>
      <c r="G52" s="31"/>
      <c r="H52" s="32">
        <f t="shared" si="4"/>
        <v>577448.51</v>
      </c>
    </row>
    <row r="53" spans="1:9" x14ac:dyDescent="0.25">
      <c r="A53" s="25">
        <f t="shared" si="1"/>
        <v>46</v>
      </c>
      <c r="B53" s="33">
        <f t="shared" si="2"/>
        <v>45961</v>
      </c>
      <c r="C53" s="23"/>
      <c r="D53" s="34">
        <f t="shared" si="3"/>
        <v>10337.25</v>
      </c>
      <c r="E53" s="31">
        <f t="shared" si="0"/>
        <v>10337.25</v>
      </c>
      <c r="F53" s="31"/>
      <c r="G53" s="31"/>
      <c r="H53" s="32">
        <f t="shared" si="4"/>
        <v>567111.26</v>
      </c>
    </row>
    <row r="54" spans="1:9" x14ac:dyDescent="0.25">
      <c r="A54" s="25">
        <f t="shared" si="1"/>
        <v>47</v>
      </c>
      <c r="B54" s="33">
        <f t="shared" si="2"/>
        <v>45991</v>
      </c>
      <c r="C54" s="23"/>
      <c r="D54" s="34">
        <f t="shared" si="3"/>
        <v>10337.25</v>
      </c>
      <c r="E54" s="31">
        <f t="shared" si="0"/>
        <v>10337.25</v>
      </c>
      <c r="F54" s="31"/>
      <c r="G54" s="31"/>
      <c r="H54" s="32">
        <f t="shared" si="4"/>
        <v>556774.01</v>
      </c>
    </row>
    <row r="55" spans="1:9" x14ac:dyDescent="0.25">
      <c r="A55" s="25">
        <f t="shared" si="1"/>
        <v>48</v>
      </c>
      <c r="B55" s="33">
        <f t="shared" si="2"/>
        <v>46022</v>
      </c>
      <c r="C55" s="23"/>
      <c r="D55" s="34">
        <f t="shared" si="3"/>
        <v>10337.25</v>
      </c>
      <c r="E55" s="31">
        <f t="shared" si="0"/>
        <v>10337.25</v>
      </c>
      <c r="F55" s="31"/>
      <c r="G55" s="31"/>
      <c r="H55" s="32">
        <f t="shared" si="4"/>
        <v>546436.76</v>
      </c>
    </row>
    <row r="56" spans="1:9" x14ac:dyDescent="0.25">
      <c r="A56" s="25">
        <f t="shared" si="1"/>
        <v>49</v>
      </c>
      <c r="B56" s="33">
        <f t="shared" si="2"/>
        <v>46053</v>
      </c>
      <c r="C56" s="23"/>
      <c r="D56" s="34">
        <v>4140</v>
      </c>
      <c r="E56" s="31">
        <f t="shared" si="0"/>
        <v>4140</v>
      </c>
      <c r="F56" s="31"/>
      <c r="G56" s="31"/>
      <c r="H56" s="32">
        <f t="shared" si="4"/>
        <v>542296.76</v>
      </c>
      <c r="I56" s="37" t="s">
        <v>44</v>
      </c>
    </row>
    <row r="57" spans="1:9" x14ac:dyDescent="0.25">
      <c r="A57" s="25">
        <f t="shared" si="1"/>
        <v>50</v>
      </c>
      <c r="B57" s="33">
        <f t="shared" si="2"/>
        <v>46081</v>
      </c>
      <c r="C57" s="23"/>
      <c r="D57" s="34">
        <f t="shared" ref="D57:D67" si="5">D56</f>
        <v>4140</v>
      </c>
      <c r="E57" s="31">
        <f t="shared" si="0"/>
        <v>4140</v>
      </c>
      <c r="F57" s="31"/>
      <c r="G57" s="31"/>
      <c r="H57" s="32">
        <f t="shared" si="4"/>
        <v>538156.76</v>
      </c>
    </row>
    <row r="58" spans="1:9" x14ac:dyDescent="0.25">
      <c r="A58" s="25">
        <f t="shared" si="1"/>
        <v>51</v>
      </c>
      <c r="B58" s="33">
        <f t="shared" si="2"/>
        <v>46112</v>
      </c>
      <c r="C58" s="23"/>
      <c r="D58" s="34">
        <f t="shared" si="5"/>
        <v>4140</v>
      </c>
      <c r="E58" s="31">
        <f t="shared" si="0"/>
        <v>4140</v>
      </c>
      <c r="F58" s="31"/>
      <c r="G58" s="31"/>
      <c r="H58" s="32">
        <f t="shared" si="4"/>
        <v>534016.76</v>
      </c>
    </row>
    <row r="59" spans="1:9" s="21" customFormat="1" x14ac:dyDescent="0.25">
      <c r="A59" s="25">
        <f t="shared" si="1"/>
        <v>52</v>
      </c>
      <c r="B59" s="33">
        <f t="shared" si="2"/>
        <v>46142</v>
      </c>
      <c r="C59" s="23"/>
      <c r="D59" s="34">
        <f t="shared" si="5"/>
        <v>4140</v>
      </c>
      <c r="E59" s="31">
        <f t="shared" si="0"/>
        <v>4140</v>
      </c>
      <c r="F59" s="31"/>
      <c r="G59" s="31"/>
      <c r="H59" s="32">
        <f t="shared" si="4"/>
        <v>529876.76</v>
      </c>
      <c r="I59"/>
    </row>
    <row r="60" spans="1:9" s="21" customFormat="1" x14ac:dyDescent="0.25">
      <c r="A60" s="25">
        <f t="shared" si="1"/>
        <v>53</v>
      </c>
      <c r="B60" s="33">
        <f t="shared" si="2"/>
        <v>46173</v>
      </c>
      <c r="C60" s="23"/>
      <c r="D60" s="34">
        <f t="shared" si="5"/>
        <v>4140</v>
      </c>
      <c r="E60" s="31">
        <f t="shared" si="0"/>
        <v>4140</v>
      </c>
      <c r="F60" s="31"/>
      <c r="G60" s="31"/>
      <c r="H60" s="32">
        <f t="shared" si="4"/>
        <v>525736.76</v>
      </c>
      <c r="I60"/>
    </row>
    <row r="61" spans="1:9" s="21" customFormat="1" x14ac:dyDescent="0.25">
      <c r="A61" s="25">
        <f t="shared" si="1"/>
        <v>54</v>
      </c>
      <c r="B61" s="33">
        <f t="shared" si="2"/>
        <v>46203</v>
      </c>
      <c r="C61" s="23"/>
      <c r="D61" s="34">
        <f t="shared" si="5"/>
        <v>4140</v>
      </c>
      <c r="E61" s="31">
        <f t="shared" si="0"/>
        <v>4140</v>
      </c>
      <c r="F61" s="31"/>
      <c r="G61" s="31"/>
      <c r="H61" s="32">
        <f t="shared" si="4"/>
        <v>521596.76</v>
      </c>
      <c r="I61"/>
    </row>
    <row r="62" spans="1:9" s="21" customFormat="1" x14ac:dyDescent="0.25">
      <c r="A62" s="25">
        <f t="shared" si="1"/>
        <v>55</v>
      </c>
      <c r="B62" s="33">
        <f t="shared" si="2"/>
        <v>46234</v>
      </c>
      <c r="C62" s="23"/>
      <c r="D62" s="34">
        <f t="shared" si="5"/>
        <v>4140</v>
      </c>
      <c r="E62" s="31">
        <f t="shared" si="0"/>
        <v>4140</v>
      </c>
      <c r="F62" s="31"/>
      <c r="G62" s="31"/>
      <c r="H62" s="32">
        <f t="shared" si="4"/>
        <v>517456.76</v>
      </c>
      <c r="I62"/>
    </row>
    <row r="63" spans="1:9" s="21" customFormat="1" x14ac:dyDescent="0.25">
      <c r="A63" s="25">
        <f t="shared" si="1"/>
        <v>56</v>
      </c>
      <c r="B63" s="33">
        <f t="shared" si="2"/>
        <v>46265</v>
      </c>
      <c r="C63" s="23"/>
      <c r="D63" s="34">
        <f t="shared" si="5"/>
        <v>4140</v>
      </c>
      <c r="E63" s="31">
        <f t="shared" si="0"/>
        <v>4140</v>
      </c>
      <c r="F63" s="31"/>
      <c r="G63" s="31"/>
      <c r="H63" s="32">
        <f t="shared" si="4"/>
        <v>513316.76</v>
      </c>
      <c r="I63"/>
    </row>
    <row r="64" spans="1:9" s="21" customFormat="1" x14ac:dyDescent="0.25">
      <c r="A64" s="25">
        <f t="shared" si="1"/>
        <v>57</v>
      </c>
      <c r="B64" s="33">
        <f t="shared" si="2"/>
        <v>46295</v>
      </c>
      <c r="C64" s="23"/>
      <c r="D64" s="34">
        <f t="shared" si="5"/>
        <v>4140</v>
      </c>
      <c r="E64" s="31">
        <f t="shared" si="0"/>
        <v>4140</v>
      </c>
      <c r="F64" s="31"/>
      <c r="G64" s="31"/>
      <c r="H64" s="32">
        <f t="shared" si="4"/>
        <v>509176.76</v>
      </c>
      <c r="I64"/>
    </row>
    <row r="65" spans="1:9" s="21" customFormat="1" x14ac:dyDescent="0.25">
      <c r="A65" s="25">
        <f t="shared" si="1"/>
        <v>58</v>
      </c>
      <c r="B65" s="33">
        <f t="shared" si="2"/>
        <v>46326</v>
      </c>
      <c r="C65" s="23"/>
      <c r="D65" s="34">
        <f t="shared" si="5"/>
        <v>4140</v>
      </c>
      <c r="E65" s="31">
        <f t="shared" si="0"/>
        <v>4140</v>
      </c>
      <c r="F65" s="31"/>
      <c r="G65" s="31"/>
      <c r="H65" s="32">
        <f t="shared" si="4"/>
        <v>505036.76</v>
      </c>
      <c r="I65"/>
    </row>
    <row r="66" spans="1:9" s="21" customFormat="1" x14ac:dyDescent="0.25">
      <c r="A66" s="25">
        <f t="shared" si="1"/>
        <v>59</v>
      </c>
      <c r="B66" s="33">
        <f t="shared" si="2"/>
        <v>46356</v>
      </c>
      <c r="C66" s="23"/>
      <c r="D66" s="34">
        <f t="shared" si="5"/>
        <v>4140</v>
      </c>
      <c r="E66" s="31">
        <f t="shared" si="0"/>
        <v>4140</v>
      </c>
      <c r="F66" s="31"/>
      <c r="G66" s="31"/>
      <c r="H66" s="32">
        <f t="shared" si="4"/>
        <v>500896.76</v>
      </c>
      <c r="I66"/>
    </row>
    <row r="67" spans="1:9" s="21" customFormat="1" x14ac:dyDescent="0.25">
      <c r="A67" s="25">
        <f t="shared" si="1"/>
        <v>60</v>
      </c>
      <c r="B67" s="33">
        <f t="shared" si="2"/>
        <v>46387</v>
      </c>
      <c r="C67" s="23"/>
      <c r="D67" s="34">
        <f t="shared" si="5"/>
        <v>4140</v>
      </c>
      <c r="E67" s="31">
        <f t="shared" si="0"/>
        <v>4140</v>
      </c>
      <c r="F67" s="31"/>
      <c r="G67" s="31"/>
      <c r="H67" s="32">
        <f t="shared" si="4"/>
        <v>496756.76</v>
      </c>
      <c r="I67"/>
    </row>
    <row r="68" spans="1:9" s="21" customFormat="1" x14ac:dyDescent="0.25">
      <c r="A68" s="38"/>
      <c r="I68"/>
    </row>
    <row r="69" spans="1:9" s="21" customFormat="1" x14ac:dyDescent="0.25">
      <c r="A69" s="38"/>
      <c r="I69"/>
    </row>
    <row r="70" spans="1:9" s="21" customFormat="1" x14ac:dyDescent="0.25">
      <c r="A70" s="38"/>
      <c r="I70"/>
    </row>
    <row r="71" spans="1:9" s="21" customFormat="1" x14ac:dyDescent="0.25">
      <c r="A71" s="39" t="s">
        <v>44</v>
      </c>
      <c r="I71"/>
    </row>
    <row r="72" spans="1:9" s="21" customFormat="1" x14ac:dyDescent="0.25">
      <c r="A72" s="40" t="s">
        <v>45</v>
      </c>
      <c r="I72"/>
    </row>
    <row r="73" spans="1:9" s="21" customFormat="1" x14ac:dyDescent="0.25">
      <c r="A73" s="38"/>
      <c r="I73"/>
    </row>
    <row r="74" spans="1:9" s="21" customFormat="1" x14ac:dyDescent="0.25">
      <c r="A74" s="38"/>
      <c r="I74"/>
    </row>
    <row r="75" spans="1:9" s="21" customFormat="1" x14ac:dyDescent="0.25">
      <c r="A75" s="38"/>
      <c r="I75"/>
    </row>
    <row r="76" spans="1:9" s="21" customFormat="1" x14ac:dyDescent="0.25">
      <c r="A76" s="38"/>
      <c r="I76"/>
    </row>
    <row r="77" spans="1:9" s="21" customFormat="1" x14ac:dyDescent="0.25">
      <c r="A77" s="38"/>
      <c r="I77"/>
    </row>
    <row r="78" spans="1:9" s="21" customFormat="1" x14ac:dyDescent="0.25">
      <c r="A78" s="38"/>
      <c r="I78"/>
    </row>
    <row r="79" spans="1:9" s="21" customFormat="1" x14ac:dyDescent="0.25">
      <c r="A79" s="38"/>
      <c r="I79"/>
    </row>
    <row r="80" spans="1:9" s="21" customFormat="1" x14ac:dyDescent="0.25">
      <c r="A80" s="38"/>
      <c r="I80"/>
    </row>
    <row r="81" spans="1:9" s="21" customFormat="1" x14ac:dyDescent="0.25">
      <c r="A81" s="38"/>
      <c r="I81"/>
    </row>
    <row r="82" spans="1:9" s="21" customFormat="1" x14ac:dyDescent="0.25">
      <c r="A82" s="38"/>
      <c r="I82"/>
    </row>
    <row r="83" spans="1:9" s="21" customFormat="1" x14ac:dyDescent="0.25">
      <c r="A83" s="38"/>
      <c r="I83"/>
    </row>
    <row r="84" spans="1:9" s="21" customFormat="1" x14ac:dyDescent="0.25">
      <c r="A84" s="38"/>
      <c r="I84"/>
    </row>
    <row r="85" spans="1:9" s="21" customFormat="1" x14ac:dyDescent="0.25">
      <c r="A85" s="38"/>
      <c r="I85"/>
    </row>
    <row r="86" spans="1:9" s="21" customFormat="1" x14ac:dyDescent="0.25">
      <c r="A86" s="38"/>
      <c r="I86"/>
    </row>
    <row r="87" spans="1:9" s="21" customFormat="1" x14ac:dyDescent="0.25">
      <c r="A87" s="38"/>
      <c r="I87"/>
    </row>
    <row r="88" spans="1:9" s="21" customFormat="1" x14ac:dyDescent="0.25">
      <c r="A88" s="38"/>
      <c r="I88"/>
    </row>
    <row r="89" spans="1:9" s="21" customFormat="1" x14ac:dyDescent="0.25">
      <c r="A89" s="38"/>
      <c r="I89"/>
    </row>
    <row r="90" spans="1:9" s="21" customFormat="1" x14ac:dyDescent="0.25">
      <c r="A90" s="38"/>
      <c r="I90"/>
    </row>
    <row r="91" spans="1:9" s="21" customFormat="1" x14ac:dyDescent="0.25">
      <c r="A91" s="38"/>
      <c r="I91"/>
    </row>
    <row r="92" spans="1:9" s="21" customFormat="1" x14ac:dyDescent="0.25">
      <c r="A92" s="38"/>
      <c r="I92"/>
    </row>
    <row r="93" spans="1:9" s="21" customFormat="1" x14ac:dyDescent="0.25">
      <c r="A93" s="38"/>
      <c r="I93"/>
    </row>
    <row r="94" spans="1:9" s="21" customFormat="1" x14ac:dyDescent="0.25">
      <c r="A94" s="38"/>
      <c r="I94"/>
    </row>
    <row r="95" spans="1:9" s="21" customFormat="1" x14ac:dyDescent="0.25">
      <c r="A95" s="38"/>
      <c r="I95"/>
    </row>
    <row r="96" spans="1:9" s="21" customFormat="1" x14ac:dyDescent="0.25">
      <c r="A96" s="38"/>
      <c r="I96"/>
    </row>
    <row r="97" spans="1:9" s="21" customFormat="1" x14ac:dyDescent="0.25">
      <c r="A97" s="38"/>
      <c r="I97"/>
    </row>
    <row r="98" spans="1:9" s="21" customFormat="1" x14ac:dyDescent="0.25">
      <c r="A98" s="38"/>
      <c r="I98"/>
    </row>
    <row r="99" spans="1:9" s="21" customFormat="1" x14ac:dyDescent="0.25">
      <c r="A99" s="38"/>
      <c r="I99"/>
    </row>
    <row r="100" spans="1:9" s="21" customFormat="1" x14ac:dyDescent="0.25">
      <c r="A100" s="38"/>
      <c r="I100"/>
    </row>
    <row r="101" spans="1:9" s="21" customFormat="1" x14ac:dyDescent="0.25">
      <c r="A101" s="38"/>
      <c r="I101"/>
    </row>
    <row r="102" spans="1:9" s="21" customFormat="1" x14ac:dyDescent="0.25">
      <c r="A102" s="38"/>
      <c r="I102"/>
    </row>
    <row r="103" spans="1:9" s="21" customFormat="1" x14ac:dyDescent="0.25">
      <c r="A103" s="38"/>
      <c r="I103"/>
    </row>
    <row r="104" spans="1:9" s="21" customFormat="1" x14ac:dyDescent="0.25">
      <c r="A104" s="38"/>
      <c r="I104"/>
    </row>
    <row r="105" spans="1:9" s="21" customFormat="1" x14ac:dyDescent="0.25">
      <c r="A105" s="38"/>
      <c r="I105"/>
    </row>
    <row r="106" spans="1:9" s="21" customFormat="1" x14ac:dyDescent="0.25">
      <c r="A106" s="38"/>
      <c r="I106"/>
    </row>
    <row r="107" spans="1:9" s="21" customFormat="1" x14ac:dyDescent="0.25">
      <c r="A107" s="38"/>
      <c r="I107"/>
    </row>
    <row r="108" spans="1:9" s="21" customFormat="1" x14ac:dyDescent="0.25">
      <c r="A108" s="38"/>
      <c r="I108"/>
    </row>
    <row r="109" spans="1:9" s="21" customFormat="1" x14ac:dyDescent="0.25">
      <c r="A109" s="38"/>
      <c r="I109"/>
    </row>
    <row r="110" spans="1:9" s="21" customFormat="1" x14ac:dyDescent="0.25">
      <c r="A110" s="38"/>
      <c r="I110"/>
    </row>
    <row r="111" spans="1:9" s="21" customFormat="1" x14ac:dyDescent="0.25">
      <c r="A111" s="38"/>
      <c r="I111"/>
    </row>
    <row r="112" spans="1:9" s="21" customFormat="1" x14ac:dyDescent="0.25">
      <c r="A112" s="38"/>
      <c r="I112"/>
    </row>
    <row r="113" spans="1:9" s="21" customFormat="1" x14ac:dyDescent="0.25">
      <c r="A113" s="38"/>
      <c r="I113"/>
    </row>
    <row r="114" spans="1:9" s="21" customFormat="1" x14ac:dyDescent="0.25">
      <c r="A114" s="38"/>
      <c r="I114"/>
    </row>
    <row r="115" spans="1:9" s="21" customFormat="1" x14ac:dyDescent="0.25">
      <c r="A115" s="38"/>
      <c r="I115"/>
    </row>
    <row r="116" spans="1:9" s="21" customFormat="1" x14ac:dyDescent="0.25">
      <c r="A116" s="38"/>
      <c r="I116"/>
    </row>
    <row r="117" spans="1:9" s="21" customFormat="1" x14ac:dyDescent="0.25">
      <c r="A117" s="38"/>
      <c r="I117"/>
    </row>
    <row r="118" spans="1:9" s="21" customFormat="1" x14ac:dyDescent="0.25">
      <c r="A118" s="38"/>
      <c r="I118"/>
    </row>
    <row r="119" spans="1:9" s="21" customFormat="1" x14ac:dyDescent="0.25">
      <c r="A119" s="38"/>
      <c r="I119"/>
    </row>
    <row r="120" spans="1:9" s="21" customFormat="1" x14ac:dyDescent="0.25">
      <c r="A120" s="38"/>
      <c r="I120"/>
    </row>
    <row r="121" spans="1:9" s="21" customFormat="1" x14ac:dyDescent="0.25">
      <c r="A121" s="38"/>
      <c r="I121"/>
    </row>
    <row r="122" spans="1:9" s="21" customFormat="1" x14ac:dyDescent="0.25">
      <c r="A122" s="38"/>
      <c r="I122"/>
    </row>
    <row r="123" spans="1:9" s="21" customFormat="1" x14ac:dyDescent="0.25">
      <c r="A123" s="38"/>
      <c r="I123"/>
    </row>
    <row r="124" spans="1:9" s="21" customFormat="1" x14ac:dyDescent="0.25">
      <c r="A124" s="38"/>
      <c r="I124"/>
    </row>
    <row r="125" spans="1:9" s="21" customFormat="1" x14ac:dyDescent="0.25">
      <c r="A125" s="38"/>
      <c r="I125"/>
    </row>
    <row r="126" spans="1:9" s="21" customFormat="1" x14ac:dyDescent="0.25">
      <c r="A126" s="38"/>
      <c r="I126"/>
    </row>
    <row r="127" spans="1:9" s="21" customFormat="1" x14ac:dyDescent="0.25">
      <c r="A127" s="38"/>
      <c r="I127"/>
    </row>
    <row r="128" spans="1:9" s="21" customFormat="1" x14ac:dyDescent="0.25">
      <c r="A128" s="38"/>
      <c r="I128"/>
    </row>
    <row r="129" spans="1:9" s="21" customFormat="1" x14ac:dyDescent="0.25">
      <c r="A129" s="38"/>
      <c r="I129"/>
    </row>
    <row r="130" spans="1:9" s="21" customFormat="1" x14ac:dyDescent="0.25">
      <c r="A130" s="38"/>
      <c r="I130"/>
    </row>
    <row r="131" spans="1:9" s="21" customFormat="1" x14ac:dyDescent="0.25">
      <c r="A131" s="38"/>
      <c r="I131"/>
    </row>
    <row r="132" spans="1:9" s="21" customFormat="1" x14ac:dyDescent="0.25">
      <c r="A132" s="38"/>
      <c r="I132"/>
    </row>
    <row r="133" spans="1:9" s="21" customFormat="1" x14ac:dyDescent="0.25">
      <c r="A133" s="38"/>
      <c r="I133"/>
    </row>
    <row r="134" spans="1:9" s="21" customFormat="1" x14ac:dyDescent="0.25">
      <c r="A134" s="38"/>
      <c r="I134"/>
    </row>
    <row r="135" spans="1:9" s="21" customFormat="1" x14ac:dyDescent="0.25">
      <c r="A135" s="38"/>
      <c r="I135"/>
    </row>
    <row r="136" spans="1:9" s="21" customFormat="1" x14ac:dyDescent="0.25">
      <c r="A136" s="38"/>
      <c r="I136"/>
    </row>
    <row r="137" spans="1:9" s="21" customFormat="1" x14ac:dyDescent="0.25">
      <c r="A137" s="38"/>
      <c r="I137"/>
    </row>
    <row r="138" spans="1:9" s="21" customFormat="1" x14ac:dyDescent="0.25">
      <c r="A138" s="38"/>
      <c r="I138"/>
    </row>
    <row r="139" spans="1:9" s="21" customFormat="1" x14ac:dyDescent="0.25">
      <c r="A139" s="38"/>
      <c r="I139"/>
    </row>
    <row r="140" spans="1:9" s="21" customFormat="1" x14ac:dyDescent="0.25">
      <c r="A140" s="38"/>
      <c r="I140"/>
    </row>
    <row r="141" spans="1:9" s="21" customFormat="1" x14ac:dyDescent="0.25">
      <c r="A141" s="38"/>
      <c r="I141"/>
    </row>
    <row r="142" spans="1:9" s="21" customFormat="1" x14ac:dyDescent="0.25">
      <c r="A142" s="38"/>
      <c r="I142"/>
    </row>
    <row r="143" spans="1:9" s="21" customFormat="1" x14ac:dyDescent="0.25">
      <c r="A143" s="38"/>
      <c r="I143"/>
    </row>
    <row r="144" spans="1:9" s="21" customFormat="1" x14ac:dyDescent="0.25">
      <c r="A144" s="38"/>
      <c r="I144"/>
    </row>
    <row r="145" spans="1:9" s="21" customFormat="1" x14ac:dyDescent="0.25">
      <c r="A145" s="38"/>
      <c r="I145"/>
    </row>
    <row r="146" spans="1:9" s="21" customFormat="1" x14ac:dyDescent="0.25">
      <c r="A146" s="38"/>
      <c r="I146"/>
    </row>
    <row r="147" spans="1:9" s="21" customFormat="1" x14ac:dyDescent="0.25">
      <c r="A147" s="38"/>
      <c r="I147"/>
    </row>
    <row r="148" spans="1:9" s="21" customFormat="1" x14ac:dyDescent="0.25">
      <c r="A148" s="38"/>
      <c r="I148"/>
    </row>
    <row r="149" spans="1:9" s="21" customFormat="1" x14ac:dyDescent="0.25">
      <c r="A149" s="38"/>
      <c r="I149"/>
    </row>
    <row r="150" spans="1:9" s="21" customFormat="1" x14ac:dyDescent="0.25">
      <c r="A150" s="38"/>
      <c r="I150"/>
    </row>
    <row r="151" spans="1:9" s="21" customFormat="1" x14ac:dyDescent="0.25">
      <c r="A151" s="38"/>
      <c r="I151"/>
    </row>
    <row r="152" spans="1:9" s="21" customFormat="1" x14ac:dyDescent="0.25">
      <c r="A152" s="38"/>
      <c r="I152"/>
    </row>
    <row r="153" spans="1:9" s="21" customFormat="1" x14ac:dyDescent="0.25">
      <c r="A153" s="38"/>
      <c r="I153"/>
    </row>
    <row r="154" spans="1:9" s="21" customFormat="1" x14ac:dyDescent="0.25">
      <c r="A154" s="38"/>
      <c r="I154"/>
    </row>
    <row r="155" spans="1:9" s="21" customFormat="1" x14ac:dyDescent="0.25">
      <c r="A155" s="38"/>
      <c r="I155"/>
    </row>
    <row r="156" spans="1:9" s="21" customFormat="1" x14ac:dyDescent="0.25">
      <c r="A156" s="38"/>
      <c r="I156"/>
    </row>
    <row r="157" spans="1:9" s="21" customFormat="1" x14ac:dyDescent="0.25">
      <c r="A157" s="38"/>
      <c r="I157"/>
    </row>
    <row r="158" spans="1:9" s="21" customFormat="1" x14ac:dyDescent="0.25">
      <c r="A158" s="38"/>
      <c r="I158"/>
    </row>
    <row r="159" spans="1:9" s="21" customFormat="1" x14ac:dyDescent="0.25">
      <c r="A159" s="38"/>
      <c r="I159"/>
    </row>
    <row r="160" spans="1:9" s="21" customFormat="1" x14ac:dyDescent="0.25">
      <c r="A160" s="38"/>
      <c r="I160"/>
    </row>
    <row r="161" spans="1:9" s="21" customFormat="1" x14ac:dyDescent="0.25">
      <c r="A161" s="38"/>
      <c r="I161"/>
    </row>
    <row r="162" spans="1:9" s="21" customFormat="1" x14ac:dyDescent="0.25">
      <c r="A162" s="38"/>
      <c r="I162"/>
    </row>
    <row r="163" spans="1:9" s="21" customFormat="1" x14ac:dyDescent="0.25">
      <c r="A163" s="38"/>
      <c r="I163"/>
    </row>
    <row r="164" spans="1:9" s="21" customFormat="1" x14ac:dyDescent="0.25">
      <c r="A164" s="38"/>
      <c r="I164"/>
    </row>
    <row r="165" spans="1:9" s="21" customFormat="1" x14ac:dyDescent="0.25">
      <c r="A165" s="38"/>
      <c r="I165"/>
    </row>
    <row r="166" spans="1:9" s="21" customFormat="1" x14ac:dyDescent="0.25">
      <c r="A166" s="38"/>
      <c r="I166"/>
    </row>
    <row r="167" spans="1:9" s="21" customFormat="1" x14ac:dyDescent="0.25">
      <c r="A167" s="38"/>
      <c r="I167"/>
    </row>
    <row r="168" spans="1:9" s="21" customFormat="1" x14ac:dyDescent="0.25">
      <c r="A168" s="38"/>
      <c r="I168"/>
    </row>
    <row r="169" spans="1:9" s="21" customFormat="1" x14ac:dyDescent="0.25">
      <c r="A169" s="38"/>
      <c r="I169"/>
    </row>
    <row r="170" spans="1:9" s="21" customFormat="1" x14ac:dyDescent="0.25">
      <c r="A170" s="38"/>
      <c r="I170"/>
    </row>
    <row r="171" spans="1:9" s="21" customFormat="1" x14ac:dyDescent="0.25">
      <c r="A171" s="38"/>
      <c r="I171"/>
    </row>
    <row r="172" spans="1:9" s="21" customFormat="1" x14ac:dyDescent="0.25">
      <c r="A172" s="38"/>
      <c r="I172"/>
    </row>
    <row r="173" spans="1:9" s="21" customFormat="1" x14ac:dyDescent="0.25">
      <c r="A173" s="38"/>
      <c r="I173"/>
    </row>
    <row r="174" spans="1:9" s="21" customFormat="1" x14ac:dyDescent="0.25">
      <c r="A174" s="38"/>
      <c r="I174"/>
    </row>
    <row r="175" spans="1:9" s="21" customFormat="1" x14ac:dyDescent="0.25">
      <c r="A175" s="38"/>
      <c r="I175"/>
    </row>
    <row r="176" spans="1:9" s="21" customFormat="1" x14ac:dyDescent="0.25">
      <c r="A176" s="38"/>
      <c r="I176"/>
    </row>
    <row r="177" spans="1:9" s="21" customFormat="1" x14ac:dyDescent="0.25">
      <c r="A177" s="38"/>
      <c r="I177"/>
    </row>
    <row r="178" spans="1:9" s="21" customFormat="1" x14ac:dyDescent="0.25">
      <c r="A178" s="38"/>
      <c r="I178"/>
    </row>
    <row r="179" spans="1:9" s="21" customFormat="1" x14ac:dyDescent="0.25">
      <c r="A179" s="38"/>
      <c r="I179"/>
    </row>
    <row r="180" spans="1:9" s="21" customFormat="1" x14ac:dyDescent="0.25">
      <c r="A180" s="38"/>
      <c r="I180"/>
    </row>
    <row r="181" spans="1:9" s="21" customFormat="1" x14ac:dyDescent="0.25">
      <c r="A181" s="38"/>
      <c r="I181"/>
    </row>
    <row r="182" spans="1:9" s="21" customFormat="1" x14ac:dyDescent="0.25">
      <c r="A182" s="38"/>
      <c r="I182"/>
    </row>
    <row r="183" spans="1:9" s="21" customFormat="1" x14ac:dyDescent="0.25">
      <c r="A183" s="38"/>
      <c r="I183"/>
    </row>
    <row r="184" spans="1:9" s="21" customFormat="1" x14ac:dyDescent="0.25">
      <c r="A184" s="38"/>
      <c r="I184"/>
    </row>
    <row r="185" spans="1:9" s="21" customFormat="1" x14ac:dyDescent="0.25">
      <c r="A185" s="38"/>
      <c r="I185"/>
    </row>
    <row r="186" spans="1:9" s="21" customFormat="1" x14ac:dyDescent="0.25">
      <c r="A186" s="38"/>
      <c r="I186"/>
    </row>
    <row r="187" spans="1:9" s="21" customFormat="1" x14ac:dyDescent="0.25">
      <c r="A187" s="38"/>
      <c r="I187"/>
    </row>
    <row r="188" spans="1:9" s="21" customFormat="1" x14ac:dyDescent="0.25">
      <c r="A188" s="38"/>
      <c r="I188"/>
    </row>
    <row r="189" spans="1:9" s="21" customFormat="1" x14ac:dyDescent="0.25">
      <c r="A189" s="38"/>
      <c r="I189"/>
    </row>
    <row r="190" spans="1:9" s="21" customFormat="1" x14ac:dyDescent="0.25">
      <c r="A190" s="38"/>
      <c r="I190"/>
    </row>
    <row r="191" spans="1:9" s="21" customFormat="1" x14ac:dyDescent="0.25">
      <c r="A191" s="38"/>
      <c r="I191"/>
    </row>
    <row r="192" spans="1:9" s="21" customFormat="1" x14ac:dyDescent="0.25">
      <c r="A192" s="38"/>
      <c r="I192"/>
    </row>
    <row r="193" spans="1:9" s="21" customFormat="1" x14ac:dyDescent="0.25">
      <c r="A193" s="38"/>
      <c r="I193"/>
    </row>
    <row r="194" spans="1:9" s="21" customFormat="1" x14ac:dyDescent="0.25">
      <c r="A194" s="38"/>
      <c r="I194"/>
    </row>
    <row r="195" spans="1:9" s="21" customFormat="1" x14ac:dyDescent="0.25">
      <c r="A195" s="38"/>
      <c r="I195"/>
    </row>
    <row r="196" spans="1:9" s="21" customFormat="1" x14ac:dyDescent="0.25">
      <c r="A196" s="38"/>
      <c r="I196"/>
    </row>
    <row r="197" spans="1:9" s="21" customFormat="1" x14ac:dyDescent="0.25">
      <c r="A197" s="38"/>
      <c r="I197"/>
    </row>
    <row r="198" spans="1:9" s="21" customFormat="1" x14ac:dyDescent="0.25">
      <c r="A198" s="38"/>
      <c r="I198"/>
    </row>
    <row r="199" spans="1:9" s="21" customFormat="1" x14ac:dyDescent="0.25">
      <c r="A199" s="38"/>
      <c r="I199"/>
    </row>
    <row r="200" spans="1:9" s="21" customFormat="1" x14ac:dyDescent="0.25">
      <c r="A200" s="38"/>
      <c r="I200"/>
    </row>
    <row r="201" spans="1:9" s="21" customFormat="1" x14ac:dyDescent="0.25">
      <c r="A201" s="38"/>
      <c r="I201"/>
    </row>
    <row r="202" spans="1:9" s="21" customFormat="1" x14ac:dyDescent="0.25">
      <c r="A202" s="38"/>
      <c r="I202"/>
    </row>
    <row r="203" spans="1:9" s="21" customFormat="1" x14ac:dyDescent="0.25">
      <c r="A203" s="38"/>
      <c r="I203"/>
    </row>
  </sheetData>
  <mergeCells count="2">
    <mergeCell ref="A1:H1"/>
    <mergeCell ref="A3:H3"/>
  </mergeCells>
  <pageMargins left="0.7" right="0.7" top="0.75" bottom="0.75" header="0.3" footer="0.3"/>
  <pageSetup scale="77" fitToHeight="0" orientation="portrait" horizontalDpi="1200" verticalDpi="1200" r:id="rId1"/>
  <headerFooter>
    <oddHeader>&amp;R&amp;"Times New Roman,Bold"&amp;10KyPSC Case No. 2025-00125
AG-DR-01-058 Attachment
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58B1-D290-4BAF-8CDE-3B3E9BE0B564}">
  <sheetPr>
    <pageSetUpPr fitToPage="1"/>
  </sheetPr>
  <dimension ref="A1:P337"/>
  <sheetViews>
    <sheetView zoomScaleNormal="100" workbookViewId="0">
      <pane ySplit="9" topLeftCell="A10" activePane="bottomLeft" state="frozen"/>
      <selection activeCell="B20" sqref="B20"/>
      <selection pane="bottomLeft" activeCell="B20" sqref="B20"/>
    </sheetView>
  </sheetViews>
  <sheetFormatPr defaultColWidth="8.7109375" defaultRowHeight="15" x14ac:dyDescent="0.25"/>
  <cols>
    <col min="1" max="1" width="9.140625" style="21" customWidth="1"/>
    <col min="2" max="2" width="7.85546875" style="21" bestFit="1" customWidth="1"/>
    <col min="3" max="3" width="11.5703125" style="21" customWidth="1"/>
    <col min="4" max="4" width="17" style="21" bestFit="1" customWidth="1"/>
    <col min="5" max="5" width="16.140625" style="21" bestFit="1" customWidth="1"/>
    <col min="6" max="6" width="21.140625" style="21" customWidth="1"/>
    <col min="7" max="7" width="17.28515625" style="21" customWidth="1"/>
    <col min="8" max="8" width="15" style="21" customWidth="1"/>
    <col min="9" max="9" width="18.28515625" style="21" hidden="1" customWidth="1"/>
    <col min="10" max="10" width="13.42578125" style="21" hidden="1" customWidth="1"/>
    <col min="11" max="15" width="8.7109375" style="21"/>
    <col min="16" max="16" width="14.5703125" style="21" bestFit="1" customWidth="1"/>
    <col min="17" max="16384" width="8.7109375" style="21"/>
  </cols>
  <sheetData>
    <row r="1" spans="1:16" x14ac:dyDescent="0.25">
      <c r="A1" s="57" t="s">
        <v>46</v>
      </c>
      <c r="B1" s="57"/>
      <c r="C1" s="57"/>
      <c r="D1" s="57"/>
      <c r="E1" s="57"/>
      <c r="F1" s="57"/>
      <c r="G1" s="57"/>
    </row>
    <row r="2" spans="1:16" x14ac:dyDescent="0.25">
      <c r="A2" s="19" t="s">
        <v>47</v>
      </c>
      <c r="B2" s="20"/>
      <c r="C2" s="20"/>
      <c r="D2" s="20"/>
      <c r="E2" s="20"/>
      <c r="F2" s="20"/>
      <c r="G2" s="20"/>
    </row>
    <row r="3" spans="1:16" x14ac:dyDescent="0.25">
      <c r="A3" s="58" t="s">
        <v>48</v>
      </c>
      <c r="B3" s="58"/>
      <c r="C3" s="58"/>
      <c r="D3" s="58"/>
      <c r="E3" s="58"/>
      <c r="F3" s="58"/>
      <c r="G3" s="58"/>
    </row>
    <row r="5" spans="1:16" ht="15.75" thickBot="1" x14ac:dyDescent="0.3">
      <c r="A5" s="21" t="s">
        <v>49</v>
      </c>
      <c r="D5" s="41">
        <v>224696</v>
      </c>
      <c r="E5" s="23"/>
      <c r="F5" s="23"/>
    </row>
    <row r="6" spans="1:16" ht="15.75" thickTop="1" x14ac:dyDescent="0.25">
      <c r="A6" s="21" t="s">
        <v>50</v>
      </c>
      <c r="D6" s="42">
        <v>60</v>
      </c>
      <c r="E6" s="21" t="s">
        <v>51</v>
      </c>
      <c r="G6" s="23"/>
    </row>
    <row r="7" spans="1:16" x14ac:dyDescent="0.25">
      <c r="A7" s="21" t="s">
        <v>52</v>
      </c>
      <c r="E7" s="22"/>
      <c r="F7" s="22"/>
      <c r="G7" s="23"/>
    </row>
    <row r="8" spans="1:16" x14ac:dyDescent="0.25">
      <c r="A8" s="30"/>
      <c r="B8" s="25"/>
      <c r="C8" s="23"/>
      <c r="D8" s="23"/>
      <c r="E8" s="43"/>
      <c r="G8" s="44"/>
      <c r="I8" s="45"/>
    </row>
    <row r="9" spans="1:16" ht="30" x14ac:dyDescent="0.25">
      <c r="A9" s="24" t="s">
        <v>37</v>
      </c>
      <c r="B9" s="25"/>
      <c r="C9" s="23"/>
      <c r="D9" s="46" t="s">
        <v>38</v>
      </c>
      <c r="E9" s="47" t="s">
        <v>53</v>
      </c>
      <c r="F9" s="48" t="s">
        <v>54</v>
      </c>
      <c r="G9" s="29" t="s">
        <v>42</v>
      </c>
      <c r="I9" s="49" t="s">
        <v>55</v>
      </c>
      <c r="J9" s="50" t="s">
        <v>56</v>
      </c>
    </row>
    <row r="10" spans="1:16" x14ac:dyDescent="0.25">
      <c r="A10" s="30"/>
      <c r="B10" s="25" t="s">
        <v>43</v>
      </c>
      <c r="C10" s="23"/>
      <c r="D10" s="51"/>
      <c r="E10" s="51"/>
      <c r="F10" s="51"/>
      <c r="G10" s="32">
        <f>D5</f>
        <v>224696</v>
      </c>
      <c r="I10" s="32">
        <f>D5</f>
        <v>224696</v>
      </c>
      <c r="J10" s="52">
        <f>G10-I10</f>
        <v>0</v>
      </c>
    </row>
    <row r="11" spans="1:16" x14ac:dyDescent="0.25">
      <c r="A11" s="25">
        <v>1</v>
      </c>
      <c r="B11" s="33">
        <v>44562</v>
      </c>
      <c r="C11" s="23"/>
      <c r="D11" s="53">
        <f>ROUND($D$5/60,2)</f>
        <v>3744.93</v>
      </c>
      <c r="E11" s="51">
        <f>D11</f>
        <v>3744.93</v>
      </c>
      <c r="F11" s="51"/>
      <c r="G11" s="32">
        <f>G10-$E11+F11</f>
        <v>220951.07</v>
      </c>
      <c r="I11" s="32">
        <f t="shared" ref="I11:I70" si="0">I10-E11</f>
        <v>220951.07</v>
      </c>
      <c r="J11" s="52">
        <f t="shared" ref="J11:J13" si="1">G11-I11</f>
        <v>0</v>
      </c>
    </row>
    <row r="12" spans="1:16" x14ac:dyDescent="0.25">
      <c r="A12" s="25">
        <f>A11+1</f>
        <v>2</v>
      </c>
      <c r="B12" s="33">
        <v>44593</v>
      </c>
      <c r="C12" s="23"/>
      <c r="D12" s="53">
        <f t="shared" ref="D12:D58" si="2">ROUND($D$5/60,2)</f>
        <v>3744.93</v>
      </c>
      <c r="E12" s="51">
        <f t="shared" ref="E12:E70" si="3">D12</f>
        <v>3744.93</v>
      </c>
      <c r="F12" s="51">
        <v>0</v>
      </c>
      <c r="G12" s="32">
        <f t="shared" ref="G12:G70" si="4">G11-E12+F12</f>
        <v>217206.14</v>
      </c>
      <c r="I12" s="32">
        <f t="shared" si="0"/>
        <v>217206.14</v>
      </c>
      <c r="J12" s="52">
        <f t="shared" si="1"/>
        <v>0</v>
      </c>
    </row>
    <row r="13" spans="1:16" x14ac:dyDescent="0.25">
      <c r="A13" s="25">
        <f t="shared" ref="A13:A69" si="5">A12+1</f>
        <v>3</v>
      </c>
      <c r="B13" s="33">
        <v>44621</v>
      </c>
      <c r="C13" s="23"/>
      <c r="D13" s="53">
        <f t="shared" si="2"/>
        <v>3744.93</v>
      </c>
      <c r="E13" s="51">
        <f t="shared" si="3"/>
        <v>3744.93</v>
      </c>
      <c r="F13" s="51">
        <v>0</v>
      </c>
      <c r="G13" s="32">
        <f t="shared" si="4"/>
        <v>213461.21000000002</v>
      </c>
      <c r="I13" s="32">
        <f t="shared" si="0"/>
        <v>213461.21000000002</v>
      </c>
      <c r="J13" s="52">
        <f t="shared" si="1"/>
        <v>0</v>
      </c>
    </row>
    <row r="14" spans="1:16" x14ac:dyDescent="0.25">
      <c r="A14" s="25">
        <f t="shared" si="5"/>
        <v>4</v>
      </c>
      <c r="B14" s="33">
        <v>44652</v>
      </c>
      <c r="C14" s="23"/>
      <c r="D14" s="53">
        <f t="shared" si="2"/>
        <v>3744.93</v>
      </c>
      <c r="E14" s="51">
        <f t="shared" si="3"/>
        <v>3744.93</v>
      </c>
      <c r="F14" s="51">
        <v>0</v>
      </c>
      <c r="G14" s="32">
        <f t="shared" si="4"/>
        <v>209716.28000000003</v>
      </c>
      <c r="I14" s="32">
        <f t="shared" si="0"/>
        <v>209716.28000000003</v>
      </c>
      <c r="J14" s="52">
        <f>G14-I14</f>
        <v>0</v>
      </c>
    </row>
    <row r="15" spans="1:16" x14ac:dyDescent="0.25">
      <c r="A15" s="25">
        <f t="shared" si="5"/>
        <v>5</v>
      </c>
      <c r="B15" s="33">
        <v>44682</v>
      </c>
      <c r="C15" s="23"/>
      <c r="D15" s="53">
        <f t="shared" si="2"/>
        <v>3744.93</v>
      </c>
      <c r="E15" s="51">
        <f t="shared" si="3"/>
        <v>3744.93</v>
      </c>
      <c r="F15" s="51">
        <v>0</v>
      </c>
      <c r="G15" s="32">
        <f>G14-E15+F15</f>
        <v>205971.35000000003</v>
      </c>
      <c r="I15" s="32">
        <f t="shared" si="0"/>
        <v>205971.35000000003</v>
      </c>
      <c r="J15" s="52">
        <f>G15-I15</f>
        <v>0</v>
      </c>
    </row>
    <row r="16" spans="1:16" x14ac:dyDescent="0.25">
      <c r="A16" s="25">
        <f t="shared" si="5"/>
        <v>6</v>
      </c>
      <c r="B16" s="33">
        <v>44713</v>
      </c>
      <c r="C16" s="23"/>
      <c r="D16" s="53">
        <f t="shared" si="2"/>
        <v>3744.93</v>
      </c>
      <c r="E16" s="51">
        <f t="shared" si="3"/>
        <v>3744.93</v>
      </c>
      <c r="F16" s="51">
        <v>0</v>
      </c>
      <c r="G16" s="32">
        <f t="shared" si="4"/>
        <v>202226.42000000004</v>
      </c>
      <c r="I16" s="32">
        <f t="shared" si="0"/>
        <v>202226.42000000004</v>
      </c>
      <c r="J16" s="52">
        <f>G16-I16</f>
        <v>0</v>
      </c>
      <c r="P16" s="52"/>
    </row>
    <row r="17" spans="1:10" x14ac:dyDescent="0.25">
      <c r="A17" s="25">
        <f t="shared" si="5"/>
        <v>7</v>
      </c>
      <c r="B17" s="33">
        <v>44743</v>
      </c>
      <c r="C17" s="23"/>
      <c r="D17" s="53">
        <f t="shared" si="2"/>
        <v>3744.93</v>
      </c>
      <c r="E17" s="51">
        <f t="shared" si="3"/>
        <v>3744.93</v>
      </c>
      <c r="F17" s="51">
        <v>0</v>
      </c>
      <c r="G17" s="32">
        <f t="shared" si="4"/>
        <v>198481.49000000005</v>
      </c>
      <c r="I17" s="32">
        <f t="shared" si="0"/>
        <v>198481.49000000005</v>
      </c>
      <c r="J17" s="52">
        <f t="shared" ref="J17:J70" si="6">G17-I17</f>
        <v>0</v>
      </c>
    </row>
    <row r="18" spans="1:10" x14ac:dyDescent="0.25">
      <c r="A18" s="25">
        <f t="shared" si="5"/>
        <v>8</v>
      </c>
      <c r="B18" s="33">
        <v>44774</v>
      </c>
      <c r="C18" s="23"/>
      <c r="D18" s="53">
        <f t="shared" si="2"/>
        <v>3744.93</v>
      </c>
      <c r="E18" s="51">
        <f t="shared" si="3"/>
        <v>3744.93</v>
      </c>
      <c r="F18" s="51">
        <v>0</v>
      </c>
      <c r="G18" s="32">
        <f t="shared" si="4"/>
        <v>194736.56000000006</v>
      </c>
      <c r="I18" s="32">
        <f t="shared" si="0"/>
        <v>194736.56000000006</v>
      </c>
      <c r="J18" s="52">
        <f>G18-I18</f>
        <v>0</v>
      </c>
    </row>
    <row r="19" spans="1:10" x14ac:dyDescent="0.25">
      <c r="A19" s="25">
        <f t="shared" si="5"/>
        <v>9</v>
      </c>
      <c r="B19" s="33">
        <v>44805</v>
      </c>
      <c r="C19" s="23"/>
      <c r="D19" s="53">
        <f t="shared" si="2"/>
        <v>3744.93</v>
      </c>
      <c r="E19" s="51">
        <f t="shared" si="3"/>
        <v>3744.93</v>
      </c>
      <c r="F19" s="51">
        <v>0</v>
      </c>
      <c r="G19" s="32">
        <f t="shared" si="4"/>
        <v>190991.63000000006</v>
      </c>
      <c r="I19" s="32">
        <f t="shared" si="0"/>
        <v>190991.63000000006</v>
      </c>
      <c r="J19" s="52">
        <f t="shared" si="6"/>
        <v>0</v>
      </c>
    </row>
    <row r="20" spans="1:10" x14ac:dyDescent="0.25">
      <c r="A20" s="25">
        <f t="shared" si="5"/>
        <v>10</v>
      </c>
      <c r="B20" s="33">
        <v>44835</v>
      </c>
      <c r="C20" s="23"/>
      <c r="D20" s="53">
        <f t="shared" si="2"/>
        <v>3744.93</v>
      </c>
      <c r="E20" s="51">
        <f t="shared" si="3"/>
        <v>3744.93</v>
      </c>
      <c r="F20" s="51">
        <v>0</v>
      </c>
      <c r="G20" s="32">
        <f t="shared" si="4"/>
        <v>187246.70000000007</v>
      </c>
      <c r="I20" s="32">
        <f t="shared" si="0"/>
        <v>187246.70000000007</v>
      </c>
      <c r="J20" s="52">
        <f t="shared" si="6"/>
        <v>0</v>
      </c>
    </row>
    <row r="21" spans="1:10" x14ac:dyDescent="0.25">
      <c r="A21" s="25">
        <f t="shared" si="5"/>
        <v>11</v>
      </c>
      <c r="B21" s="33">
        <v>44866</v>
      </c>
      <c r="C21" s="23"/>
      <c r="D21" s="53">
        <f t="shared" si="2"/>
        <v>3744.93</v>
      </c>
      <c r="E21" s="51">
        <f t="shared" si="3"/>
        <v>3744.93</v>
      </c>
      <c r="F21" s="51">
        <v>0</v>
      </c>
      <c r="G21" s="32">
        <f t="shared" si="4"/>
        <v>183501.77000000008</v>
      </c>
      <c r="H21" s="54"/>
      <c r="I21" s="32">
        <f t="shared" si="0"/>
        <v>183501.77000000008</v>
      </c>
      <c r="J21" s="52">
        <f t="shared" si="6"/>
        <v>0</v>
      </c>
    </row>
    <row r="22" spans="1:10" x14ac:dyDescent="0.25">
      <c r="A22" s="25">
        <f t="shared" si="5"/>
        <v>12</v>
      </c>
      <c r="B22" s="33">
        <v>44896</v>
      </c>
      <c r="C22" s="23"/>
      <c r="D22" s="53">
        <f t="shared" si="2"/>
        <v>3744.93</v>
      </c>
      <c r="E22" s="51">
        <f t="shared" si="3"/>
        <v>3744.93</v>
      </c>
      <c r="F22" s="51">
        <v>0</v>
      </c>
      <c r="G22" s="32">
        <f t="shared" si="4"/>
        <v>179756.84000000008</v>
      </c>
      <c r="I22" s="32">
        <f t="shared" si="0"/>
        <v>179756.84000000008</v>
      </c>
      <c r="J22" s="52">
        <f t="shared" si="6"/>
        <v>0</v>
      </c>
    </row>
    <row r="23" spans="1:10" x14ac:dyDescent="0.25">
      <c r="A23" s="25">
        <f t="shared" si="5"/>
        <v>13</v>
      </c>
      <c r="B23" s="33">
        <v>44927</v>
      </c>
      <c r="C23" s="23"/>
      <c r="D23" s="53">
        <f t="shared" si="2"/>
        <v>3744.93</v>
      </c>
      <c r="E23" s="51">
        <f t="shared" si="3"/>
        <v>3744.93</v>
      </c>
      <c r="F23" s="51">
        <v>0</v>
      </c>
      <c r="G23" s="32">
        <f t="shared" si="4"/>
        <v>176011.91000000009</v>
      </c>
      <c r="I23" s="32">
        <f t="shared" si="0"/>
        <v>176011.91000000009</v>
      </c>
      <c r="J23" s="52">
        <f t="shared" si="6"/>
        <v>0</v>
      </c>
    </row>
    <row r="24" spans="1:10" x14ac:dyDescent="0.25">
      <c r="A24" s="25">
        <f t="shared" si="5"/>
        <v>14</v>
      </c>
      <c r="B24" s="33">
        <v>44958</v>
      </c>
      <c r="C24" s="23"/>
      <c r="D24" s="53">
        <f t="shared" si="2"/>
        <v>3744.93</v>
      </c>
      <c r="E24" s="51">
        <f t="shared" si="3"/>
        <v>3744.93</v>
      </c>
      <c r="F24" s="51">
        <v>0</v>
      </c>
      <c r="G24" s="32">
        <f t="shared" si="4"/>
        <v>172266.9800000001</v>
      </c>
      <c r="I24" s="32">
        <f t="shared" si="0"/>
        <v>172266.9800000001</v>
      </c>
      <c r="J24" s="52">
        <f t="shared" si="6"/>
        <v>0</v>
      </c>
    </row>
    <row r="25" spans="1:10" x14ac:dyDescent="0.25">
      <c r="A25" s="25">
        <f t="shared" si="5"/>
        <v>15</v>
      </c>
      <c r="B25" s="33">
        <v>44986</v>
      </c>
      <c r="C25" s="23"/>
      <c r="D25" s="53">
        <f t="shared" si="2"/>
        <v>3744.93</v>
      </c>
      <c r="E25" s="51">
        <f t="shared" si="3"/>
        <v>3744.93</v>
      </c>
      <c r="F25" s="51">
        <v>0</v>
      </c>
      <c r="G25" s="32">
        <f t="shared" si="4"/>
        <v>168522.0500000001</v>
      </c>
      <c r="I25" s="32">
        <f t="shared" si="0"/>
        <v>168522.0500000001</v>
      </c>
      <c r="J25" s="52">
        <f t="shared" si="6"/>
        <v>0</v>
      </c>
    </row>
    <row r="26" spans="1:10" x14ac:dyDescent="0.25">
      <c r="A26" s="25">
        <f t="shared" si="5"/>
        <v>16</v>
      </c>
      <c r="B26" s="33">
        <v>45017</v>
      </c>
      <c r="C26" s="23"/>
      <c r="D26" s="53">
        <f t="shared" si="2"/>
        <v>3744.93</v>
      </c>
      <c r="E26" s="51">
        <f t="shared" si="3"/>
        <v>3744.93</v>
      </c>
      <c r="F26" s="51">
        <v>0</v>
      </c>
      <c r="G26" s="32">
        <f t="shared" si="4"/>
        <v>164777.12000000011</v>
      </c>
      <c r="I26" s="32">
        <f t="shared" si="0"/>
        <v>164777.12000000011</v>
      </c>
      <c r="J26" s="52">
        <f t="shared" si="6"/>
        <v>0</v>
      </c>
    </row>
    <row r="27" spans="1:10" x14ac:dyDescent="0.25">
      <c r="A27" s="25">
        <f t="shared" si="5"/>
        <v>17</v>
      </c>
      <c r="B27" s="33">
        <v>45047</v>
      </c>
      <c r="C27" s="23"/>
      <c r="D27" s="53">
        <f t="shared" si="2"/>
        <v>3744.93</v>
      </c>
      <c r="E27" s="51">
        <f t="shared" si="3"/>
        <v>3744.93</v>
      </c>
      <c r="F27" s="51">
        <v>0</v>
      </c>
      <c r="G27" s="32">
        <f t="shared" si="4"/>
        <v>161032.19000000012</v>
      </c>
      <c r="I27" s="32">
        <f t="shared" si="0"/>
        <v>161032.19000000012</v>
      </c>
      <c r="J27" s="52">
        <f t="shared" si="6"/>
        <v>0</v>
      </c>
    </row>
    <row r="28" spans="1:10" x14ac:dyDescent="0.25">
      <c r="A28" s="25">
        <f t="shared" si="5"/>
        <v>18</v>
      </c>
      <c r="B28" s="33">
        <v>45078</v>
      </c>
      <c r="C28" s="23"/>
      <c r="D28" s="53">
        <f t="shared" si="2"/>
        <v>3744.93</v>
      </c>
      <c r="E28" s="51">
        <f t="shared" si="3"/>
        <v>3744.93</v>
      </c>
      <c r="F28" s="51">
        <v>0</v>
      </c>
      <c r="G28" s="32">
        <f t="shared" si="4"/>
        <v>157287.26000000013</v>
      </c>
      <c r="I28" s="32">
        <f t="shared" si="0"/>
        <v>157287.26000000013</v>
      </c>
      <c r="J28" s="52">
        <f t="shared" si="6"/>
        <v>0</v>
      </c>
    </row>
    <row r="29" spans="1:10" x14ac:dyDescent="0.25">
      <c r="A29" s="25">
        <f t="shared" si="5"/>
        <v>19</v>
      </c>
      <c r="B29" s="33">
        <v>45108</v>
      </c>
      <c r="C29" s="23"/>
      <c r="D29" s="53">
        <f t="shared" si="2"/>
        <v>3744.93</v>
      </c>
      <c r="E29" s="51">
        <f t="shared" si="3"/>
        <v>3744.93</v>
      </c>
      <c r="F29" s="51">
        <v>0</v>
      </c>
      <c r="G29" s="32">
        <f t="shared" si="4"/>
        <v>153542.33000000013</v>
      </c>
      <c r="H29" s="52"/>
      <c r="I29" s="32">
        <f t="shared" si="0"/>
        <v>153542.33000000013</v>
      </c>
      <c r="J29" s="52">
        <f t="shared" si="6"/>
        <v>0</v>
      </c>
    </row>
    <row r="30" spans="1:10" x14ac:dyDescent="0.25">
      <c r="A30" s="25">
        <f t="shared" si="5"/>
        <v>20</v>
      </c>
      <c r="B30" s="33">
        <v>45139</v>
      </c>
      <c r="C30" s="23"/>
      <c r="D30" s="53">
        <f t="shared" si="2"/>
        <v>3744.93</v>
      </c>
      <c r="E30" s="51">
        <f t="shared" si="3"/>
        <v>3744.93</v>
      </c>
      <c r="F30" s="51">
        <v>0</v>
      </c>
      <c r="G30" s="32">
        <f t="shared" si="4"/>
        <v>149797.40000000014</v>
      </c>
      <c r="I30" s="32">
        <f t="shared" si="0"/>
        <v>149797.40000000014</v>
      </c>
      <c r="J30" s="52">
        <f t="shared" si="6"/>
        <v>0</v>
      </c>
    </row>
    <row r="31" spans="1:10" x14ac:dyDescent="0.25">
      <c r="A31" s="25">
        <f t="shared" si="5"/>
        <v>21</v>
      </c>
      <c r="B31" s="33">
        <v>45170</v>
      </c>
      <c r="C31" s="23"/>
      <c r="D31" s="53">
        <f t="shared" si="2"/>
        <v>3744.93</v>
      </c>
      <c r="E31" s="51">
        <f t="shared" si="3"/>
        <v>3744.93</v>
      </c>
      <c r="F31" s="51">
        <v>0</v>
      </c>
      <c r="G31" s="32">
        <f t="shared" si="4"/>
        <v>146052.47000000015</v>
      </c>
      <c r="I31" s="32">
        <f t="shared" si="0"/>
        <v>146052.47000000015</v>
      </c>
      <c r="J31" s="52">
        <f t="shared" si="6"/>
        <v>0</v>
      </c>
    </row>
    <row r="32" spans="1:10" x14ac:dyDescent="0.25">
      <c r="A32" s="25">
        <f t="shared" si="5"/>
        <v>22</v>
      </c>
      <c r="B32" s="33">
        <v>45200</v>
      </c>
      <c r="C32" s="23"/>
      <c r="D32" s="53">
        <f t="shared" si="2"/>
        <v>3744.93</v>
      </c>
      <c r="E32" s="51">
        <f t="shared" si="3"/>
        <v>3744.93</v>
      </c>
      <c r="F32" s="51">
        <v>0</v>
      </c>
      <c r="G32" s="32">
        <f t="shared" si="4"/>
        <v>142307.54000000015</v>
      </c>
      <c r="I32" s="32">
        <f t="shared" si="0"/>
        <v>142307.54000000015</v>
      </c>
      <c r="J32" s="52">
        <f t="shared" si="6"/>
        <v>0</v>
      </c>
    </row>
    <row r="33" spans="1:10" x14ac:dyDescent="0.25">
      <c r="A33" s="25">
        <f t="shared" si="5"/>
        <v>23</v>
      </c>
      <c r="B33" s="33">
        <v>45231</v>
      </c>
      <c r="C33" s="23"/>
      <c r="D33" s="53">
        <f t="shared" si="2"/>
        <v>3744.93</v>
      </c>
      <c r="E33" s="51">
        <f t="shared" si="3"/>
        <v>3744.93</v>
      </c>
      <c r="F33" s="51">
        <v>0</v>
      </c>
      <c r="G33" s="32">
        <f t="shared" si="4"/>
        <v>138562.61000000016</v>
      </c>
      <c r="I33" s="32">
        <f t="shared" si="0"/>
        <v>138562.61000000016</v>
      </c>
      <c r="J33" s="52">
        <f t="shared" si="6"/>
        <v>0</v>
      </c>
    </row>
    <row r="34" spans="1:10" x14ac:dyDescent="0.25">
      <c r="A34" s="25">
        <f t="shared" si="5"/>
        <v>24</v>
      </c>
      <c r="B34" s="33">
        <v>45261</v>
      </c>
      <c r="C34" s="23"/>
      <c r="D34" s="53">
        <f t="shared" si="2"/>
        <v>3744.93</v>
      </c>
      <c r="E34" s="51">
        <f t="shared" si="3"/>
        <v>3744.93</v>
      </c>
      <c r="F34" s="51">
        <v>0</v>
      </c>
      <c r="G34" s="32">
        <f t="shared" si="4"/>
        <v>134817.68000000017</v>
      </c>
      <c r="I34" s="32">
        <f t="shared" si="0"/>
        <v>134817.68000000017</v>
      </c>
      <c r="J34" s="52">
        <f t="shared" si="6"/>
        <v>0</v>
      </c>
    </row>
    <row r="35" spans="1:10" x14ac:dyDescent="0.25">
      <c r="A35" s="25">
        <f t="shared" si="5"/>
        <v>25</v>
      </c>
      <c r="B35" s="33">
        <v>45292</v>
      </c>
      <c r="C35" s="23"/>
      <c r="D35" s="53">
        <f t="shared" si="2"/>
        <v>3744.93</v>
      </c>
      <c r="E35" s="51">
        <f t="shared" si="3"/>
        <v>3744.93</v>
      </c>
      <c r="F35" s="51">
        <v>0</v>
      </c>
      <c r="G35" s="32">
        <f t="shared" si="4"/>
        <v>131072.75000000017</v>
      </c>
      <c r="I35" s="32">
        <f t="shared" si="0"/>
        <v>131072.75000000017</v>
      </c>
      <c r="J35" s="52">
        <f t="shared" si="6"/>
        <v>0</v>
      </c>
    </row>
    <row r="36" spans="1:10" x14ac:dyDescent="0.25">
      <c r="A36" s="25">
        <f t="shared" si="5"/>
        <v>26</v>
      </c>
      <c r="B36" s="33">
        <v>45323</v>
      </c>
      <c r="C36" s="23"/>
      <c r="D36" s="53">
        <f t="shared" si="2"/>
        <v>3744.93</v>
      </c>
      <c r="E36" s="51">
        <f t="shared" si="3"/>
        <v>3744.93</v>
      </c>
      <c r="F36" s="51">
        <v>0</v>
      </c>
      <c r="G36" s="32">
        <f t="shared" si="4"/>
        <v>127327.82000000018</v>
      </c>
      <c r="I36" s="32">
        <f t="shared" si="0"/>
        <v>127327.82000000018</v>
      </c>
      <c r="J36" s="52">
        <f t="shared" si="6"/>
        <v>0</v>
      </c>
    </row>
    <row r="37" spans="1:10" x14ac:dyDescent="0.25">
      <c r="A37" s="25">
        <f t="shared" si="5"/>
        <v>27</v>
      </c>
      <c r="B37" s="33">
        <v>45352</v>
      </c>
      <c r="C37" s="23"/>
      <c r="D37" s="53">
        <f t="shared" si="2"/>
        <v>3744.93</v>
      </c>
      <c r="E37" s="51">
        <f t="shared" si="3"/>
        <v>3744.93</v>
      </c>
      <c r="F37" s="51">
        <v>0</v>
      </c>
      <c r="G37" s="32">
        <f t="shared" si="4"/>
        <v>123582.89000000019</v>
      </c>
      <c r="I37" s="32">
        <f t="shared" si="0"/>
        <v>123582.89000000019</v>
      </c>
      <c r="J37" s="52">
        <f t="shared" si="6"/>
        <v>0</v>
      </c>
    </row>
    <row r="38" spans="1:10" x14ac:dyDescent="0.25">
      <c r="A38" s="25">
        <f t="shared" si="5"/>
        <v>28</v>
      </c>
      <c r="B38" s="33">
        <v>45383</v>
      </c>
      <c r="C38" s="23"/>
      <c r="D38" s="53">
        <f t="shared" si="2"/>
        <v>3744.93</v>
      </c>
      <c r="E38" s="51">
        <f t="shared" si="3"/>
        <v>3744.93</v>
      </c>
      <c r="F38" s="51">
        <v>0</v>
      </c>
      <c r="G38" s="32">
        <f t="shared" si="4"/>
        <v>119837.9600000002</v>
      </c>
      <c r="I38" s="32">
        <f t="shared" si="0"/>
        <v>119837.9600000002</v>
      </c>
      <c r="J38" s="52">
        <f t="shared" si="6"/>
        <v>0</v>
      </c>
    </row>
    <row r="39" spans="1:10" x14ac:dyDescent="0.25">
      <c r="A39" s="25">
        <f t="shared" si="5"/>
        <v>29</v>
      </c>
      <c r="B39" s="33">
        <v>45413</v>
      </c>
      <c r="C39" s="23"/>
      <c r="D39" s="53">
        <f t="shared" si="2"/>
        <v>3744.93</v>
      </c>
      <c r="E39" s="51">
        <f t="shared" si="3"/>
        <v>3744.93</v>
      </c>
      <c r="F39" s="51">
        <v>0</v>
      </c>
      <c r="G39" s="32">
        <f t="shared" si="4"/>
        <v>116093.0300000002</v>
      </c>
      <c r="I39" s="32">
        <f t="shared" si="0"/>
        <v>116093.0300000002</v>
      </c>
      <c r="J39" s="52">
        <f t="shared" si="6"/>
        <v>0</v>
      </c>
    </row>
    <row r="40" spans="1:10" x14ac:dyDescent="0.25">
      <c r="A40" s="25">
        <f t="shared" si="5"/>
        <v>30</v>
      </c>
      <c r="B40" s="33">
        <v>45444</v>
      </c>
      <c r="C40" s="23"/>
      <c r="D40" s="53">
        <f t="shared" si="2"/>
        <v>3744.93</v>
      </c>
      <c r="E40" s="51">
        <f t="shared" si="3"/>
        <v>3744.93</v>
      </c>
      <c r="F40" s="51">
        <v>0</v>
      </c>
      <c r="G40" s="32">
        <f t="shared" si="4"/>
        <v>112348.10000000021</v>
      </c>
      <c r="I40" s="32">
        <f t="shared" si="0"/>
        <v>112348.10000000021</v>
      </c>
      <c r="J40" s="52">
        <f t="shared" si="6"/>
        <v>0</v>
      </c>
    </row>
    <row r="41" spans="1:10" x14ac:dyDescent="0.25">
      <c r="A41" s="25">
        <f t="shared" si="5"/>
        <v>31</v>
      </c>
      <c r="B41" s="33">
        <v>45474</v>
      </c>
      <c r="C41" s="23"/>
      <c r="D41" s="53">
        <f t="shared" si="2"/>
        <v>3744.93</v>
      </c>
      <c r="E41" s="51">
        <f t="shared" si="3"/>
        <v>3744.93</v>
      </c>
      <c r="F41" s="51">
        <v>0</v>
      </c>
      <c r="G41" s="32">
        <f t="shared" si="4"/>
        <v>108603.17000000022</v>
      </c>
      <c r="I41" s="32">
        <f t="shared" si="0"/>
        <v>108603.17000000022</v>
      </c>
      <c r="J41" s="52">
        <f t="shared" si="6"/>
        <v>0</v>
      </c>
    </row>
    <row r="42" spans="1:10" x14ac:dyDescent="0.25">
      <c r="A42" s="25">
        <f t="shared" si="5"/>
        <v>32</v>
      </c>
      <c r="B42" s="33">
        <v>45505</v>
      </c>
      <c r="C42" s="23"/>
      <c r="D42" s="53">
        <f t="shared" si="2"/>
        <v>3744.93</v>
      </c>
      <c r="E42" s="51">
        <f t="shared" si="3"/>
        <v>3744.93</v>
      </c>
      <c r="F42" s="51">
        <v>0</v>
      </c>
      <c r="G42" s="32">
        <f t="shared" si="4"/>
        <v>104858.24000000022</v>
      </c>
      <c r="I42" s="32">
        <f t="shared" si="0"/>
        <v>104858.24000000022</v>
      </c>
      <c r="J42" s="52">
        <f t="shared" si="6"/>
        <v>0</v>
      </c>
    </row>
    <row r="43" spans="1:10" x14ac:dyDescent="0.25">
      <c r="A43" s="25">
        <f t="shared" si="5"/>
        <v>33</v>
      </c>
      <c r="B43" s="33">
        <v>45536</v>
      </c>
      <c r="C43" s="23"/>
      <c r="D43" s="53">
        <f t="shared" si="2"/>
        <v>3744.93</v>
      </c>
      <c r="E43" s="51">
        <f t="shared" si="3"/>
        <v>3744.93</v>
      </c>
      <c r="F43" s="51">
        <v>0</v>
      </c>
      <c r="G43" s="32">
        <f t="shared" si="4"/>
        <v>101113.31000000023</v>
      </c>
      <c r="I43" s="32">
        <f t="shared" si="0"/>
        <v>101113.31000000023</v>
      </c>
      <c r="J43" s="52">
        <f t="shared" si="6"/>
        <v>0</v>
      </c>
    </row>
    <row r="44" spans="1:10" x14ac:dyDescent="0.25">
      <c r="A44" s="25">
        <f t="shared" si="5"/>
        <v>34</v>
      </c>
      <c r="B44" s="33">
        <v>45566</v>
      </c>
      <c r="C44" s="23"/>
      <c r="D44" s="53">
        <f t="shared" si="2"/>
        <v>3744.93</v>
      </c>
      <c r="E44" s="51">
        <f t="shared" si="3"/>
        <v>3744.93</v>
      </c>
      <c r="F44" s="51">
        <v>0</v>
      </c>
      <c r="G44" s="32">
        <f t="shared" si="4"/>
        <v>97368.380000000237</v>
      </c>
      <c r="I44" s="32">
        <f t="shared" si="0"/>
        <v>97368.380000000237</v>
      </c>
      <c r="J44" s="52">
        <f t="shared" si="6"/>
        <v>0</v>
      </c>
    </row>
    <row r="45" spans="1:10" x14ac:dyDescent="0.25">
      <c r="A45" s="25">
        <f t="shared" si="5"/>
        <v>35</v>
      </c>
      <c r="B45" s="33">
        <v>45597</v>
      </c>
      <c r="C45" s="23"/>
      <c r="D45" s="53">
        <f t="shared" si="2"/>
        <v>3744.93</v>
      </c>
      <c r="E45" s="51">
        <f t="shared" si="3"/>
        <v>3744.93</v>
      </c>
      <c r="F45" s="51">
        <v>0</v>
      </c>
      <c r="G45" s="32">
        <f t="shared" si="4"/>
        <v>93623.450000000244</v>
      </c>
      <c r="I45" s="32">
        <f t="shared" si="0"/>
        <v>93623.450000000244</v>
      </c>
      <c r="J45" s="52">
        <f t="shared" si="6"/>
        <v>0</v>
      </c>
    </row>
    <row r="46" spans="1:10" x14ac:dyDescent="0.25">
      <c r="A46" s="25">
        <f t="shared" si="5"/>
        <v>36</v>
      </c>
      <c r="B46" s="33">
        <v>45627</v>
      </c>
      <c r="C46" s="23"/>
      <c r="D46" s="53">
        <f t="shared" si="2"/>
        <v>3744.93</v>
      </c>
      <c r="E46" s="51">
        <f t="shared" si="3"/>
        <v>3744.93</v>
      </c>
      <c r="F46" s="51">
        <v>0</v>
      </c>
      <c r="G46" s="32">
        <f t="shared" si="4"/>
        <v>89878.520000000251</v>
      </c>
      <c r="I46" s="32">
        <f t="shared" si="0"/>
        <v>89878.520000000251</v>
      </c>
      <c r="J46" s="52">
        <f t="shared" si="6"/>
        <v>0</v>
      </c>
    </row>
    <row r="47" spans="1:10" x14ac:dyDescent="0.25">
      <c r="A47" s="25">
        <f t="shared" si="5"/>
        <v>37</v>
      </c>
      <c r="B47" s="33">
        <v>45658</v>
      </c>
      <c r="C47" s="23"/>
      <c r="D47" s="53">
        <f t="shared" si="2"/>
        <v>3744.93</v>
      </c>
      <c r="E47" s="51">
        <f t="shared" si="3"/>
        <v>3744.93</v>
      </c>
      <c r="F47" s="51">
        <v>0</v>
      </c>
      <c r="G47" s="32">
        <f t="shared" si="4"/>
        <v>86133.590000000258</v>
      </c>
      <c r="I47" s="32">
        <f t="shared" si="0"/>
        <v>86133.590000000258</v>
      </c>
      <c r="J47" s="52">
        <f t="shared" si="6"/>
        <v>0</v>
      </c>
    </row>
    <row r="48" spans="1:10" x14ac:dyDescent="0.25">
      <c r="A48" s="25">
        <f t="shared" si="5"/>
        <v>38</v>
      </c>
      <c r="B48" s="33">
        <v>45689</v>
      </c>
      <c r="C48" s="23"/>
      <c r="D48" s="53">
        <f t="shared" si="2"/>
        <v>3744.93</v>
      </c>
      <c r="E48" s="51">
        <f t="shared" si="3"/>
        <v>3744.93</v>
      </c>
      <c r="F48" s="51">
        <v>0</v>
      </c>
      <c r="G48" s="32">
        <f t="shared" si="4"/>
        <v>82388.660000000265</v>
      </c>
      <c r="I48" s="32">
        <f t="shared" si="0"/>
        <v>82388.660000000265</v>
      </c>
      <c r="J48" s="52">
        <f t="shared" si="6"/>
        <v>0</v>
      </c>
    </row>
    <row r="49" spans="1:12" x14ac:dyDescent="0.25">
      <c r="A49" s="25">
        <f t="shared" si="5"/>
        <v>39</v>
      </c>
      <c r="B49" s="33">
        <v>45717</v>
      </c>
      <c r="C49" s="23"/>
      <c r="D49" s="53">
        <f t="shared" si="2"/>
        <v>3744.93</v>
      </c>
      <c r="E49" s="51">
        <f t="shared" si="3"/>
        <v>3744.93</v>
      </c>
      <c r="F49" s="51">
        <v>0</v>
      </c>
      <c r="G49" s="32">
        <f t="shared" si="4"/>
        <v>78643.730000000272</v>
      </c>
      <c r="I49" s="32">
        <f t="shared" si="0"/>
        <v>78643.730000000272</v>
      </c>
      <c r="J49" s="52">
        <f t="shared" si="6"/>
        <v>0</v>
      </c>
    </row>
    <row r="50" spans="1:12" x14ac:dyDescent="0.25">
      <c r="A50" s="25">
        <f t="shared" si="5"/>
        <v>40</v>
      </c>
      <c r="B50" s="33">
        <v>45748</v>
      </c>
      <c r="C50" s="23"/>
      <c r="D50" s="53">
        <f t="shared" si="2"/>
        <v>3744.93</v>
      </c>
      <c r="E50" s="51">
        <f t="shared" si="3"/>
        <v>3744.93</v>
      </c>
      <c r="F50" s="51">
        <v>0</v>
      </c>
      <c r="G50" s="32">
        <f t="shared" si="4"/>
        <v>74898.800000000279</v>
      </c>
      <c r="I50" s="32">
        <f t="shared" si="0"/>
        <v>74898.800000000279</v>
      </c>
      <c r="J50" s="52">
        <f t="shared" si="6"/>
        <v>0</v>
      </c>
    </row>
    <row r="51" spans="1:12" x14ac:dyDescent="0.25">
      <c r="A51" s="25">
        <f t="shared" si="5"/>
        <v>41</v>
      </c>
      <c r="B51" s="33">
        <v>45778</v>
      </c>
      <c r="C51" s="23"/>
      <c r="D51" s="53">
        <f t="shared" si="2"/>
        <v>3744.93</v>
      </c>
      <c r="E51" s="51">
        <f t="shared" si="3"/>
        <v>3744.93</v>
      </c>
      <c r="F51" s="51">
        <v>0</v>
      </c>
      <c r="G51" s="32">
        <f t="shared" si="4"/>
        <v>71153.870000000286</v>
      </c>
      <c r="H51" s="55" t="s">
        <v>44</v>
      </c>
      <c r="I51" s="32">
        <f t="shared" si="0"/>
        <v>71153.870000000286</v>
      </c>
      <c r="J51" s="52">
        <f t="shared" si="6"/>
        <v>0</v>
      </c>
    </row>
    <row r="52" spans="1:12" x14ac:dyDescent="0.25">
      <c r="A52" s="25">
        <f t="shared" si="5"/>
        <v>42</v>
      </c>
      <c r="B52" s="33">
        <v>45809</v>
      </c>
      <c r="C52" s="23"/>
      <c r="D52" s="53">
        <f t="shared" si="2"/>
        <v>3744.93</v>
      </c>
      <c r="E52" s="51">
        <f t="shared" si="3"/>
        <v>3744.93</v>
      </c>
      <c r="F52" s="51">
        <v>0</v>
      </c>
      <c r="G52" s="32">
        <f t="shared" si="4"/>
        <v>67408.940000000293</v>
      </c>
      <c r="H52" s="52"/>
      <c r="I52" s="32">
        <f t="shared" si="0"/>
        <v>67408.940000000293</v>
      </c>
      <c r="J52" s="52">
        <f t="shared" si="6"/>
        <v>0</v>
      </c>
      <c r="L52" s="52"/>
    </row>
    <row r="53" spans="1:12" x14ac:dyDescent="0.25">
      <c r="A53" s="25">
        <f t="shared" si="5"/>
        <v>43</v>
      </c>
      <c r="B53" s="33">
        <v>45839</v>
      </c>
      <c r="C53" s="23"/>
      <c r="D53" s="53">
        <f t="shared" si="2"/>
        <v>3744.93</v>
      </c>
      <c r="E53" s="51">
        <f t="shared" si="3"/>
        <v>3744.93</v>
      </c>
      <c r="F53" s="51">
        <v>0</v>
      </c>
      <c r="G53" s="32">
        <f t="shared" si="4"/>
        <v>63664.010000000293</v>
      </c>
      <c r="I53" s="32">
        <f t="shared" si="0"/>
        <v>63664.010000000293</v>
      </c>
      <c r="J53" s="52">
        <f t="shared" si="6"/>
        <v>0</v>
      </c>
    </row>
    <row r="54" spans="1:12" x14ac:dyDescent="0.25">
      <c r="A54" s="25">
        <f t="shared" si="5"/>
        <v>44</v>
      </c>
      <c r="B54" s="33">
        <v>45870</v>
      </c>
      <c r="C54" s="23"/>
      <c r="D54" s="53">
        <f t="shared" si="2"/>
        <v>3744.93</v>
      </c>
      <c r="E54" s="51">
        <f t="shared" si="3"/>
        <v>3744.93</v>
      </c>
      <c r="F54" s="51">
        <v>0</v>
      </c>
      <c r="G54" s="32">
        <f t="shared" si="4"/>
        <v>59919.080000000293</v>
      </c>
      <c r="I54" s="32">
        <f t="shared" si="0"/>
        <v>59919.080000000293</v>
      </c>
      <c r="J54" s="52">
        <f t="shared" si="6"/>
        <v>0</v>
      </c>
    </row>
    <row r="55" spans="1:12" x14ac:dyDescent="0.25">
      <c r="A55" s="25">
        <f t="shared" si="5"/>
        <v>45</v>
      </c>
      <c r="B55" s="33">
        <v>45901</v>
      </c>
      <c r="C55" s="23"/>
      <c r="D55" s="53">
        <f t="shared" si="2"/>
        <v>3744.93</v>
      </c>
      <c r="E55" s="51">
        <f t="shared" si="3"/>
        <v>3744.93</v>
      </c>
      <c r="F55" s="51">
        <v>0</v>
      </c>
      <c r="G55" s="32">
        <f t="shared" si="4"/>
        <v>56174.150000000292</v>
      </c>
      <c r="I55" s="32">
        <f t="shared" si="0"/>
        <v>56174.150000000292</v>
      </c>
      <c r="J55" s="52">
        <f t="shared" si="6"/>
        <v>0</v>
      </c>
    </row>
    <row r="56" spans="1:12" x14ac:dyDescent="0.25">
      <c r="A56" s="25">
        <f t="shared" si="5"/>
        <v>46</v>
      </c>
      <c r="B56" s="33">
        <v>45931</v>
      </c>
      <c r="C56" s="23"/>
      <c r="D56" s="53">
        <f t="shared" si="2"/>
        <v>3744.93</v>
      </c>
      <c r="E56" s="51">
        <f t="shared" si="3"/>
        <v>3744.93</v>
      </c>
      <c r="F56" s="51">
        <v>0</v>
      </c>
      <c r="G56" s="32">
        <f t="shared" si="4"/>
        <v>52429.220000000292</v>
      </c>
      <c r="I56" s="32">
        <f t="shared" si="0"/>
        <v>52429.220000000292</v>
      </c>
      <c r="J56" s="52">
        <f t="shared" si="6"/>
        <v>0</v>
      </c>
    </row>
    <row r="57" spans="1:12" x14ac:dyDescent="0.25">
      <c r="A57" s="25">
        <f t="shared" si="5"/>
        <v>47</v>
      </c>
      <c r="B57" s="33">
        <v>45962</v>
      </c>
      <c r="C57" s="23"/>
      <c r="D57" s="53">
        <f t="shared" si="2"/>
        <v>3744.93</v>
      </c>
      <c r="E57" s="51">
        <f t="shared" si="3"/>
        <v>3744.93</v>
      </c>
      <c r="F57" s="51">
        <v>0</v>
      </c>
      <c r="G57" s="32">
        <f t="shared" si="4"/>
        <v>48684.290000000292</v>
      </c>
      <c r="I57" s="32">
        <f t="shared" si="0"/>
        <v>48684.290000000292</v>
      </c>
      <c r="J57" s="52">
        <f t="shared" si="6"/>
        <v>0</v>
      </c>
    </row>
    <row r="58" spans="1:12" x14ac:dyDescent="0.25">
      <c r="A58" s="25">
        <f t="shared" si="5"/>
        <v>48</v>
      </c>
      <c r="B58" s="33">
        <v>45992</v>
      </c>
      <c r="C58" s="23"/>
      <c r="D58" s="53">
        <f t="shared" si="2"/>
        <v>3744.93</v>
      </c>
      <c r="E58" s="51">
        <f t="shared" si="3"/>
        <v>3744.93</v>
      </c>
      <c r="F58" s="51">
        <v>0</v>
      </c>
      <c r="G58" s="32">
        <f t="shared" si="4"/>
        <v>44939.360000000292</v>
      </c>
      <c r="I58" s="32">
        <f t="shared" si="0"/>
        <v>44939.360000000292</v>
      </c>
      <c r="J58" s="52">
        <f t="shared" si="6"/>
        <v>0</v>
      </c>
    </row>
    <row r="59" spans="1:12" x14ac:dyDescent="0.25">
      <c r="A59" s="25">
        <f t="shared" si="5"/>
        <v>49</v>
      </c>
      <c r="B59" s="33">
        <v>46023</v>
      </c>
      <c r="C59" s="23"/>
      <c r="D59" s="53">
        <v>1248</v>
      </c>
      <c r="E59" s="51">
        <f t="shared" si="3"/>
        <v>1248</v>
      </c>
      <c r="F59" s="51">
        <v>0</v>
      </c>
      <c r="G59" s="32">
        <f t="shared" si="4"/>
        <v>43691.360000000292</v>
      </c>
      <c r="H59" s="37" t="s">
        <v>57</v>
      </c>
      <c r="I59" s="32">
        <f t="shared" si="0"/>
        <v>43691.360000000292</v>
      </c>
      <c r="J59" s="52">
        <f t="shared" si="6"/>
        <v>0</v>
      </c>
    </row>
    <row r="60" spans="1:12" x14ac:dyDescent="0.25">
      <c r="A60" s="25">
        <f t="shared" si="5"/>
        <v>50</v>
      </c>
      <c r="B60" s="33">
        <v>46054</v>
      </c>
      <c r="C60" s="23"/>
      <c r="D60" s="53">
        <f>D59</f>
        <v>1248</v>
      </c>
      <c r="E60" s="51">
        <f t="shared" si="3"/>
        <v>1248</v>
      </c>
      <c r="F60" s="51">
        <v>0</v>
      </c>
      <c r="G60" s="32">
        <f t="shared" si="4"/>
        <v>42443.360000000292</v>
      </c>
      <c r="I60" s="32">
        <f t="shared" si="0"/>
        <v>42443.360000000292</v>
      </c>
      <c r="J60" s="52">
        <f t="shared" si="6"/>
        <v>0</v>
      </c>
    </row>
    <row r="61" spans="1:12" x14ac:dyDescent="0.25">
      <c r="A61" s="25">
        <f t="shared" si="5"/>
        <v>51</v>
      </c>
      <c r="B61" s="33">
        <v>46082</v>
      </c>
      <c r="C61" s="23"/>
      <c r="D61" s="53">
        <f t="shared" ref="D61:D70" si="7">D60</f>
        <v>1248</v>
      </c>
      <c r="E61" s="51">
        <f t="shared" si="3"/>
        <v>1248</v>
      </c>
      <c r="F61" s="51">
        <v>0</v>
      </c>
      <c r="G61" s="32">
        <f t="shared" si="4"/>
        <v>41195.360000000292</v>
      </c>
      <c r="I61" s="32">
        <f t="shared" si="0"/>
        <v>41195.360000000292</v>
      </c>
      <c r="J61" s="52">
        <f t="shared" si="6"/>
        <v>0</v>
      </c>
    </row>
    <row r="62" spans="1:12" x14ac:dyDescent="0.25">
      <c r="A62" s="25">
        <f t="shared" si="5"/>
        <v>52</v>
      </c>
      <c r="B62" s="33">
        <v>46113</v>
      </c>
      <c r="C62" s="23"/>
      <c r="D62" s="53">
        <f t="shared" si="7"/>
        <v>1248</v>
      </c>
      <c r="E62" s="51">
        <f t="shared" si="3"/>
        <v>1248</v>
      </c>
      <c r="F62" s="51">
        <v>0</v>
      </c>
      <c r="G62" s="32">
        <f t="shared" si="4"/>
        <v>39947.360000000292</v>
      </c>
      <c r="I62" s="32">
        <f t="shared" si="0"/>
        <v>39947.360000000292</v>
      </c>
      <c r="J62" s="52">
        <f t="shared" si="6"/>
        <v>0</v>
      </c>
    </row>
    <row r="63" spans="1:12" x14ac:dyDescent="0.25">
      <c r="A63" s="25">
        <f t="shared" si="5"/>
        <v>53</v>
      </c>
      <c r="B63" s="33">
        <v>46143</v>
      </c>
      <c r="C63" s="23"/>
      <c r="D63" s="53">
        <f t="shared" si="7"/>
        <v>1248</v>
      </c>
      <c r="E63" s="51">
        <f t="shared" si="3"/>
        <v>1248</v>
      </c>
      <c r="F63" s="51">
        <v>0</v>
      </c>
      <c r="G63" s="32">
        <f t="shared" si="4"/>
        <v>38699.360000000292</v>
      </c>
      <c r="I63" s="32">
        <f t="shared" si="0"/>
        <v>38699.360000000292</v>
      </c>
      <c r="J63" s="52">
        <f t="shared" si="6"/>
        <v>0</v>
      </c>
    </row>
    <row r="64" spans="1:12" x14ac:dyDescent="0.25">
      <c r="A64" s="25">
        <f t="shared" si="5"/>
        <v>54</v>
      </c>
      <c r="B64" s="33">
        <v>46174</v>
      </c>
      <c r="C64" s="23"/>
      <c r="D64" s="53">
        <f t="shared" si="7"/>
        <v>1248</v>
      </c>
      <c r="E64" s="51">
        <f t="shared" si="3"/>
        <v>1248</v>
      </c>
      <c r="F64" s="51">
        <v>0</v>
      </c>
      <c r="G64" s="32">
        <f t="shared" si="4"/>
        <v>37451.360000000292</v>
      </c>
      <c r="I64" s="32">
        <f t="shared" si="0"/>
        <v>37451.360000000292</v>
      </c>
      <c r="J64" s="52">
        <f t="shared" si="6"/>
        <v>0</v>
      </c>
    </row>
    <row r="65" spans="1:10" x14ac:dyDescent="0.25">
      <c r="A65" s="25">
        <f t="shared" si="5"/>
        <v>55</v>
      </c>
      <c r="B65" s="33">
        <v>46204</v>
      </c>
      <c r="C65" s="23"/>
      <c r="D65" s="53">
        <f t="shared" si="7"/>
        <v>1248</v>
      </c>
      <c r="E65" s="51">
        <f t="shared" si="3"/>
        <v>1248</v>
      </c>
      <c r="F65" s="51">
        <v>0</v>
      </c>
      <c r="G65" s="32">
        <f t="shared" si="4"/>
        <v>36203.360000000292</v>
      </c>
      <c r="I65" s="32">
        <f t="shared" si="0"/>
        <v>36203.360000000292</v>
      </c>
      <c r="J65" s="52">
        <f t="shared" si="6"/>
        <v>0</v>
      </c>
    </row>
    <row r="66" spans="1:10" x14ac:dyDescent="0.25">
      <c r="A66" s="25">
        <f>A65+1</f>
        <v>56</v>
      </c>
      <c r="B66" s="33">
        <v>46235</v>
      </c>
      <c r="C66" s="23"/>
      <c r="D66" s="53">
        <f t="shared" si="7"/>
        <v>1248</v>
      </c>
      <c r="E66" s="51">
        <f t="shared" si="3"/>
        <v>1248</v>
      </c>
      <c r="F66" s="51">
        <v>0</v>
      </c>
      <c r="G66" s="32">
        <f t="shared" si="4"/>
        <v>34955.360000000292</v>
      </c>
      <c r="I66" s="32">
        <f t="shared" si="0"/>
        <v>34955.360000000292</v>
      </c>
      <c r="J66" s="52">
        <f t="shared" si="6"/>
        <v>0</v>
      </c>
    </row>
    <row r="67" spans="1:10" x14ac:dyDescent="0.25">
      <c r="A67" s="25">
        <f t="shared" si="5"/>
        <v>57</v>
      </c>
      <c r="B67" s="33">
        <v>46266</v>
      </c>
      <c r="C67" s="23"/>
      <c r="D67" s="53">
        <f t="shared" si="7"/>
        <v>1248</v>
      </c>
      <c r="E67" s="51">
        <f t="shared" si="3"/>
        <v>1248</v>
      </c>
      <c r="F67" s="51">
        <v>0</v>
      </c>
      <c r="G67" s="32">
        <f t="shared" si="4"/>
        <v>33707.360000000292</v>
      </c>
      <c r="I67" s="32">
        <f t="shared" si="0"/>
        <v>33707.360000000292</v>
      </c>
      <c r="J67" s="52">
        <f t="shared" si="6"/>
        <v>0</v>
      </c>
    </row>
    <row r="68" spans="1:10" x14ac:dyDescent="0.25">
      <c r="A68" s="25">
        <f t="shared" si="5"/>
        <v>58</v>
      </c>
      <c r="B68" s="33">
        <v>46296</v>
      </c>
      <c r="C68" s="23"/>
      <c r="D68" s="53">
        <f t="shared" si="7"/>
        <v>1248</v>
      </c>
      <c r="E68" s="51">
        <f t="shared" si="3"/>
        <v>1248</v>
      </c>
      <c r="F68" s="51">
        <v>0</v>
      </c>
      <c r="G68" s="32">
        <f t="shared" si="4"/>
        <v>32459.360000000292</v>
      </c>
      <c r="I68" s="32">
        <f t="shared" si="0"/>
        <v>32459.360000000292</v>
      </c>
      <c r="J68" s="52">
        <f t="shared" si="6"/>
        <v>0</v>
      </c>
    </row>
    <row r="69" spans="1:10" x14ac:dyDescent="0.25">
      <c r="A69" s="25">
        <f t="shared" si="5"/>
        <v>59</v>
      </c>
      <c r="B69" s="33">
        <v>46327</v>
      </c>
      <c r="C69" s="23"/>
      <c r="D69" s="53">
        <f t="shared" si="7"/>
        <v>1248</v>
      </c>
      <c r="E69" s="51">
        <f t="shared" si="3"/>
        <v>1248</v>
      </c>
      <c r="F69" s="51">
        <v>0</v>
      </c>
      <c r="G69" s="32">
        <f t="shared" si="4"/>
        <v>31211.360000000292</v>
      </c>
      <c r="I69" s="32">
        <f t="shared" si="0"/>
        <v>31211.360000000292</v>
      </c>
      <c r="J69" s="52">
        <f t="shared" si="6"/>
        <v>0</v>
      </c>
    </row>
    <row r="70" spans="1:10" x14ac:dyDescent="0.25">
      <c r="A70" s="25">
        <f>A69+1</f>
        <v>60</v>
      </c>
      <c r="B70" s="33">
        <v>46357</v>
      </c>
      <c r="C70" s="23"/>
      <c r="D70" s="53">
        <f t="shared" si="7"/>
        <v>1248</v>
      </c>
      <c r="E70" s="51">
        <f t="shared" si="3"/>
        <v>1248</v>
      </c>
      <c r="F70" s="51">
        <v>0</v>
      </c>
      <c r="G70" s="32">
        <f t="shared" si="4"/>
        <v>29963.360000000292</v>
      </c>
      <c r="I70" s="32">
        <f t="shared" si="0"/>
        <v>29963.360000000292</v>
      </c>
      <c r="J70" s="52">
        <f t="shared" si="6"/>
        <v>0</v>
      </c>
    </row>
    <row r="71" spans="1:10" x14ac:dyDescent="0.25">
      <c r="A71" s="25"/>
      <c r="B71" s="33"/>
      <c r="C71" s="23"/>
      <c r="D71" s="51"/>
      <c r="E71" s="51"/>
      <c r="F71" s="51"/>
      <c r="G71" s="32"/>
    </row>
    <row r="72" spans="1:10" x14ac:dyDescent="0.25">
      <c r="A72" s="25"/>
      <c r="B72" s="33"/>
      <c r="C72" s="23"/>
      <c r="D72" s="51"/>
      <c r="E72" s="51"/>
      <c r="F72" s="51"/>
      <c r="G72" s="32"/>
    </row>
    <row r="73" spans="1:10" x14ac:dyDescent="0.25">
      <c r="A73" s="25"/>
      <c r="B73" s="33"/>
      <c r="C73" s="23"/>
      <c r="D73" s="51"/>
      <c r="E73" s="51"/>
      <c r="F73" s="51"/>
      <c r="G73" s="32"/>
    </row>
    <row r="74" spans="1:10" x14ac:dyDescent="0.25">
      <c r="A74" s="39" t="s">
        <v>44</v>
      </c>
      <c r="B74" s="33"/>
      <c r="C74" s="23"/>
      <c r="D74" s="51"/>
      <c r="E74" s="51"/>
      <c r="F74" s="51"/>
      <c r="G74" s="32"/>
    </row>
    <row r="75" spans="1:10" x14ac:dyDescent="0.25">
      <c r="A75" s="40" t="s">
        <v>58</v>
      </c>
      <c r="B75" s="33"/>
      <c r="C75" s="23"/>
      <c r="D75" s="51"/>
      <c r="E75" s="51"/>
      <c r="F75" s="51"/>
      <c r="G75" s="32"/>
    </row>
    <row r="76" spans="1:10" x14ac:dyDescent="0.25">
      <c r="A76" s="25"/>
      <c r="B76" s="23"/>
      <c r="C76" s="23"/>
      <c r="D76" s="23"/>
      <c r="E76" s="23"/>
      <c r="F76" s="23"/>
      <c r="G76" s="23"/>
    </row>
    <row r="77" spans="1:10" x14ac:dyDescent="0.25">
      <c r="A77" s="39" t="s">
        <v>57</v>
      </c>
      <c r="B77" s="23"/>
      <c r="C77" s="23"/>
      <c r="D77" s="23"/>
      <c r="E77" s="23"/>
      <c r="F77" s="23"/>
      <c r="G77" s="23"/>
    </row>
    <row r="78" spans="1:10" x14ac:dyDescent="0.25">
      <c r="A78" s="40" t="s">
        <v>45</v>
      </c>
      <c r="B78" s="23"/>
      <c r="C78" s="23"/>
      <c r="D78" s="23"/>
      <c r="E78" s="23"/>
      <c r="F78" s="23"/>
      <c r="G78" s="23"/>
    </row>
    <row r="79" spans="1:10" x14ac:dyDescent="0.25">
      <c r="A79" s="25"/>
      <c r="B79" s="23"/>
      <c r="C79" s="23"/>
      <c r="D79" s="23"/>
      <c r="E79" s="23"/>
      <c r="F79" s="23"/>
      <c r="G79" s="23"/>
    </row>
    <row r="80" spans="1:10" x14ac:dyDescent="0.25">
      <c r="A80" s="25"/>
      <c r="B80" s="23"/>
      <c r="C80" s="23"/>
      <c r="D80" s="23"/>
      <c r="E80" s="23"/>
      <c r="F80" s="23"/>
      <c r="G80" s="23"/>
    </row>
    <row r="81" spans="1:7" x14ac:dyDescent="0.25">
      <c r="A81" s="25"/>
      <c r="B81" s="23"/>
      <c r="C81" s="23"/>
      <c r="D81" s="23"/>
      <c r="E81" s="23"/>
      <c r="F81" s="23"/>
      <c r="G81" s="23"/>
    </row>
    <row r="82" spans="1:7" x14ac:dyDescent="0.25">
      <c r="A82" s="25"/>
      <c r="B82" s="23"/>
      <c r="C82" s="23"/>
      <c r="D82" s="23"/>
      <c r="E82" s="23"/>
      <c r="F82" s="23"/>
      <c r="G82" s="23"/>
    </row>
    <row r="83" spans="1:7" x14ac:dyDescent="0.25">
      <c r="A83" s="25"/>
      <c r="B83" s="23"/>
      <c r="C83" s="23"/>
      <c r="D83" s="23"/>
      <c r="E83" s="23"/>
      <c r="F83" s="23"/>
      <c r="G83" s="23"/>
    </row>
    <row r="84" spans="1:7" x14ac:dyDescent="0.25">
      <c r="A84" s="25"/>
      <c r="B84" s="23"/>
      <c r="C84" s="23"/>
      <c r="D84" s="23"/>
      <c r="E84" s="23"/>
      <c r="F84" s="23"/>
      <c r="G84" s="23"/>
    </row>
    <row r="85" spans="1:7" x14ac:dyDescent="0.25">
      <c r="A85" s="25"/>
      <c r="B85" s="23"/>
      <c r="C85" s="23"/>
      <c r="D85" s="23"/>
      <c r="E85" s="23"/>
      <c r="F85" s="23"/>
      <c r="G85" s="23"/>
    </row>
    <row r="86" spans="1:7" x14ac:dyDescent="0.25">
      <c r="A86" s="25"/>
      <c r="B86" s="23"/>
      <c r="C86" s="23"/>
      <c r="D86" s="23"/>
      <c r="E86" s="23"/>
      <c r="F86" s="23"/>
      <c r="G86" s="23"/>
    </row>
    <row r="87" spans="1:7" x14ac:dyDescent="0.25">
      <c r="A87" s="25"/>
      <c r="B87" s="23"/>
      <c r="C87" s="23"/>
      <c r="D87" s="23"/>
      <c r="E87" s="23"/>
      <c r="F87" s="23"/>
      <c r="G87" s="23"/>
    </row>
    <row r="88" spans="1:7" x14ac:dyDescent="0.25">
      <c r="A88" s="25"/>
      <c r="B88" s="23"/>
      <c r="C88" s="23"/>
      <c r="D88" s="23"/>
      <c r="E88" s="23"/>
      <c r="F88" s="23"/>
      <c r="G88" s="23"/>
    </row>
    <row r="89" spans="1:7" x14ac:dyDescent="0.25">
      <c r="A89" s="25"/>
      <c r="B89" s="23"/>
      <c r="C89" s="23"/>
      <c r="D89" s="23"/>
      <c r="E89" s="23"/>
      <c r="F89" s="23"/>
      <c r="G89" s="23"/>
    </row>
    <row r="90" spans="1:7" x14ac:dyDescent="0.25">
      <c r="A90" s="25"/>
      <c r="B90" s="23"/>
      <c r="C90" s="23"/>
      <c r="D90" s="23"/>
      <c r="E90" s="23"/>
      <c r="F90" s="23"/>
      <c r="G90" s="23"/>
    </row>
    <row r="91" spans="1:7" x14ac:dyDescent="0.25">
      <c r="A91" s="25"/>
      <c r="B91" s="23"/>
      <c r="C91" s="23"/>
      <c r="D91" s="23"/>
      <c r="E91" s="23"/>
      <c r="F91" s="23"/>
      <c r="G91" s="23"/>
    </row>
    <row r="92" spans="1:7" x14ac:dyDescent="0.25">
      <c r="A92" s="25"/>
      <c r="B92" s="23"/>
      <c r="C92" s="23"/>
      <c r="D92" s="23"/>
      <c r="E92" s="23"/>
      <c r="F92" s="23"/>
      <c r="G92" s="23"/>
    </row>
    <row r="93" spans="1:7" x14ac:dyDescent="0.25">
      <c r="A93" s="25"/>
      <c r="B93" s="23"/>
      <c r="C93" s="23"/>
      <c r="D93" s="23"/>
      <c r="E93" s="23"/>
      <c r="F93" s="23"/>
      <c r="G93" s="23"/>
    </row>
    <row r="94" spans="1:7" x14ac:dyDescent="0.25">
      <c r="A94" s="25"/>
      <c r="B94" s="23"/>
      <c r="C94" s="23"/>
      <c r="D94" s="23"/>
      <c r="E94" s="23"/>
      <c r="F94" s="23"/>
      <c r="G94" s="23"/>
    </row>
    <row r="95" spans="1:7" x14ac:dyDescent="0.25">
      <c r="A95" s="25"/>
      <c r="B95" s="23"/>
      <c r="C95" s="23"/>
      <c r="D95" s="23"/>
      <c r="E95" s="23"/>
      <c r="F95" s="23"/>
      <c r="G95" s="23"/>
    </row>
    <row r="96" spans="1:7" x14ac:dyDescent="0.25">
      <c r="A96" s="25"/>
      <c r="B96" s="23"/>
      <c r="C96" s="23"/>
      <c r="D96" s="23"/>
      <c r="E96" s="23"/>
      <c r="F96" s="23"/>
      <c r="G96" s="23"/>
    </row>
    <row r="97" spans="1:7" x14ac:dyDescent="0.25">
      <c r="A97" s="25"/>
      <c r="B97" s="23"/>
      <c r="C97" s="23"/>
      <c r="D97" s="23"/>
      <c r="E97" s="23"/>
      <c r="F97" s="23"/>
      <c r="G97" s="23"/>
    </row>
    <row r="98" spans="1:7" x14ac:dyDescent="0.25">
      <c r="A98" s="25"/>
      <c r="B98" s="23"/>
      <c r="C98" s="23"/>
      <c r="D98" s="23"/>
      <c r="E98" s="23"/>
      <c r="F98" s="23"/>
      <c r="G98" s="23"/>
    </row>
    <row r="99" spans="1:7" x14ac:dyDescent="0.25">
      <c r="A99" s="25"/>
      <c r="B99" s="23"/>
      <c r="C99" s="23"/>
      <c r="D99" s="23"/>
      <c r="E99" s="23"/>
      <c r="F99" s="23"/>
      <c r="G99" s="23"/>
    </row>
    <row r="100" spans="1:7" x14ac:dyDescent="0.25">
      <c r="A100" s="25"/>
      <c r="B100" s="23"/>
      <c r="C100" s="23"/>
      <c r="D100" s="23"/>
      <c r="E100" s="23"/>
      <c r="F100" s="23"/>
      <c r="G100" s="23"/>
    </row>
    <row r="101" spans="1:7" x14ac:dyDescent="0.25">
      <c r="A101" s="25"/>
      <c r="B101" s="23"/>
      <c r="C101" s="23"/>
      <c r="D101" s="23"/>
      <c r="E101" s="23"/>
      <c r="F101" s="23"/>
      <c r="G101" s="23"/>
    </row>
    <row r="102" spans="1:7" x14ac:dyDescent="0.25">
      <c r="A102" s="25"/>
      <c r="B102" s="23"/>
      <c r="C102" s="23"/>
      <c r="D102" s="23"/>
      <c r="E102" s="23"/>
      <c r="F102" s="23"/>
      <c r="G102" s="23"/>
    </row>
    <row r="103" spans="1:7" x14ac:dyDescent="0.25">
      <c r="A103" s="25"/>
      <c r="B103" s="23"/>
      <c r="C103" s="23"/>
      <c r="D103" s="23"/>
      <c r="E103" s="23"/>
      <c r="F103" s="23"/>
      <c r="G103" s="23"/>
    </row>
    <row r="104" spans="1:7" x14ac:dyDescent="0.25">
      <c r="A104" s="25"/>
      <c r="B104" s="23"/>
      <c r="C104" s="23"/>
      <c r="D104" s="23"/>
      <c r="E104" s="23"/>
      <c r="F104" s="23"/>
      <c r="G104" s="23"/>
    </row>
    <row r="105" spans="1:7" x14ac:dyDescent="0.25">
      <c r="A105" s="25"/>
      <c r="B105" s="23"/>
      <c r="C105" s="23"/>
      <c r="D105" s="23"/>
      <c r="E105" s="23"/>
      <c r="F105" s="23"/>
      <c r="G105" s="23"/>
    </row>
    <row r="106" spans="1:7" x14ac:dyDescent="0.25">
      <c r="A106" s="25"/>
      <c r="B106" s="23"/>
      <c r="C106" s="23"/>
      <c r="D106" s="23"/>
      <c r="E106" s="23"/>
      <c r="F106" s="23"/>
      <c r="G106" s="23"/>
    </row>
    <row r="107" spans="1:7" x14ac:dyDescent="0.25">
      <c r="A107" s="25"/>
      <c r="B107" s="23"/>
      <c r="C107" s="23"/>
      <c r="D107" s="23"/>
      <c r="E107" s="23"/>
      <c r="F107" s="23"/>
      <c r="G107" s="23"/>
    </row>
    <row r="108" spans="1:7" x14ac:dyDescent="0.25">
      <c r="A108" s="25"/>
      <c r="B108" s="23"/>
      <c r="C108" s="23"/>
      <c r="D108" s="23"/>
      <c r="E108" s="23"/>
      <c r="F108" s="23"/>
      <c r="G108" s="23"/>
    </row>
    <row r="109" spans="1:7" x14ac:dyDescent="0.25">
      <c r="A109" s="25"/>
      <c r="B109" s="23"/>
      <c r="C109" s="23"/>
      <c r="D109" s="23"/>
      <c r="E109" s="23"/>
      <c r="F109" s="23"/>
      <c r="G109" s="23"/>
    </row>
    <row r="110" spans="1:7" x14ac:dyDescent="0.25">
      <c r="A110" s="25"/>
      <c r="B110" s="23"/>
      <c r="C110" s="23"/>
      <c r="D110" s="23"/>
      <c r="E110" s="23"/>
      <c r="F110" s="23"/>
      <c r="G110" s="23"/>
    </row>
    <row r="111" spans="1:7" x14ac:dyDescent="0.25">
      <c r="A111" s="25"/>
      <c r="B111" s="23"/>
      <c r="C111" s="23"/>
      <c r="D111" s="23"/>
      <c r="E111" s="23"/>
      <c r="F111" s="23"/>
      <c r="G111" s="23"/>
    </row>
    <row r="112" spans="1:7" x14ac:dyDescent="0.25">
      <c r="A112" s="25"/>
      <c r="B112" s="23"/>
      <c r="C112" s="23"/>
      <c r="D112" s="23"/>
      <c r="E112" s="23"/>
      <c r="F112" s="23"/>
      <c r="G112" s="23"/>
    </row>
    <row r="113" spans="1:7" x14ac:dyDescent="0.25">
      <c r="A113" s="25"/>
      <c r="B113" s="23"/>
      <c r="C113" s="23"/>
      <c r="D113" s="23"/>
      <c r="E113" s="23"/>
      <c r="F113" s="23"/>
      <c r="G113" s="23"/>
    </row>
    <row r="114" spans="1:7" x14ac:dyDescent="0.25">
      <c r="A114" s="25"/>
      <c r="B114" s="23"/>
      <c r="C114" s="23"/>
      <c r="D114" s="23"/>
      <c r="E114" s="23"/>
      <c r="F114" s="23"/>
      <c r="G114" s="23"/>
    </row>
    <row r="115" spans="1:7" x14ac:dyDescent="0.25">
      <c r="A115" s="25"/>
      <c r="B115" s="23"/>
      <c r="C115" s="23"/>
      <c r="D115" s="23"/>
      <c r="E115" s="23"/>
      <c r="F115" s="23"/>
      <c r="G115" s="23"/>
    </row>
    <row r="116" spans="1:7" x14ac:dyDescent="0.25">
      <c r="A116" s="25"/>
      <c r="B116" s="23"/>
      <c r="C116" s="23"/>
      <c r="D116" s="23"/>
      <c r="E116" s="23"/>
      <c r="F116" s="23"/>
      <c r="G116" s="23"/>
    </row>
    <row r="117" spans="1:7" x14ac:dyDescent="0.25">
      <c r="A117" s="25"/>
      <c r="B117" s="23"/>
      <c r="C117" s="23"/>
      <c r="D117" s="23"/>
      <c r="E117" s="23"/>
      <c r="F117" s="23"/>
      <c r="G117" s="23"/>
    </row>
    <row r="118" spans="1:7" x14ac:dyDescent="0.25">
      <c r="A118" s="25"/>
      <c r="B118" s="23"/>
      <c r="C118" s="23"/>
      <c r="D118" s="23"/>
      <c r="E118" s="23"/>
      <c r="F118" s="23"/>
      <c r="G118" s="23"/>
    </row>
    <row r="119" spans="1:7" x14ac:dyDescent="0.25">
      <c r="A119" s="25"/>
      <c r="B119" s="23"/>
      <c r="C119" s="23"/>
      <c r="D119" s="23"/>
      <c r="E119" s="23"/>
      <c r="F119" s="23"/>
      <c r="G119" s="23"/>
    </row>
    <row r="120" spans="1:7" x14ac:dyDescent="0.25">
      <c r="A120" s="25"/>
      <c r="B120" s="23"/>
      <c r="C120" s="23"/>
      <c r="D120" s="23"/>
      <c r="E120" s="23"/>
      <c r="F120" s="23"/>
      <c r="G120" s="23"/>
    </row>
    <row r="121" spans="1:7" x14ac:dyDescent="0.25">
      <c r="A121" s="25"/>
      <c r="B121" s="23"/>
      <c r="C121" s="23"/>
      <c r="D121" s="23"/>
      <c r="E121" s="23"/>
      <c r="F121" s="23"/>
      <c r="G121" s="23"/>
    </row>
    <row r="122" spans="1:7" x14ac:dyDescent="0.25">
      <c r="A122" s="25"/>
      <c r="B122" s="23"/>
      <c r="C122" s="23"/>
      <c r="D122" s="23"/>
      <c r="E122" s="23"/>
      <c r="F122" s="23"/>
      <c r="G122" s="23"/>
    </row>
    <row r="123" spans="1:7" x14ac:dyDescent="0.25">
      <c r="A123" s="25"/>
      <c r="B123" s="23"/>
      <c r="C123" s="23"/>
      <c r="D123" s="23"/>
      <c r="E123" s="23"/>
      <c r="F123" s="23"/>
      <c r="G123" s="23"/>
    </row>
    <row r="124" spans="1:7" x14ac:dyDescent="0.25">
      <c r="A124" s="25"/>
      <c r="B124" s="23"/>
      <c r="C124" s="23"/>
      <c r="D124" s="23"/>
      <c r="E124" s="23"/>
      <c r="F124" s="23"/>
      <c r="G124" s="23"/>
    </row>
    <row r="125" spans="1:7" x14ac:dyDescent="0.25">
      <c r="A125" s="25"/>
      <c r="B125" s="23"/>
      <c r="C125" s="23"/>
      <c r="D125" s="23"/>
      <c r="E125" s="23"/>
      <c r="F125" s="23"/>
      <c r="G125" s="23"/>
    </row>
    <row r="126" spans="1:7" x14ac:dyDescent="0.25">
      <c r="A126" s="25"/>
      <c r="B126" s="23"/>
      <c r="C126" s="23"/>
      <c r="D126" s="23"/>
      <c r="E126" s="23"/>
      <c r="F126" s="23"/>
      <c r="G126" s="23"/>
    </row>
    <row r="127" spans="1:7" x14ac:dyDescent="0.25">
      <c r="A127" s="25"/>
      <c r="B127" s="23"/>
      <c r="C127" s="23"/>
      <c r="D127" s="23"/>
      <c r="E127" s="23"/>
      <c r="F127" s="23"/>
      <c r="G127" s="23"/>
    </row>
    <row r="128" spans="1:7" x14ac:dyDescent="0.25">
      <c r="A128" s="25"/>
      <c r="B128" s="23"/>
      <c r="C128" s="23"/>
      <c r="D128" s="23"/>
      <c r="E128" s="23"/>
      <c r="F128" s="23"/>
      <c r="G128" s="23"/>
    </row>
    <row r="129" spans="1:7" x14ac:dyDescent="0.25">
      <c r="A129" s="25"/>
      <c r="B129" s="23"/>
      <c r="C129" s="23"/>
      <c r="D129" s="23"/>
      <c r="E129" s="23"/>
      <c r="F129" s="23"/>
      <c r="G129" s="23"/>
    </row>
    <row r="130" spans="1:7" x14ac:dyDescent="0.25">
      <c r="A130" s="38"/>
    </row>
    <row r="131" spans="1:7" x14ac:dyDescent="0.25">
      <c r="A131" s="38"/>
    </row>
    <row r="132" spans="1:7" x14ac:dyDescent="0.25">
      <c r="A132" s="38"/>
    </row>
    <row r="133" spans="1:7" x14ac:dyDescent="0.25">
      <c r="A133" s="38"/>
    </row>
    <row r="134" spans="1:7" x14ac:dyDescent="0.25">
      <c r="A134" s="38"/>
    </row>
    <row r="135" spans="1:7" x14ac:dyDescent="0.25">
      <c r="A135" s="38"/>
    </row>
    <row r="136" spans="1:7" x14ac:dyDescent="0.25">
      <c r="A136" s="38"/>
    </row>
    <row r="137" spans="1:7" x14ac:dyDescent="0.25">
      <c r="A137" s="38"/>
    </row>
    <row r="138" spans="1:7" x14ac:dyDescent="0.25">
      <c r="A138" s="38"/>
    </row>
    <row r="139" spans="1:7" x14ac:dyDescent="0.25">
      <c r="A139" s="38"/>
    </row>
    <row r="140" spans="1:7" x14ac:dyDescent="0.25">
      <c r="A140" s="38"/>
    </row>
    <row r="141" spans="1:7" x14ac:dyDescent="0.25">
      <c r="A141" s="38"/>
    </row>
    <row r="142" spans="1:7" x14ac:dyDescent="0.25">
      <c r="A142" s="38"/>
    </row>
    <row r="143" spans="1:7" x14ac:dyDescent="0.25">
      <c r="A143" s="38"/>
    </row>
    <row r="144" spans="1:7" x14ac:dyDescent="0.25">
      <c r="A144" s="38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8"/>
    </row>
    <row r="158" spans="1:1" x14ac:dyDescent="0.25">
      <c r="A158" s="38"/>
    </row>
    <row r="159" spans="1:1" x14ac:dyDescent="0.25">
      <c r="A159" s="38"/>
    </row>
    <row r="160" spans="1:1" x14ac:dyDescent="0.25">
      <c r="A160" s="38"/>
    </row>
    <row r="161" spans="1:1" x14ac:dyDescent="0.25">
      <c r="A161" s="38"/>
    </row>
    <row r="162" spans="1:1" x14ac:dyDescent="0.25">
      <c r="A162" s="38"/>
    </row>
    <row r="163" spans="1:1" x14ac:dyDescent="0.25">
      <c r="A163" s="38"/>
    </row>
    <row r="164" spans="1:1" x14ac:dyDescent="0.25">
      <c r="A164" s="38"/>
    </row>
    <row r="165" spans="1:1" x14ac:dyDescent="0.25">
      <c r="A165" s="38"/>
    </row>
    <row r="166" spans="1:1" x14ac:dyDescent="0.25">
      <c r="A166" s="38"/>
    </row>
    <row r="167" spans="1:1" x14ac:dyDescent="0.25">
      <c r="A167" s="38"/>
    </row>
    <row r="168" spans="1:1" x14ac:dyDescent="0.25">
      <c r="A168" s="38"/>
    </row>
    <row r="169" spans="1:1" x14ac:dyDescent="0.25">
      <c r="A169" s="38"/>
    </row>
    <row r="170" spans="1:1" x14ac:dyDescent="0.25">
      <c r="A170" s="38"/>
    </row>
    <row r="171" spans="1:1" x14ac:dyDescent="0.25">
      <c r="A171" s="38"/>
    </row>
    <row r="172" spans="1:1" x14ac:dyDescent="0.25">
      <c r="A172" s="38"/>
    </row>
    <row r="173" spans="1:1" x14ac:dyDescent="0.25">
      <c r="A173" s="38"/>
    </row>
    <row r="174" spans="1:1" x14ac:dyDescent="0.25">
      <c r="A174" s="38"/>
    </row>
    <row r="175" spans="1:1" x14ac:dyDescent="0.25">
      <c r="A175" s="38"/>
    </row>
    <row r="176" spans="1:1" x14ac:dyDescent="0.25">
      <c r="A176" s="38"/>
    </row>
    <row r="177" spans="1:1" x14ac:dyDescent="0.25">
      <c r="A177" s="38"/>
    </row>
    <row r="178" spans="1:1" x14ac:dyDescent="0.25">
      <c r="A178" s="38"/>
    </row>
    <row r="179" spans="1:1" x14ac:dyDescent="0.25">
      <c r="A179" s="38"/>
    </row>
    <row r="180" spans="1:1" x14ac:dyDescent="0.25">
      <c r="A180" s="38"/>
    </row>
    <row r="181" spans="1:1" x14ac:dyDescent="0.25">
      <c r="A181" s="38"/>
    </row>
    <row r="182" spans="1:1" x14ac:dyDescent="0.25">
      <c r="A182" s="38"/>
    </row>
    <row r="183" spans="1:1" x14ac:dyDescent="0.25">
      <c r="A183" s="38"/>
    </row>
    <row r="184" spans="1:1" x14ac:dyDescent="0.25">
      <c r="A184" s="38"/>
    </row>
    <row r="185" spans="1:1" x14ac:dyDescent="0.25">
      <c r="A185" s="38"/>
    </row>
    <row r="186" spans="1:1" x14ac:dyDescent="0.25">
      <c r="A186" s="38"/>
    </row>
    <row r="187" spans="1:1" x14ac:dyDescent="0.25">
      <c r="A187" s="38"/>
    </row>
    <row r="188" spans="1:1" x14ac:dyDescent="0.25">
      <c r="A188" s="38"/>
    </row>
    <row r="189" spans="1:1" x14ac:dyDescent="0.25">
      <c r="A189" s="38"/>
    </row>
    <row r="190" spans="1:1" x14ac:dyDescent="0.25">
      <c r="A190" s="38"/>
    </row>
    <row r="191" spans="1:1" x14ac:dyDescent="0.25">
      <c r="A191" s="38"/>
    </row>
    <row r="192" spans="1:1" x14ac:dyDescent="0.25">
      <c r="A192" s="38"/>
    </row>
    <row r="193" spans="1:1" x14ac:dyDescent="0.25">
      <c r="A193" s="38"/>
    </row>
    <row r="194" spans="1:1" x14ac:dyDescent="0.25">
      <c r="A194" s="38"/>
    </row>
    <row r="195" spans="1:1" x14ac:dyDescent="0.25">
      <c r="A195" s="38"/>
    </row>
    <row r="196" spans="1:1" x14ac:dyDescent="0.25">
      <c r="A196" s="38"/>
    </row>
    <row r="197" spans="1:1" x14ac:dyDescent="0.25">
      <c r="A197" s="38"/>
    </row>
    <row r="198" spans="1:1" x14ac:dyDescent="0.25">
      <c r="A198" s="38"/>
    </row>
    <row r="199" spans="1:1" x14ac:dyDescent="0.25">
      <c r="A199" s="38"/>
    </row>
    <row r="200" spans="1:1" x14ac:dyDescent="0.25">
      <c r="A200" s="38"/>
    </row>
    <row r="201" spans="1:1" x14ac:dyDescent="0.25">
      <c r="A201" s="38"/>
    </row>
    <row r="202" spans="1:1" x14ac:dyDescent="0.25">
      <c r="A202" s="38"/>
    </row>
    <row r="203" spans="1:1" x14ac:dyDescent="0.25">
      <c r="A203" s="38"/>
    </row>
    <row r="204" spans="1:1" x14ac:dyDescent="0.25">
      <c r="A204" s="38"/>
    </row>
    <row r="205" spans="1:1" x14ac:dyDescent="0.25">
      <c r="A205" s="38"/>
    </row>
    <row r="206" spans="1:1" x14ac:dyDescent="0.25">
      <c r="A206" s="38"/>
    </row>
    <row r="207" spans="1:1" x14ac:dyDescent="0.25">
      <c r="A207" s="38"/>
    </row>
    <row r="208" spans="1:1" x14ac:dyDescent="0.25">
      <c r="A208" s="38"/>
    </row>
    <row r="209" spans="1:1" x14ac:dyDescent="0.25">
      <c r="A209" s="38"/>
    </row>
    <row r="210" spans="1:1" x14ac:dyDescent="0.25">
      <c r="A210" s="38"/>
    </row>
    <row r="211" spans="1:1" x14ac:dyDescent="0.25">
      <c r="A211" s="38"/>
    </row>
    <row r="212" spans="1:1" x14ac:dyDescent="0.25">
      <c r="A212" s="38"/>
    </row>
    <row r="213" spans="1:1" x14ac:dyDescent="0.25">
      <c r="A213" s="38"/>
    </row>
    <row r="214" spans="1:1" x14ac:dyDescent="0.25">
      <c r="A214" s="38"/>
    </row>
    <row r="215" spans="1:1" x14ac:dyDescent="0.25">
      <c r="A215" s="38"/>
    </row>
    <row r="216" spans="1:1" x14ac:dyDescent="0.25">
      <c r="A216" s="38"/>
    </row>
    <row r="217" spans="1:1" x14ac:dyDescent="0.25">
      <c r="A217" s="38"/>
    </row>
    <row r="218" spans="1:1" x14ac:dyDescent="0.25">
      <c r="A218" s="38"/>
    </row>
    <row r="219" spans="1:1" x14ac:dyDescent="0.25">
      <c r="A219" s="38"/>
    </row>
    <row r="220" spans="1:1" x14ac:dyDescent="0.25">
      <c r="A220" s="38"/>
    </row>
    <row r="221" spans="1:1" x14ac:dyDescent="0.25">
      <c r="A221" s="38"/>
    </row>
    <row r="222" spans="1:1" x14ac:dyDescent="0.25">
      <c r="A222" s="38"/>
    </row>
    <row r="223" spans="1:1" x14ac:dyDescent="0.25">
      <c r="A223" s="38"/>
    </row>
    <row r="224" spans="1:1" x14ac:dyDescent="0.25">
      <c r="A224" s="38"/>
    </row>
    <row r="225" spans="1:1" x14ac:dyDescent="0.25">
      <c r="A225" s="38"/>
    </row>
    <row r="226" spans="1:1" x14ac:dyDescent="0.25">
      <c r="A226" s="38"/>
    </row>
    <row r="227" spans="1:1" x14ac:dyDescent="0.25">
      <c r="A227" s="38"/>
    </row>
    <row r="228" spans="1:1" x14ac:dyDescent="0.25">
      <c r="A228" s="38"/>
    </row>
    <row r="229" spans="1:1" x14ac:dyDescent="0.25">
      <c r="A229" s="38"/>
    </row>
    <row r="230" spans="1:1" x14ac:dyDescent="0.25">
      <c r="A230" s="38"/>
    </row>
    <row r="231" spans="1:1" x14ac:dyDescent="0.25">
      <c r="A231" s="38"/>
    </row>
    <row r="232" spans="1:1" x14ac:dyDescent="0.25">
      <c r="A232" s="38"/>
    </row>
    <row r="233" spans="1:1" x14ac:dyDescent="0.25">
      <c r="A233" s="38"/>
    </row>
    <row r="234" spans="1:1" x14ac:dyDescent="0.25">
      <c r="A234" s="38"/>
    </row>
    <row r="235" spans="1:1" x14ac:dyDescent="0.25">
      <c r="A235" s="38"/>
    </row>
    <row r="236" spans="1:1" x14ac:dyDescent="0.25">
      <c r="A236" s="38"/>
    </row>
    <row r="237" spans="1:1" x14ac:dyDescent="0.25">
      <c r="A237" s="38"/>
    </row>
    <row r="238" spans="1:1" x14ac:dyDescent="0.25">
      <c r="A238" s="38"/>
    </row>
    <row r="239" spans="1:1" x14ac:dyDescent="0.25">
      <c r="A239" s="38"/>
    </row>
    <row r="240" spans="1:1" x14ac:dyDescent="0.25">
      <c r="A240" s="38"/>
    </row>
    <row r="241" spans="1:1" x14ac:dyDescent="0.25">
      <c r="A241" s="38"/>
    </row>
    <row r="242" spans="1:1" x14ac:dyDescent="0.25">
      <c r="A242" s="38"/>
    </row>
    <row r="243" spans="1:1" x14ac:dyDescent="0.25">
      <c r="A243" s="38"/>
    </row>
    <row r="244" spans="1:1" x14ac:dyDescent="0.25">
      <c r="A244" s="38"/>
    </row>
    <row r="245" spans="1:1" x14ac:dyDescent="0.25">
      <c r="A245" s="38"/>
    </row>
    <row r="246" spans="1:1" x14ac:dyDescent="0.25">
      <c r="A246" s="38"/>
    </row>
    <row r="247" spans="1:1" x14ac:dyDescent="0.25">
      <c r="A247" s="38"/>
    </row>
    <row r="248" spans="1:1" x14ac:dyDescent="0.25">
      <c r="A248" s="38"/>
    </row>
    <row r="249" spans="1:1" x14ac:dyDescent="0.25">
      <c r="A249" s="38"/>
    </row>
    <row r="250" spans="1:1" x14ac:dyDescent="0.25">
      <c r="A250" s="38"/>
    </row>
    <row r="251" spans="1:1" x14ac:dyDescent="0.25">
      <c r="A251" s="38"/>
    </row>
    <row r="252" spans="1:1" x14ac:dyDescent="0.25">
      <c r="A252" s="38"/>
    </row>
    <row r="253" spans="1:1" x14ac:dyDescent="0.25">
      <c r="A253" s="38"/>
    </row>
    <row r="254" spans="1:1" x14ac:dyDescent="0.25">
      <c r="A254" s="38"/>
    </row>
    <row r="255" spans="1:1" x14ac:dyDescent="0.25">
      <c r="A255" s="38"/>
    </row>
    <row r="256" spans="1:1" x14ac:dyDescent="0.25">
      <c r="A256" s="38"/>
    </row>
    <row r="257" spans="1:1" x14ac:dyDescent="0.25">
      <c r="A257" s="38"/>
    </row>
    <row r="258" spans="1:1" x14ac:dyDescent="0.25">
      <c r="A258" s="38"/>
    </row>
    <row r="259" spans="1:1" x14ac:dyDescent="0.25">
      <c r="A259" s="38"/>
    </row>
    <row r="260" spans="1:1" x14ac:dyDescent="0.25">
      <c r="A260" s="38"/>
    </row>
    <row r="261" spans="1:1" x14ac:dyDescent="0.25">
      <c r="A261" s="38"/>
    </row>
    <row r="262" spans="1:1" x14ac:dyDescent="0.25">
      <c r="A262" s="38"/>
    </row>
    <row r="263" spans="1:1" x14ac:dyDescent="0.25">
      <c r="A263" s="38"/>
    </row>
    <row r="264" spans="1:1" x14ac:dyDescent="0.25">
      <c r="A264" s="38"/>
    </row>
    <row r="265" spans="1:1" x14ac:dyDescent="0.25">
      <c r="A265" s="38"/>
    </row>
    <row r="266" spans="1:1" x14ac:dyDescent="0.25">
      <c r="A266" s="38"/>
    </row>
    <row r="267" spans="1:1" x14ac:dyDescent="0.25">
      <c r="A267" s="38"/>
    </row>
    <row r="268" spans="1:1" x14ac:dyDescent="0.25">
      <c r="A268" s="38"/>
    </row>
    <row r="269" spans="1:1" x14ac:dyDescent="0.25">
      <c r="A269" s="38"/>
    </row>
    <row r="270" spans="1:1" x14ac:dyDescent="0.25">
      <c r="A270" s="38"/>
    </row>
    <row r="271" spans="1:1" x14ac:dyDescent="0.25">
      <c r="A271" s="38"/>
    </row>
    <row r="272" spans="1:1" x14ac:dyDescent="0.25">
      <c r="A272" s="38"/>
    </row>
    <row r="273" spans="1:1" x14ac:dyDescent="0.25">
      <c r="A273" s="38"/>
    </row>
    <row r="274" spans="1:1" x14ac:dyDescent="0.25">
      <c r="A274" s="38"/>
    </row>
    <row r="275" spans="1:1" x14ac:dyDescent="0.25">
      <c r="A275" s="38"/>
    </row>
    <row r="276" spans="1:1" x14ac:dyDescent="0.25">
      <c r="A276" s="38"/>
    </row>
    <row r="277" spans="1:1" x14ac:dyDescent="0.25">
      <c r="A277" s="38"/>
    </row>
    <row r="278" spans="1:1" x14ac:dyDescent="0.25">
      <c r="A278" s="38"/>
    </row>
    <row r="279" spans="1:1" x14ac:dyDescent="0.25">
      <c r="A279" s="38"/>
    </row>
    <row r="280" spans="1:1" x14ac:dyDescent="0.25">
      <c r="A280" s="38"/>
    </row>
    <row r="281" spans="1:1" x14ac:dyDescent="0.25">
      <c r="A281" s="38"/>
    </row>
    <row r="282" spans="1:1" x14ac:dyDescent="0.25">
      <c r="A282" s="38"/>
    </row>
    <row r="283" spans="1:1" x14ac:dyDescent="0.25">
      <c r="A283" s="38"/>
    </row>
    <row r="284" spans="1:1" x14ac:dyDescent="0.25">
      <c r="A284" s="38"/>
    </row>
    <row r="285" spans="1:1" x14ac:dyDescent="0.25">
      <c r="A285" s="38"/>
    </row>
    <row r="286" spans="1:1" x14ac:dyDescent="0.25">
      <c r="A286" s="38"/>
    </row>
    <row r="287" spans="1:1" x14ac:dyDescent="0.25">
      <c r="A287" s="38"/>
    </row>
    <row r="288" spans="1:1" x14ac:dyDescent="0.25">
      <c r="A288" s="38"/>
    </row>
    <row r="289" spans="1:1" x14ac:dyDescent="0.25">
      <c r="A289" s="38"/>
    </row>
    <row r="290" spans="1:1" x14ac:dyDescent="0.25">
      <c r="A290" s="38"/>
    </row>
    <row r="291" spans="1:1" x14ac:dyDescent="0.25">
      <c r="A291" s="38"/>
    </row>
    <row r="292" spans="1:1" x14ac:dyDescent="0.25">
      <c r="A292" s="38"/>
    </row>
    <row r="293" spans="1:1" x14ac:dyDescent="0.25">
      <c r="A293" s="38"/>
    </row>
    <row r="294" spans="1:1" x14ac:dyDescent="0.25">
      <c r="A294" s="38"/>
    </row>
    <row r="295" spans="1:1" x14ac:dyDescent="0.25">
      <c r="A295" s="38"/>
    </row>
    <row r="296" spans="1:1" x14ac:dyDescent="0.25">
      <c r="A296" s="38"/>
    </row>
    <row r="297" spans="1:1" x14ac:dyDescent="0.25">
      <c r="A297" s="38"/>
    </row>
    <row r="298" spans="1:1" x14ac:dyDescent="0.25">
      <c r="A298" s="38"/>
    </row>
    <row r="299" spans="1:1" x14ac:dyDescent="0.25">
      <c r="A299" s="38"/>
    </row>
    <row r="300" spans="1:1" x14ac:dyDescent="0.25">
      <c r="A300" s="38"/>
    </row>
    <row r="301" spans="1:1" x14ac:dyDescent="0.25">
      <c r="A301" s="38"/>
    </row>
    <row r="302" spans="1:1" x14ac:dyDescent="0.25">
      <c r="A302" s="38"/>
    </row>
    <row r="303" spans="1:1" x14ac:dyDescent="0.25">
      <c r="A303" s="38"/>
    </row>
    <row r="304" spans="1:1" x14ac:dyDescent="0.25">
      <c r="A304" s="38"/>
    </row>
    <row r="305" spans="1:1" x14ac:dyDescent="0.25">
      <c r="A305" s="38"/>
    </row>
    <row r="306" spans="1:1" x14ac:dyDescent="0.25">
      <c r="A306" s="38"/>
    </row>
    <row r="307" spans="1:1" x14ac:dyDescent="0.25">
      <c r="A307" s="38"/>
    </row>
    <row r="308" spans="1:1" x14ac:dyDescent="0.25">
      <c r="A308" s="38"/>
    </row>
    <row r="309" spans="1:1" x14ac:dyDescent="0.25">
      <c r="A309" s="38"/>
    </row>
    <row r="310" spans="1:1" x14ac:dyDescent="0.25">
      <c r="A310" s="38"/>
    </row>
    <row r="311" spans="1:1" x14ac:dyDescent="0.25">
      <c r="A311" s="38"/>
    </row>
    <row r="312" spans="1:1" x14ac:dyDescent="0.25">
      <c r="A312" s="38"/>
    </row>
    <row r="313" spans="1:1" x14ac:dyDescent="0.25">
      <c r="A313" s="38"/>
    </row>
    <row r="314" spans="1:1" x14ac:dyDescent="0.25">
      <c r="A314" s="38"/>
    </row>
    <row r="315" spans="1:1" x14ac:dyDescent="0.25">
      <c r="A315" s="38"/>
    </row>
    <row r="316" spans="1:1" x14ac:dyDescent="0.25">
      <c r="A316" s="38"/>
    </row>
    <row r="317" spans="1:1" x14ac:dyDescent="0.25">
      <c r="A317" s="38"/>
    </row>
    <row r="318" spans="1:1" x14ac:dyDescent="0.25">
      <c r="A318" s="38"/>
    </row>
    <row r="319" spans="1:1" x14ac:dyDescent="0.25">
      <c r="A319" s="38"/>
    </row>
    <row r="320" spans="1:1" x14ac:dyDescent="0.25">
      <c r="A320" s="38"/>
    </row>
    <row r="321" spans="1:1" x14ac:dyDescent="0.25">
      <c r="A321" s="38"/>
    </row>
    <row r="322" spans="1:1" x14ac:dyDescent="0.25">
      <c r="A322" s="38"/>
    </row>
    <row r="323" spans="1:1" x14ac:dyDescent="0.25">
      <c r="A323" s="38"/>
    </row>
    <row r="324" spans="1:1" x14ac:dyDescent="0.25">
      <c r="A324" s="38"/>
    </row>
    <row r="325" spans="1:1" x14ac:dyDescent="0.25">
      <c r="A325" s="38"/>
    </row>
    <row r="326" spans="1:1" x14ac:dyDescent="0.25">
      <c r="A326" s="38"/>
    </row>
    <row r="327" spans="1:1" x14ac:dyDescent="0.25">
      <c r="A327" s="38"/>
    </row>
    <row r="328" spans="1:1" x14ac:dyDescent="0.25">
      <c r="A328" s="38"/>
    </row>
    <row r="329" spans="1:1" x14ac:dyDescent="0.25">
      <c r="A329" s="38"/>
    </row>
    <row r="330" spans="1:1" x14ac:dyDescent="0.25">
      <c r="A330" s="38"/>
    </row>
    <row r="331" spans="1:1" x14ac:dyDescent="0.25">
      <c r="A331" s="38"/>
    </row>
    <row r="332" spans="1:1" x14ac:dyDescent="0.25">
      <c r="A332" s="38"/>
    </row>
    <row r="333" spans="1:1" x14ac:dyDescent="0.25">
      <c r="A333" s="38"/>
    </row>
    <row r="334" spans="1:1" x14ac:dyDescent="0.25">
      <c r="A334" s="38"/>
    </row>
    <row r="335" spans="1:1" x14ac:dyDescent="0.25">
      <c r="A335" s="38"/>
    </row>
    <row r="336" spans="1:1" x14ac:dyDescent="0.25">
      <c r="A336" s="38"/>
    </row>
    <row r="337" spans="1:1" x14ac:dyDescent="0.25">
      <c r="A337" s="38"/>
    </row>
  </sheetData>
  <mergeCells count="2">
    <mergeCell ref="A1:G1"/>
    <mergeCell ref="A3:G3"/>
  </mergeCells>
  <pageMargins left="0.7" right="0.7" top="0.75" bottom="0.75" header="0.3" footer="0.3"/>
  <pageSetup scale="79" fitToHeight="0" orientation="portrait" horizontalDpi="1200" verticalDpi="1200" r:id="rId1"/>
  <headerFooter>
    <oddHeader>&amp;R&amp;"Times New Roman,Bold"&amp;10KyPSC Case No. 2025-00125
AG-DR-01-058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07B9F0C6-8705-4F62-983F-502B2AD46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608A55-EF51-48DD-BAF2-94B4B143C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5D04F-AD75-496B-B480-8FFDF69BDEBB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6c836d23-bd62-4bc8-8279-d47645d2dce0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0182715</vt:lpstr>
      <vt:lpstr>0182751</vt:lpstr>
      <vt:lpstr>0186115</vt:lpstr>
      <vt:lpstr>'0182715'!Print_Area</vt:lpstr>
      <vt:lpstr>'0182751'!Print_Area</vt:lpstr>
      <vt:lpstr>'0186115'!Print_Area</vt:lpstr>
      <vt:lpstr>Summary!Print_Area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Reg assets and liabilities</dc:subject>
  <dc:creator>Vu, Thien</dc:creator>
  <cp:lastModifiedBy>D'Ascenzo, Rocco</cp:lastModifiedBy>
  <cp:lastPrinted>2025-07-17T16:35:56Z</cp:lastPrinted>
  <dcterms:created xsi:type="dcterms:W3CDTF">2025-07-17T13:12:50Z</dcterms:created>
  <dcterms:modified xsi:type="dcterms:W3CDTF">2025-07-17T16:35:57Z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