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2nd Set of Data Requests (31)/"/>
    </mc:Choice>
  </mc:AlternateContent>
  <xr:revisionPtr revIDLastSave="0" documentId="13_ncr:1_{D034371F-5C92-4A53-A017-20CD58DF6786}" xr6:coauthVersionLast="47" xr6:coauthVersionMax="47" xr10:uidLastSave="{00000000-0000-0000-0000-000000000000}"/>
  <bookViews>
    <workbookView xWindow="-120" yWindow="-120" windowWidth="29040" windowHeight="17520" xr2:uid="{136158E3-CA61-47C1-AB6E-876548D8F1A0}"/>
  </bookViews>
  <sheets>
    <sheet name="02-015 Attachment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'[1]Plant in Ser'!#REF!</definedName>
    <definedName name="__123Graph_Achart" hidden="1">'[2]Chart Data'!$E$30:$E$233</definedName>
    <definedName name="__123Graph_ACurrent" hidden="1">[3]Summary!#REF!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[4]SD!#REF!</definedName>
    <definedName name="__123Graph_BCurrent" hidden="1">[3]Summary!#REF!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[5]TOPrs!#REF!</definedName>
    <definedName name="__123Graph_E" hidden="1">[6]Stmt!#REF!</definedName>
    <definedName name="__123Graph_ECURRENT" hidden="1">[7]coss!#REF!</definedName>
    <definedName name="__123Graph_F" hidden="1">[6]Stmt!#REF!</definedName>
    <definedName name="__123Graph_LBL_A" hidden="1">[8]Report!#REF!</definedName>
    <definedName name="__123Graph_X" hidden="1">#REF!</definedName>
    <definedName name="__123Graph_XCHART" hidden="1">'[2]Chart Data'!$B$30:$B$222</definedName>
    <definedName name="__123Graph_XCurrent" hidden="1">[3]Summary!#REF!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FDS_HYPERLINK_TOGGLE_STATE__" hidden="1">"ON"</definedName>
    <definedName name="__key1" hidden="1">#REF!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hidden="1">#REF!</definedName>
    <definedName name="__Sort1" hidden="1">#REF!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[9]Data!$K$30:$K$228</definedName>
    <definedName name="_1__123Graph_ACHART_10" hidden="1">'[10]summ graf'!$D$4:$HK$4</definedName>
    <definedName name="_1__123Graph_AYIELD_CURVES" hidden="1">[11]Yield_curve!#REF!</definedName>
    <definedName name="_1_0__123Grap" hidden="1">'[12]Plant in Ser'!#REF!</definedName>
    <definedName name="_10" hidden="1">{"FAC_SUMMARY",#N/A,FALSE,"Summaries"}</definedName>
    <definedName name="_10__123Graph_ACHART_5" hidden="1">[9]Data!$O$30:$O$226</definedName>
    <definedName name="_10__123Graph_BCHART_17" hidden="1">'[10]summ graf'!$D$15:$HK$15</definedName>
    <definedName name="_10__123Graph_CCHART_6" hidden="1">[9]Data!#REF!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[9]Data!$E$30:$E$229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[13]Data!$O$30:$O$226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[9]Data!$E$30:$E$229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CCHART_10" hidden="1">'[10]summ graf'!$D$6:$HK$6</definedName>
    <definedName name="_11__123Graph_XCHART_1" hidden="1">[9]Data!$B$30:$B$222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[14]Data!#REF!</definedName>
    <definedName name="_119__123Graph_BCHART_5" hidden="1">[9]Data!$P$30:$P$229</definedName>
    <definedName name="_12" hidden="1">{#N/A,#N/A,TRUE,"1990";#N/A,#N/A,TRUE,"1991";#N/A,#N/A,TRUE,"1992";#N/A,#N/A,TRUE,"1993"}</definedName>
    <definedName name="_12__123Graph_ACHART_6" hidden="1">[9]Data!$E$30:$E$229</definedName>
    <definedName name="_12__123Graph_CCHART_12" hidden="1">'[10]summ graf'!$D$11:$HK$11</definedName>
    <definedName name="_12__123Graph_XCHART_2" hidden="1">[9]Data!$B$30:$B$222</definedName>
    <definedName name="_123Graph_ACHART" hidden="1">'[2]Chart Data'!$E$30:$E$229</definedName>
    <definedName name="_126__123Graph_ACHART_6" hidden="1">[13]Data!$E$30:$E$229</definedName>
    <definedName name="_126__123Graph_BCHART_5" hidden="1">[9]Data!$P$30:$P$229</definedName>
    <definedName name="_13" hidden="1">{"summary",#N/A,TRUE,"E93ADJ";"detail",#N/A,TRUE,"E93ADJ"}</definedName>
    <definedName name="_13__123Graph_CCHART_13" hidden="1">'[10]summ graf'!$D$21:$HK$21</definedName>
    <definedName name="_13__123Graph_XCHART_3" hidden="1">[9]Data!$B$30:$B$222</definedName>
    <definedName name="_132__123Graph_CCHART_4" hidden="1">[14]Data!$C$30:$C$233</definedName>
    <definedName name="_14" hidden="1">{"summary",#N/A,TRUE,"E93ADJ";"detail",#N/A,TRUE,"E93ADJ"}</definedName>
    <definedName name="_14__123Graph_ACHART_1" hidden="1">[14]Data!$K$30:$K$228</definedName>
    <definedName name="_14__123Graph_BCHART_5" hidden="1">[9]Data!$P$30:$P$229</definedName>
    <definedName name="_14__123Graph_CCHART_14" hidden="1">'[10]summ graf'!$D$26:$HK$26</definedName>
    <definedName name="_14__123Graph_XCHART_4" hidden="1">[9]Data!$B$30:$B$222</definedName>
    <definedName name="_144__123Graph_BCHART_6" hidden="1">[9]Data!#REF!</definedName>
    <definedName name="_147__123Graph_BCHART_5" hidden="1">[13]Data!$P$30:$P$229</definedName>
    <definedName name="_15" hidden="1">{#N/A,#N/A,TRUE,"1990";#N/A,#N/A,TRUE,"1991";#N/A,#N/A,TRUE,"1992";#N/A,#N/A,TRUE,"1993"}</definedName>
    <definedName name="_15__123Graph_CCHART_15" hidden="1">'[10]summ graf'!$D$30:$HK$30</definedName>
    <definedName name="_15__123Graph_XCHART_5" hidden="1">[9]Data!$B$30:$B$222</definedName>
    <definedName name="_152__123Graph_BCHART_6" hidden="1">[9]Data!#REF!</definedName>
    <definedName name="_152__123Graph_CCHART_6" hidden="1">[14]Data!#REF!</definedName>
    <definedName name="_16" hidden="1">{"summary",#N/A,TRUE,"E93ADJ";"detail",#N/A,TRUE,"E93ADJ"}</definedName>
    <definedName name="_16__123Graph_BCHART_6" hidden="1">[9]Data!#REF!</definedName>
    <definedName name="_16__123Graph_CCHART_16" hidden="1">'[10]summ graf'!$D$36:$HK$36</definedName>
    <definedName name="_16__123Graph_XCHART_6" hidden="1">[9]Data!$B$30:$B$222</definedName>
    <definedName name="_161__123Graph_CCHART_4" hidden="1">[9]Data!$C$30:$C$233</definedName>
    <definedName name="_166__123Graph_XCHART_1" hidden="1">[14]Data!$B$30:$B$222</definedName>
    <definedName name="_17" hidden="1">{"ARK_JURIS_FUEL",#N/A,FALSE,"Ark_Fuel&amp;Rev"}</definedName>
    <definedName name="_17__123Graph_ACHART_1" hidden="1">[9]Data!$K$30:$K$228</definedName>
    <definedName name="_17__123Graph_CCHART_17" hidden="1">'[10]summ graf'!$D$16:$HK$16</definedName>
    <definedName name="_170__123Graph_CCHART_4" hidden="1">[9]Data!$C$30:$C$233</definedName>
    <definedName name="_173__123Graph_BCHART_6" hidden="1">[13]Data!#REF!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[9]Data!$K$30:$K$228</definedName>
    <definedName name="_18__123Graph_CCHART_18" hidden="1">'[10]summ graf'!$D$48:$HK$48</definedName>
    <definedName name="_18__123Graph_CCHART_4" hidden="1">[9]Data!$C$30:$C$233</definedName>
    <definedName name="_180__123Graph_XCHART_2" hidden="1">[14]Data!$B$30:$B$222</definedName>
    <definedName name="_186__123Graph_CCHART_6" hidden="1">[9]Data!#REF!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[13]Data!$C$30:$C$233</definedName>
    <definedName name="_194__123Graph_XCHART_3" hidden="1">[14]Data!$B$30:$B$222</definedName>
    <definedName name="_196__123Graph_CCHART_6" hidden="1">[9]Data!#REF!</definedName>
    <definedName name="_1Q_0_Regressio" hidden="1">#REF!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[9]Data!$K$30:$K$228</definedName>
    <definedName name="_2__123Graph_ACHART_12" hidden="1">'[10]summ graf'!$D$9:$HK$9</definedName>
    <definedName name="_2__123Graph_ACHART_2" hidden="1">[9]Data!$G$30:$G$229</definedName>
    <definedName name="_2__123Graph_BYIELD_CURVES" hidden="1">[11]Yield_curve!#REF!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[9]Data!#REF!</definedName>
    <definedName name="_203__123Graph_XCHART_1" hidden="1">[9]Data!$B$30:$B$222</definedName>
    <definedName name="_208__123Graph_XCHART_4" hidden="1">[14]Data!$B$30:$B$222</definedName>
    <definedName name="_21" hidden="1">{"wp_h4.2",#N/A,FALSE,"WP_H4.2";"wp_h4.3",#N/A,FALSE,"WP_H4.3"}</definedName>
    <definedName name="_21__123Graph_ACHART_1" hidden="1">[13]Data!$K$30:$K$228</definedName>
    <definedName name="_214__123Graph_XCHART_1" hidden="1">[9]Data!$B$30:$B$222</definedName>
    <definedName name="_22" hidden="1">{#N/A,#N/A,TRUE,"1990";#N/A,#N/A,TRUE,"1991";#N/A,#N/A,TRUE,"1992";#N/A,#N/A,TRUE,"1993"}</definedName>
    <definedName name="_22__123Graph_XCHART_1" hidden="1">[9]Data!$B$30:$B$222</definedName>
    <definedName name="_220__123Graph_CCHART_6" hidden="1">[13]Data!#REF!</definedName>
    <definedName name="_220__123Graph_XCHART_2" hidden="1">[9]Data!$B$30:$B$222</definedName>
    <definedName name="_222__123Graph_XCHART_5" hidden="1">[14]Data!$B$30:$B$222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[9]Data!$B$30:$B$222</definedName>
    <definedName name="_236__123Graph_XCHART_6" hidden="1">[14]Data!$B$30:$B$222</definedName>
    <definedName name="_237__123Graph_XCHART_3" hidden="1">[9]Data!$B$30:$B$222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[9]Data!$B$30:$B$222</definedName>
    <definedName name="_241__123Graph_XCHART_1" hidden="1">[13]Data!$B$30:$B$222</definedName>
    <definedName name="_25" hidden="1">{"ARK_JURIS_FAC",#N/A,FALSE,"Ark_Fuel&amp;Rev"}</definedName>
    <definedName name="_250__123Graph_XCHART_3" hidden="1">[9]Data!$B$30:$B$222</definedName>
    <definedName name="_254__123Graph_XCHART_4" hidden="1">[9]Data!$B$30:$B$222</definedName>
    <definedName name="_26" hidden="1">{"OMPA_FAC",#N/A,FALSE,"OMPA FAC"}</definedName>
    <definedName name="_26__123Graph_XCHART_3" hidden="1">[9]Data!$B$30:$B$222</definedName>
    <definedName name="_262__123Graph_XCHART_2" hidden="1">[13]Data!$B$30:$B$222</definedName>
    <definedName name="_268__123Graph_XCHART_4" hidden="1">[9]Data!$B$30:$B$222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[9]Data!$B$30:$B$222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[14]Data!$G$30:$G$229</definedName>
    <definedName name="_28__123Graph_XCHART_4" hidden="1">[9]Data!$B$30:$B$222</definedName>
    <definedName name="_283__123Graph_XCHART_3" hidden="1">[13]Data!$B$30:$B$222</definedName>
    <definedName name="_286__123Graph_XCHART_5" hidden="1">[9]Data!$B$30:$B$222</definedName>
    <definedName name="_288__123Graph_XCHART_6" hidden="1">[9]Data!$B$30:$B$222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hidden="1">#REF!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'[10]summ graf'!$D$19:$BM$19</definedName>
    <definedName name="_3__123Graph_ACHART_3" hidden="1">[9]Data!$R$30:$R$228</definedName>
    <definedName name="_3__123Graph_CYIELD_CURVES" hidden="1">[11]Yield_curve!#REF!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[9]Data!$B$30:$B$222</definedName>
    <definedName name="_304__123Graph_XCHART_4" hidden="1">[13]Data!$B$30:$B$222</definedName>
    <definedName name="_304__123Graph_XCHART_6" hidden="1">[9]Data!$B$30:$B$222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[9]Data!$B$30:$B$222</definedName>
    <definedName name="_325__123Graph_XCHART_5" hidden="1">[13]Data!$B$30:$B$222</definedName>
    <definedName name="_33" hidden="1">{"ARK_JURIS_FUEL",#N/A,FALSE,"Ark_Fuel&amp;Rev"}</definedName>
    <definedName name="_33__123Graph_BCHART_6" hidden="1">[15]Data!#REF!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[9]Data!$G$30:$G$229</definedName>
    <definedName name="_346__123Graph_XCHART_6" hidden="1">[13]Data!$B$30:$B$222</definedName>
    <definedName name="_35" hidden="1">{#N/A,#N/A,TRUE,"1990";#N/A,#N/A,TRUE,"1991";#N/A,#N/A,TRUE,"1992";#N/A,#N/A,TRUE,"1993"}</definedName>
    <definedName name="_36" hidden="1">{"summary",#N/A,TRUE,"E93ADJ";"detail",#N/A,TRUE,"E93ADJ"}</definedName>
    <definedName name="_36__123Graph_ACHART_2" hidden="1">[9]Data!$G$30:$G$229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'[10]summ graf'!$D$24:$BM$24</definedName>
    <definedName name="_4__123Graph_ACHART_2" hidden="1">[9]Data!$G$30:$G$229</definedName>
    <definedName name="_4__123Graph_ACHART_4" hidden="1">[9]Data!$E$30:$E$233</definedName>
    <definedName name="_4__123Graph_DYIELD_CURVES" hidden="1">[11]Yield_curve!#REF!</definedName>
    <definedName name="_4_0__123Grap" hidden="1">'[12]Plant in Ser'!#REF!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2__123Graph_ACHART_2" hidden="1">[13]Data!$G$30:$G$229</definedName>
    <definedName name="_42__123Graph_ACHART_3" hidden="1">[14]Data!$R$30:$R$228</definedName>
    <definedName name="_42__123Graph_CCHART_6" hidden="1">[15]Data!#REF!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'[10]summ graf'!$D$28:$HK$28</definedName>
    <definedName name="_5__123Graph_ACHART_5" hidden="1">[9]Data!$O$30:$O$226</definedName>
    <definedName name="_50" hidden="1">{"summary",#N/A,TRUE,"E93ADJ";"detail",#N/A,TRUE,"E93ADJ"}</definedName>
    <definedName name="_51" hidden="1">{"summary",#N/A,TRUE,"E93ADJ";"detail",#N/A,TRUE,"E93ADJ"}</definedName>
    <definedName name="_51__123Graph_ACHART_3" hidden="1">[9]Data!$R$30:$R$228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4__123Graph_ACHART_3" hidden="1">[9]Data!$R$30:$R$228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6__123Graph_ACHART_4" hidden="1">[14]Data!$E$30:$E$233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'[10]summ graf'!$D$34:$HK$34</definedName>
    <definedName name="_6__123Graph_ACHART_3" hidden="1">[9]Data!$R$30:$R$228</definedName>
    <definedName name="_6__123Graph_ACHART_6" hidden="1">[9]Data!$E$30:$E$229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3__123Graph_ACHART_3" hidden="1">[13]Data!$R$30:$R$228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[9]Data!$E$30:$E$233</definedName>
    <definedName name="_69" hidden="1">{#N/A,#N/A,FALSE,"GLDwnLoad"}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'[10]summ graf'!$D$14:$HK$14</definedName>
    <definedName name="_7__123Graph_BCHART_5" hidden="1">[9]Data!$P$30:$P$229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[14]Data!$O$30:$O$226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[9]Data!$E$30:$E$233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'[10]summ graf'!$D$46:$HK$46</definedName>
    <definedName name="_8__123Graph_ACHART_4" hidden="1">[9]Data!$E$30:$E$233</definedName>
    <definedName name="_8__123Graph_BCHART_6" hidden="1">[9]Data!#REF!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4__123Graph_ACHART_4" hidden="1">[13]Data!$E$30:$E$233</definedName>
    <definedName name="_84__123Graph_ACHART_6" hidden="1">[14]Data!$E$30:$E$229</definedName>
    <definedName name="_85" hidden="1">{"OK_JURIS_FAC",#N/A,FALSE,"Ok_Fuel&amp;Rev"}</definedName>
    <definedName name="_85__123Graph_ACHART_5" hidden="1">[9]Data!$O$30:$O$226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'[10]summ graf'!$D$20:$BM$20</definedName>
    <definedName name="_9__123Graph_CCHART_4" hidden="1">[9]Data!$C$30:$C$233</definedName>
    <definedName name="_90" hidden="1">{"OTHER_DATA",#N/A,FALSE,"Ok_Fuel&amp;Rev"}</definedName>
    <definedName name="_90__123Graph_ACHART_5" hidden="1">[9]Data!$O$30:$O$226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[14]Data!$P$30:$P$229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MatMult_A" hidden="1">'[16]Fall 2008 Forecast'!#REF!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Out" hidden="1">#REF!</definedName>
    <definedName name="_x" hidden="1">#REF!</definedName>
    <definedName name="A" hidden="1">#REF!</definedName>
    <definedName name="aa" hidden="1">{"FAC_SUMMARY",#N/A,FALSE,"Summaries"}</definedName>
    <definedName name="AAA_DOCTOPS" hidden="1">"AAA_SET"</definedName>
    <definedName name="AAA_duser" hidden="1">"OFF"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hidden="1">{#N/A,#N/A,FALSE,"O&amp;M by processes";#N/A,#N/A,FALSE,"Elec Act vs Bud";#N/A,#N/A,FALSE,"G&amp;A";#N/A,#N/A,FALSE,"BGS";#N/A,#N/A,FALSE,"Res Cost"}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Cwvu.DATABASE." hidden="1">[17]DATABASE!#REF!</definedName>
    <definedName name="ACwvu.OP." hidden="1">#REF!</definedName>
    <definedName name="adfadfdfadsfdsa" hidden="1">'[2]Chart Data'!$K$30:$K$228</definedName>
    <definedName name="aedf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'[2]Chart Data'!$B$30:$B$222</definedName>
    <definedName name="afddfadfdsfafdas" hidden="1">'[2]Chart Data'!$O$30:$O$226</definedName>
    <definedName name="ajw2n" hidden="1">#REF!</definedName>
    <definedName name="anscount" hidden="1">3</definedName>
    <definedName name="ap" hidden="1">#REF!</definedName>
    <definedName name="as" hidden="1">{"Summary",#N/A,FALSE,"Options "}</definedName>
    <definedName name="AS2DocOpenMode" hidden="1">"AS2DocumentEdit"</definedName>
    <definedName name="AS2NamedRange" hidden="1">7</definedName>
    <definedName name="asd" hidden="1">#REF!</definedName>
    <definedName name="asdf" hidden="1">#REF!</definedName>
    <definedName name="asdij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hidden="1">#REF!</definedName>
    <definedName name="Assessment_FooterType" hidden="1">"NONE"</definedName>
    <definedName name="Assessments_FooterType" hidden="1">"NONE"</definedName>
    <definedName name="aswac" hidden="1">#REF!</definedName>
    <definedName name="aswc" hidden="1">#REF!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hidden="1">{#N/A,#N/A,TRUE,"SLDE";#N/A,#N/A,TRUE,"Concession Summary"}</definedName>
    <definedName name="badger" hidden="1">{"TOT_QTR_TO_PREV",#N/A,FALSE,"Site Sum"}</definedName>
    <definedName name="badger1" hidden="1">{"TOT_QTR_TO_PREV",#N/A,FALSE,"Site Sum"}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retre" hidden="1">{#N/A,#N/A,FALSE,"OTHERINPUTS";#N/A,#N/A,FALSE,"DITRATEINPUTS";#N/A,#N/A,FALSE,"SUPPLIEDADJINPUT";#N/A,#N/A,FALSE,"TIMINGDIFFINPUTS";#N/A,#N/A,FALSE,"BR&amp;SUPADJ."}</definedName>
    <definedName name="bl" hidden="1">#REF!</definedName>
    <definedName name="Blank" hidden="1">{"ARK_JURIS_FUEL",#N/A,FALSE,"Ark_Fuel&amp;Rev"}</definedName>
    <definedName name="BLPH2" hidden="1">'[18]Commercial Paper'!#REF!</definedName>
    <definedName name="BLPH3" hidden="1">'[18]Commercial Paper'!#REF!</definedName>
    <definedName name="BLPH4" hidden="1">'[18]Commercial Paper'!#REF!</definedName>
    <definedName name="BLPH5" hidden="1">'[18]Commercial Paper'!#REF!</definedName>
    <definedName name="BLPH6" hidden="1">'[18]Commercial Paper'!#REF!</definedName>
    <definedName name="bnca" hidden="1">#REF!</definedName>
    <definedName name="bned" hidden="1">#REF!</definedName>
    <definedName name="borst" hidden="1">#REF!</definedName>
    <definedName name="Bruce" hidden="1">{#N/A,#N/A,FALSE,"SCA";#N/A,#N/A,FALSE,"NCA";#N/A,#N/A,FALSE,"SAZ";#N/A,#N/A,FALSE,"CAZ";#N/A,#N/A,FALSE,"SNV";#N/A,#N/A,FALSE,"NNV";#N/A,#N/A,FALSE,"PP";#N/A,#N/A,FALSE,"SA"}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a" hidden="1">#REF!</definedName>
    <definedName name="can" hidden="1">{#N/A,#N/A,FALSE,"O&amp;M by processes";#N/A,#N/A,FALSE,"Elec Act vs Bud";#N/A,#N/A,FALSE,"G&amp;A";#N/A,#N/A,FALSE,"BGS";#N/A,#N/A,FALSE,"Res Cost"}</definedName>
    <definedName name="cbwe" hidden="1">#REF!</definedName>
    <definedName name="CBWorkbookPriority" hidden="1">-1523877792</definedName>
    <definedName name="cccc" hidden="1">{#N/A,#N/A,FALSE,"O&amp;M by processes";#N/A,#N/A,FALSE,"Elec Act vs Bud";#N/A,#N/A,FALSE,"G&amp;A";#N/A,#N/A,FALSE,"BGS";#N/A,#N/A,FALSE,"Res Cost"}</definedName>
    <definedName name="chj" hidden="1">#REF!</definedName>
    <definedName name="CIQANR_54746e34064d474d99f979470604f0cb" hidden="1">#REF!</definedName>
    <definedName name="CIQWBGuid" hidden="1">"Peoples Gas ROE - 12-20-2019.xlsx"</definedName>
    <definedName name="COGE" hidden="1">{"VUE95",#N/A,TRUE,"D";"VUE96",#N/A,TRUE,"E";"VUE97",#N/A,TRUE,"F";"VUE98",#N/A,TRUE,"G"}</definedName>
    <definedName name="Common" hidden="1">{#N/A,#N/A,FALSE,"SCA";#N/A,#N/A,FALSE,"NCA";#N/A,#N/A,FALSE,"SAZ";#N/A,#N/A,FALSE,"CAZ";#N/A,#N/A,FALSE,"SNV";#N/A,#N/A,FALSE,"NNV";#N/A,#N/A,FALSE,"PP";#N/A,#N/A,FALSE,"SA"}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hidden="1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" hidden="1">{#N/A,#N/A,FALSE,"O&amp;M by processes";#N/A,#N/A,FALSE,"Elec Act vs Bud";#N/A,#N/A,FALSE,"G&amp;A";#N/A,#N/A,FALSE,"BGS";#N/A,#N/A,FALSE,"Res Cost"}</definedName>
    <definedName name="da3a" hidden="1">#REF!</definedName>
    <definedName name="dada" hidden="1">{#N/A,#N/A,FALSE,"O&amp;M by processes";#N/A,#N/A,FALSE,"Elec Act vs Bud";#N/A,#N/A,FALSE,"G&amp;A";#N/A,#N/A,FALSE,"BGS";#N/A,#N/A,FALSE,"Res Cost"}</definedName>
    <definedName name="dadffadfa" hidden="1">'[2]Chart Data'!#REF!</definedName>
    <definedName name="db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lete" hidden="1">{#N/A,#N/A,FALSE,"CURRENT"}</definedName>
    <definedName name="dfghj" hidden="1">#REF!</definedName>
    <definedName name="dfjhdbfhdbf" hidden="1">#REF!</definedName>
    <definedName name="dfl" hidden="1">#REF!</definedName>
    <definedName name="dfsdfsdfsdf" hidden="1">'[19]COST OF SERVICE'!#REF!</definedName>
    <definedName name="dggfgdgdg" hidden="1">{#N/A,#N/A,FALSE,"RORMEMO";#N/A,#N/A,FALSE,"RORSUMMARY";#N/A,#N/A,FALSE,"RORDETAIL"}</definedName>
    <definedName name="Discount" hidden="1">'[2]Chart Data'!$O$30:$O$226</definedName>
    <definedName name="discount2" hidden="1">'[2]Chart Data'!$C$30:$C$233</definedName>
    <definedName name="distr" hidden="1">{"wp_h4.2",#N/A,FALSE,"WP_H4.2";"wp_h4.3",#N/A,FALSE,"WP_H4.3"}</definedName>
    <definedName name="dle" hidden="1">#REF!</definedName>
    <definedName name="dp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dud" hidden="1">{#N/A,#N/A,TRUE,"1990";#N/A,#N/A,TRUE,"1991";#N/A,#N/A,TRUE,"1992";#N/A,#N/A,TRUE,"1993"}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hidden="1">{#N/A,"Anonymous",FALSE,"30 30k Table";#N/A,#N/A,FALSE,"30 50k Table";#N/A,#N/A,FALSE,"40 100k Table"}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hidden="1">{"print2",#N/A,FALSE,"D21CUSTS"}</definedName>
    <definedName name="ert" hidden="1">#REF!</definedName>
    <definedName name="ertertertet" hidden="1">{#N/A,#N/A,FALSE,"GLDwnLoad"}</definedName>
    <definedName name="ertyu" hidden="1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f" hidden="1">#REF!</definedName>
    <definedName name="Faib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afafdfdafdfafds" hidden="1">'[2]Chart Data'!$I$30:$I$228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hidden="1">{#N/A,#N/A,FALSE,"AltFuel"}</definedName>
    <definedName name="fvgbn" hidden="1">#REF!</definedName>
    <definedName name="g" hidden="1">{#N/A,#N/A,FALSE,"O&amp;M by processes";#N/A,#N/A,FALSE,"Elec Act vs Bud";#N/A,#N/A,FALSE,"G&amp;A";#N/A,#N/A,FALSE,"BGS";#N/A,#N/A,FALSE,"Res Cost"}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hidden="1">#REF!</definedName>
    <definedName name="gggggg" hidden="1">#REF!</definedName>
    <definedName name="ghjk" hidden="1">#REF!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t" hidden="1">#REF!</definedName>
    <definedName name="haha" hidden="1">{"OMPA_FAC",#N/A,FALSE,"OMPA FAC"}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hidden="1">#REF!</definedName>
    <definedName name="IncomeStatement" hidden="1">{#N/A,#N/A,FALSE,"FinStateUS"}</definedName>
    <definedName name="IncomeStatement6Years" hidden="1">{"IncStatement 6 years",#N/A,FALSE,"FinStateUS"}</definedName>
    <definedName name="Indicateurs1" hidden="1">{"VUE95",#N/A,TRUE,"D";"VUE96",#N/A,TRUE,"E";"VUE97",#N/A,TRUE,"F";"VUE98",#N/A,TRUE,"G"}</definedName>
    <definedName name="Inflation" hidden="1">[9]Data!$C$30:$C$233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43885.5885648148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hidden="1">#REF!</definedName>
    <definedName name="jz" hidden="1">#REF!</definedName>
    <definedName name="jzs" hidden="1">#REF!</definedName>
    <definedName name="k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'[1]Plant in Ser'!#REF!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hidden="1">{#N/A,#N/A,FALSE,"GLDwnLoad"}</definedName>
    <definedName name="myuyj" hidden="1">{#N/A,#N/A,FALSE,"GLDwnLoad"}</definedName>
    <definedName name="n" hidden="1">{"Assumption-Description",#N/A,FALSE,"Assumptions"}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w" hidden="1">{"Summary",#N/A,FALSE,"Options "}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hidden="1">#REF!</definedName>
    <definedName name="ntgt" hidden="1">{"'Sheet1'!$A$1:$O$40"}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" hidden="1">{"Support/Rev Op Inc=Total revenue + OIBT",#N/A,FALSE,"Rev-Op Inc"}</definedName>
    <definedName name="Pal_Workbook_GUID" hidden="1">"NX3BLV7C1JAFSCFCWAICH8M3"</definedName>
    <definedName name="pb" hidden="1">{#N/A,#N/A,FALSE,"04 Target Calc.";#N/A,#N/A,FALSE,"03 Projection Calc"}</definedName>
    <definedName name="Pepco" hidden="1">{#N/A,#N/A,FALSE,"O&amp;M by processes";#N/A,#N/A,FALSE,"Elec Act vs Bud";#N/A,#N/A,FALSE,"G&amp;A";#N/A,#N/A,FALSE,"BGS";#N/A,#N/A,FALSE,"Res Cost"}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[20]PopCache!$A$1:$A$2</definedName>
    <definedName name="pouac" hidden="1">#REF!</definedName>
    <definedName name="pouce" hidden="1">#REF!</definedName>
    <definedName name="povrs" hidden="1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hidden="1">{"'Sheet1'!$A$1:$O$40"}</definedName>
    <definedName name="_xlnm.Print_Area" localSheetId="0">'02-015 Attachment 1'!$B$1:$O$96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slf" hidden="1">#REF!</definedName>
    <definedName name="psrfdgl" hidden="1">#REF!</definedName>
    <definedName name="pwe" hidden="1">#REF!</definedName>
    <definedName name="q" hidden="1">{"MATALL",#N/A,FALSE,"Sheet4";"matclass",#N/A,FALSE,"Sheet4"}</definedName>
    <definedName name="qaw" hidden="1">#REF!</definedName>
    <definedName name="qqa" hidden="1">{"ARK_JURIS_FUEL",#N/A,FALSE,"Ark_Fuel&amp;Rev"}</definedName>
    <definedName name="qwr" hidden="1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rrr" hidden="1">{#N/A,#N/A,FALSE,"O&amp;M by processes";#N/A,#N/A,FALSE,"Elec Act vs Bud";#N/A,#N/A,FALSE,"G&amp;A";#N/A,#N/A,FALSE,"BGS";#N/A,#N/A,FALSE,"Res Cost"}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 hidden="1">#REF!</definedName>
    <definedName name="sac" hidden="1">#REF!</definedName>
    <definedName name="sadf" hidden="1">#REF!</definedName>
    <definedName name="sadfdfafdsfasf" hidden="1">'[2]Chart Data'!$P$30:$P$229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hidden="1">#REF!</definedName>
    <definedName name="sdf" hidden="1">#REF!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ncount" hidden="1">1</definedName>
    <definedName name="sevw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hiva" hidden="1">{#N/A,#N/A,FALSE,"O&amp;M by processes";#N/A,#N/A,FALSE,"Elec Act vs Bud";#N/A,#N/A,FALSE,"G&amp;A";#N/A,#N/A,FALSE,"BGS";#N/A,#N/A,FALSE,"Res Cost"}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[21]Dividend_Data!$B$2:$CX$8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hidden="1">#REF!</definedName>
    <definedName name="sssset" hidden="1">#REF!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hidden="1">{#N/A,#N/A,FALSE,"O&amp;M by processes";#N/A,#N/A,FALSE,"Elec Act vs Bud";#N/A,#N/A,FALSE,"G&amp;A";#N/A,#N/A,FALSE,"BGS";#N/A,#N/A,FALSE,"Res Cost"}</definedName>
    <definedName name="sv" hidden="1">#REF!</definedName>
    <definedName name="svfdv" hidden="1">#REF!</definedName>
    <definedName name="swae" hidden="1">#REF!</definedName>
    <definedName name="Swvu.DATABASE." hidden="1">[17]DATABASE!#REF!</definedName>
    <definedName name="Swvu.OP." hidden="1">#REF!</definedName>
    <definedName name="TEFRA" hidden="1">{"summary",#N/A,TRUE,"E93ADJ";"detail",#N/A,TRUE,"E93ADJ"}</definedName>
    <definedName name="Temp" hidden="1">{"ARK_JURIS_FUEL",#N/A,FALSE,"Ark_Fuel&amp;Rev"}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" hidden="1">{#N/A,#N/A,TRUE,"TAXPROV";#N/A,#N/A,TRUE,"FLOWTHRU";#N/A,#N/A,TRUE,"SCHEDULE M'S";#N/A,#N/A,TRUE,"PLANT M'S";#N/A,#N/A,TRUE,"TAXJE"}</definedName>
    <definedName name="ttrtrfgf" hidden="1">{#N/A,#N/A,FALSE,"GLDwnLoad"}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hidden="1">#REF!</definedName>
    <definedName name="U" hidden="1">[9]Data!#REF!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'[22]DCS Input Data'!$G$100:$M$100</definedName>
    <definedName name="UNIFORMANCES13R101C7" hidden="1">'[22]DCS Input Data'!$G$101:$M$101</definedName>
    <definedName name="UNIFORMANCES13R102C7" hidden="1">'[22]DCS Input Data'!$G$102:$M$102</definedName>
    <definedName name="UNIFORMANCES13R103C7" hidden="1">'[22]DCS Input Data'!$G$103:$M$103</definedName>
    <definedName name="UNIFORMANCES13R104C7" hidden="1">'[22]DCS Input Data'!$G$104:$M$104</definedName>
    <definedName name="UNIFORMANCES13R105C7" hidden="1">'[22]DCS Input Data'!$G$105:$M$105</definedName>
    <definedName name="UNIFORMANCES13R106C7" hidden="1">'[22]DCS Input Data'!$G$106:$M$106</definedName>
    <definedName name="UNIFORMANCES13R107C7" hidden="1">'[22]DCS Input Data'!$G$107:$M$107</definedName>
    <definedName name="UNIFORMANCES13R108C7" hidden="1">'[22]DCS Input Data'!$G$108:$M$108</definedName>
    <definedName name="UNIFORMANCES13R109C7" hidden="1">'[22]DCS Input Data'!$G$109:$M$109</definedName>
    <definedName name="UNIFORMANCES13R10C7" hidden="1">'[22]DCS Input Data'!$G$10:$M$10</definedName>
    <definedName name="UNIFORMANCES13R110C7" hidden="1">'[22]DCS Input Data'!$G$110:$M$110</definedName>
    <definedName name="UNIFORMANCES13R111C7" hidden="1">'[22]DCS Input Data'!$G$111:$M$111</definedName>
    <definedName name="UNIFORMANCES13R112C7" hidden="1">'[22]DCS Input Data'!$G$112:$M$112</definedName>
    <definedName name="UNIFORMANCES13R113C7" hidden="1">'[22]DCS Input Data'!$G$113:$M$113</definedName>
    <definedName name="UNIFORMANCES13R114C7" hidden="1">'[22]DCS Input Data'!$G$114:$M$114</definedName>
    <definedName name="UNIFORMANCES13R115C7" hidden="1">'[22]DCS Input Data'!$G$115:$M$115</definedName>
    <definedName name="UNIFORMANCES13R116C7" hidden="1">'[22]DCS Input Data'!$G$116:$M$116</definedName>
    <definedName name="UNIFORMANCES13R117C7" hidden="1">'[22]DCS Input Data'!$G$117:$M$117</definedName>
    <definedName name="UNIFORMANCES13R118C7" hidden="1">'[22]DCS Input Data'!$G$118:$M$118</definedName>
    <definedName name="UNIFORMANCES13R119C7" hidden="1">'[22]DCS Input Data'!$G$119:$M$119</definedName>
    <definedName name="UNIFORMANCES13R11C7" hidden="1">'[22]DCS Input Data'!$G$11:$M$11</definedName>
    <definedName name="UNIFORMANCES13R120C7" hidden="1">'[22]DCS Input Data'!$G$120:$M$120</definedName>
    <definedName name="UNIFORMANCES13R121C7" hidden="1">'[22]DCS Input Data'!$G$121:$M$121</definedName>
    <definedName name="UNIFORMANCES13R122C7" hidden="1">'[22]DCS Input Data'!$G$122:$M$122</definedName>
    <definedName name="UNIFORMANCES13R123C7" hidden="1">'[22]DCS Input Data'!$G$123:$M$123</definedName>
    <definedName name="UNIFORMANCES13R124C7" hidden="1">'[22]DCS Input Data'!$G$124:$M$124</definedName>
    <definedName name="UNIFORMANCES13R125C7" hidden="1">'[22]DCS Input Data'!$G$125:$M$125</definedName>
    <definedName name="UNIFORMANCES13R126C7" hidden="1">'[22]DCS Input Data'!$G$126:$M$126</definedName>
    <definedName name="UNIFORMANCES13R127C7" hidden="1">'[22]DCS Input Data'!$G$127:$M$127</definedName>
    <definedName name="UNIFORMANCES13R128C7" hidden="1">'[22]DCS Input Data'!$G$128:$M$128</definedName>
    <definedName name="UNIFORMANCES13R129C7" hidden="1">'[22]DCS Input Data'!$G$129:$M$129</definedName>
    <definedName name="UNIFORMANCES13R12C7" hidden="1">'[22]DCS Input Data'!$G$12:$M$12</definedName>
    <definedName name="UNIFORMANCES13R130C7" hidden="1">'[22]DCS Input Data'!$G$130:$M$130</definedName>
    <definedName name="UNIFORMANCES13R132C7" hidden="1">'[22]DCS Input Data'!$G$132:$M$132</definedName>
    <definedName name="UNIFORMANCES13R133C7" hidden="1">'[22]DCS Input Data'!$G$133:$M$133</definedName>
    <definedName name="UNIFORMANCES13R134C7" hidden="1">'[22]DCS Input Data'!$G$134:$M$134</definedName>
    <definedName name="UNIFORMANCES13R135C7" hidden="1">'[22]DCS Input Data'!$G$135:$M$135</definedName>
    <definedName name="UNIFORMANCES13R136C7" hidden="1">'[22]DCS Input Data'!$G$136:$M$136</definedName>
    <definedName name="UNIFORMANCES13R137C7" hidden="1">'[22]DCS Input Data'!$G$137:$M$137</definedName>
    <definedName name="UNIFORMANCES13R138C7" hidden="1">'[22]DCS Input Data'!$G$138:$M$138</definedName>
    <definedName name="UNIFORMANCES13R139C7" hidden="1">'[22]DCS Input Data'!$G$139:$M$139</definedName>
    <definedName name="UNIFORMANCES13R13C7" hidden="1">'[22]DCS Input Data'!$G$13:$M$13</definedName>
    <definedName name="UNIFORMANCES13R140C7" hidden="1">'[22]DCS Input Data'!$G$140:$M$140</definedName>
    <definedName name="UNIFORMANCES13R141C7" hidden="1">'[22]DCS Input Data'!$G$141:$M$141</definedName>
    <definedName name="UNIFORMANCES13R142C7" hidden="1">'[22]DCS Input Data'!$G$142:$M$142</definedName>
    <definedName name="UNIFORMANCES13R143C7" hidden="1">'[22]DCS Input Data'!$G$143:$M$143</definedName>
    <definedName name="UNIFORMANCES13R144C7" hidden="1">'[22]DCS Input Data'!$G$144:$M$144</definedName>
    <definedName name="UNIFORMANCES13R145C7" hidden="1">'[22]DCS Input Data'!$G$145:$M$145</definedName>
    <definedName name="UNIFORMANCES13R146C7" hidden="1">'[22]DCS Input Data'!$G$146:$M$146</definedName>
    <definedName name="UNIFORMANCES13R147C7" hidden="1">'[22]DCS Input Data'!$G$147:$M$147</definedName>
    <definedName name="UNIFORMANCES13R148C7" hidden="1">'[22]DCS Input Data'!$G$148:$M$148</definedName>
    <definedName name="UNIFORMANCES13R14C7" hidden="1">'[22]DCS Input Data'!$G$14:$M$14</definedName>
    <definedName name="UNIFORMANCES13R15C7" hidden="1">'[22]DCS Input Data'!$G$15:$M$15</definedName>
    <definedName name="UNIFORMANCES13R16C7" hidden="1">'[22]DCS Input Data'!$G$16:$M$16</definedName>
    <definedName name="UNIFORMANCES13R17C7" hidden="1">'[22]DCS Input Data'!$G$17:$M$17</definedName>
    <definedName name="UNIFORMANCES13R18C7" hidden="1">'[22]DCS Input Data'!$G$18:$M$18</definedName>
    <definedName name="UNIFORMANCES13R19C7" hidden="1">'[22]DCS Input Data'!$G$19:$M$19</definedName>
    <definedName name="UNIFORMANCES13R20C7" hidden="1">'[22]DCS Input Data'!$G$20:$M$20</definedName>
    <definedName name="UNIFORMANCES13R21C7" hidden="1">'[22]DCS Input Data'!$G$21:$M$21</definedName>
    <definedName name="UNIFORMANCES13R22C7" hidden="1">'[22]DCS Input Data'!$G$22:$M$22</definedName>
    <definedName name="UNIFORMANCES13R23C7" hidden="1">'[22]DCS Input Data'!$G$23:$M$23</definedName>
    <definedName name="UNIFORMANCES13R24C7" hidden="1">'[22]DCS Input Data'!$G$24:$M$24</definedName>
    <definedName name="UNIFORMANCES13R25C7" hidden="1">'[22]DCS Input Data'!$G$25:$M$25</definedName>
    <definedName name="UNIFORMANCES13R26C7" hidden="1">'[22]DCS Input Data'!$G$26:$M$26</definedName>
    <definedName name="UNIFORMANCES13R27C7" hidden="1">'[22]DCS Input Data'!$G$27:$M$27</definedName>
    <definedName name="UNIFORMANCES13R28C7" hidden="1">'[22]DCS Input Data'!$G$28:$M$28</definedName>
    <definedName name="UNIFORMANCES13R29C7" hidden="1">'[22]DCS Input Data'!$G$29:$M$29</definedName>
    <definedName name="UNIFORMANCES13R30C7" hidden="1">'[22]DCS Input Data'!$G$30:$M$30</definedName>
    <definedName name="UNIFORMANCES13R31C7" hidden="1">'[22]DCS Input Data'!$G$31:$M$31</definedName>
    <definedName name="UNIFORMANCES13R32C7" hidden="1">'[22]DCS Input Data'!$G$32:$M$32</definedName>
    <definedName name="UNIFORMANCES13R33C7" hidden="1">'[22]DCS Input Data'!$G$33:$M$33</definedName>
    <definedName name="UNIFORMANCES13R34C7" hidden="1">'[22]DCS Input Data'!$G$34:$M$34</definedName>
    <definedName name="UNIFORMANCES13R35C7" hidden="1">'[22]DCS Input Data'!$G$35:$M$35</definedName>
    <definedName name="UNIFORMANCES13R36C7" hidden="1">'[22]DCS Input Data'!$G$36:$M$36</definedName>
    <definedName name="UNIFORMANCES13R37C7" hidden="1">'[22]DCS Input Data'!$G$37:$M$37</definedName>
    <definedName name="UNIFORMANCES13R38C7" hidden="1">'[22]DCS Input Data'!$G$38:$M$38</definedName>
    <definedName name="UNIFORMANCES13R39C7" hidden="1">'[22]DCS Input Data'!$G$39:$M$39</definedName>
    <definedName name="UNIFORMANCES13R40C7" hidden="1">'[22]DCS Input Data'!$G$40:$M$40</definedName>
    <definedName name="UNIFORMANCES13R41C7" hidden="1">'[22]DCS Input Data'!$G$41:$M$41</definedName>
    <definedName name="UNIFORMANCES13R42C7" hidden="1">'[22]DCS Input Data'!$G$42:$M$42</definedName>
    <definedName name="UNIFORMANCES13R43C7" hidden="1">'[22]DCS Input Data'!$G$43:$M$43</definedName>
    <definedName name="UNIFORMANCES13R45C7" hidden="1">'[22]DCS Input Data'!$G$45:$M$45</definedName>
    <definedName name="UNIFORMANCES13R46C7" hidden="1">'[22]DCS Input Data'!$G$46:$M$46</definedName>
    <definedName name="UNIFORMANCES13R47C7" hidden="1">'[22]DCS Input Data'!$G$47:$M$47</definedName>
    <definedName name="UNIFORMANCES13R48C7" hidden="1">'[22]DCS Input Data'!$G$48:$M$48</definedName>
    <definedName name="UNIFORMANCES13R49C7" hidden="1">'[22]DCS Input Data'!$G$49:$M$49</definedName>
    <definedName name="UNIFORMANCES13R4C7" hidden="1">'[22]DCS Input Data'!$G$4:$M$4</definedName>
    <definedName name="UNIFORMANCES13R50C7" hidden="1">'[22]DCS Input Data'!$G$50:$M$50</definedName>
    <definedName name="UNIFORMANCES13R51C7" hidden="1">'[22]DCS Input Data'!$G$51:$M$51</definedName>
    <definedName name="UNIFORMANCES13R52C7" hidden="1">'[22]DCS Input Data'!$G$52:$M$52</definedName>
    <definedName name="UNIFORMANCES13R53C7" hidden="1">'[22]DCS Input Data'!$G$53:$M$53</definedName>
    <definedName name="UNIFORMANCES13R54C7" hidden="1">'[22]DCS Input Data'!$G$54:$M$54</definedName>
    <definedName name="UNIFORMANCES13R55C7" hidden="1">'[22]DCS Input Data'!$G$55:$M$55</definedName>
    <definedName name="UNIFORMANCES13R56C7" hidden="1">'[22]DCS Input Data'!$G$56:$M$56</definedName>
    <definedName name="UNIFORMANCES13R57C7" hidden="1">'[22]DCS Input Data'!$G$57:$M$57</definedName>
    <definedName name="UNIFORMANCES13R58C7" hidden="1">'[22]DCS Input Data'!$G$58:$M$58</definedName>
    <definedName name="UNIFORMANCES13R59C7" hidden="1">'[22]DCS Input Data'!$G$59:$M$59</definedName>
    <definedName name="UNIFORMANCES13R5C7" hidden="1">'[22]DCS Input Data'!$G$5:$M$5</definedName>
    <definedName name="UNIFORMANCES13R60C7" hidden="1">'[22]DCS Input Data'!$G$60:$M$60</definedName>
    <definedName name="UNIFORMANCES13R61C7" hidden="1">'[22]DCS Input Data'!$G$61:$M$61</definedName>
    <definedName name="UNIFORMANCES13R62C7" hidden="1">'[22]DCS Input Data'!$G$62:$M$62</definedName>
    <definedName name="UNIFORMANCES13R63C7" hidden="1">'[22]DCS Input Data'!$G$63:$M$63</definedName>
    <definedName name="UNIFORMANCES13R64C7" hidden="1">'[22]DCS Input Data'!$G$64:$M$64</definedName>
    <definedName name="UNIFORMANCES13R65C7" hidden="1">'[22]DCS Input Data'!$G$65:$M$65</definedName>
    <definedName name="UNIFORMANCES13R66C7" hidden="1">'[22]DCS Input Data'!$G$66:$M$66</definedName>
    <definedName name="UNIFORMANCES13R67C7" hidden="1">'[22]DCS Input Data'!$G$67:$M$67</definedName>
    <definedName name="UNIFORMANCES13R68C7" hidden="1">'[22]DCS Input Data'!$G$68:$M$68</definedName>
    <definedName name="UNIFORMANCES13R69C7" hidden="1">'[22]DCS Input Data'!$G$69:$M$69</definedName>
    <definedName name="UNIFORMANCES13R6C7" hidden="1">'[22]DCS Input Data'!$G$6:$M$6</definedName>
    <definedName name="UNIFORMANCES13R70C7" hidden="1">'[22]DCS Input Data'!$G$70:$M$70</definedName>
    <definedName name="UNIFORMANCES13R71C7" hidden="1">'[22]DCS Input Data'!$G$71:$M$71</definedName>
    <definedName name="UNIFORMANCES13R72C7" hidden="1">'[22]DCS Input Data'!$G$72:$M$72</definedName>
    <definedName name="UNIFORMANCES13R73C7" hidden="1">'[22]DCS Input Data'!$G$73:$M$73</definedName>
    <definedName name="UNIFORMANCES13R74C7" hidden="1">'[22]DCS Input Data'!$G$74:$M$74</definedName>
    <definedName name="UNIFORMANCES13R75C7" hidden="1">'[22]DCS Input Data'!$G$75:$M$75</definedName>
    <definedName name="UNIFORMANCES13R76C7" hidden="1">'[22]DCS Input Data'!$G$76:$M$76</definedName>
    <definedName name="UNIFORMANCES13R77C7" hidden="1">'[22]DCS Input Data'!$G$77:$M$77</definedName>
    <definedName name="UNIFORMANCES13R78C7" hidden="1">'[22]DCS Input Data'!$G$78:$M$78</definedName>
    <definedName name="UNIFORMANCES13R79C7" hidden="1">'[22]DCS Input Data'!$G$79:$M$79</definedName>
    <definedName name="UNIFORMANCES13R7C7" hidden="1">'[22]DCS Input Data'!$G$7:$M$7</definedName>
    <definedName name="UNIFORMANCES13R80C7" hidden="1">'[22]DCS Input Data'!$G$80:$M$80</definedName>
    <definedName name="UNIFORMANCES13R81C7" hidden="1">'[22]DCS Input Data'!$G$81:$M$81</definedName>
    <definedName name="UNIFORMANCES13R82C7" hidden="1">'[22]DCS Input Data'!$G$82:$M$82</definedName>
    <definedName name="UNIFORMANCES13R83C7" hidden="1">'[22]DCS Input Data'!$G$83:$M$83</definedName>
    <definedName name="UNIFORMANCES13R84C7" hidden="1">'[22]DCS Input Data'!$G$84:$M$84</definedName>
    <definedName name="UNIFORMANCES13R85C7" hidden="1">'[22]DCS Input Data'!$G$85:$M$85</definedName>
    <definedName name="UNIFORMANCES13R86C7" hidden="1">'[22]DCS Input Data'!$G$86:$M$86</definedName>
    <definedName name="UNIFORMANCES13R87C7" hidden="1">'[22]DCS Input Data'!$G$87:$M$87</definedName>
    <definedName name="UNIFORMANCES13R88C7" hidden="1">'[22]DCS Input Data'!$G$88:$M$88</definedName>
    <definedName name="UNIFORMANCES13R89C7" hidden="1">'[22]DCS Input Data'!$G$89:$M$89</definedName>
    <definedName name="UNIFORMANCES13R8C7" hidden="1">'[22]DCS Input Data'!$G$8:$M$8</definedName>
    <definedName name="UNIFORMANCES13R91C7" hidden="1">'[22]DCS Input Data'!$G$91:$M$91</definedName>
    <definedName name="UNIFORMANCES13R92C7" hidden="1">'[22]DCS Input Data'!$G$92:$M$92</definedName>
    <definedName name="UNIFORMANCES13R93C7" hidden="1">'[22]DCS Input Data'!$G$93:$M$93</definedName>
    <definedName name="UNIFORMANCES13R94C7" hidden="1">'[22]DCS Input Data'!$G$94:$M$94</definedName>
    <definedName name="UNIFORMANCES13R95C7" hidden="1">'[22]DCS Input Data'!$G$95:$M$95</definedName>
    <definedName name="UNIFORMANCES13R98C7" hidden="1">'[22]DCS Input Data'!$G$98:$M$98</definedName>
    <definedName name="UNIFORMANCES13R99C7" hidden="1">'[22]DCS Input Data'!$G$99:$M$99</definedName>
    <definedName name="UNIFORMANCES13R9C7" hidden="1">'[22]DCS Input Data'!$G$9:$M$9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L_HTML_Control" hidden="1">{"'Sheet1'!$A$1:$O$40"}</definedName>
    <definedName name="VL_jhlkqFL" hidden="1">{"'Sheet1'!$A$1:$O$40"}</definedName>
    <definedName name="VL_Key1" hidden="1">#REF!</definedName>
    <definedName name="VL_key2" hidden="1">#REF!</definedName>
    <definedName name="VL_Regression_Out" hidden="1">#REF!</definedName>
    <definedName name="VL_Regression_X" hidden="1">#REF!</definedName>
    <definedName name="VL_Regression_Y" hidden="1">#REF!</definedName>
    <definedName name="VL_Sort" hidden="1">#REF!</definedName>
    <definedName name="w" hidden="1">{"quarterly",#N/A,FALSE,"Income Statement";#N/A,#N/A,FALSE,"print segment";#N/A,#N/A,FALSE,"Balance Sheet";#N/A,#N/A,FALSE,"Annl Inc";#N/A,#N/A,FALSE,"Cash Flow"}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hidden="1">#REF!</definedName>
    <definedName name="wh" hidden="1">{#N/A,#N/A,FALSE,"O&amp;M by processes";#N/A,#N/A,FALSE,"Elec Act vs Bud";#N/A,#N/A,FALSE,"G&amp;A";#N/A,#N/A,FALSE,"BGS";#N/A,#N/A,FALSE,"Res Cost"}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hidden="1">#REF!</definedName>
    <definedName name="WORKCAPa" hidden="1">{"WCCWCLL",#N/A,FALSE,"Sheet3";"PP",#N/A,FALSE,"Sheet3";"MAT1",#N/A,FALSE,"Sheet3";"MAT2",#N/A,FALSE,"Sheet3"}</definedName>
    <definedName name="wrn" hidden="1">{#N/A,#N/A,FALSE,"O&amp;M by processes";#N/A,#N/A,FALSE,"Elec Act vs Bud";#N/A,#N/A,FALSE,"G&amp;A";#N/A,#N/A,FALSE,"BGS";#N/A,#N/A,FALSE,"Res Cost"}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hidden="1">{#N/A,#N/A,FALSE,"04 Target Calc.";#N/A,#N/A,FALSE,"03 Projection Calc"}</definedName>
    <definedName name="wrn.722." hidden="1">{#N/A,#N/A,FALSE,"CURRENT"}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araison." hidden="1">{"page1",#N/A,FALSE,"Comparaison";"page2",#N/A,FALSE,"Comparaison";"page3",#N/A,FALSE,"Comparaison";"page4",#N/A,FALSE,"Comparaison"}</definedName>
    <definedName name="wrn.Config._.and._.Calcs." hidden="1">{#N/A,#N/A,FALSE,"Configuration";#N/A,#N/A,FALSE,"Summary of Transaction";#N/A,#N/A,FALSE,"Calculations"}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wip." hidden="1">{"CWIP2",#N/A,FALSE,"CWIP";"CWIP3",#N/A,FALSE,"CWIP"}</definedName>
    <definedName name="wrn.cwipa" hidden="1">{"CWIP2",#N/A,FALSE,"CWIP";"CWIP3",#N/A,FALSE,"CWIP"}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hidden="1">{"Print Empty Template",#N/A,FALSE,"Input"}</definedName>
    <definedName name="wrn.Fuel._.Cycle." hidden="1">{#N/A,#N/A,FALSE,"AltFuel"}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andout." hidden="1">{"quarterly",#N/A,FALSE,"Income Statement";#N/A,#N/A,FALSE,"print segment";#N/A,#N/A,FALSE,"Balance Sheet";#N/A,#N/A,FALSE,"Annl Inc";#N/A,#N/A,FALSE,"Cash Flow"}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System." hidden="1">{"Purchases",#N/A,TRUE,"Sheet1";"Sales",#N/A,TRUE,"Sheet1"}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ne." hidden="1">{"page1",#N/A,FALSE,"A";"page2",#N/A,FALSE,"A"}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hidden="1">{"PPDEFERREDBAL",#N/A,FALSE,"PRIOR PERIOD ADJMT";#N/A,#N/A,FALSE,"PRIOR PERIOD ADJMT";"PPJOURNALENTRY",#N/A,FALSE,"PRIOR PERIOD ADJMT"}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hidden="1">{#N/A,#N/A,FALSE,"RORMEMO";#N/A,#N/A,FALSE,"RORSUMMARY";#N/A,#N/A,FALSE,"RORDETAIL"}</definedName>
    <definedName name="wrn.Schedule._.2c." hidden="1">{"Schedule 2c",#N/A,FALSE,"SCHEDULE2c"}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Supporting._.Calculations." hidden="1">{#N/A,#N/A,FALSE,"Work performed";#N/A,#N/A,FALSE,"Resources"}</definedName>
    <definedName name="wrn.TAB9510." hidden="1">{"VUE95",#N/A,TRUE,"D";"VUE96",#N/A,TRUE,"E";"VUE97",#N/A,TRUE,"F";"VUE98",#N/A,TRUE,"G"}</definedName>
    <definedName name="wrn.Table._.SBU._.1996_2002." hidden="1">{"SBU Numbers 1996_2002",#N/A,FALSE,"Strategic Business Lines"}</definedName>
    <definedName name="wrn.tables." hidden="1">{"print1",#N/A,FALSE,"D21CUSTS";"print2",#N/A,FALSE,"D21CUSTS";"print3",#N/A,FALSE,"D21CUSTS";"print4",#N/A,FALSE,"D21CUSTS"}</definedName>
    <definedName name="wrn.Tax._.Accrual." hidden="1">{#N/A,#N/A,TRUE,"TAXPROV";#N/A,#N/A,TRUE,"FLOWTHRU";#N/A,#N/A,TRUE,"SCHEDULE M'S";#N/A,#N/A,TRUE,"PLANT M'S";#N/A,#N/A,TRUE,"TAXJE"}</definedName>
    <definedName name="wrn.TAXES._.OTHER." hidden="1">{"JURIS_TAXES_OTHER",#N/A,FALSE,"COSTSTUDY";"OKCLS_TAXES_OTHER",#N/A,FALSE,"COSTSTUDY"}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hidden="1">{"PAGE_1",#N/A,FALSE,"MONTH"}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ransmission." hidden="1">{"Transmission",#N/A,FALSE,"Electric O&amp;M Functionalization"}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hidden="1">{"WCCWCLL",#N/A,FALSE,"Sheet3";"PP",#N/A,FALSE,"Sheet3";"MAT1",#N/A,FALSE,"Sheet3";"MAT2",#N/A,FALSE,"Sheet3"}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hidden="1">{#N/A,#N/A,FALSE,"PREFDIV";#N/A,#N/A,FALSE,"STINT";#N/A,#N/A,FALSE,"LTINT";#N/A,#N/A,FALSE,"BTL";#N/A,#N/A,FALSE,"AFC";#N/A,#N/A,FALSE,"OTHNET";#N/A,#N/A,FALSE,"ATL"}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X" hidden="1">#REF!</definedName>
    <definedName name="xx" hidden="1">{#N/A,#N/A,TRUE,"TAXPROV";#N/A,#N/A,TRUE,"FLOWTHRU";#N/A,#N/A,TRUE,"SCHEDULE M'S";#N/A,#N/A,TRUE,"PLANT M'S";#N/A,#N/A,TRUE,"TAXJE"}</definedName>
    <definedName name="xxx" hidden="1">{#N/A,#N/A,FALSE,"GLDwnLoad"}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van" hidden="1">{"VUE95",#N/A,TRUE,"D";"VUE96",#N/A,TRUE,"E";"VUE97",#N/A,TRUE,"F";"VUE98",#N/A,TRUE,"G"}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hidden="1">#REF!</definedName>
    <definedName name="zj" hidden="1">#REF!</definedName>
    <definedName name="znh" hidden="1">#REF!</definedName>
    <definedName name="zozo" hidden="1">{"VUE95",#N/A,TRUE,"D";"VUE96",#N/A,TRUE,"E";"VUE97",#N/A,TRUE,"F";"VUE98",#N/A,TRUE,"G"}</definedName>
    <definedName name="zxcvb" hidden="1">#REF!</definedName>
    <definedName name="zxd" hidden="1">#REF!</definedName>
    <definedName name="ZZ_EVCOMOPTS" hidden="1">10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I68" i="1" s="1"/>
  <c r="J68" i="1" s="1"/>
  <c r="K68" i="1" s="1"/>
  <c r="L68" i="1" s="1"/>
  <c r="M68" i="1" s="1"/>
  <c r="N68" i="1" s="1"/>
  <c r="O68" i="1" s="1"/>
  <c r="H36" i="1"/>
  <c r="I36" i="1" s="1"/>
  <c r="J36" i="1" s="1"/>
  <c r="K36" i="1" s="1"/>
  <c r="L36" i="1" s="1"/>
  <c r="M36" i="1" s="1"/>
  <c r="N36" i="1" s="1"/>
  <c r="O36" i="1" s="1"/>
  <c r="B89" i="1"/>
  <c r="B57" i="1"/>
  <c r="I45" i="1"/>
  <c r="I77" i="1" s="1"/>
  <c r="I44" i="1"/>
  <c r="I76" i="1" s="1"/>
  <c r="I43" i="1"/>
  <c r="I75" i="1" s="1"/>
  <c r="I42" i="1"/>
  <c r="I74" i="1" s="1"/>
  <c r="I41" i="1"/>
  <c r="I73" i="1" s="1"/>
  <c r="I40" i="1"/>
  <c r="I72" i="1" s="1"/>
  <c r="I39" i="1"/>
  <c r="I71" i="1" s="1"/>
  <c r="I16" i="1"/>
  <c r="I15" i="1"/>
  <c r="B95" i="1"/>
  <c r="B94" i="1"/>
  <c r="B93" i="1"/>
  <c r="B92" i="1"/>
  <c r="B91" i="1"/>
  <c r="B90" i="1"/>
  <c r="B88" i="1"/>
  <c r="B87" i="1"/>
  <c r="B86" i="1"/>
  <c r="B84" i="1"/>
  <c r="F77" i="1"/>
  <c r="F76" i="1"/>
  <c r="F75" i="1"/>
  <c r="F74" i="1"/>
  <c r="F73" i="1"/>
  <c r="F72" i="1"/>
  <c r="F71" i="1"/>
  <c r="B63" i="1"/>
  <c r="B62" i="1"/>
  <c r="B61" i="1"/>
  <c r="B60" i="1"/>
  <c r="B59" i="1"/>
  <c r="B58" i="1"/>
  <c r="B56" i="1"/>
  <c r="B55" i="1"/>
  <c r="B54" i="1"/>
  <c r="B52" i="1"/>
  <c r="K45" i="1"/>
  <c r="K77" i="1" s="1"/>
  <c r="J45" i="1"/>
  <c r="J77" i="1" s="1"/>
  <c r="H45" i="1"/>
  <c r="F45" i="1"/>
  <c r="K44" i="1"/>
  <c r="K76" i="1" s="1"/>
  <c r="J44" i="1"/>
  <c r="J76" i="1" s="1"/>
  <c r="H44" i="1"/>
  <c r="H76" i="1" s="1"/>
  <c r="F44" i="1"/>
  <c r="K43" i="1"/>
  <c r="K75" i="1" s="1"/>
  <c r="J43" i="1"/>
  <c r="J75" i="1" s="1"/>
  <c r="H43" i="1"/>
  <c r="H75" i="1" s="1"/>
  <c r="F43" i="1"/>
  <c r="K42" i="1"/>
  <c r="K74" i="1" s="1"/>
  <c r="J42" i="1"/>
  <c r="J74" i="1" s="1"/>
  <c r="H42" i="1"/>
  <c r="F42" i="1"/>
  <c r="K41" i="1"/>
  <c r="K73" i="1" s="1"/>
  <c r="J41" i="1"/>
  <c r="J73" i="1" s="1"/>
  <c r="H41" i="1"/>
  <c r="F41" i="1"/>
  <c r="K40" i="1"/>
  <c r="K72" i="1" s="1"/>
  <c r="J40" i="1"/>
  <c r="J72" i="1" s="1"/>
  <c r="H40" i="1"/>
  <c r="F40" i="1"/>
  <c r="K39" i="1"/>
  <c r="K71" i="1" s="1"/>
  <c r="J39" i="1"/>
  <c r="J71" i="1" s="1"/>
  <c r="H39" i="1"/>
  <c r="F39" i="1"/>
  <c r="K16" i="1"/>
  <c r="J16" i="1"/>
  <c r="H16" i="1"/>
  <c r="K15" i="1"/>
  <c r="J15" i="1"/>
  <c r="H15" i="1"/>
  <c r="L13" i="1"/>
  <c r="F13" i="1"/>
  <c r="O13" i="1" s="1"/>
  <c r="C13" i="1"/>
  <c r="C45" i="1" s="1"/>
  <c r="C77" i="1" s="1"/>
  <c r="B13" i="1"/>
  <c r="B45" i="1" s="1"/>
  <c r="B77" i="1" s="1"/>
  <c r="L12" i="1"/>
  <c r="F12" i="1"/>
  <c r="C12" i="1"/>
  <c r="C44" i="1" s="1"/>
  <c r="C76" i="1" s="1"/>
  <c r="B12" i="1"/>
  <c r="B44" i="1" s="1"/>
  <c r="B76" i="1" s="1"/>
  <c r="L11" i="1"/>
  <c r="F11" i="1"/>
  <c r="O11" i="1" s="1"/>
  <c r="C11" i="1"/>
  <c r="C43" i="1" s="1"/>
  <c r="C75" i="1" s="1"/>
  <c r="B11" i="1"/>
  <c r="B43" i="1" s="1"/>
  <c r="B75" i="1" s="1"/>
  <c r="L10" i="1"/>
  <c r="F10" i="1"/>
  <c r="C10" i="1"/>
  <c r="C42" i="1" s="1"/>
  <c r="C74" i="1" s="1"/>
  <c r="B10" i="1"/>
  <c r="B42" i="1" s="1"/>
  <c r="B74" i="1" s="1"/>
  <c r="L9" i="1"/>
  <c r="F9" i="1"/>
  <c r="M9" i="1" s="1"/>
  <c r="C9" i="1"/>
  <c r="C41" i="1" s="1"/>
  <c r="C73" i="1" s="1"/>
  <c r="B9" i="1"/>
  <c r="B41" i="1" s="1"/>
  <c r="B73" i="1" s="1"/>
  <c r="L8" i="1"/>
  <c r="F8" i="1"/>
  <c r="M8" i="1" s="1"/>
  <c r="C8" i="1"/>
  <c r="C40" i="1" s="1"/>
  <c r="C72" i="1" s="1"/>
  <c r="B8" i="1"/>
  <c r="B40" i="1" s="1"/>
  <c r="B72" i="1" s="1"/>
  <c r="L7" i="1"/>
  <c r="F7" i="1"/>
  <c r="O7" i="1" s="1"/>
  <c r="C7" i="1"/>
  <c r="C39" i="1" s="1"/>
  <c r="C71" i="1" s="1"/>
  <c r="B7" i="1"/>
  <c r="B39" i="1" s="1"/>
  <c r="B71" i="1" s="1"/>
  <c r="E4" i="1"/>
  <c r="F4" i="1" s="1"/>
  <c r="G4" i="1" s="1"/>
  <c r="H4" i="1" s="1"/>
  <c r="L42" i="1" l="1"/>
  <c r="O8" i="1"/>
  <c r="O40" i="1"/>
  <c r="O42" i="1"/>
  <c r="L45" i="1"/>
  <c r="G45" i="1" s="1"/>
  <c r="N45" i="1" s="1"/>
  <c r="O41" i="1"/>
  <c r="L41" i="1"/>
  <c r="G41" i="1" s="1"/>
  <c r="N41" i="1" s="1"/>
  <c r="H74" i="1"/>
  <c r="M74" i="1" s="1"/>
  <c r="M40" i="1"/>
  <c r="G10" i="1"/>
  <c r="N10" i="1" s="1"/>
  <c r="L40" i="1"/>
  <c r="G40" i="1" s="1"/>
  <c r="N40" i="1" s="1"/>
  <c r="I80" i="1"/>
  <c r="I79" i="1"/>
  <c r="F48" i="1"/>
  <c r="I48" i="1"/>
  <c r="I47" i="1"/>
  <c r="F15" i="1"/>
  <c r="H48" i="1"/>
  <c r="M45" i="1"/>
  <c r="H77" i="1"/>
  <c r="L77" i="1" s="1"/>
  <c r="G77" i="1" s="1"/>
  <c r="N77" i="1" s="1"/>
  <c r="L16" i="1"/>
  <c r="F80" i="1"/>
  <c r="L15" i="1"/>
  <c r="M10" i="1"/>
  <c r="O10" i="1"/>
  <c r="O45" i="1"/>
  <c r="H72" i="1"/>
  <c r="M72" i="1" s="1"/>
  <c r="I4" i="1"/>
  <c r="J4" i="1" s="1"/>
  <c r="K4" i="1" s="1"/>
  <c r="L4" i="1" s="1"/>
  <c r="M4" i="1" s="1"/>
  <c r="N4" i="1" s="1"/>
  <c r="O4" i="1" s="1"/>
  <c r="K80" i="1"/>
  <c r="K79" i="1"/>
  <c r="O75" i="1"/>
  <c r="L75" i="1"/>
  <c r="G75" i="1" s="1"/>
  <c r="N75" i="1" s="1"/>
  <c r="M75" i="1"/>
  <c r="L76" i="1"/>
  <c r="G76" i="1" s="1"/>
  <c r="N76" i="1" s="1"/>
  <c r="O76" i="1"/>
  <c r="M76" i="1"/>
  <c r="J80" i="1"/>
  <c r="J79" i="1"/>
  <c r="M44" i="1"/>
  <c r="G7" i="1"/>
  <c r="M12" i="1"/>
  <c r="M39" i="1"/>
  <c r="G42" i="1"/>
  <c r="N42" i="1" s="1"/>
  <c r="J48" i="1"/>
  <c r="G12" i="1"/>
  <c r="N12" i="1" s="1"/>
  <c r="K48" i="1"/>
  <c r="O44" i="1"/>
  <c r="F47" i="1"/>
  <c r="L43" i="1"/>
  <c r="G43" i="1" s="1"/>
  <c r="N43" i="1" s="1"/>
  <c r="H47" i="1"/>
  <c r="M7" i="1"/>
  <c r="G9" i="1"/>
  <c r="N9" i="1" s="1"/>
  <c r="O12" i="1"/>
  <c r="O39" i="1"/>
  <c r="M43" i="1"/>
  <c r="J47" i="1"/>
  <c r="H73" i="1"/>
  <c r="L73" i="1" s="1"/>
  <c r="G73" i="1" s="1"/>
  <c r="N73" i="1" s="1"/>
  <c r="F79" i="1"/>
  <c r="M42" i="1"/>
  <c r="O9" i="1"/>
  <c r="M11" i="1"/>
  <c r="G13" i="1"/>
  <c r="N13" i="1" s="1"/>
  <c r="F16" i="1"/>
  <c r="G11" i="1"/>
  <c r="N11" i="1" s="1"/>
  <c r="K47" i="1"/>
  <c r="G8" i="1"/>
  <c r="N8" i="1" s="1"/>
  <c r="M13" i="1"/>
  <c r="M41" i="1"/>
  <c r="H71" i="1"/>
  <c r="L44" i="1"/>
  <c r="G44" i="1" s="1"/>
  <c r="N44" i="1" s="1"/>
  <c r="L39" i="1"/>
  <c r="O43" i="1"/>
  <c r="L74" i="1" l="1"/>
  <c r="G74" i="1" s="1"/>
  <c r="N74" i="1" s="1"/>
  <c r="O74" i="1"/>
  <c r="L72" i="1"/>
  <c r="G72" i="1" s="1"/>
  <c r="N72" i="1" s="1"/>
  <c r="O72" i="1"/>
  <c r="O15" i="1"/>
  <c r="M77" i="1"/>
  <c r="O77" i="1"/>
  <c r="M73" i="1"/>
  <c r="O73" i="1"/>
  <c r="L48" i="1"/>
  <c r="G39" i="1"/>
  <c r="L47" i="1"/>
  <c r="M15" i="1"/>
  <c r="M16" i="1"/>
  <c r="G16" i="1"/>
  <c r="G15" i="1"/>
  <c r="N7" i="1"/>
  <c r="O16" i="1"/>
  <c r="M47" i="1"/>
  <c r="M48" i="1"/>
  <c r="O47" i="1"/>
  <c r="O48" i="1"/>
  <c r="H80" i="1"/>
  <c r="H79" i="1"/>
  <c r="M71" i="1"/>
  <c r="L71" i="1"/>
  <c r="O71" i="1"/>
  <c r="N15" i="1" l="1"/>
  <c r="N16" i="1"/>
  <c r="O79" i="1"/>
  <c r="O80" i="1"/>
  <c r="G71" i="1"/>
  <c r="L79" i="1"/>
  <c r="L80" i="1"/>
  <c r="G48" i="1"/>
  <c r="N39" i="1"/>
  <c r="G47" i="1"/>
  <c r="M79" i="1"/>
  <c r="M80" i="1"/>
  <c r="N47" i="1" l="1"/>
  <c r="N48" i="1"/>
  <c r="G80" i="1"/>
  <c r="N71" i="1"/>
  <c r="G79" i="1"/>
  <c r="N79" i="1" l="1"/>
  <c r="N80" i="1"/>
</calcChain>
</file>

<file path=xl/sharedStrings.xml><?xml version="1.0" encoding="utf-8"?>
<sst xmlns="http://schemas.openxmlformats.org/spreadsheetml/2006/main" count="71" uniqueCount="35">
  <si>
    <t>30-DAY CONSTANT GROWTH DCF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</si>
  <si>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</si>
  <si>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</si>
  <si>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</si>
  <si>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</si>
  <si>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</si>
  <si>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</si>
  <si>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</si>
  <si>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S&amp;P Cap. IQ Earnings Growth</t>
  </si>
  <si>
    <t>Zacks Earnings Growth</t>
  </si>
  <si>
    <t>Average Growth Rate</t>
  </si>
  <si>
    <t>Low ROE</t>
  </si>
  <si>
    <t>Mean ROE</t>
  </si>
  <si>
    <t>High ROE</t>
  </si>
  <si>
    <t>n/a</t>
  </si>
  <si>
    <t>Median</t>
  </si>
  <si>
    <t>Mean</t>
  </si>
  <si>
    <t>Notes:</t>
  </si>
  <si>
    <t>[1] Source: Bloomberg Professional</t>
  </si>
  <si>
    <t>[2] Source: Bloomberg Professional, equals 30-day average as of March 31, 2025</t>
  </si>
  <si>
    <t>[3] Equals [1] / [2]</t>
  </si>
  <si>
    <t>[5] Source: Value Line</t>
  </si>
  <si>
    <t>90-DAY CONSTANT GROWTH DCF</t>
  </si>
  <si>
    <t>[2] Source: Bloomberg Professional, equals 90-day average as of March 31, 2025</t>
  </si>
  <si>
    <t>180-DAY CONSTANT GROWTH DCF</t>
  </si>
  <si>
    <t>[2] Source: Bloomberg Professional, equals 180-day average as of March 31, 2025</t>
  </si>
  <si>
    <t>[6] Source: Value Line</t>
  </si>
  <si>
    <t>Value Line Dividend Growth</t>
  </si>
  <si>
    <t>[7] Source: S&amp;P Capital IQ</t>
  </si>
  <si>
    <t>[8] Source: Zacks</t>
  </si>
  <si>
    <t>[9] Equals Average ([5], [6], [7], [8])</t>
  </si>
  <si>
    <t>[12] Equals [3] x (1 + 0.50 x Maximum ([5], [6], [7], [8]) + Maximum ([5], [6], [7], [8])</t>
  </si>
  <si>
    <t>[11] Equals [4] + [9]</t>
  </si>
  <si>
    <t>[10] Equals [3] x (1 + 0.50 x Minimum ([5], [6], [7], [8]) + Minimum ([5], [6], [7], [8])</t>
  </si>
  <si>
    <t>[4] Equals [3] x (1 + 0.50 x [9])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</si>
</sst>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[&quot;#&quot;]&quot;"/>
    <numFmt numFmtId="165" formatCode="&quot;$&quot;#,##0.00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2" fillId="0" borderId="2" xfId="0" applyFont="1" applyBorder="1"/>
    <xf numFmtId="165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1" fillId="0" borderId="2" xfId="0" applyFont="1" applyBorder="1"/>
    <xf numFmtId="10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10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ercent" xfId="1" builtinId="5"/>
    <cellStyle name="Percent 88" xfId="2" xr:uid="{C204CDC5-4722-44A5-A2F1-042B218D9C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8/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D/MTGAS/2014%20Case/2014%20RateDesignM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PGA/2002/Ma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LATE/Testimony%20Templates/Econ.%20data%20&amp;%20graphs/Testimony%20draft%20to%20be%20updated/historical.Graphs-testimony%20ready-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Kucan/Box%20Sync/Projects%20-%20Sussex/16.1246%20Dominion%20NC%20ROE/Rebuttal%20Testimony/Supporting%20Analyses/forward%20interpolated%20yield%20cur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ual%20Rpts/WY/2000/G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/2014%20Rate%20Cases/Final%20Schedules/historical.Graphs-testimony%20ready-revised%20update-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(03600-03699)%20-%20Projects/03682%20-%20PAA-MT%20(Property%20Tax%20Appraisal)/Analysis/FERC%20Model/FERC%20Transmission%20Model%2012-31-17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DukeEnergy/Shared%20Documents/100718%20-%20CONF%20-%20Duke%20KY%20ROE/Discovery/STAFF-DR-02-013%20Attachment%201.xlsx" TargetMode="External"/><Relationship Id="rId1" Type="http://schemas.openxmlformats.org/officeDocument/2006/relationships/externalLinkPath" Target="STAFF-DR-02-013%20Attachmen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  <sheetName val="Chart_Data"/>
      <sheetName val="Moody's_Bond_Yield_Data"/>
      <sheetName val="Discount_Rate"/>
      <sheetName val="Prime_Rate"/>
      <sheetName val="30_Yr__Bonds"/>
      <sheetName val="Discount_Chart"/>
      <sheetName val="Inflation_Chart"/>
      <sheetName val="Moody's_T-Bond_Chart"/>
      <sheetName val="Moody's_Spread_Chart"/>
      <sheetName val="Moody's_Baa_Bond_Yields_Chart"/>
      <sheetName val="Econ_Est_&amp;_Proj"/>
      <sheetName val="Hist__Cap_Stru_Atmos"/>
      <sheetName val="Cap__Struct_"/>
      <sheetName val="LTD_Rate"/>
      <sheetName val="STD_Rate"/>
      <sheetName val="Comp__Co_Criteria"/>
      <sheetName val="Ticker_-_Distr_"/>
      <sheetName val="10-yr__Historical_Growth"/>
      <sheetName val="5-yr__historical_growth"/>
      <sheetName val="Avg_5-year_and_10-year"/>
      <sheetName val="Comparable_Projected_Growth"/>
      <sheetName val="Comparable_Stock_Prices"/>
      <sheetName val="Comp_DCF"/>
      <sheetName val="Comp_CAPM"/>
      <sheetName val="Comp__Ratios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">
          <cell r="B30" t="str">
            <v>82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  <sheetName val="Per_Books"/>
      <sheetName val="Current_Rates"/>
      <sheetName val="Fuel_Cost"/>
      <sheetName val="Rate_10"/>
      <sheetName val="Rate_11"/>
      <sheetName val="Rate_13"/>
      <sheetName val="Rate_16"/>
      <sheetName val="Rate_20"/>
      <sheetName val="Rate_22"/>
      <sheetName val="Rate_25"/>
      <sheetName val="Rate_26"/>
      <sheetName val="Rate_27"/>
      <sheetName val="Rate_29"/>
      <sheetName val="Rate_30"/>
      <sheetName val="Rate_31"/>
      <sheetName val="Rate_34"/>
      <sheetName val="Rate_39"/>
      <sheetName val="Rate_40"/>
      <sheetName val="Rate_41"/>
      <sheetName val="Rate_48"/>
      <sheetName val="Rate_50"/>
      <sheetName val="Rate_52"/>
      <sheetName val="Rate_56"/>
      <sheetName val="Rate_95"/>
      <sheetName val="Adj_Factors"/>
      <sheetName val="ST-9_Demand"/>
      <sheetName val="Primary_Service_Accts"/>
      <sheetName val="Primary_Secondary_Demand"/>
      <sheetName val="Detailed Cost of Plant"/>
      <sheetName val="38.5.124 Stmt C P3"/>
      <sheetName val="38.5.134 Stmt D 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</row>
        <row r="31">
          <cell r="C31">
            <v>14.22</v>
          </cell>
        </row>
        <row r="32">
          <cell r="C32">
            <v>13.53</v>
          </cell>
        </row>
        <row r="33">
          <cell r="C33">
            <v>13.37</v>
          </cell>
        </row>
        <row r="34">
          <cell r="C34">
            <v>13.24</v>
          </cell>
        </row>
        <row r="35">
          <cell r="C35">
            <v>13.92</v>
          </cell>
        </row>
        <row r="36">
          <cell r="C36">
            <v>13.55</v>
          </cell>
        </row>
        <row r="37">
          <cell r="C37">
            <v>12.77</v>
          </cell>
        </row>
        <row r="38">
          <cell r="C38">
            <v>12.07</v>
          </cell>
        </row>
        <row r="39">
          <cell r="C39">
            <v>11.17</v>
          </cell>
        </row>
        <row r="40">
          <cell r="C40">
            <v>10.54</v>
          </cell>
        </row>
        <row r="41">
          <cell r="C41">
            <v>10.54</v>
          </cell>
        </row>
        <row r="42">
          <cell r="C42">
            <v>10.63</v>
          </cell>
        </row>
        <row r="43">
          <cell r="C43">
            <v>10.88</v>
          </cell>
        </row>
        <row r="44">
          <cell r="C44">
            <v>10.63</v>
          </cell>
        </row>
        <row r="45">
          <cell r="C45">
            <v>10.48</v>
          </cell>
        </row>
        <row r="46">
          <cell r="C46">
            <v>10.53</v>
          </cell>
        </row>
        <row r="47">
          <cell r="C47">
            <v>10.93</v>
          </cell>
        </row>
        <row r="48">
          <cell r="C48">
            <v>11.4</v>
          </cell>
        </row>
        <row r="49">
          <cell r="C49">
            <v>11.82</v>
          </cell>
        </row>
        <row r="50">
          <cell r="C50">
            <v>11.63</v>
          </cell>
        </row>
        <row r="51">
          <cell r="C51">
            <v>11.58</v>
          </cell>
        </row>
        <row r="52">
          <cell r="C52">
            <v>11.75</v>
          </cell>
        </row>
        <row r="53">
          <cell r="C53">
            <v>11.88</v>
          </cell>
        </row>
        <row r="54">
          <cell r="C54">
            <v>11.75</v>
          </cell>
        </row>
        <row r="55">
          <cell r="C55">
            <v>11.95</v>
          </cell>
        </row>
        <row r="56">
          <cell r="C56">
            <v>12.38</v>
          </cell>
        </row>
        <row r="57">
          <cell r="C57">
            <v>12.65</v>
          </cell>
        </row>
        <row r="58">
          <cell r="C58">
            <v>13.43</v>
          </cell>
        </row>
        <row r="59">
          <cell r="C59">
            <v>13.44</v>
          </cell>
        </row>
        <row r="60">
          <cell r="C60">
            <v>13.21</v>
          </cell>
        </row>
        <row r="61">
          <cell r="C61">
            <v>12.54</v>
          </cell>
        </row>
        <row r="62">
          <cell r="C62">
            <v>12.29</v>
          </cell>
        </row>
        <row r="63">
          <cell r="C63">
            <v>11.98</v>
          </cell>
        </row>
        <row r="64">
          <cell r="C64">
            <v>11.56</v>
          </cell>
        </row>
        <row r="65">
          <cell r="C65">
            <v>11.52</v>
          </cell>
        </row>
        <row r="66">
          <cell r="C66">
            <v>11.45</v>
          </cell>
        </row>
        <row r="67">
          <cell r="C67">
            <v>11.47</v>
          </cell>
        </row>
        <row r="68">
          <cell r="C68">
            <v>11.81</v>
          </cell>
        </row>
        <row r="69">
          <cell r="C69">
            <v>11.47</v>
          </cell>
        </row>
        <row r="70">
          <cell r="C70">
            <v>11.05</v>
          </cell>
        </row>
        <row r="71">
          <cell r="C71">
            <v>10.44</v>
          </cell>
        </row>
        <row r="72">
          <cell r="C72">
            <v>10.5</v>
          </cell>
        </row>
        <row r="73">
          <cell r="C73">
            <v>10.56</v>
          </cell>
        </row>
        <row r="74">
          <cell r="C74">
            <v>10.61</v>
          </cell>
        </row>
        <row r="75">
          <cell r="C75">
            <v>10.5</v>
          </cell>
        </row>
        <row r="76">
          <cell r="C76">
            <v>10.06</v>
          </cell>
        </row>
        <row r="77">
          <cell r="C77">
            <v>9.5399999999999991</v>
          </cell>
        </row>
        <row r="78">
          <cell r="C78">
            <v>9.4</v>
          </cell>
        </row>
        <row r="79">
          <cell r="C79">
            <v>8.93</v>
          </cell>
        </row>
        <row r="80">
          <cell r="C80">
            <v>7.96</v>
          </cell>
        </row>
        <row r="81">
          <cell r="C81">
            <v>7.39</v>
          </cell>
        </row>
        <row r="82">
          <cell r="C82">
            <v>7.52</v>
          </cell>
        </row>
        <row r="83">
          <cell r="C83">
            <v>7.57</v>
          </cell>
        </row>
        <row r="84">
          <cell r="C84">
            <v>7.27</v>
          </cell>
        </row>
        <row r="85">
          <cell r="C85">
            <v>7.33</v>
          </cell>
        </row>
        <row r="86">
          <cell r="C86">
            <v>7.62</v>
          </cell>
        </row>
        <row r="87">
          <cell r="C87">
            <v>7.7</v>
          </cell>
        </row>
        <row r="88">
          <cell r="C88">
            <v>7.52</v>
          </cell>
        </row>
        <row r="89">
          <cell r="C89">
            <v>7.37</v>
          </cell>
        </row>
        <row r="90">
          <cell r="C90">
            <v>7.39</v>
          </cell>
        </row>
        <row r="91">
          <cell r="C91">
            <v>7.54</v>
          </cell>
        </row>
        <row r="92">
          <cell r="C92">
            <v>7.55</v>
          </cell>
        </row>
        <row r="93">
          <cell r="C93">
            <v>8.25</v>
          </cell>
        </row>
        <row r="94">
          <cell r="C94">
            <v>8.7799999999999994</v>
          </cell>
        </row>
        <row r="95">
          <cell r="C95">
            <v>8.57</v>
          </cell>
        </row>
        <row r="96">
          <cell r="C96">
            <v>8.64</v>
          </cell>
        </row>
        <row r="97">
          <cell r="C97">
            <v>8.9700000000000006</v>
          </cell>
        </row>
        <row r="98">
          <cell r="C98">
            <v>9.59</v>
          </cell>
        </row>
        <row r="99">
          <cell r="C99">
            <v>9.61</v>
          </cell>
        </row>
        <row r="100">
          <cell r="C100">
            <v>8.9499999999999993</v>
          </cell>
        </row>
        <row r="101">
          <cell r="C101">
            <v>9.1199999999999992</v>
          </cell>
        </row>
        <row r="102">
          <cell r="C102">
            <v>8.83</v>
          </cell>
        </row>
        <row r="103">
          <cell r="C103">
            <v>8.43</v>
          </cell>
        </row>
        <row r="104">
          <cell r="C104">
            <v>8.6300000000000008</v>
          </cell>
        </row>
        <row r="105">
          <cell r="C105">
            <v>8.9499999999999993</v>
          </cell>
        </row>
        <row r="106">
          <cell r="C106">
            <v>9.23</v>
          </cell>
        </row>
        <row r="107">
          <cell r="C107">
            <v>9</v>
          </cell>
        </row>
        <row r="108">
          <cell r="C108">
            <v>9.14</v>
          </cell>
        </row>
        <row r="109">
          <cell r="C109">
            <v>9.32</v>
          </cell>
        </row>
        <row r="110">
          <cell r="C110">
            <v>9.06</v>
          </cell>
        </row>
        <row r="111">
          <cell r="C111">
            <v>8.89</v>
          </cell>
        </row>
        <row r="112">
          <cell r="C112">
            <v>9.02</v>
          </cell>
        </row>
        <row r="113">
          <cell r="C113">
            <v>9.01</v>
          </cell>
        </row>
        <row r="114">
          <cell r="C114">
            <v>8.93</v>
          </cell>
        </row>
        <row r="115">
          <cell r="C115">
            <v>9.01</v>
          </cell>
        </row>
        <row r="116">
          <cell r="C116">
            <v>9.17</v>
          </cell>
        </row>
        <row r="117">
          <cell r="C117">
            <v>9.0299999999999994</v>
          </cell>
        </row>
        <row r="118">
          <cell r="C118">
            <v>8.83</v>
          </cell>
        </row>
        <row r="119">
          <cell r="C119">
            <v>8.27</v>
          </cell>
        </row>
        <row r="120">
          <cell r="C120">
            <v>8.08</v>
          </cell>
        </row>
        <row r="121">
          <cell r="C121">
            <v>8.1199999999999992</v>
          </cell>
        </row>
        <row r="122">
          <cell r="C122">
            <v>8.15</v>
          </cell>
        </row>
        <row r="123">
          <cell r="C123">
            <v>8</v>
          </cell>
        </row>
        <row r="124">
          <cell r="C124">
            <v>7.9</v>
          </cell>
        </row>
        <row r="125">
          <cell r="C125">
            <v>7.9</v>
          </cell>
        </row>
        <row r="126">
          <cell r="C126">
            <v>8.26</v>
          </cell>
        </row>
        <row r="127">
          <cell r="C127">
            <v>8.5</v>
          </cell>
        </row>
        <row r="128">
          <cell r="C128">
            <v>8.56</v>
          </cell>
        </row>
        <row r="129">
          <cell r="C129">
            <v>8.76</v>
          </cell>
        </row>
        <row r="130">
          <cell r="C130">
            <v>8.73</v>
          </cell>
        </row>
        <row r="131">
          <cell r="C131">
            <v>8.4600000000000009</v>
          </cell>
        </row>
        <row r="132">
          <cell r="C132">
            <v>8.5</v>
          </cell>
        </row>
        <row r="133">
          <cell r="C133">
            <v>8.86</v>
          </cell>
        </row>
        <row r="134">
          <cell r="C134">
            <v>9.0299999999999994</v>
          </cell>
        </row>
        <row r="135">
          <cell r="C135">
            <v>8.86</v>
          </cell>
        </row>
        <row r="136">
          <cell r="C136">
            <v>8.5399999999999991</v>
          </cell>
        </row>
        <row r="137">
          <cell r="C137">
            <v>8.24</v>
          </cell>
        </row>
        <row r="138">
          <cell r="C138">
            <v>8.27</v>
          </cell>
        </row>
        <row r="139">
          <cell r="C139">
            <v>8.0299999999999994</v>
          </cell>
        </row>
        <row r="140">
          <cell r="C140">
            <v>8.2899999999999991</v>
          </cell>
        </row>
        <row r="141">
          <cell r="C141">
            <v>8.2100000000000009</v>
          </cell>
        </row>
        <row r="142">
          <cell r="C142">
            <v>8.27</v>
          </cell>
        </row>
        <row r="143">
          <cell r="C143">
            <v>8.4700000000000006</v>
          </cell>
        </row>
        <row r="144">
          <cell r="C144">
            <v>8.4499999999999993</v>
          </cell>
        </row>
        <row r="145">
          <cell r="C145">
            <v>8.14</v>
          </cell>
        </row>
        <row r="146">
          <cell r="C146">
            <v>7.95</v>
          </cell>
        </row>
        <row r="147">
          <cell r="C147">
            <v>7.93</v>
          </cell>
        </row>
        <row r="148">
          <cell r="C148">
            <v>7.92</v>
          </cell>
        </row>
        <row r="149">
          <cell r="C149">
            <v>7.7</v>
          </cell>
        </row>
        <row r="150">
          <cell r="C150">
            <v>7.58</v>
          </cell>
        </row>
        <row r="151">
          <cell r="C151">
            <v>7.85</v>
          </cell>
        </row>
        <row r="152">
          <cell r="C152">
            <v>7.97</v>
          </cell>
        </row>
        <row r="153">
          <cell r="C153">
            <v>7.96</v>
          </cell>
        </row>
        <row r="154">
          <cell r="C154">
            <v>7.89</v>
          </cell>
        </row>
        <row r="155">
          <cell r="C155">
            <v>7.84</v>
          </cell>
        </row>
        <row r="156">
          <cell r="C156">
            <v>7.6</v>
          </cell>
        </row>
        <row r="157">
          <cell r="C157">
            <v>7.39</v>
          </cell>
        </row>
        <row r="158">
          <cell r="C158">
            <v>7.34</v>
          </cell>
        </row>
        <row r="159">
          <cell r="C159">
            <v>7.53</v>
          </cell>
        </row>
        <row r="160">
          <cell r="C160">
            <v>7.61</v>
          </cell>
        </row>
        <row r="161">
          <cell r="C161">
            <v>7.44</v>
          </cell>
        </row>
        <row r="162">
          <cell r="C162">
            <v>7.34</v>
          </cell>
        </row>
        <row r="163">
          <cell r="C163">
            <v>7.09</v>
          </cell>
        </row>
        <row r="164">
          <cell r="C164">
            <v>6.82</v>
          </cell>
        </row>
        <row r="165">
          <cell r="C165">
            <v>6.85</v>
          </cell>
        </row>
        <row r="166">
          <cell r="C166">
            <v>6.92</v>
          </cell>
        </row>
        <row r="167">
          <cell r="C167">
            <v>6.81</v>
          </cell>
        </row>
        <row r="168">
          <cell r="C168">
            <v>6.63</v>
          </cell>
        </row>
        <row r="169">
          <cell r="C169">
            <v>6.32</v>
          </cell>
        </row>
        <row r="170">
          <cell r="C170">
            <v>6</v>
          </cell>
        </row>
        <row r="171">
          <cell r="C171">
            <v>5.94</v>
          </cell>
        </row>
        <row r="172">
          <cell r="C172">
            <v>6.21</v>
          </cell>
        </row>
        <row r="173">
          <cell r="C173">
            <v>6.25</v>
          </cell>
        </row>
        <row r="174">
          <cell r="C174">
            <v>6.29</v>
          </cell>
        </row>
        <row r="175">
          <cell r="C175">
            <v>6.49</v>
          </cell>
        </row>
        <row r="176">
          <cell r="C176">
            <v>6.91</v>
          </cell>
        </row>
        <row r="177">
          <cell r="C177">
            <v>7.27</v>
          </cell>
        </row>
        <row r="178">
          <cell r="C178">
            <v>7.41</v>
          </cell>
        </row>
        <row r="179">
          <cell r="C179">
            <v>7.4</v>
          </cell>
        </row>
        <row r="180">
          <cell r="C180">
            <v>7.58</v>
          </cell>
        </row>
        <row r="181">
          <cell r="C181">
            <v>7.49</v>
          </cell>
        </row>
        <row r="182">
          <cell r="C182">
            <v>7.71</v>
          </cell>
        </row>
        <row r="183">
          <cell r="C183">
            <v>7.94</v>
          </cell>
        </row>
        <row r="184">
          <cell r="C184">
            <v>8.08</v>
          </cell>
        </row>
        <row r="185">
          <cell r="C185">
            <v>7.87</v>
          </cell>
        </row>
        <row r="186">
          <cell r="C186">
            <v>7.85</v>
          </cell>
        </row>
        <row r="187">
          <cell r="C187">
            <v>7.61</v>
          </cell>
        </row>
        <row r="188">
          <cell r="C188">
            <v>7.45</v>
          </cell>
        </row>
        <row r="189">
          <cell r="C189">
            <v>7.36</v>
          </cell>
        </row>
        <row r="190">
          <cell r="C190">
            <v>6.95</v>
          </cell>
        </row>
        <row r="191">
          <cell r="C191">
            <v>6.57</v>
          </cell>
        </row>
        <row r="192">
          <cell r="C192">
            <v>6.72</v>
          </cell>
        </row>
        <row r="193">
          <cell r="C193">
            <v>6.86</v>
          </cell>
        </row>
        <row r="194">
          <cell r="C194">
            <v>6.55</v>
          </cell>
        </row>
        <row r="195">
          <cell r="C195">
            <v>6.37</v>
          </cell>
        </row>
        <row r="196">
          <cell r="C196">
            <v>6.26</v>
          </cell>
        </row>
        <row r="197">
          <cell r="C197">
            <v>6.06</v>
          </cell>
        </row>
        <row r="198">
          <cell r="C198">
            <v>6.05</v>
          </cell>
        </row>
        <row r="199">
          <cell r="C199">
            <v>6.24</v>
          </cell>
        </row>
        <row r="200">
          <cell r="C200">
            <v>6.6</v>
          </cell>
        </row>
        <row r="201">
          <cell r="C201">
            <v>6.79</v>
          </cell>
        </row>
        <row r="202">
          <cell r="C202">
            <v>6.93</v>
          </cell>
        </row>
        <row r="203">
          <cell r="C203">
            <v>7.06</v>
          </cell>
        </row>
        <row r="204">
          <cell r="C204">
            <v>7.03</v>
          </cell>
        </row>
        <row r="205">
          <cell r="C205">
            <v>6.84</v>
          </cell>
        </row>
        <row r="206">
          <cell r="C206">
            <v>7.03</v>
          </cell>
        </row>
        <row r="207">
          <cell r="C207">
            <v>6.81</v>
          </cell>
        </row>
        <row r="208">
          <cell r="C208">
            <v>6.48</v>
          </cell>
        </row>
        <row r="209">
          <cell r="C209">
            <v>6.55</v>
          </cell>
        </row>
        <row r="210">
          <cell r="C210">
            <v>6.83</v>
          </cell>
        </row>
        <row r="211">
          <cell r="C211">
            <v>6.69</v>
          </cell>
        </row>
        <row r="212">
          <cell r="C212">
            <v>6.93</v>
          </cell>
        </row>
        <row r="213">
          <cell r="C213">
            <v>7.09</v>
          </cell>
        </row>
        <row r="214">
          <cell r="C214">
            <v>6.94</v>
          </cell>
        </row>
        <row r="215">
          <cell r="C215">
            <v>6.77</v>
          </cell>
        </row>
        <row r="216">
          <cell r="C216">
            <v>6.51</v>
          </cell>
        </row>
        <row r="217">
          <cell r="C217">
            <v>6.58</v>
          </cell>
        </row>
        <row r="218">
          <cell r="C218">
            <v>6.5</v>
          </cell>
        </row>
        <row r="219">
          <cell r="C219">
            <v>6.33</v>
          </cell>
        </row>
        <row r="220">
          <cell r="C220">
            <v>6.11</v>
          </cell>
        </row>
        <row r="221">
          <cell r="C221">
            <v>5.99</v>
          </cell>
        </row>
        <row r="222">
          <cell r="C222">
            <v>5.81</v>
          </cell>
        </row>
        <row r="223">
          <cell r="C223">
            <v>5.89</v>
          </cell>
        </row>
        <row r="224">
          <cell r="C224">
            <v>5.95</v>
          </cell>
        </row>
        <row r="225">
          <cell r="C225">
            <v>5.92</v>
          </cell>
        </row>
        <row r="226">
          <cell r="C226">
            <v>5.93</v>
          </cell>
        </row>
        <row r="227">
          <cell r="C227">
            <v>5.7</v>
          </cell>
        </row>
        <row r="228">
          <cell r="C228">
            <v>5.68</v>
          </cell>
        </row>
        <row r="229">
          <cell r="C229">
            <v>5.54</v>
          </cell>
        </row>
        <row r="230">
          <cell r="C230">
            <v>5.2</v>
          </cell>
        </row>
        <row r="231">
          <cell r="C231">
            <v>5.01</v>
          </cell>
        </row>
        <row r="232">
          <cell r="C232">
            <v>5.25</v>
          </cell>
        </row>
        <row r="233">
          <cell r="C233">
            <v>5.0599999999999996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  <sheetName val="wint_graf"/>
      <sheetName val="summ_graf"/>
      <sheetName val="Jan00_Chart"/>
      <sheetName val="Storage_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D4">
            <v>0.36247751322751326</v>
          </cell>
        </row>
      </sheetData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evenue_Comparison"/>
      <sheetName val="Earnings_Comparison"/>
      <sheetName val="Check_Earnings"/>
      <sheetName val="MIRR_Comparisons"/>
      <sheetName val="MIRR_Calculations"/>
      <sheetName val="MIRR_SAW_as_Filed"/>
      <sheetName val="MIRR_SAW_wo_IS_&amp;_SG"/>
      <sheetName val="(A)_MIRR_SAW_-_36_Mos_LM"/>
      <sheetName val="(A)_wo_IS_&amp;_SG_-_36_Mos_LM"/>
      <sheetName val="(B)_MIRR_PS_-_5%_&amp;_10%"/>
      <sheetName val="(B)_MIRR_PS_-_5%_&amp;_10%_wo_ISSG"/>
      <sheetName val="(C)_MIRR_PS_-_8%_&amp;_13%"/>
      <sheetName val="(C)_MIRR_PS_-_8%_&amp;_13%_wo_ISSG"/>
      <sheetName val="(D)_MIRR_PEC_-_8%_&amp;_13%"/>
      <sheetName val="(D)_MIRR_PEC_-_8%_&amp;_13%_wo_ISSG"/>
      <sheetName val="(E)_MIRR_PEC_-_10%_&amp;_15%"/>
      <sheetName val="(E)_MIRR_PEC_-_10_&amp;_15%_wo_ISSG"/>
      <sheetName val="(F)_MIRR_Mod_SAW_-_60%_&amp;_75%"/>
      <sheetName val="(F)_MIRR_MSAW_-_60%&amp;75%_wo_ISSG"/>
      <sheetName val="(G)_MIRR_Mod_SAW_-_65%_&amp;_80%"/>
      <sheetName val="(G)_MIRR_MSAW_-_65%&amp;80%_wo_ISSG"/>
      <sheetName val="Input_Data"/>
      <sheetName val="Avoided_Costs_by_Vintage"/>
      <sheetName val="Stevie_Ex_4"/>
      <sheetName val="Program_Lives"/>
      <sheetName val="Cost_of_Capital"/>
      <sheetName val="AC_by_Pgm_by_Vint"/>
      <sheetName val="Forecast_Summary"/>
      <sheetName val="Fall_2008_Forecast"/>
      <sheetName val="Old_Discount_Rate"/>
      <sheetName val="36_Months_Lost_Margins"/>
      <sheetName val="Lost_Margins_-_3_Years"/>
      <sheetName val="As_Filed_Data"/>
      <sheetName val="SAW_as_Filed"/>
      <sheetName val="Ted's_Exhibit"/>
      <sheetName val="PS_25Yr_Level_for_Revenue"/>
      <sheetName val="As_Filed_Rider"/>
      <sheetName val="As_Filed_SAW"/>
      <sheetName val="(A)_SAW_with_36_Mos_LM"/>
      <sheetName val="(B)_&amp;_(C)_PS_Model"/>
      <sheetName val="(B)_PS_Method"/>
      <sheetName val="(B)_PS_Method_wo_IS_&amp;_SG"/>
      <sheetName val="(C)_PS_Method"/>
      <sheetName val="25Yr_PS_Revenue"/>
      <sheetName val="25Yr_PS_Lost_Margin_Level"/>
      <sheetName val="25Yr_PS_Incentive_Level"/>
      <sheetName val="25Yr_Revenue_Adj"/>
      <sheetName val="25Yr_Incentive_Adj"/>
      <sheetName val="As_Filed_PS"/>
      <sheetName val="(C)_PS_Method_wo_IS_&amp;_SG"/>
      <sheetName val="PS_Method"/>
      <sheetName val="PS_Sensitivity"/>
      <sheetName val="PS_PowerShare"/>
      <sheetName val="PS_PowerShare_wo_IS_&amp;_SG"/>
      <sheetName val="(D)_&amp;_(E)_PEC_Model"/>
      <sheetName val="(D)_PEC_Method"/>
      <sheetName val="(D)_PEC_Method_wo_IS_&amp;_SG"/>
      <sheetName val="(E)_PEC_Method"/>
      <sheetName val="(E)_PEC_Method_wo_IS_&amp;_SG"/>
      <sheetName val="(F)_&amp;_(G)_Modified_SAW"/>
      <sheetName val="Mod_SAW_without_IS_Scaled"/>
      <sheetName val="(F)_Mod_SAW"/>
      <sheetName val="Sum_Mod_SAW_without_IS_&amp;_SG"/>
      <sheetName val="Sum_Mod_SAW"/>
      <sheetName val="(F)_Mod_SAW_wo_IS_&amp;_SG"/>
      <sheetName val="(G)_Mod_SAW"/>
      <sheetName val="(G)_Mod_SAW_wo_IS_&amp;_SG"/>
      <sheetName val="Prove_MIRR"/>
      <sheetName val="Sheet2_(4)"/>
      <sheetName val="Sheet2_(3)"/>
      <sheetName val="Sheet2_(2)"/>
      <sheetName val="Vintage_1"/>
      <sheetName val="Stevie_Ex_4_wLM_Sw"/>
      <sheetName val="Lost_Margins_-_4_Years"/>
      <sheetName val="25Yr_PS_SAW_Revenue"/>
      <sheetName val="Stevie_Ex_4_(IS_Removed)"/>
      <sheetName val="Save_A_Watt_(IS_removed)"/>
      <sheetName val="Save_A_Watt_(as_filed)"/>
      <sheetName val="Sales_Forecast"/>
      <sheetName val="Spring_2007_Forecast"/>
      <sheetName val="New_DR_Calc"/>
      <sheetName val="Check_DR_Rev_Calc"/>
      <sheetName val="North_Carolina"/>
      <sheetName val="As_Filed_SAW_for_Mod_Term"/>
      <sheetName val="Scaled_Data"/>
      <sheetName val="Lost_Margins_-_3_Years_Scaled"/>
      <sheetName val="Avoided_Costs_by_Vintage_Scaled"/>
      <sheetName val="Lost_Margins_-_3_Years_-_Carol"/>
      <sheetName val="Mod_SAW_Cap"/>
      <sheetName val="Prog_Meth_Sum"/>
      <sheetName val="PS_Meth_Sensitivity"/>
      <sheetName val="PS_Meth_Mod"/>
      <sheetName val="Progress_Method"/>
      <sheetName val="PS_25Yr_for_4_Years"/>
      <sheetName val="PS_25Yr_Unlevel"/>
      <sheetName val="4Yr_PS_Revenue"/>
      <sheetName val="PS_4Yr_Level_for_Revenue"/>
      <sheetName val="PS_4Yr_Unlevel"/>
      <sheetName val="DSM_in_Current_Rates"/>
      <sheetName val="PS_High_Level"/>
      <sheetName val="Indiana_Proposal"/>
      <sheetName val="Sum_2_Rnd_Old"/>
      <sheetName val="Sum_2_Old"/>
      <sheetName val="25Yr_PS_Incentive_Unlevel"/>
      <sheetName val="Graph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  <sheetName val="Boiler_diagram"/>
      <sheetName val="Turbine_Cycle"/>
      <sheetName val="Unit_Performance"/>
      <sheetName val="Steam_Turbine"/>
      <sheetName val="Input_Template"/>
      <sheetName val="DCS_Input_Data"/>
      <sheetName val="Other_Input_Data"/>
      <sheetName val="Flow_Calcs"/>
      <sheetName val="Derived_&amp;_Overwrit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</row>
      </sheetData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CN-2 Summary ROE Results"/>
      <sheetName val="JCN 3 - Proxy Selection"/>
      <sheetName val="JCN-4 Constant Growth DCF"/>
      <sheetName val="JCN-5 SP500 Total MRP 1"/>
      <sheetName val="JCN-5 SP500 FERC MRP 2"/>
      <sheetName val="JCN-6 CAPM Total MRP 1"/>
      <sheetName val="JCN-6 CAPM FERC MRP 2"/>
      <sheetName val="JCN-7 Risk Premium - Gas"/>
      <sheetName val="JCN-8 Exp Earnings"/>
      <sheetName val="JCN-9 Reg Mech"/>
      <sheetName val="JCN-10 Capital Structure"/>
    </sheetNames>
    <sheetDataSet>
      <sheetData sheetId="0">
        <row r="11">
          <cell r="B11" t="str">
            <v>Atmos Energy Corporation</v>
          </cell>
          <cell r="C11" t="str">
            <v>ATO</v>
          </cell>
        </row>
        <row r="12">
          <cell r="B12" t="str">
            <v>New Jersey Resources Corporation</v>
          </cell>
          <cell r="C12" t="str">
            <v>NJR</v>
          </cell>
        </row>
        <row r="13">
          <cell r="B13" t="str">
            <v>NiSource Inc.</v>
          </cell>
          <cell r="C13" t="str">
            <v>NI</v>
          </cell>
        </row>
        <row r="14">
          <cell r="B14" t="str">
            <v>Northwest Natural Gas Company</v>
          </cell>
          <cell r="C14" t="str">
            <v>NWN</v>
          </cell>
        </row>
        <row r="15">
          <cell r="B15" t="str">
            <v>ONE Gas Inc.</v>
          </cell>
          <cell r="C15" t="str">
            <v>OGS</v>
          </cell>
        </row>
        <row r="16">
          <cell r="B16" t="str">
            <v>Southwest Gas Holdings, Inc.</v>
          </cell>
          <cell r="C16" t="str">
            <v>SWX</v>
          </cell>
        </row>
        <row r="17">
          <cell r="B17" t="str">
            <v>Spire, Inc.</v>
          </cell>
          <cell r="C17" t="str">
            <v>SR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B208-61F6-4962-A01F-C01CEC2BF7B5}">
  <sheetPr>
    <pageSetUpPr fitToPage="1"/>
  </sheetPr>
  <dimension ref="B2:V96"/>
  <sheetViews>
    <sheetView tabSelected="1" view="pageLayout" topLeftCell="A83" zoomScale="78" zoomScaleNormal="85" zoomScaleSheetLayoutView="85" zoomScalePageLayoutView="78" workbookViewId="0">
      <selection activeCell="L43" sqref="L43"/>
    </sheetView>
  </sheetViews>
  <sheetFormatPr defaultRowHeight="12.75" x14ac:dyDescent="0.2"/>
  <cols>
    <col min="1" max="1" width="1.7109375" customWidth="1"/>
    <col min="2" max="2" width="44" customWidth="1"/>
    <col min="3" max="3" width="8.5703125" customWidth="1"/>
    <col min="4" max="9" width="10.5703125" customWidth="1"/>
    <col min="10" max="10" width="10.7109375" customWidth="1"/>
    <col min="11" max="15" width="10.5703125" customWidth="1"/>
  </cols>
  <sheetData>
    <row r="2" spans="2:22" x14ac:dyDescent="0.2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22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2" ht="13.5" thickBot="1" x14ac:dyDescent="0.25">
      <c r="B4" s="3"/>
      <c r="C4" s="3"/>
      <c r="D4" s="4">
        <v>1</v>
      </c>
      <c r="E4" s="4">
        <f>D4+1</f>
        <v>2</v>
      </c>
      <c r="F4" s="4">
        <f t="shared" ref="F4:O4" si="0">E4+1</f>
        <v>3</v>
      </c>
      <c r="G4" s="4">
        <f t="shared" si="0"/>
        <v>4</v>
      </c>
      <c r="H4" s="4">
        <f t="shared" si="0"/>
        <v>5</v>
      </c>
      <c r="I4" s="4">
        <f t="shared" si="0"/>
        <v>6</v>
      </c>
      <c r="J4" s="4">
        <f t="shared" si="0"/>
        <v>7</v>
      </c>
      <c r="K4" s="4">
        <f t="shared" si="0"/>
        <v>8</v>
      </c>
      <c r="L4" s="4">
        <f t="shared" si="0"/>
        <v>9</v>
      </c>
      <c r="M4" s="4">
        <f t="shared" si="0"/>
        <v>10</v>
      </c>
      <c r="N4" s="4">
        <f t="shared" si="0"/>
        <v>11</v>
      </c>
      <c r="O4" s="4">
        <f t="shared" si="0"/>
        <v>12</v>
      </c>
    </row>
    <row r="5" spans="2:22" ht="38.25" x14ac:dyDescent="0.2">
      <c r="B5" s="5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27</v>
      </c>
      <c r="I5" s="7" t="s">
        <v>7</v>
      </c>
      <c r="J5" s="8" t="s">
        <v>8</v>
      </c>
      <c r="K5" s="7" t="s">
        <v>9</v>
      </c>
      <c r="L5" s="7" t="s">
        <v>10</v>
      </c>
      <c r="M5" s="6" t="s">
        <v>11</v>
      </c>
      <c r="N5" s="7" t="s">
        <v>12</v>
      </c>
      <c r="O5" s="6" t="s">
        <v>13</v>
      </c>
    </row>
    <row r="6" spans="2:2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2" x14ac:dyDescent="0.2">
      <c r="B7" s="2" t="str">
        <f>'[23]JCN-2 Summary ROE Results'!B11</f>
        <v>Atmos Energy Corporation</v>
      </c>
      <c r="C7" s="2" t="str">
        <f>'[23]JCN-2 Summary ROE Results'!C11</f>
        <v>ATO</v>
      </c>
      <c r="D7" s="9">
        <v>3.48</v>
      </c>
      <c r="E7" s="9">
        <v>149.80233333333339</v>
      </c>
      <c r="F7" s="10">
        <f t="shared" ref="F7:F13" si="1">IFERROR(D7/E7,"")</f>
        <v>2.323061278529261E-2</v>
      </c>
      <c r="G7" s="10">
        <f t="shared" ref="G7:G13" si="2">IFERROR(F7*(1+0.5*L7),"")</f>
        <v>2.4026261273188885E-2</v>
      </c>
      <c r="H7" s="11">
        <v>7.0000000000000007E-2</v>
      </c>
      <c r="I7" s="11">
        <v>0.06</v>
      </c>
      <c r="J7" s="11">
        <v>7.2999999999999995E-2</v>
      </c>
      <c r="K7" s="11">
        <v>7.0999999999999994E-2</v>
      </c>
      <c r="L7" s="10">
        <f>AVERAGE(H7:K7)</f>
        <v>6.8500000000000005E-2</v>
      </c>
      <c r="M7" s="11">
        <f>$F7*(1+0.5*MIN($H7:$K7))+MIN($H7:$K7)</f>
        <v>8.3927531168851391E-2</v>
      </c>
      <c r="N7" s="10">
        <f t="shared" ref="N7:N13" si="3">G7+L7</f>
        <v>9.2526261273188887E-2</v>
      </c>
      <c r="O7" s="10">
        <f t="shared" ref="O7:O13" si="4">$F7*(1+0.5*MAX($H7:$K7))+MAX($H7:$K7)</f>
        <v>9.7078530151955778E-2</v>
      </c>
      <c r="Q7" s="12"/>
      <c r="R7" s="13"/>
      <c r="S7" s="12"/>
      <c r="T7" s="13"/>
      <c r="U7" s="12"/>
      <c r="V7" s="13"/>
    </row>
    <row r="8" spans="2:22" x14ac:dyDescent="0.2">
      <c r="B8" s="2" t="str">
        <f>'[23]JCN-2 Summary ROE Results'!B12</f>
        <v>New Jersey Resources Corporation</v>
      </c>
      <c r="C8" s="2" t="str">
        <f>'[23]JCN-2 Summary ROE Results'!C12</f>
        <v>NJR</v>
      </c>
      <c r="D8" s="9">
        <v>1.8</v>
      </c>
      <c r="E8" s="9">
        <v>48.159333333333322</v>
      </c>
      <c r="F8" s="10">
        <f t="shared" si="1"/>
        <v>3.7375932667949453E-2</v>
      </c>
      <c r="G8" s="10">
        <f t="shared" si="2"/>
        <v>3.8484752003765291E-2</v>
      </c>
      <c r="H8" s="11">
        <v>0.05</v>
      </c>
      <c r="I8" s="11">
        <v>0.05</v>
      </c>
      <c r="J8" s="11">
        <v>7.8E-2</v>
      </c>
      <c r="K8" s="11" t="s">
        <v>14</v>
      </c>
      <c r="L8" s="10">
        <f t="shared" ref="L8:L13" si="5">AVERAGE(H8:K8)</f>
        <v>5.9333333333333328E-2</v>
      </c>
      <c r="M8" s="11">
        <f t="shared" ref="M8:M13" si="6">$F8*(1+0.5*MIN($H8:$K8))+MIN($H8:$K8)</f>
        <v>8.8310330984648189E-2</v>
      </c>
      <c r="N8" s="10">
        <f t="shared" si="3"/>
        <v>9.7818085337098626E-2</v>
      </c>
      <c r="O8" s="10">
        <f t="shared" si="4"/>
        <v>0.11683359404199947</v>
      </c>
      <c r="Q8" s="12"/>
      <c r="R8" s="13"/>
      <c r="S8" s="12"/>
      <c r="T8" s="13"/>
      <c r="U8" s="12"/>
      <c r="V8" s="13"/>
    </row>
    <row r="9" spans="2:22" x14ac:dyDescent="0.2">
      <c r="B9" s="2" t="str">
        <f>'[23]JCN-2 Summary ROE Results'!B13</f>
        <v>NiSource Inc.</v>
      </c>
      <c r="C9" s="2" t="str">
        <f>'[23]JCN-2 Summary ROE Results'!C13</f>
        <v>NI</v>
      </c>
      <c r="D9" s="9">
        <v>1.1200000000000001</v>
      </c>
      <c r="E9" s="9">
        <v>39.616999999999997</v>
      </c>
      <c r="F9" s="10">
        <f>IFERROR(D9/E9,"")</f>
        <v>2.8270691874700261E-2</v>
      </c>
      <c r="G9" s="10">
        <f>IFERROR(F9*(1+0.5*L9),"")</f>
        <v>2.934701612943939E-2</v>
      </c>
      <c r="H9" s="11">
        <v>4.4999999999999998E-2</v>
      </c>
      <c r="I9" s="11">
        <v>9.5000000000000001E-2</v>
      </c>
      <c r="J9" s="11">
        <v>8.2576699999999989E-2</v>
      </c>
      <c r="K9" s="11">
        <v>8.199999999999999E-2</v>
      </c>
      <c r="L9" s="10">
        <f>AVERAGE(H9:K9)</f>
        <v>7.6144175000000008E-2</v>
      </c>
      <c r="M9" s="11">
        <f>$F9*(1+0.5*MIN($H9:$K9))+MIN($H9:$K9)</f>
        <v>7.3906782441881008E-2</v>
      </c>
      <c r="N9" s="10">
        <f>G9+L9</f>
        <v>0.1054911911294394</v>
      </c>
      <c r="O9" s="10">
        <f>$F9*(1+0.5*MAX($H9:$K9))+MAX($H9:$K9)</f>
        <v>0.12461354973874852</v>
      </c>
      <c r="Q9" s="12"/>
      <c r="R9" s="13"/>
      <c r="S9" s="12"/>
      <c r="T9" s="13"/>
      <c r="U9" s="12"/>
      <c r="V9" s="13"/>
    </row>
    <row r="10" spans="2:22" x14ac:dyDescent="0.2">
      <c r="B10" s="2" t="str">
        <f>'[23]JCN-2 Summary ROE Results'!B14</f>
        <v>Northwest Natural Gas Company</v>
      </c>
      <c r="C10" s="2" t="str">
        <f>'[23]JCN-2 Summary ROE Results'!C14</f>
        <v>NWN</v>
      </c>
      <c r="D10" s="9">
        <v>1.96</v>
      </c>
      <c r="E10" s="9">
        <v>41.603999999999999</v>
      </c>
      <c r="F10" s="10">
        <f t="shared" si="1"/>
        <v>4.7110854725507162E-2</v>
      </c>
      <c r="G10" s="10">
        <f t="shared" si="2"/>
        <v>4.8170848956831068E-2</v>
      </c>
      <c r="H10" s="11">
        <v>5.0000000000000001E-3</v>
      </c>
      <c r="I10" s="11">
        <v>6.5000000000000002E-2</v>
      </c>
      <c r="J10" s="11">
        <v>6.5000000000000002E-2</v>
      </c>
      <c r="K10" s="11" t="s">
        <v>14</v>
      </c>
      <c r="L10" s="10">
        <f t="shared" si="5"/>
        <v>4.5000000000000005E-2</v>
      </c>
      <c r="M10" s="11">
        <f>$F10*(1+0.5*MIN($H10:$K10))+MIN($H10:$K10)</f>
        <v>5.2228631862320928E-2</v>
      </c>
      <c r="N10" s="10">
        <f t="shared" si="3"/>
        <v>9.3170848956831073E-2</v>
      </c>
      <c r="O10" s="10">
        <f t="shared" si="4"/>
        <v>0.11364195750408615</v>
      </c>
      <c r="Q10" s="12"/>
      <c r="R10" s="13"/>
      <c r="S10" s="12"/>
      <c r="T10" s="13"/>
      <c r="U10" s="12"/>
      <c r="V10" s="13"/>
    </row>
    <row r="11" spans="2:22" x14ac:dyDescent="0.2">
      <c r="B11" s="2" t="str">
        <f>'[23]JCN-2 Summary ROE Results'!B15</f>
        <v>ONE Gas Inc.</v>
      </c>
      <c r="C11" s="2" t="str">
        <f>'[23]JCN-2 Summary ROE Results'!C15</f>
        <v>OGS</v>
      </c>
      <c r="D11" s="9">
        <v>2.68</v>
      </c>
      <c r="E11" s="9">
        <v>73.965999999999994</v>
      </c>
      <c r="F11" s="10">
        <f t="shared" si="1"/>
        <v>3.6232863748208645E-2</v>
      </c>
      <c r="G11" s="10">
        <f t="shared" si="2"/>
        <v>3.6875997079739348E-2</v>
      </c>
      <c r="H11" s="11">
        <v>2.5000000000000001E-2</v>
      </c>
      <c r="I11" s="11">
        <v>0.04</v>
      </c>
      <c r="J11" s="11">
        <v>0.03</v>
      </c>
      <c r="K11" s="11">
        <v>4.7E-2</v>
      </c>
      <c r="L11" s="10">
        <f t="shared" si="5"/>
        <v>3.5500000000000004E-2</v>
      </c>
      <c r="M11" s="11">
        <f t="shared" si="6"/>
        <v>6.1685774545061252E-2</v>
      </c>
      <c r="N11" s="10">
        <f t="shared" si="3"/>
        <v>7.2375997079739351E-2</v>
      </c>
      <c r="O11" s="10">
        <f t="shared" si="4"/>
        <v>8.408433604629155E-2</v>
      </c>
      <c r="Q11" s="12"/>
      <c r="R11" s="13"/>
      <c r="S11" s="12"/>
      <c r="T11" s="13"/>
      <c r="U11" s="12"/>
      <c r="V11" s="13"/>
    </row>
    <row r="12" spans="2:22" x14ac:dyDescent="0.2">
      <c r="B12" s="2" t="str">
        <f>'[23]JCN-2 Summary ROE Results'!B16</f>
        <v>Southwest Gas Holdings, Inc.</v>
      </c>
      <c r="C12" s="2" t="str">
        <f>'[23]JCN-2 Summary ROE Results'!C16</f>
        <v>SWX</v>
      </c>
      <c r="D12" s="9">
        <v>2.48</v>
      </c>
      <c r="E12" s="9">
        <v>74.653999999999996</v>
      </c>
      <c r="F12" s="10">
        <f t="shared" si="1"/>
        <v>3.3219921236638361E-2</v>
      </c>
      <c r="G12" s="10">
        <f t="shared" si="2"/>
        <v>3.4443521668854539E-2</v>
      </c>
      <c r="H12" s="11">
        <v>5.5E-2</v>
      </c>
      <c r="I12" s="11">
        <v>0.1</v>
      </c>
      <c r="J12" s="11" t="s">
        <v>14</v>
      </c>
      <c r="K12" s="11">
        <v>6.6000000000000003E-2</v>
      </c>
      <c r="L12" s="10">
        <f t="shared" si="5"/>
        <v>7.3666666666666672E-2</v>
      </c>
      <c r="M12" s="11">
        <f t="shared" si="6"/>
        <v>8.9133469070645927E-2</v>
      </c>
      <c r="N12" s="10">
        <f t="shared" si="3"/>
        <v>0.10811018833552122</v>
      </c>
      <c r="O12" s="10">
        <f t="shared" si="4"/>
        <v>0.13488091729847029</v>
      </c>
      <c r="Q12" s="12"/>
      <c r="R12" s="13"/>
      <c r="S12" s="12"/>
      <c r="T12" s="13"/>
      <c r="U12" s="12"/>
      <c r="V12" s="13"/>
    </row>
    <row r="13" spans="2:22" x14ac:dyDescent="0.2">
      <c r="B13" s="2" t="str">
        <f>'[23]JCN-2 Summary ROE Results'!B17</f>
        <v>Spire, Inc.</v>
      </c>
      <c r="C13" s="2" t="str">
        <f>'[23]JCN-2 Summary ROE Results'!C17</f>
        <v>SR</v>
      </c>
      <c r="D13" s="9">
        <v>3.14</v>
      </c>
      <c r="E13" s="9">
        <v>76.280666666666676</v>
      </c>
      <c r="F13" s="10">
        <f t="shared" si="1"/>
        <v>4.1163772384439919E-2</v>
      </c>
      <c r="G13" s="10">
        <f t="shared" si="2"/>
        <v>4.2351371401447284E-2</v>
      </c>
      <c r="H13" s="11">
        <v>0.04</v>
      </c>
      <c r="I13" s="11">
        <v>4.4999999999999998E-2</v>
      </c>
      <c r="J13" s="11">
        <v>8.0804700000000007E-2</v>
      </c>
      <c r="K13" s="11">
        <v>6.5000000000000002E-2</v>
      </c>
      <c r="L13" s="10">
        <f t="shared" si="5"/>
        <v>5.7701175E-2</v>
      </c>
      <c r="M13" s="11">
        <f t="shared" si="6"/>
        <v>8.198704783212872E-2</v>
      </c>
      <c r="N13" s="10">
        <f t="shared" si="3"/>
        <v>0.10005254640144728</v>
      </c>
      <c r="O13" s="10">
        <f t="shared" si="4"/>
        <v>0.1236315855236364</v>
      </c>
      <c r="Q13" s="12"/>
      <c r="R13" s="13"/>
      <c r="S13" s="12"/>
      <c r="T13" s="13"/>
      <c r="U13" s="12"/>
      <c r="V13" s="13"/>
    </row>
    <row r="14" spans="2:22" x14ac:dyDescent="0.2">
      <c r="B14" s="14"/>
      <c r="C14" s="6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2"/>
      <c r="Q14" s="13"/>
      <c r="R14" s="13"/>
      <c r="S14" s="17"/>
    </row>
    <row r="15" spans="2:22" x14ac:dyDescent="0.2">
      <c r="B15" s="18" t="s">
        <v>15</v>
      </c>
      <c r="C15" s="19"/>
      <c r="D15" s="20"/>
      <c r="E15" s="20"/>
      <c r="F15" s="21">
        <f t="shared" ref="F15:N15" si="7">MEDIAN(F7:F13)</f>
        <v>3.6232863748208645E-2</v>
      </c>
      <c r="G15" s="21">
        <f t="shared" si="7"/>
        <v>3.6875997079739348E-2</v>
      </c>
      <c r="H15" s="21">
        <f t="shared" si="7"/>
        <v>4.4999999999999998E-2</v>
      </c>
      <c r="I15" s="21">
        <f t="shared" ref="I15" si="8">MEDIAN(I7:I13)</f>
        <v>0.06</v>
      </c>
      <c r="J15" s="21">
        <f t="shared" si="7"/>
        <v>7.5499999999999998E-2</v>
      </c>
      <c r="K15" s="21">
        <f t="shared" si="7"/>
        <v>6.6000000000000003E-2</v>
      </c>
      <c r="L15" s="21">
        <f t="shared" si="7"/>
        <v>5.9333333333333328E-2</v>
      </c>
      <c r="M15" s="21">
        <f>MEDIAN(M7:M13)</f>
        <v>8.198704783212872E-2</v>
      </c>
      <c r="N15" s="21">
        <f t="shared" si="7"/>
        <v>9.7818085337098626E-2</v>
      </c>
      <c r="O15" s="21">
        <f>MEDIAN(O7:O13)</f>
        <v>0.11683359404199947</v>
      </c>
      <c r="P15" s="12"/>
      <c r="Q15" s="13"/>
      <c r="R15" s="13"/>
      <c r="S15" s="17"/>
    </row>
    <row r="16" spans="2:22" x14ac:dyDescent="0.2">
      <c r="B16" s="14" t="s">
        <v>16</v>
      </c>
      <c r="C16" s="6"/>
      <c r="D16" s="15"/>
      <c r="E16" s="15"/>
      <c r="F16" s="16">
        <f t="shared" ref="F16:O16" si="9">AVERAGE(F7:F13)</f>
        <v>3.5229235631819483E-2</v>
      </c>
      <c r="G16" s="16">
        <f t="shared" si="9"/>
        <v>3.6242824073323687E-2</v>
      </c>
      <c r="H16" s="16">
        <f t="shared" si="9"/>
        <v>4.1428571428571426E-2</v>
      </c>
      <c r="I16" s="16">
        <f t="shared" ref="I16" si="10">AVERAGE(I7:I13)</f>
        <v>6.5000000000000002E-2</v>
      </c>
      <c r="J16" s="16">
        <f t="shared" si="9"/>
        <v>6.8230233333333321E-2</v>
      </c>
      <c r="K16" s="16">
        <f t="shared" si="9"/>
        <v>6.6199999999999995E-2</v>
      </c>
      <c r="L16" s="16">
        <f t="shared" si="9"/>
        <v>5.940647857142857E-2</v>
      </c>
      <c r="M16" s="16">
        <f>AVERAGE(M7:M13)</f>
        <v>7.5882795415076781E-2</v>
      </c>
      <c r="N16" s="16">
        <f t="shared" si="9"/>
        <v>9.5649302644752271E-2</v>
      </c>
      <c r="O16" s="16">
        <f t="shared" si="9"/>
        <v>0.11353778147216974</v>
      </c>
      <c r="P16" s="12"/>
      <c r="Q16" s="13"/>
      <c r="R16" s="13"/>
      <c r="S16" s="17"/>
    </row>
    <row r="17" spans="2:19" x14ac:dyDescent="0.2">
      <c r="B17" s="2"/>
      <c r="C17" s="1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3"/>
      <c r="R17" s="13"/>
      <c r="S17" s="17"/>
    </row>
    <row r="18" spans="2:19" x14ac:dyDescent="0.2">
      <c r="B18" s="2"/>
      <c r="C18" s="1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2"/>
    </row>
    <row r="19" spans="2:19" x14ac:dyDescent="0.2">
      <c r="B19" s="22" t="s">
        <v>17</v>
      </c>
      <c r="C19" s="1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9" x14ac:dyDescent="0.2">
      <c r="B20" s="2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3"/>
      <c r="O20" s="2"/>
    </row>
    <row r="21" spans="2:19" x14ac:dyDescent="0.2"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3"/>
      <c r="O21" s="2"/>
    </row>
    <row r="22" spans="2:19" x14ac:dyDescent="0.2">
      <c r="B22" s="2" t="s">
        <v>20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9" x14ac:dyDescent="0.2">
      <c r="B23" s="2" t="s">
        <v>34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9" x14ac:dyDescent="0.2">
      <c r="B24" s="2" t="s">
        <v>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9" x14ac:dyDescent="0.2"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9" x14ac:dyDescent="0.2"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9" x14ac:dyDescent="0.2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9" x14ac:dyDescent="0.2">
      <c r="B28" s="24" t="s">
        <v>30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9" x14ac:dyDescent="0.2">
      <c r="B29" s="24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9" x14ac:dyDescent="0.2">
      <c r="B30" s="25" t="s">
        <v>32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9" x14ac:dyDescent="0.2">
      <c r="B31" s="24" t="s">
        <v>31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4" spans="2:22" x14ac:dyDescent="0.2">
      <c r="B34" s="30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22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22" ht="13.5" thickBot="1" x14ac:dyDescent="0.25">
      <c r="B36" s="3"/>
      <c r="C36" s="3"/>
      <c r="D36" s="4">
        <v>1</v>
      </c>
      <c r="E36" s="4">
        <v>2</v>
      </c>
      <c r="F36" s="4">
        <v>3</v>
      </c>
      <c r="G36" s="4">
        <v>4</v>
      </c>
      <c r="H36" s="4">
        <f t="shared" ref="H36" si="11">G36+1</f>
        <v>5</v>
      </c>
      <c r="I36" s="4">
        <f t="shared" ref="I36" si="12">H36+1</f>
        <v>6</v>
      </c>
      <c r="J36" s="4">
        <f t="shared" ref="J36" si="13">I36+1</f>
        <v>7</v>
      </c>
      <c r="K36" s="4">
        <f>J36+1</f>
        <v>8</v>
      </c>
      <c r="L36" s="4">
        <f>K36+1</f>
        <v>9</v>
      </c>
      <c r="M36" s="4">
        <f t="shared" ref="M36:O36" si="14">L36+1</f>
        <v>10</v>
      </c>
      <c r="N36" s="4">
        <f t="shared" si="14"/>
        <v>11</v>
      </c>
      <c r="O36" s="4">
        <f t="shared" si="14"/>
        <v>12</v>
      </c>
    </row>
    <row r="37" spans="2:22" ht="38.25" x14ac:dyDescent="0.2">
      <c r="B37" s="26" t="s">
        <v>1</v>
      </c>
      <c r="C37" s="27" t="s">
        <v>2</v>
      </c>
      <c r="D37" s="8" t="s">
        <v>3</v>
      </c>
      <c r="E37" s="8" t="s">
        <v>4</v>
      </c>
      <c r="F37" s="8" t="s">
        <v>5</v>
      </c>
      <c r="G37" s="8" t="s">
        <v>6</v>
      </c>
      <c r="H37" s="7" t="s">
        <v>27</v>
      </c>
      <c r="I37" s="7" t="s">
        <v>7</v>
      </c>
      <c r="J37" s="8" t="s">
        <v>8</v>
      </c>
      <c r="K37" s="8" t="s">
        <v>9</v>
      </c>
      <c r="L37" s="8" t="s">
        <v>10</v>
      </c>
      <c r="M37" s="27" t="s">
        <v>11</v>
      </c>
      <c r="N37" s="8" t="s">
        <v>12</v>
      </c>
      <c r="O37" s="27" t="s">
        <v>13</v>
      </c>
    </row>
    <row r="38" spans="2:2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22" x14ac:dyDescent="0.2">
      <c r="B39" s="2" t="str">
        <f t="shared" ref="B39:C45" si="15">B7</f>
        <v>Atmos Energy Corporation</v>
      </c>
      <c r="C39" s="2" t="str">
        <f t="shared" si="15"/>
        <v>ATO</v>
      </c>
      <c r="D39" s="9">
        <v>3.48</v>
      </c>
      <c r="E39" s="9">
        <v>145.07211111111113</v>
      </c>
      <c r="F39" s="10">
        <f>IFERROR(D39/E39,"")</f>
        <v>2.3988070300670392E-2</v>
      </c>
      <c r="G39" s="10">
        <f>IFERROR(F39*(1+0.5*L39),"")</f>
        <v>2.4809661708468354E-2</v>
      </c>
      <c r="H39" s="10">
        <f t="shared" ref="H39:K45" si="16">H7</f>
        <v>7.0000000000000007E-2</v>
      </c>
      <c r="I39" s="10">
        <f t="shared" si="16"/>
        <v>0.06</v>
      </c>
      <c r="J39" s="10">
        <f t="shared" si="16"/>
        <v>7.2999999999999995E-2</v>
      </c>
      <c r="K39" s="10">
        <f t="shared" si="16"/>
        <v>7.0999999999999994E-2</v>
      </c>
      <c r="L39" s="10">
        <f>AVERAGE(H39:K39)</f>
        <v>6.8500000000000005E-2</v>
      </c>
      <c r="M39" s="11">
        <f t="shared" ref="M39:M45" si="17">$F39*(1+0.5*MIN($H39:$K39))+MIN($H39:$K39)</f>
        <v>8.4707712409690494E-2</v>
      </c>
      <c r="N39" s="10">
        <f t="shared" ref="N39:N45" si="18">G39+L39</f>
        <v>9.3309661708468356E-2</v>
      </c>
      <c r="O39" s="10">
        <f t="shared" ref="O39:O45" si="19">$F39*(1+0.5*MAX($H39:$K39))+MAX($H39:$K39)</f>
        <v>9.7863634866644858E-2</v>
      </c>
      <c r="P39" s="12"/>
      <c r="Q39" s="12"/>
      <c r="R39" s="13"/>
      <c r="S39" s="12"/>
      <c r="T39" s="13"/>
      <c r="U39" s="12"/>
      <c r="V39" s="13"/>
    </row>
    <row r="40" spans="2:22" x14ac:dyDescent="0.2">
      <c r="B40" s="2" t="str">
        <f t="shared" si="15"/>
        <v>New Jersey Resources Corporation</v>
      </c>
      <c r="C40" s="2" t="str">
        <f t="shared" si="15"/>
        <v>NJR</v>
      </c>
      <c r="D40" s="9">
        <v>1.8</v>
      </c>
      <c r="E40" s="9">
        <v>47.779111111111106</v>
      </c>
      <c r="F40" s="10">
        <f t="shared" ref="F40:F45" si="20">IFERROR(D40/E40,"")</f>
        <v>3.7673367254867314E-2</v>
      </c>
      <c r="G40" s="10">
        <f t="shared" ref="G40:G45" si="21">IFERROR(F40*(1+0.5*L40),"")</f>
        <v>3.8791010483428381E-2</v>
      </c>
      <c r="H40" s="10">
        <f t="shared" si="16"/>
        <v>0.05</v>
      </c>
      <c r="I40" s="10">
        <f t="shared" si="16"/>
        <v>0.05</v>
      </c>
      <c r="J40" s="10">
        <f t="shared" si="16"/>
        <v>7.8E-2</v>
      </c>
      <c r="K40" s="10" t="str">
        <f t="shared" si="16"/>
        <v>n/a</v>
      </c>
      <c r="L40" s="10">
        <f t="shared" ref="L40:L45" si="22">AVERAGE(H40:K40)</f>
        <v>5.9333333333333328E-2</v>
      </c>
      <c r="M40" s="11">
        <f t="shared" si="17"/>
        <v>8.8615201436238994E-2</v>
      </c>
      <c r="N40" s="10">
        <f t="shared" si="18"/>
        <v>9.8124343816761717E-2</v>
      </c>
      <c r="O40" s="10">
        <f t="shared" si="19"/>
        <v>0.11714262857780713</v>
      </c>
      <c r="P40" s="12"/>
      <c r="Q40" s="12"/>
      <c r="R40" s="13"/>
      <c r="S40" s="12"/>
      <c r="T40" s="13"/>
      <c r="U40" s="12"/>
      <c r="V40" s="13"/>
    </row>
    <row r="41" spans="2:22" x14ac:dyDescent="0.2">
      <c r="B41" s="2" t="str">
        <f t="shared" si="15"/>
        <v>NiSource Inc.</v>
      </c>
      <c r="C41" s="2" t="str">
        <f t="shared" si="15"/>
        <v>NI</v>
      </c>
      <c r="D41" s="9">
        <v>1.06</v>
      </c>
      <c r="E41" s="9">
        <v>37.999444444444464</v>
      </c>
      <c r="F41" s="10">
        <f>IFERROR(D41/E41,"")</f>
        <v>2.7895144665857675E-2</v>
      </c>
      <c r="G41" s="10">
        <f>IFERROR(F41*(1+0.5*L41),"")</f>
        <v>2.8957171054401366E-2</v>
      </c>
      <c r="H41" s="10">
        <f t="shared" si="16"/>
        <v>4.4999999999999998E-2</v>
      </c>
      <c r="I41" s="10">
        <f t="shared" si="16"/>
        <v>9.5000000000000001E-2</v>
      </c>
      <c r="J41" s="10">
        <f t="shared" si="16"/>
        <v>8.2576699999999989E-2</v>
      </c>
      <c r="K41" s="10">
        <f t="shared" si="16"/>
        <v>8.199999999999999E-2</v>
      </c>
      <c r="L41" s="10">
        <f>AVERAGE(H41:K41)</f>
        <v>7.6144175000000008E-2</v>
      </c>
      <c r="M41" s="11">
        <f>$F41*(1+0.5*MIN($H41:$K41))+MIN($H41:$K41)</f>
        <v>7.3522785420839468E-2</v>
      </c>
      <c r="N41" s="10">
        <f>G41+L41</f>
        <v>0.10510134605440137</v>
      </c>
      <c r="O41" s="10">
        <f>$F41*(1+0.5*MAX($H41:$K41))+MAX($H41:$K41)</f>
        <v>0.12422016403748593</v>
      </c>
      <c r="P41" s="12"/>
      <c r="Q41" s="12"/>
      <c r="R41" s="13"/>
      <c r="S41" s="12"/>
      <c r="T41" s="13"/>
      <c r="U41" s="12"/>
      <c r="V41" s="13"/>
    </row>
    <row r="42" spans="2:22" x14ac:dyDescent="0.2">
      <c r="B42" s="2" t="str">
        <f t="shared" si="15"/>
        <v>Northwest Natural Gas Company</v>
      </c>
      <c r="C42" s="2" t="str">
        <f t="shared" si="15"/>
        <v>NWN</v>
      </c>
      <c r="D42" s="9">
        <v>1.96</v>
      </c>
      <c r="E42" s="9">
        <v>41.036444444444463</v>
      </c>
      <c r="F42" s="10">
        <f t="shared" si="20"/>
        <v>4.7762422562058635E-2</v>
      </c>
      <c r="G42" s="10">
        <f t="shared" si="21"/>
        <v>4.883707706970495E-2</v>
      </c>
      <c r="H42" s="10">
        <f t="shared" si="16"/>
        <v>5.0000000000000001E-3</v>
      </c>
      <c r="I42" s="10">
        <f t="shared" si="16"/>
        <v>6.5000000000000002E-2</v>
      </c>
      <c r="J42" s="10">
        <f t="shared" si="16"/>
        <v>6.5000000000000002E-2</v>
      </c>
      <c r="K42" s="10" t="str">
        <f t="shared" si="16"/>
        <v>n/a</v>
      </c>
      <c r="L42" s="10">
        <f t="shared" si="22"/>
        <v>4.5000000000000005E-2</v>
      </c>
      <c r="M42" s="11">
        <f t="shared" si="17"/>
        <v>5.2881828618463779E-2</v>
      </c>
      <c r="N42" s="10">
        <f t="shared" si="18"/>
        <v>9.3837077069704955E-2</v>
      </c>
      <c r="O42" s="10">
        <f t="shared" si="19"/>
        <v>0.11431470129532553</v>
      </c>
      <c r="P42" s="12"/>
      <c r="Q42" s="12"/>
      <c r="R42" s="13"/>
      <c r="S42" s="12"/>
      <c r="T42" s="13"/>
      <c r="U42" s="12"/>
      <c r="V42" s="13"/>
    </row>
    <row r="43" spans="2:22" x14ac:dyDescent="0.2">
      <c r="B43" s="2" t="str">
        <f t="shared" si="15"/>
        <v>ONE Gas Inc.</v>
      </c>
      <c r="C43" s="2" t="str">
        <f t="shared" si="15"/>
        <v>OGS</v>
      </c>
      <c r="D43" s="9">
        <v>2.64</v>
      </c>
      <c r="E43" s="9">
        <v>72.356888888888903</v>
      </c>
      <c r="F43" s="10">
        <f t="shared" si="20"/>
        <v>3.6485814143474009E-2</v>
      </c>
      <c r="G43" s="10">
        <f t="shared" si="21"/>
        <v>3.7133437344520667E-2</v>
      </c>
      <c r="H43" s="10">
        <f t="shared" si="16"/>
        <v>2.5000000000000001E-2</v>
      </c>
      <c r="I43" s="10">
        <f t="shared" si="16"/>
        <v>0.04</v>
      </c>
      <c r="J43" s="10">
        <f t="shared" si="16"/>
        <v>0.03</v>
      </c>
      <c r="K43" s="10">
        <f t="shared" si="16"/>
        <v>4.7E-2</v>
      </c>
      <c r="L43" s="10">
        <f t="shared" si="22"/>
        <v>3.5500000000000004E-2</v>
      </c>
      <c r="M43" s="11">
        <f t="shared" si="17"/>
        <v>6.1941886820267432E-2</v>
      </c>
      <c r="N43" s="10">
        <f t="shared" si="18"/>
        <v>7.2633437344520671E-2</v>
      </c>
      <c r="O43" s="10">
        <f t="shared" si="19"/>
        <v>8.4343230775845657E-2</v>
      </c>
      <c r="P43" s="12"/>
      <c r="Q43" s="12"/>
      <c r="R43" s="13"/>
      <c r="S43" s="12"/>
      <c r="T43" s="13"/>
      <c r="U43" s="12"/>
      <c r="V43" s="13"/>
    </row>
    <row r="44" spans="2:22" x14ac:dyDescent="0.2">
      <c r="B44" s="2" t="str">
        <f t="shared" si="15"/>
        <v>Southwest Gas Holdings, Inc.</v>
      </c>
      <c r="C44" s="2" t="str">
        <f t="shared" si="15"/>
        <v>SWX</v>
      </c>
      <c r="D44" s="9">
        <v>2.48</v>
      </c>
      <c r="E44" s="9">
        <v>74.143999999999991</v>
      </c>
      <c r="F44" s="10">
        <f t="shared" si="20"/>
        <v>3.3448424687095385E-2</v>
      </c>
      <c r="G44" s="10">
        <f t="shared" si="21"/>
        <v>3.4680441663070063E-2</v>
      </c>
      <c r="H44" s="10">
        <f t="shared" si="16"/>
        <v>5.5E-2</v>
      </c>
      <c r="I44" s="10">
        <f t="shared" si="16"/>
        <v>0.1</v>
      </c>
      <c r="J44" s="10" t="str">
        <f t="shared" si="16"/>
        <v>n/a</v>
      </c>
      <c r="K44" s="10">
        <f t="shared" si="16"/>
        <v>6.6000000000000003E-2</v>
      </c>
      <c r="L44" s="10">
        <f t="shared" si="22"/>
        <v>7.3666666666666672E-2</v>
      </c>
      <c r="M44" s="11">
        <f t="shared" si="17"/>
        <v>8.9368256365990509E-2</v>
      </c>
      <c r="N44" s="10">
        <f t="shared" si="18"/>
        <v>0.10834710832973674</v>
      </c>
      <c r="O44" s="10">
        <f t="shared" si="19"/>
        <v>0.13512084592145016</v>
      </c>
      <c r="P44" s="12"/>
      <c r="Q44" s="12"/>
      <c r="R44" s="13"/>
      <c r="S44" s="12"/>
      <c r="T44" s="13"/>
      <c r="U44" s="12"/>
      <c r="V44" s="13"/>
    </row>
    <row r="45" spans="2:22" x14ac:dyDescent="0.2">
      <c r="B45" s="2" t="str">
        <f t="shared" si="15"/>
        <v>Spire, Inc.</v>
      </c>
      <c r="C45" s="2" t="str">
        <f t="shared" si="15"/>
        <v>SR</v>
      </c>
      <c r="D45" s="9">
        <v>3.14</v>
      </c>
      <c r="E45" s="9">
        <v>71.844555555555544</v>
      </c>
      <c r="F45" s="10">
        <f t="shared" si="20"/>
        <v>4.3705469060518011E-2</v>
      </c>
      <c r="G45" s="10">
        <f t="shared" si="21"/>
        <v>4.4966397519877029E-2</v>
      </c>
      <c r="H45" s="10">
        <f t="shared" si="16"/>
        <v>0.04</v>
      </c>
      <c r="I45" s="10">
        <f t="shared" si="16"/>
        <v>4.4999999999999998E-2</v>
      </c>
      <c r="J45" s="10">
        <f t="shared" si="16"/>
        <v>8.0804700000000007E-2</v>
      </c>
      <c r="K45" s="10">
        <f t="shared" si="16"/>
        <v>6.5000000000000002E-2</v>
      </c>
      <c r="L45" s="10">
        <f t="shared" si="22"/>
        <v>5.7701175E-2</v>
      </c>
      <c r="M45" s="11">
        <f t="shared" si="17"/>
        <v>8.4579578441728365E-2</v>
      </c>
      <c r="N45" s="10">
        <f t="shared" si="18"/>
        <v>0.10266757251987703</v>
      </c>
      <c r="O45" s="10">
        <f t="shared" si="19"/>
        <v>0.12627597271841523</v>
      </c>
      <c r="P45" s="12"/>
      <c r="Q45" s="12"/>
      <c r="R45" s="13"/>
      <c r="S45" s="12"/>
      <c r="T45" s="13"/>
      <c r="U45" s="12"/>
      <c r="V45" s="13"/>
    </row>
    <row r="46" spans="2:22" ht="13.35" customHeight="1" x14ac:dyDescent="0.2">
      <c r="B46" s="14"/>
      <c r="C46" s="6"/>
      <c r="D46" s="15"/>
      <c r="E46" s="15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</row>
    <row r="47" spans="2:22" ht="13.35" customHeight="1" x14ac:dyDescent="0.2">
      <c r="B47" s="18" t="s">
        <v>15</v>
      </c>
      <c r="C47" s="19"/>
      <c r="D47" s="20"/>
      <c r="E47" s="20"/>
      <c r="F47" s="21">
        <f t="shared" ref="F47:O47" si="23">MEDIAN(F39:F45)</f>
        <v>3.6485814143474009E-2</v>
      </c>
      <c r="G47" s="21">
        <f t="shared" si="23"/>
        <v>3.7133437344520667E-2</v>
      </c>
      <c r="H47" s="21">
        <f t="shared" si="23"/>
        <v>4.4999999999999998E-2</v>
      </c>
      <c r="I47" s="21">
        <f t="shared" ref="I47" si="24">MEDIAN(I39:I45)</f>
        <v>0.06</v>
      </c>
      <c r="J47" s="21">
        <f t="shared" si="23"/>
        <v>7.5499999999999998E-2</v>
      </c>
      <c r="K47" s="21">
        <f t="shared" si="23"/>
        <v>6.6000000000000003E-2</v>
      </c>
      <c r="L47" s="21">
        <f t="shared" si="23"/>
        <v>5.9333333333333328E-2</v>
      </c>
      <c r="M47" s="21">
        <f t="shared" si="23"/>
        <v>8.4579578441728365E-2</v>
      </c>
      <c r="N47" s="21">
        <f t="shared" si="23"/>
        <v>9.8124343816761717E-2</v>
      </c>
      <c r="O47" s="21">
        <f t="shared" si="23"/>
        <v>0.11714262857780713</v>
      </c>
      <c r="P47" s="17"/>
    </row>
    <row r="48" spans="2:22" ht="13.35" customHeight="1" x14ac:dyDescent="0.2">
      <c r="B48" s="14" t="s">
        <v>16</v>
      </c>
      <c r="C48" s="6"/>
      <c r="D48" s="15"/>
      <c r="E48" s="15"/>
      <c r="F48" s="16">
        <f t="shared" ref="F48:O48" si="25">AVERAGE(F39:F45)</f>
        <v>3.5851244667791639E-2</v>
      </c>
      <c r="G48" s="16">
        <f t="shared" si="25"/>
        <v>3.6882170977638684E-2</v>
      </c>
      <c r="H48" s="16">
        <f t="shared" si="25"/>
        <v>4.1428571428571426E-2</v>
      </c>
      <c r="I48" s="16">
        <f t="shared" ref="I48" si="26">AVERAGE(I39:I45)</f>
        <v>6.5000000000000002E-2</v>
      </c>
      <c r="J48" s="16">
        <f t="shared" si="25"/>
        <v>6.8230233333333321E-2</v>
      </c>
      <c r="K48" s="16">
        <f t="shared" si="25"/>
        <v>6.6199999999999995E-2</v>
      </c>
      <c r="L48" s="16">
        <f t="shared" si="25"/>
        <v>5.940647857142857E-2</v>
      </c>
      <c r="M48" s="16">
        <f t="shared" si="25"/>
        <v>7.6516749930459857E-2</v>
      </c>
      <c r="N48" s="16">
        <f t="shared" si="25"/>
        <v>9.6288649549067254E-2</v>
      </c>
      <c r="O48" s="16">
        <f t="shared" si="25"/>
        <v>0.11418302545613922</v>
      </c>
      <c r="P48" s="17"/>
    </row>
    <row r="49" spans="2:15" x14ac:dyDescent="0.2">
      <c r="B49" s="28"/>
      <c r="C49" s="2"/>
      <c r="D49" s="2"/>
      <c r="E49" s="2"/>
      <c r="F49" s="2"/>
      <c r="G49" s="2"/>
      <c r="H49" s="29"/>
      <c r="I49" s="29"/>
      <c r="J49" s="29"/>
      <c r="K49" s="29"/>
      <c r="L49" s="29"/>
      <c r="M49" s="29"/>
      <c r="N49" s="29"/>
    </row>
    <row r="50" spans="2:15" x14ac:dyDescent="0.2">
      <c r="B50" s="28"/>
      <c r="C50" s="2"/>
      <c r="D50" s="2"/>
      <c r="E50" s="2"/>
      <c r="F50" s="2"/>
      <c r="G50" s="2"/>
      <c r="H50" s="29"/>
      <c r="I50" s="29"/>
      <c r="J50" s="29"/>
      <c r="K50" s="29"/>
      <c r="L50" s="29"/>
      <c r="M50" s="29"/>
      <c r="N50" s="29"/>
    </row>
    <row r="51" spans="2:15" x14ac:dyDescent="0.2">
      <c r="B51" s="22" t="s">
        <v>17</v>
      </c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x14ac:dyDescent="0.2">
      <c r="B52" s="2" t="str">
        <f>B20</f>
        <v>[1] Source: Bloomberg Professional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x14ac:dyDescent="0.2">
      <c r="B53" s="2" t="s">
        <v>23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x14ac:dyDescent="0.2">
      <c r="B54" s="2" t="str">
        <f t="shared" ref="B54:B63" si="27">B22</f>
        <v>[3] Equals [1] / [2]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 x14ac:dyDescent="0.2">
      <c r="B55" s="2" t="str">
        <f t="shared" si="27"/>
        <v>[4] Equals [3] x (1 + 0.50 x [9])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x14ac:dyDescent="0.2">
      <c r="B56" s="2" t="str">
        <f t="shared" si="27"/>
        <v>[5] Source: Value Line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x14ac:dyDescent="0.2">
      <c r="B57" s="2" t="str">
        <f t="shared" si="27"/>
        <v>[6] Source: Value Line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 x14ac:dyDescent="0.2">
      <c r="B58" s="2" t="str">
        <f t="shared" si="27"/>
        <v>[7] Source: S&amp;P Capital IQ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 x14ac:dyDescent="0.2">
      <c r="B59" s="2" t="str">
        <f t="shared" si="27"/>
        <v>[8] Source: Zacks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 x14ac:dyDescent="0.2">
      <c r="B60" s="2" t="str">
        <f t="shared" si="27"/>
        <v>[9] Equals Average ([5], [6], [7], [8])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x14ac:dyDescent="0.2">
      <c r="B61" s="2" t="str">
        <f t="shared" si="27"/>
        <v>[10] Equals [3] x (1 + 0.50 x Minimum ([5], [6], [7], [8]) + Minimum ([5], [6], [7], [8])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x14ac:dyDescent="0.2">
      <c r="B62" s="2" t="str">
        <f t="shared" si="27"/>
        <v>[11] Equals [4] + [9]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 x14ac:dyDescent="0.2">
      <c r="B63" s="2" t="str">
        <f t="shared" si="27"/>
        <v>[12] Equals [3] x (1 + 0.50 x Maximum ([5], [6], [7], [8]) + Maximum ([5], [6], [7], [8])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x14ac:dyDescent="0.2">
      <c r="B64" s="2"/>
    </row>
    <row r="66" spans="2:22" x14ac:dyDescent="0.2">
      <c r="B66" s="30" t="s">
        <v>24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2:22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22" ht="13.5" thickBot="1" x14ac:dyDescent="0.25">
      <c r="B68" s="3"/>
      <c r="C68" s="3"/>
      <c r="D68" s="4">
        <v>1</v>
      </c>
      <c r="E68" s="4">
        <v>2</v>
      </c>
      <c r="F68" s="4">
        <v>3</v>
      </c>
      <c r="G68" s="4">
        <v>4</v>
      </c>
      <c r="H68" s="4">
        <f t="shared" ref="H68" si="28">G68+1</f>
        <v>5</v>
      </c>
      <c r="I68" s="4">
        <f t="shared" ref="I68" si="29">H68+1</f>
        <v>6</v>
      </c>
      <c r="J68" s="4">
        <f t="shared" ref="J68" si="30">I68+1</f>
        <v>7</v>
      </c>
      <c r="K68" s="4">
        <f>J68+1</f>
        <v>8</v>
      </c>
      <c r="L68" s="4">
        <f>K68+1</f>
        <v>9</v>
      </c>
      <c r="M68" s="4">
        <f t="shared" ref="M68:O68" si="31">L68+1</f>
        <v>10</v>
      </c>
      <c r="N68" s="4">
        <f t="shared" si="31"/>
        <v>11</v>
      </c>
      <c r="O68" s="4">
        <f t="shared" si="31"/>
        <v>12</v>
      </c>
    </row>
    <row r="69" spans="2:22" ht="38.25" x14ac:dyDescent="0.2">
      <c r="B69" s="26" t="s">
        <v>1</v>
      </c>
      <c r="C69" s="27" t="s">
        <v>2</v>
      </c>
      <c r="D69" s="8" t="s">
        <v>3</v>
      </c>
      <c r="E69" s="8" t="s">
        <v>4</v>
      </c>
      <c r="F69" s="8" t="s">
        <v>5</v>
      </c>
      <c r="G69" s="8" t="s">
        <v>6</v>
      </c>
      <c r="H69" s="7" t="s">
        <v>27</v>
      </c>
      <c r="I69" s="7" t="s">
        <v>7</v>
      </c>
      <c r="J69" s="8" t="s">
        <v>8</v>
      </c>
      <c r="K69" s="8" t="s">
        <v>9</v>
      </c>
      <c r="L69" s="8" t="s">
        <v>10</v>
      </c>
      <c r="M69" s="27" t="s">
        <v>11</v>
      </c>
      <c r="N69" s="8" t="s">
        <v>12</v>
      </c>
      <c r="O69" s="27" t="s">
        <v>13</v>
      </c>
    </row>
    <row r="70" spans="2:22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22" x14ac:dyDescent="0.2">
      <c r="B71" s="2" t="str">
        <f t="shared" ref="B71:C77" si="32">B39</f>
        <v>Atmos Energy Corporation</v>
      </c>
      <c r="C71" s="2" t="str">
        <f t="shared" si="32"/>
        <v>ATO</v>
      </c>
      <c r="D71" s="9">
        <v>3.48</v>
      </c>
      <c r="E71" s="9">
        <v>139.72772222222224</v>
      </c>
      <c r="F71" s="10">
        <f t="shared" ref="F71:F77" si="33">IFERROR(D71/E71,"")</f>
        <v>2.4905580257476939E-2</v>
      </c>
      <c r="G71" s="10">
        <f t="shared" ref="G71:G77" si="34">IFERROR(F71*(1+0.5*L71),"")</f>
        <v>2.5758596381295528E-2</v>
      </c>
      <c r="H71" s="10">
        <f t="shared" ref="H71:H77" si="35">H39</f>
        <v>7.0000000000000007E-2</v>
      </c>
      <c r="I71" s="10">
        <f t="shared" ref="I71" si="36">I39</f>
        <v>0.06</v>
      </c>
      <c r="J71" s="10">
        <f t="shared" ref="J71:K77" si="37">J39</f>
        <v>7.2999999999999995E-2</v>
      </c>
      <c r="K71" s="10">
        <f t="shared" si="37"/>
        <v>7.0999999999999994E-2</v>
      </c>
      <c r="L71" s="10">
        <f t="shared" ref="L71:L77" si="38">AVERAGE(H71:K71)</f>
        <v>6.8500000000000005E-2</v>
      </c>
      <c r="M71" s="11">
        <f>$F71*(1+0.5*MIN($H71:$K71))+MIN($H71:$K71)</f>
        <v>8.5652747665201243E-2</v>
      </c>
      <c r="N71" s="10">
        <f t="shared" ref="N71:N77" si="39">G71+L71</f>
        <v>9.4258596381295537E-2</v>
      </c>
      <c r="O71" s="10">
        <f t="shared" ref="O71:O77" si="40">$F71*(1+0.5*MAX($H71:$K71))+MAX($H71:$K71)</f>
        <v>9.8814633936874841E-2</v>
      </c>
      <c r="P71" s="12"/>
      <c r="Q71" s="12"/>
      <c r="R71" s="13"/>
      <c r="S71" s="12"/>
      <c r="T71" s="13"/>
      <c r="U71" s="12"/>
      <c r="V71" s="13"/>
    </row>
    <row r="72" spans="2:22" x14ac:dyDescent="0.2">
      <c r="B72" s="2" t="str">
        <f t="shared" si="32"/>
        <v>New Jersey Resources Corporation</v>
      </c>
      <c r="C72" s="2" t="str">
        <f t="shared" si="32"/>
        <v>NJR</v>
      </c>
      <c r="D72" s="9">
        <v>1.8</v>
      </c>
      <c r="E72" s="9">
        <v>46.99783333333334</v>
      </c>
      <c r="F72" s="10">
        <f t="shared" si="33"/>
        <v>3.8299637926571081E-2</v>
      </c>
      <c r="G72" s="10">
        <f t="shared" si="34"/>
        <v>3.9435860518392693E-2</v>
      </c>
      <c r="H72" s="10">
        <f t="shared" si="35"/>
        <v>0.05</v>
      </c>
      <c r="I72" s="10">
        <f t="shared" ref="I72" si="41">I40</f>
        <v>0.05</v>
      </c>
      <c r="J72" s="10">
        <f t="shared" si="37"/>
        <v>7.8E-2</v>
      </c>
      <c r="K72" s="10" t="str">
        <f t="shared" si="37"/>
        <v>n/a</v>
      </c>
      <c r="L72" s="10">
        <f t="shared" si="38"/>
        <v>5.9333333333333328E-2</v>
      </c>
      <c r="M72" s="11">
        <f t="shared" ref="M72:M77" si="42">$F72*(1+0.5*MIN($H72:$K72))+MIN($H72:$K72)</f>
        <v>8.9257128874735359E-2</v>
      </c>
      <c r="N72" s="10">
        <f t="shared" si="39"/>
        <v>9.8769193851726028E-2</v>
      </c>
      <c r="O72" s="10">
        <f t="shared" si="40"/>
        <v>0.11779332380570735</v>
      </c>
      <c r="P72" s="12"/>
      <c r="Q72" s="12"/>
      <c r="R72" s="13"/>
      <c r="S72" s="12"/>
      <c r="T72" s="13"/>
      <c r="U72" s="12"/>
      <c r="V72" s="13"/>
    </row>
    <row r="73" spans="2:22" x14ac:dyDescent="0.2">
      <c r="B73" s="2" t="str">
        <f t="shared" si="32"/>
        <v>NiSource Inc.</v>
      </c>
      <c r="C73" s="2" t="str">
        <f t="shared" si="32"/>
        <v>NI</v>
      </c>
      <c r="D73" s="9">
        <v>1.06</v>
      </c>
      <c r="E73" s="9">
        <v>35.669000000000011</v>
      </c>
      <c r="F73" s="10">
        <f>IFERROR(D73/E73,"")</f>
        <v>2.9717682020802369E-2</v>
      </c>
      <c r="G73" s="10">
        <f>IFERROR(F73*(1+0.5*L73),"")</f>
        <v>3.0849096210995533E-2</v>
      </c>
      <c r="H73" s="10">
        <f t="shared" si="35"/>
        <v>4.4999999999999998E-2</v>
      </c>
      <c r="I73" s="10">
        <f t="shared" ref="I73" si="43">I41</f>
        <v>9.5000000000000001E-2</v>
      </c>
      <c r="J73" s="10">
        <f t="shared" si="37"/>
        <v>8.2576699999999989E-2</v>
      </c>
      <c r="K73" s="10">
        <f t="shared" si="37"/>
        <v>8.199999999999999E-2</v>
      </c>
      <c r="L73" s="10">
        <f>AVERAGE(H73:K73)</f>
        <v>7.6144175000000008E-2</v>
      </c>
      <c r="M73" s="11">
        <f>$F73*(1+0.5*MIN($H73:$K73))+MIN($H73:$K73)</f>
        <v>7.5386329866270418E-2</v>
      </c>
      <c r="N73" s="10">
        <f>G73+L73</f>
        <v>0.10699327121099554</v>
      </c>
      <c r="O73" s="10">
        <f>$F73*(1+0.5*MAX($H73:$K73))+MAX($H73:$K73)</f>
        <v>0.12612927191679049</v>
      </c>
      <c r="P73" s="12"/>
      <c r="Q73" s="12"/>
      <c r="R73" s="13"/>
      <c r="S73" s="12"/>
      <c r="T73" s="13"/>
      <c r="U73" s="12"/>
      <c r="V73" s="13"/>
    </row>
    <row r="74" spans="2:22" x14ac:dyDescent="0.2">
      <c r="B74" s="2" t="str">
        <f t="shared" si="32"/>
        <v>Northwest Natural Gas Company</v>
      </c>
      <c r="C74" s="2" t="str">
        <f t="shared" si="32"/>
        <v>NWN</v>
      </c>
      <c r="D74" s="9">
        <v>1.96</v>
      </c>
      <c r="E74" s="9">
        <v>40.386388888888902</v>
      </c>
      <c r="F74" s="10">
        <f t="shared" si="33"/>
        <v>4.8531202068903836E-2</v>
      </c>
      <c r="G74" s="10">
        <f t="shared" si="34"/>
        <v>4.962315411545417E-2</v>
      </c>
      <c r="H74" s="10">
        <f t="shared" si="35"/>
        <v>5.0000000000000001E-3</v>
      </c>
      <c r="I74" s="10">
        <f t="shared" ref="I74" si="44">I42</f>
        <v>6.5000000000000002E-2</v>
      </c>
      <c r="J74" s="10">
        <f t="shared" si="37"/>
        <v>6.5000000000000002E-2</v>
      </c>
      <c r="K74" s="10" t="str">
        <f t="shared" si="37"/>
        <v>n/a</v>
      </c>
      <c r="L74" s="10">
        <f t="shared" si="38"/>
        <v>4.5000000000000005E-2</v>
      </c>
      <c r="M74" s="11">
        <f t="shared" si="42"/>
        <v>5.3652530074076089E-2</v>
      </c>
      <c r="N74" s="10">
        <f t="shared" si="39"/>
        <v>9.4623154115454175E-2</v>
      </c>
      <c r="O74" s="10">
        <f t="shared" si="40"/>
        <v>0.11510846613614321</v>
      </c>
      <c r="P74" s="12"/>
      <c r="Q74" s="12"/>
      <c r="R74" s="13"/>
      <c r="S74" s="12"/>
      <c r="T74" s="13"/>
      <c r="U74" s="12"/>
      <c r="V74" s="13"/>
    </row>
    <row r="75" spans="2:22" x14ac:dyDescent="0.2">
      <c r="B75" s="2" t="str">
        <f t="shared" si="32"/>
        <v>ONE Gas Inc.</v>
      </c>
      <c r="C75" s="2" t="str">
        <f t="shared" si="32"/>
        <v>OGS</v>
      </c>
      <c r="D75" s="9">
        <v>2.64</v>
      </c>
      <c r="E75" s="9">
        <v>71.614444444444487</v>
      </c>
      <c r="F75" s="10">
        <f t="shared" si="33"/>
        <v>3.6864071493956818E-2</v>
      </c>
      <c r="G75" s="10">
        <f t="shared" si="34"/>
        <v>3.7518408762974548E-2</v>
      </c>
      <c r="H75" s="10">
        <f t="shared" si="35"/>
        <v>2.5000000000000001E-2</v>
      </c>
      <c r="I75" s="10">
        <f t="shared" ref="I75" si="45">I43</f>
        <v>0.04</v>
      </c>
      <c r="J75" s="10">
        <f t="shared" si="37"/>
        <v>0.03</v>
      </c>
      <c r="K75" s="10">
        <f t="shared" si="37"/>
        <v>4.7E-2</v>
      </c>
      <c r="L75" s="10">
        <f t="shared" si="38"/>
        <v>3.5500000000000004E-2</v>
      </c>
      <c r="M75" s="11">
        <f t="shared" si="42"/>
        <v>6.2324872387631278E-2</v>
      </c>
      <c r="N75" s="10">
        <f t="shared" si="39"/>
        <v>7.3018408762974552E-2</v>
      </c>
      <c r="O75" s="10">
        <f t="shared" si="40"/>
        <v>8.4730377174064814E-2</v>
      </c>
      <c r="P75" s="12"/>
      <c r="Q75" s="12"/>
      <c r="R75" s="13"/>
      <c r="S75" s="12"/>
      <c r="T75" s="13"/>
      <c r="U75" s="12"/>
      <c r="V75" s="13"/>
    </row>
    <row r="76" spans="2:22" x14ac:dyDescent="0.2">
      <c r="B76" s="2" t="str">
        <f t="shared" si="32"/>
        <v>Southwest Gas Holdings, Inc.</v>
      </c>
      <c r="C76" s="2" t="str">
        <f t="shared" si="32"/>
        <v>SWX</v>
      </c>
      <c r="D76" s="9">
        <v>2.48</v>
      </c>
      <c r="E76" s="9">
        <v>73.648833333333343</v>
      </c>
      <c r="F76" s="10">
        <f t="shared" si="33"/>
        <v>3.3673310054696495E-2</v>
      </c>
      <c r="G76" s="10">
        <f t="shared" si="34"/>
        <v>3.4913610308377814E-2</v>
      </c>
      <c r="H76" s="10">
        <f t="shared" si="35"/>
        <v>5.5E-2</v>
      </c>
      <c r="I76" s="10">
        <f t="shared" ref="I76" si="46">I44</f>
        <v>0.1</v>
      </c>
      <c r="J76" s="10" t="str">
        <f t="shared" si="37"/>
        <v>n/a</v>
      </c>
      <c r="K76" s="10">
        <f t="shared" si="37"/>
        <v>6.6000000000000003E-2</v>
      </c>
      <c r="L76" s="10">
        <f t="shared" si="38"/>
        <v>7.3666666666666672E-2</v>
      </c>
      <c r="M76" s="11">
        <f t="shared" si="42"/>
        <v>8.959932608120065E-2</v>
      </c>
      <c r="N76" s="10">
        <f t="shared" si="39"/>
        <v>0.10858027697504449</v>
      </c>
      <c r="O76" s="10">
        <f t="shared" si="40"/>
        <v>0.13535697555743131</v>
      </c>
      <c r="P76" s="12"/>
      <c r="Q76" s="12"/>
      <c r="R76" s="13"/>
      <c r="S76" s="12"/>
      <c r="T76" s="13"/>
      <c r="U76" s="12"/>
      <c r="V76" s="13"/>
    </row>
    <row r="77" spans="2:22" x14ac:dyDescent="0.2">
      <c r="B77" s="2" t="str">
        <f t="shared" si="32"/>
        <v>Spire, Inc.</v>
      </c>
      <c r="C77" s="2" t="str">
        <f t="shared" si="32"/>
        <v>SR</v>
      </c>
      <c r="D77" s="9">
        <v>3.14</v>
      </c>
      <c r="E77" s="9">
        <v>68.616166666666686</v>
      </c>
      <c r="F77" s="10">
        <f t="shared" si="33"/>
        <v>4.5761810263373295E-2</v>
      </c>
      <c r="G77" s="10">
        <f t="shared" si="34"/>
        <v>4.7082065374535145E-2</v>
      </c>
      <c r="H77" s="10">
        <f t="shared" si="35"/>
        <v>0.04</v>
      </c>
      <c r="I77" s="10">
        <f t="shared" ref="I77" si="47">I45</f>
        <v>4.4999999999999998E-2</v>
      </c>
      <c r="J77" s="10">
        <f t="shared" si="37"/>
        <v>8.0804700000000007E-2</v>
      </c>
      <c r="K77" s="10">
        <f t="shared" si="37"/>
        <v>6.5000000000000002E-2</v>
      </c>
      <c r="L77" s="10">
        <f t="shared" si="38"/>
        <v>5.7701175E-2</v>
      </c>
      <c r="M77" s="11">
        <f t="shared" si="42"/>
        <v>8.6677046468640773E-2</v>
      </c>
      <c r="N77" s="10">
        <f t="shared" si="39"/>
        <v>0.10478324037453515</v>
      </c>
      <c r="O77" s="10">
        <f t="shared" si="40"/>
        <v>0.1284153949382677</v>
      </c>
      <c r="P77" s="12"/>
      <c r="Q77" s="12"/>
      <c r="R77" s="13"/>
      <c r="S77" s="12"/>
      <c r="T77" s="13"/>
      <c r="U77" s="12"/>
      <c r="V77" s="13"/>
    </row>
    <row r="78" spans="2:22" x14ac:dyDescent="0.2">
      <c r="B78" s="14"/>
      <c r="C78" s="6"/>
      <c r="D78" s="15"/>
      <c r="E78" s="15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2"/>
    </row>
    <row r="79" spans="2:22" x14ac:dyDescent="0.2">
      <c r="B79" s="18" t="s">
        <v>15</v>
      </c>
      <c r="C79" s="19"/>
      <c r="D79" s="20"/>
      <c r="E79" s="20"/>
      <c r="F79" s="21">
        <f t="shared" ref="F79:O79" si="48">MEDIAN(F71:F77)</f>
        <v>3.6864071493956818E-2</v>
      </c>
      <c r="G79" s="21">
        <f t="shared" si="48"/>
        <v>3.7518408762974548E-2</v>
      </c>
      <c r="H79" s="21">
        <f t="shared" si="48"/>
        <v>4.4999999999999998E-2</v>
      </c>
      <c r="I79" s="21">
        <f t="shared" ref="I79" si="49">MEDIAN(I71:I77)</f>
        <v>0.06</v>
      </c>
      <c r="J79" s="21">
        <f t="shared" si="48"/>
        <v>7.5499999999999998E-2</v>
      </c>
      <c r="K79" s="21">
        <f t="shared" si="48"/>
        <v>6.6000000000000003E-2</v>
      </c>
      <c r="L79" s="21">
        <f t="shared" si="48"/>
        <v>5.9333333333333328E-2</v>
      </c>
      <c r="M79" s="21">
        <f t="shared" si="48"/>
        <v>8.5652747665201243E-2</v>
      </c>
      <c r="N79" s="21">
        <f t="shared" si="48"/>
        <v>9.8769193851726028E-2</v>
      </c>
      <c r="O79" s="21">
        <f t="shared" si="48"/>
        <v>0.11779332380570735</v>
      </c>
      <c r="P79" s="12"/>
    </row>
    <row r="80" spans="2:22" x14ac:dyDescent="0.2">
      <c r="B80" s="14" t="s">
        <v>16</v>
      </c>
      <c r="C80" s="6"/>
      <c r="D80" s="15"/>
      <c r="E80" s="15"/>
      <c r="F80" s="16">
        <f t="shared" ref="F80:O80" si="50">AVERAGE(F71:F77)</f>
        <v>3.682189915511154E-2</v>
      </c>
      <c r="G80" s="16">
        <f t="shared" si="50"/>
        <v>3.7882970238860773E-2</v>
      </c>
      <c r="H80" s="16">
        <f t="shared" si="50"/>
        <v>4.1428571428571426E-2</v>
      </c>
      <c r="I80" s="16">
        <f t="shared" ref="I80" si="51">AVERAGE(I71:I77)</f>
        <v>6.5000000000000002E-2</v>
      </c>
      <c r="J80" s="16">
        <f t="shared" si="50"/>
        <v>6.8230233333333321E-2</v>
      </c>
      <c r="K80" s="16">
        <f t="shared" si="50"/>
        <v>6.6199999999999995E-2</v>
      </c>
      <c r="L80" s="16">
        <f t="shared" si="50"/>
        <v>5.940647857142857E-2</v>
      </c>
      <c r="M80" s="16">
        <f t="shared" si="50"/>
        <v>7.7507140202536559E-2</v>
      </c>
      <c r="N80" s="16">
        <f t="shared" si="50"/>
        <v>9.728944881028935E-2</v>
      </c>
      <c r="O80" s="16">
        <f t="shared" si="50"/>
        <v>0.11519263478075425</v>
      </c>
    </row>
    <row r="81" spans="2:15" x14ac:dyDescent="0.2">
      <c r="B81" s="28"/>
      <c r="C81" s="2"/>
      <c r="D81" s="2"/>
      <c r="E81" s="2"/>
      <c r="F81" s="2"/>
      <c r="G81" s="2"/>
      <c r="H81" s="29"/>
      <c r="I81" s="29"/>
      <c r="J81" s="29"/>
      <c r="K81" s="29"/>
      <c r="L81" s="29"/>
      <c r="M81" s="29"/>
      <c r="N81" s="29"/>
    </row>
    <row r="82" spans="2:15" x14ac:dyDescent="0.2">
      <c r="B82" s="2"/>
      <c r="C82" s="1"/>
      <c r="D82" s="9"/>
      <c r="E82" s="9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2:15" x14ac:dyDescent="0.2">
      <c r="B83" s="22" t="s">
        <v>17</v>
      </c>
      <c r="C83" s="14"/>
      <c r="D83" s="2"/>
      <c r="E83" s="2"/>
      <c r="F83" s="2"/>
      <c r="G83" s="2"/>
      <c r="H83" s="29"/>
      <c r="I83" s="29"/>
      <c r="J83" s="29"/>
      <c r="K83" s="29"/>
      <c r="L83" s="29"/>
      <c r="M83" s="29"/>
      <c r="N83" s="29"/>
    </row>
    <row r="84" spans="2:15" x14ac:dyDescent="0.2">
      <c r="B84" s="2" t="str">
        <f>B20</f>
        <v>[1] Source: Bloomberg Professional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x14ac:dyDescent="0.2">
      <c r="B85" s="2" t="s">
        <v>25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x14ac:dyDescent="0.2">
      <c r="B86" s="2" t="str">
        <f>B22</f>
        <v>[3] Equals [1] / [2]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x14ac:dyDescent="0.2">
      <c r="B87" s="2" t="str">
        <f>B23</f>
        <v>[4] Equals [3] x (1 + 0.50 x [9])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x14ac:dyDescent="0.2">
      <c r="B88" s="2" t="str">
        <f>B24</f>
        <v>[5] Source: Value Line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x14ac:dyDescent="0.2">
      <c r="B89" s="2" t="str">
        <f>B25</f>
        <v>[6] Source: Value Line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x14ac:dyDescent="0.2">
      <c r="B90" s="2" t="str">
        <f t="shared" ref="B90:B95" si="52">B26</f>
        <v>[7] Source: S&amp;P Capital IQ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x14ac:dyDescent="0.2">
      <c r="B91" s="2" t="str">
        <f t="shared" si="52"/>
        <v>[8] Source: Zacks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x14ac:dyDescent="0.2">
      <c r="B92" s="2" t="str">
        <f t="shared" si="52"/>
        <v>[9] Equals Average ([5], [6], [7], [8])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x14ac:dyDescent="0.2">
      <c r="B93" s="2" t="str">
        <f t="shared" si="52"/>
        <v>[10] Equals [3] x (1 + 0.50 x Minimum ([5], [6], [7], [8]) + Minimum ([5], [6], [7], [8])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 x14ac:dyDescent="0.2">
      <c r="B94" s="2" t="str">
        <f t="shared" si="52"/>
        <v>[11] Equals [4] + [9]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 x14ac:dyDescent="0.2">
      <c r="B95" s="2" t="str">
        <f t="shared" si="52"/>
        <v>[12] Equals [3] x (1 + 0.50 x Maximum ([5], [6], [7], [8]) + Maximum ([5], [6], [7], [8])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x14ac:dyDescent="0.2">
      <c r="B96" s="2"/>
    </row>
  </sheetData>
  <mergeCells count="3">
    <mergeCell ref="B2:O2"/>
    <mergeCell ref="B34:O34"/>
    <mergeCell ref="B66:O66"/>
  </mergeCells>
  <printOptions horizontalCentered="1"/>
  <pageMargins left="0.7" right="0.7" top="1.25" bottom="0.75" header="0.3" footer="0.3"/>
  <pageSetup scale="67" fitToHeight="0" orientation="landscape" useFirstPageNumber="1" r:id="rId1"/>
  <headerFooter>
    <oddHeader xml:space="preserve">&amp;RKyPSC Case No. 2025-00125
STAFF-DR-02-015 Attachment 1
 Page &amp;P of &amp;N
</oddHeader>
  </headerFooter>
  <rowBreaks count="2" manualBreakCount="2">
    <brk id="32" min="1" max="17" man="1"/>
    <brk id="64" min="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F1D60124-8810-40CE-A3F0-9D342C93DF33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07BA5C4F-1CBB-48A8-B0BC-3351D7F56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366F3-81AA-408B-AD2E-09B56D44A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BD5072-8FB8-4ED2-8203-F88A64626B65}">
  <ds:schemaRefs>
    <ds:schemaRef ds:uri="http://schemas.microsoft.com/office/2006/documentManagement/types"/>
    <ds:schemaRef ds:uri="6c836d23-bd62-4bc8-8279-d47645d2dce0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02-015 Attachment 1</vt:lpstr>
      <vt:lpstr>'02-015 Attachment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Nowak</dc:creator>
  <cp:lastModifiedBy>D'Ascenzo, Rocco</cp:lastModifiedBy>
  <dcterms:created xsi:type="dcterms:W3CDTF">2025-07-14T06:00:23Z</dcterms:created>
  <dcterms:modified xsi:type="dcterms:W3CDTF">2025-07-14T19:05:42Z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{6E6FD8C3-396E-4132-8A5F-CCC15728F124}</vt:lpwstr>
  </property>
  <property fmtid="{D5CDD505-2E9C-101B-9397-08002B2CF9AE}" pid="3" name="ContentTypeId">
    <vt:lpwstr>0x010100FEBEE85F94FDA24284F9339BDDA255A4</vt:lpwstr>
  </property>
</Properties>
</file>