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49A66B9A-A57D-44FF-96C1-20F31807DD9D}" xr6:coauthVersionLast="47" xr6:coauthVersionMax="47" xr10:uidLastSave="{00000000-0000-0000-0000-000000000000}"/>
  <bookViews>
    <workbookView xWindow="-120" yWindow="-120" windowWidth="29040" windowHeight="15720" activeTab="1" xr2:uid="{FA221282-7A0C-4FC3-B24A-4CB1F5965244}"/>
  </bookViews>
  <sheets>
    <sheet name="STAFF-DR-01-015(a)(7)" sheetId="2" r:id="rId1"/>
    <sheet name="STAFF-DR-01-015(a)(8)" sheetId="3" r:id="rId2"/>
  </sheets>
  <definedNames>
    <definedName name="_xlnm.Print_Titles" localSheetId="0">'STAFF-DR-01-015(a)(7)'!$1:$11</definedName>
    <definedName name="_xlnm.Print_Titles" localSheetId="1">'STAFF-DR-01-015(a)(8)'!$1:$11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1" i="3" l="1"/>
  <c r="F83" i="3"/>
  <c r="E83" i="3"/>
  <c r="D83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E59" i="3"/>
  <c r="D59" i="3"/>
  <c r="C27" i="3"/>
  <c r="C26" i="3"/>
  <c r="C24" i="3"/>
  <c r="C23" i="3"/>
  <c r="C22" i="3"/>
  <c r="E21" i="3"/>
  <c r="E25" i="3" s="1"/>
  <c r="C20" i="3"/>
  <c r="C18" i="3"/>
  <c r="C17" i="3"/>
  <c r="C15" i="3"/>
  <c r="C13" i="3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60" i="3" s="1"/>
  <c r="A84" i="3" s="1"/>
  <c r="C12" i="3"/>
  <c r="C91" i="2"/>
  <c r="C90" i="2"/>
  <c r="C89" i="2"/>
  <c r="C88" i="2"/>
  <c r="F83" i="2"/>
  <c r="E83" i="2"/>
  <c r="D83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F60" i="2"/>
  <c r="E60" i="2"/>
  <c r="D60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4" i="2"/>
  <c r="C23" i="2"/>
  <c r="C22" i="2"/>
  <c r="C20" i="2"/>
  <c r="C19" i="2"/>
  <c r="C18" i="2"/>
  <c r="C17" i="2"/>
  <c r="C16" i="2"/>
  <c r="C15" i="2"/>
  <c r="E21" i="2"/>
  <c r="E25" i="2" s="1"/>
  <c r="C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61" i="2" s="1"/>
  <c r="A84" i="2" s="1"/>
  <c r="C12" i="2"/>
  <c r="C83" i="3" l="1"/>
  <c r="E84" i="2"/>
  <c r="E87" i="2" s="1"/>
  <c r="E92" i="2" s="1"/>
  <c r="F21" i="3"/>
  <c r="F25" i="3" s="1"/>
  <c r="D21" i="3"/>
  <c r="D25" i="3" s="1"/>
  <c r="C14" i="2"/>
  <c r="F21" i="2"/>
  <c r="F25" i="2" s="1"/>
  <c r="F84" i="2" s="1"/>
  <c r="F87" i="2" s="1"/>
  <c r="F92" i="2" s="1"/>
  <c r="C83" i="2"/>
  <c r="C29" i="2"/>
  <c r="C60" i="2" s="1"/>
  <c r="C16" i="3"/>
  <c r="D21" i="2"/>
  <c r="E84" i="3"/>
  <c r="C14" i="3"/>
  <c r="C28" i="3"/>
  <c r="C59" i="3" s="1"/>
  <c r="C19" i="3"/>
  <c r="F59" i="3"/>
  <c r="C21" i="3" l="1"/>
  <c r="D84" i="3"/>
  <c r="C25" i="3"/>
  <c r="C84" i="3" s="1"/>
  <c r="F84" i="3"/>
  <c r="E88" i="3"/>
  <c r="E90" i="3" s="1"/>
  <c r="E93" i="3" s="1"/>
  <c r="C21" i="2"/>
  <c r="D25" i="2"/>
  <c r="C25" i="2" l="1"/>
  <c r="C84" i="2" s="1"/>
  <c r="D84" i="2"/>
  <c r="F88" i="3"/>
  <c r="F90" i="3" s="1"/>
  <c r="F93" i="3" s="1"/>
  <c r="D88" i="3"/>
  <c r="C88" i="3" l="1"/>
  <c r="D90" i="3"/>
  <c r="D87" i="2"/>
  <c r="D92" i="2" s="1"/>
  <c r="C87" i="2"/>
  <c r="C92" i="2" s="1"/>
  <c r="C90" i="3" l="1"/>
  <c r="D93" i="3"/>
  <c r="C93" i="3" l="1"/>
</calcChain>
</file>

<file path=xl/sharedStrings.xml><?xml version="1.0" encoding="utf-8"?>
<sst xmlns="http://schemas.openxmlformats.org/spreadsheetml/2006/main" count="210" uniqueCount="109">
  <si>
    <t>Duke Energy Kentucky, Inc.</t>
  </si>
  <si>
    <t>Reconciliation of Book Net Income and Federal Taxable Income</t>
  </si>
  <si>
    <t>12 Months Ended December 31, 2024</t>
  </si>
  <si>
    <t>Total</t>
  </si>
  <si>
    <t>Company</t>
  </si>
  <si>
    <t>Non-</t>
  </si>
  <si>
    <t>Kentucky</t>
  </si>
  <si>
    <t>Other</t>
  </si>
  <si>
    <t>Line</t>
  </si>
  <si>
    <t>Item</t>
  </si>
  <si>
    <t>Operating</t>
  </si>
  <si>
    <t>Retail</t>
  </si>
  <si>
    <t>Jurisdictional</t>
  </si>
  <si>
    <t>No.</t>
  </si>
  <si>
    <t>(a)</t>
  </si>
  <si>
    <t>(b)</t>
  </si>
  <si>
    <t>(c)</t>
  </si>
  <si>
    <t>(d)</t>
  </si>
  <si>
    <t>(e)</t>
  </si>
  <si>
    <t>Net income per books</t>
  </si>
  <si>
    <t>Add income taxes:</t>
  </si>
  <si>
    <t xml:space="preserve">   Federal income tax - current</t>
  </si>
  <si>
    <t xml:space="preserve">   Federal income tax - deferred depreciation</t>
  </si>
  <si>
    <t xml:space="preserve">   Federal income tax - deferred other</t>
  </si>
  <si>
    <t xml:space="preserve">   Investment tax credit adjustment</t>
  </si>
  <si>
    <t xml:space="preserve">   Federal income taxes charged to other income and deductions</t>
  </si>
  <si>
    <t xml:space="preserve">   State income taxes</t>
  </si>
  <si>
    <t xml:space="preserve">   State income taxes charged to other income and deductions</t>
  </si>
  <si>
    <t>Flow through items:</t>
  </si>
  <si>
    <t xml:space="preserve">   Add (itemize)</t>
  </si>
  <si>
    <t xml:space="preserve">   Deduct (itemize)    </t>
  </si>
  <si>
    <t>Book taxable income</t>
  </si>
  <si>
    <t>Differences between book taxable income and taxable income per tax return:</t>
  </si>
  <si>
    <t>State Income Tax Deduction</t>
  </si>
  <si>
    <t xml:space="preserve">Interest Reclass </t>
  </si>
  <si>
    <t>Bad Debts</t>
  </si>
  <si>
    <t>Book Depreciation</t>
  </si>
  <si>
    <t>Capitalized Hardware/Software</t>
  </si>
  <si>
    <t>Coal Ash Spend, Net of Capitalized Portion</t>
  </si>
  <si>
    <t>Contributions in Aid of Construction</t>
  </si>
  <si>
    <t>Deferred Revenue</t>
  </si>
  <si>
    <t>Demand Side Management Deferral</t>
  </si>
  <si>
    <t>Lobbying</t>
  </si>
  <si>
    <t>Loss on Reacquired Debt</t>
  </si>
  <si>
    <t>Meals &amp; Entertainment</t>
  </si>
  <si>
    <t>Penalties</t>
  </si>
  <si>
    <t>Regulatory Asset - Carbon Management</t>
  </si>
  <si>
    <t>Regulatory Asset - Deferred Plant Costs</t>
  </si>
  <si>
    <t>Regulatory Asset - Non-AMI Meters</t>
  </si>
  <si>
    <t>Regulatory Liability - RSLI &amp; Other Misc Dfd Costs</t>
  </si>
  <si>
    <t>Storm Cost Deferral</t>
  </si>
  <si>
    <t>Tax Interest Capitalized</t>
  </si>
  <si>
    <t>Transportation Benefits</t>
  </si>
  <si>
    <t>Deferred Costs - Customer Connect</t>
  </si>
  <si>
    <t>Non-Cash Overhead Basis Adjustment</t>
  </si>
  <si>
    <t>Capitalized 174 R&amp;D</t>
  </si>
  <si>
    <t>Extra Facility Lighting</t>
  </si>
  <si>
    <t>Benefits Accruals</t>
  </si>
  <si>
    <t>Mark to Market</t>
  </si>
  <si>
    <t>Regulatory Asset - ESM Deferral</t>
  </si>
  <si>
    <t>Gas Supplier Refunds</t>
  </si>
  <si>
    <t>Lease Adjustments</t>
  </si>
  <si>
    <t>Regulatory Asset - Deferred Revenue</t>
  </si>
  <si>
    <t>Regulatory Liability - Outage Costs</t>
  </si>
  <si>
    <t>Total Additions</t>
  </si>
  <si>
    <t xml:space="preserve">   Deduct (itemize)</t>
  </si>
  <si>
    <t>AFUDC Equity Income</t>
  </si>
  <si>
    <t>AFUDC Interest</t>
  </si>
  <si>
    <t>Asset Retirement Obligation</t>
  </si>
  <si>
    <t>Cost of Removal</t>
  </si>
  <si>
    <t>Environmental Reserve</t>
  </si>
  <si>
    <t>Equipment/T&amp;D Repairs</t>
  </si>
  <si>
    <t>Regulatory Asset/Liability - Rate Case Expenses</t>
  </si>
  <si>
    <t>Regulatory Asset - Transition from MISO to PJM</t>
  </si>
  <si>
    <t>Tax Depreciation/Amortization</t>
  </si>
  <si>
    <t>Tax Gains/Losses</t>
  </si>
  <si>
    <t>Property Tax Reserves</t>
  </si>
  <si>
    <t>Rate Refunds</t>
  </si>
  <si>
    <t>Regulatory Asset - FAS 158</t>
  </si>
  <si>
    <t>Charitable Contribution Carryover</t>
  </si>
  <si>
    <t>Regulatory Liability - Overcollection of Revenue Refund Adj</t>
  </si>
  <si>
    <t>Emissions Allowance Expense</t>
  </si>
  <si>
    <t>Regulatory Asset - Vacation Carryover</t>
  </si>
  <si>
    <t>Unbilled Revenue - Fuel</t>
  </si>
  <si>
    <t>Severance Reserve - LT</t>
  </si>
  <si>
    <t>Workers Com Reserve</t>
  </si>
  <si>
    <t>Total Deductions</t>
  </si>
  <si>
    <t>Taxable income per return</t>
  </si>
  <si>
    <t>Computation of Tax:</t>
  </si>
  <si>
    <t>Provision for Federal Income Tax at 21%</t>
  </si>
  <si>
    <t xml:space="preserve">True Up Entries </t>
  </si>
  <si>
    <t>Net Operating Loss</t>
  </si>
  <si>
    <t>Corporate Alternative Minimum Tax</t>
  </si>
  <si>
    <t>Other Adjustments</t>
  </si>
  <si>
    <t xml:space="preserve">Total Federal Income Tax Provision </t>
  </si>
  <si>
    <t>Note:</t>
  </si>
  <si>
    <t>(1)  Provide a calculation of the amount shown on Lines 3 through 7 above.</t>
  </si>
  <si>
    <t>(2)  Provide a workpaper supporting each calculation including the depreciation for straight-line tax and</t>
  </si>
  <si>
    <t xml:space="preserve">       accelerated tax depreciation.</t>
  </si>
  <si>
    <t>(3)  Provide a schedule setting forth the basis of allocation of each item of revenue or cost allocated above.</t>
  </si>
  <si>
    <t>Kentucky Bonus Depreciation Adjustment</t>
  </si>
  <si>
    <t>Apportionment Percentage</t>
  </si>
  <si>
    <t>Allocable Income</t>
  </si>
  <si>
    <t>State Income Tax Rate</t>
  </si>
  <si>
    <t>Current State Income Tax Expense</t>
  </si>
  <si>
    <t>Reconciliation of Book Net Income and State Taxable Income</t>
  </si>
  <si>
    <t xml:space="preserve">Total State Income Tax Provision </t>
  </si>
  <si>
    <t>STAFF-DR-01-015(a)(7)</t>
  </si>
  <si>
    <t>STAFF-DR-01-015(a)(8)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</si>
</sst>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9"/>
      <color rgb="FFFF0000"/>
      <name val="Aptos Narrow"/>
      <family val="2"/>
      <scheme val="minor"/>
    </font>
    <font>
      <sz val="10"/>
      <color rgb="FFFF0000"/>
      <name val="Times New Roman"/>
      <family val="1"/>
    </font>
    <font>
      <i/>
      <sz val="11"/>
      <color theme="2" tint="-0.89999084444715716"/>
      <name val="Aptos Narrow"/>
      <family val="2"/>
      <scheme val="minor"/>
    </font>
    <font>
      <sz val="10"/>
      <name val="Times New Roman"/>
      <family val="1"/>
    </font>
    <font>
      <i/>
      <sz val="10"/>
      <color theme="2" tint="-0.89999084444715716"/>
      <name val="Times New Roman"/>
      <family val="1"/>
    </font>
    <font>
      <u/>
      <sz val="10"/>
      <color theme="1"/>
      <name val="Times New Roman"/>
      <family val="1"/>
    </font>
    <font>
      <i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3" fillId="0" borderId="0" xfId="0" applyFont="1"/>
    <xf numFmtId="43" fontId="6" fillId="0" borderId="0" xfId="0" applyNumberFormat="1" applyFont="1" applyAlignment="1">
      <alignment horizontal="center"/>
    </xf>
    <xf numFmtId="43" fontId="4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7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7" fontId="8" fillId="0" borderId="8" xfId="0" applyNumberFormat="1" applyFont="1" applyBorder="1" applyAlignment="1">
      <alignment vertical="center"/>
    </xf>
    <xf numFmtId="37" fontId="8" fillId="0" borderId="9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9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7" fontId="6" fillId="0" borderId="0" xfId="0" applyNumberFormat="1" applyFont="1" applyAlignment="1">
      <alignment vertical="center"/>
    </xf>
    <xf numFmtId="0" fontId="4" fillId="0" borderId="8" xfId="0" quotePrefix="1" applyFont="1" applyBorder="1" applyAlignment="1">
      <alignment vertical="center"/>
    </xf>
    <xf numFmtId="43" fontId="6" fillId="0" borderId="0" xfId="0" applyNumberFormat="1" applyFont="1" applyAlignment="1">
      <alignment vertical="center"/>
    </xf>
    <xf numFmtId="164" fontId="6" fillId="0" borderId="0" xfId="0" applyNumberFormat="1" applyFont="1"/>
    <xf numFmtId="164" fontId="8" fillId="0" borderId="9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0" fontId="4" fillId="0" borderId="8" xfId="0" quotePrefix="1" applyFont="1" applyBorder="1" applyAlignment="1">
      <alignment vertical="center" wrapText="1"/>
    </xf>
    <xf numFmtId="37" fontId="6" fillId="0" borderId="0" xfId="0" applyNumberFormat="1" applyFont="1"/>
    <xf numFmtId="0" fontId="4" fillId="0" borderId="8" xfId="0" applyFont="1" applyBorder="1" applyAlignment="1">
      <alignment vertical="center" wrapText="1"/>
    </xf>
    <xf numFmtId="0" fontId="4" fillId="0" borderId="8" xfId="0" applyFont="1" applyBorder="1"/>
    <xf numFmtId="164" fontId="6" fillId="0" borderId="0" xfId="0" applyNumberFormat="1" applyFont="1" applyAlignment="1">
      <alignment vertical="center"/>
    </xf>
    <xf numFmtId="37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37" fontId="8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37" fontId="4" fillId="0" borderId="0" xfId="0" applyNumberFormat="1" applyFont="1"/>
    <xf numFmtId="0" fontId="10" fillId="0" borderId="0" xfId="0" applyFont="1"/>
    <xf numFmtId="41" fontId="4" fillId="0" borderId="0" xfId="0" applyNumberFormat="1" applyFont="1"/>
    <xf numFmtId="164" fontId="4" fillId="0" borderId="0" xfId="0" applyNumberFormat="1" applyFont="1"/>
    <xf numFmtId="164" fontId="4" fillId="0" borderId="11" xfId="0" applyNumberFormat="1" applyFont="1" applyBorder="1"/>
    <xf numFmtId="0" fontId="11" fillId="0" borderId="0" xfId="0" applyFont="1" applyAlignment="1">
      <alignment horizontal="right"/>
    </xf>
    <xf numFmtId="164" fontId="11" fillId="0" borderId="0" xfId="0" applyNumberFormat="1" applyFont="1"/>
    <xf numFmtId="0" fontId="4" fillId="0" borderId="0" xfId="0" quotePrefix="1" applyFont="1"/>
    <xf numFmtId="164" fontId="1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Alignment="1">
      <alignment horizontal="left" vertical="top"/>
    </xf>
    <xf numFmtId="43" fontId="6" fillId="0" borderId="0" xfId="0" applyNumberFormat="1" applyFont="1" applyAlignment="1">
      <alignment horizontal="left"/>
    </xf>
    <xf numFmtId="165" fontId="4" fillId="0" borderId="0" xfId="0" applyNumberFormat="1" applyFont="1"/>
    <xf numFmtId="165" fontId="4" fillId="0" borderId="10" xfId="0" applyNumberFormat="1" applyFont="1" applyBorder="1"/>
    <xf numFmtId="37" fontId="8" fillId="0" borderId="10" xfId="0" applyNumberFormat="1" applyFont="1" applyBorder="1" applyAlignment="1">
      <alignment vertical="center"/>
    </xf>
    <xf numFmtId="0" fontId="2" fillId="0" borderId="0" xfId="0" quotePrefix="1" applyFont="1"/>
    <xf numFmtId="0" fontId="4" fillId="0" borderId="8" xfId="0" quotePrefix="1" applyFont="1" applyBorder="1" applyAlignment="1">
      <alignment horizontal="left" vertical="center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C1F66-F9E5-4DF5-9C5A-B49332E4DF15}">
  <sheetPr>
    <pageSetUpPr fitToPage="1"/>
  </sheetPr>
  <dimension ref="A1:M99"/>
  <sheetViews>
    <sheetView view="pageLayout" zoomScaleNormal="115" workbookViewId="0"/>
  </sheetViews>
  <sheetFormatPr defaultColWidth="9.140625" defaultRowHeight="15" x14ac:dyDescent="0.25"/>
  <cols>
    <col min="1" max="1" width="6.5703125" style="2" customWidth="1"/>
    <col min="2" max="2" width="51" style="2" customWidth="1"/>
    <col min="3" max="3" width="16.140625" style="2" bestFit="1" customWidth="1"/>
    <col min="4" max="4" width="18.85546875" style="2" customWidth="1"/>
    <col min="5" max="5" width="17" style="2" bestFit="1" customWidth="1"/>
    <col min="6" max="6" width="17" style="2" customWidth="1"/>
    <col min="7" max="7" width="2.140625" style="5" customWidth="1"/>
    <col min="8" max="8" width="12.28515625" style="5" bestFit="1" customWidth="1"/>
    <col min="9" max="9" width="7.42578125" style="2" customWidth="1"/>
    <col min="10" max="10" width="19" style="2" customWidth="1"/>
    <col min="11" max="11" width="12.28515625" style="5" bestFit="1" customWidth="1"/>
    <col min="12" max="12" width="10.85546875" style="5" bestFit="1" customWidth="1"/>
    <col min="13" max="13" width="15.5703125" style="2" customWidth="1"/>
    <col min="14" max="14" width="38.5703125" style="2" bestFit="1" customWidth="1"/>
    <col min="15" max="15" width="12" style="2" bestFit="1" customWidth="1"/>
    <col min="16" max="16" width="12.5703125" style="2" bestFit="1" customWidth="1"/>
    <col min="17" max="17" width="13.5703125" style="2" bestFit="1" customWidth="1"/>
    <col min="18" max="18" width="12.5703125" style="2" bestFit="1" customWidth="1"/>
    <col min="19" max="19" width="13.5703125" style="2" bestFit="1" customWidth="1"/>
    <col min="20" max="16384" width="9.140625" style="2"/>
  </cols>
  <sheetData>
    <row r="1" spans="1:13" x14ac:dyDescent="0.25">
      <c r="A1" s="1" t="s">
        <v>0</v>
      </c>
      <c r="B1" s="1"/>
      <c r="C1" s="1"/>
      <c r="G1" s="3"/>
      <c r="H1" s="4"/>
      <c r="J1" s="1"/>
    </row>
    <row r="2" spans="1:13" x14ac:dyDescent="0.25">
      <c r="A2" s="1" t="s">
        <v>107</v>
      </c>
      <c r="B2" s="1"/>
      <c r="C2" s="1"/>
      <c r="G2" s="3"/>
      <c r="H2" s="4"/>
      <c r="J2" s="1"/>
    </row>
    <row r="3" spans="1:13" x14ac:dyDescent="0.25">
      <c r="A3" s="6" t="s">
        <v>1</v>
      </c>
      <c r="D3" s="7"/>
      <c r="G3" s="3"/>
      <c r="I3" s="8"/>
    </row>
    <row r="4" spans="1:13" x14ac:dyDescent="0.25">
      <c r="A4" s="6" t="s">
        <v>2</v>
      </c>
      <c r="B4" s="6"/>
      <c r="C4" s="6"/>
      <c r="D4" s="9"/>
      <c r="E4" s="9"/>
      <c r="F4" s="9"/>
      <c r="J4" s="6"/>
    </row>
    <row r="5" spans="1:13" x14ac:dyDescent="0.25">
      <c r="B5" s="6"/>
      <c r="C5" s="6"/>
      <c r="D5" s="5"/>
      <c r="E5" s="5"/>
      <c r="F5" s="5"/>
    </row>
    <row r="6" spans="1:13" x14ac:dyDescent="0.25">
      <c r="A6" s="8"/>
      <c r="D6" s="10"/>
      <c r="E6" s="10"/>
      <c r="F6" s="10"/>
      <c r="J6" s="10"/>
    </row>
    <row r="7" spans="1:13" x14ac:dyDescent="0.25">
      <c r="A7" s="11"/>
      <c r="B7" s="11"/>
      <c r="C7" s="11"/>
      <c r="D7" s="12" t="s">
        <v>3</v>
      </c>
      <c r="E7" s="13"/>
      <c r="F7" s="12"/>
    </row>
    <row r="8" spans="1:13" x14ac:dyDescent="0.25">
      <c r="A8" s="14"/>
      <c r="B8" s="14"/>
      <c r="C8" s="14"/>
      <c r="D8" s="15" t="s">
        <v>4</v>
      </c>
      <c r="E8" s="16"/>
      <c r="F8" s="17"/>
    </row>
    <row r="9" spans="1:13" x14ac:dyDescent="0.25">
      <c r="A9" s="14"/>
      <c r="B9" s="14"/>
      <c r="C9" s="14" t="s">
        <v>3</v>
      </c>
      <c r="D9" s="15" t="s">
        <v>5</v>
      </c>
      <c r="E9" s="12" t="s">
        <v>6</v>
      </c>
      <c r="F9" s="12" t="s">
        <v>7</v>
      </c>
    </row>
    <row r="10" spans="1:13" x14ac:dyDescent="0.25">
      <c r="A10" s="14" t="s">
        <v>8</v>
      </c>
      <c r="B10" s="14" t="s">
        <v>9</v>
      </c>
      <c r="C10" s="14" t="s">
        <v>4</v>
      </c>
      <c r="D10" s="15" t="s">
        <v>10</v>
      </c>
      <c r="E10" s="15" t="s">
        <v>11</v>
      </c>
      <c r="F10" s="15" t="s">
        <v>12</v>
      </c>
    </row>
    <row r="11" spans="1:13" x14ac:dyDescent="0.25">
      <c r="A11" s="14" t="s">
        <v>13</v>
      </c>
      <c r="B11" s="18" t="s">
        <v>14</v>
      </c>
      <c r="C11" s="14" t="s">
        <v>15</v>
      </c>
      <c r="D11" s="19" t="s">
        <v>16</v>
      </c>
      <c r="E11" s="19" t="s">
        <v>17</v>
      </c>
      <c r="F11" s="20" t="s">
        <v>18</v>
      </c>
      <c r="G11" s="21"/>
    </row>
    <row r="12" spans="1:13" s="30" customFormat="1" ht="12.75" x14ac:dyDescent="0.2">
      <c r="A12" s="22">
        <v>1</v>
      </c>
      <c r="B12" s="23" t="s">
        <v>19</v>
      </c>
      <c r="C12" s="24">
        <f t="shared" ref="C12:C25" si="0">SUM(D12:G12)</f>
        <v>101445305.75000001</v>
      </c>
      <c r="D12" s="25">
        <v>-29028185.75999999</v>
      </c>
      <c r="E12" s="24">
        <v>31027203.470000003</v>
      </c>
      <c r="F12" s="24">
        <v>99446288.040000007</v>
      </c>
      <c r="G12" s="26"/>
      <c r="H12" s="27"/>
      <c r="I12" s="28"/>
      <c r="J12" s="29"/>
      <c r="K12" s="29"/>
      <c r="M12" s="2"/>
    </row>
    <row r="13" spans="1:13" s="30" customFormat="1" ht="12.75" x14ac:dyDescent="0.2">
      <c r="A13" s="22">
        <f>1+A12</f>
        <v>2</v>
      </c>
      <c r="B13" s="23" t="s">
        <v>20</v>
      </c>
      <c r="C13" s="24">
        <f t="shared" si="0"/>
        <v>0</v>
      </c>
      <c r="D13" s="25"/>
      <c r="E13" s="24"/>
      <c r="F13" s="24"/>
      <c r="G13" s="26"/>
      <c r="H13" s="29"/>
      <c r="I13" s="28"/>
      <c r="J13" s="31"/>
      <c r="K13" s="29"/>
      <c r="M13" s="2"/>
    </row>
    <row r="14" spans="1:13" s="30" customFormat="1" ht="12.75" x14ac:dyDescent="0.2">
      <c r="A14" s="22">
        <f t="shared" ref="A14:A27" si="1">1+A13</f>
        <v>3</v>
      </c>
      <c r="B14" s="32" t="s">
        <v>21</v>
      </c>
      <c r="C14" s="24">
        <f t="shared" si="0"/>
        <v>24703584</v>
      </c>
      <c r="D14" s="25">
        <v>-2240816</v>
      </c>
      <c r="E14" s="24">
        <v>7810422</v>
      </c>
      <c r="F14" s="24">
        <v>19133978</v>
      </c>
      <c r="G14" s="26"/>
      <c r="H14" s="33"/>
      <c r="I14" s="34"/>
      <c r="J14" s="31"/>
      <c r="K14" s="31"/>
      <c r="M14" s="2"/>
    </row>
    <row r="15" spans="1:13" s="30" customFormat="1" ht="12.75" x14ac:dyDescent="0.2">
      <c r="A15" s="22">
        <f t="shared" si="1"/>
        <v>4</v>
      </c>
      <c r="B15" s="32" t="s">
        <v>22</v>
      </c>
      <c r="C15" s="24">
        <f t="shared" si="0"/>
        <v>0</v>
      </c>
      <c r="D15" s="25"/>
      <c r="E15" s="24"/>
      <c r="F15" s="24"/>
      <c r="G15" s="26"/>
      <c r="H15" s="33"/>
      <c r="I15" s="28"/>
      <c r="J15" s="31"/>
      <c r="K15" s="29"/>
      <c r="M15" s="2"/>
    </row>
    <row r="16" spans="1:13" s="30" customFormat="1" ht="12.75" x14ac:dyDescent="0.2">
      <c r="A16" s="22">
        <f t="shared" si="1"/>
        <v>5</v>
      </c>
      <c r="B16" s="32" t="s">
        <v>23</v>
      </c>
      <c r="C16" s="24">
        <f t="shared" si="0"/>
        <v>-5492815.6500000004</v>
      </c>
      <c r="D16" s="35">
        <v>3676620</v>
      </c>
      <c r="E16" s="36">
        <v>-4063843.56</v>
      </c>
      <c r="F16" s="36">
        <v>-5105592.09</v>
      </c>
      <c r="G16" s="26"/>
      <c r="H16" s="33"/>
      <c r="I16" s="34"/>
      <c r="J16" s="34"/>
      <c r="K16" s="34"/>
      <c r="M16" s="2"/>
    </row>
    <row r="17" spans="1:13" s="30" customFormat="1" ht="12.75" x14ac:dyDescent="0.2">
      <c r="A17" s="22">
        <f>1+A16</f>
        <v>6</v>
      </c>
      <c r="B17" s="32" t="s">
        <v>24</v>
      </c>
      <c r="C17" s="24">
        <f t="shared" si="0"/>
        <v>0</v>
      </c>
      <c r="D17" s="25">
        <v>0</v>
      </c>
      <c r="E17" s="24">
        <v>0</v>
      </c>
      <c r="F17" s="24">
        <v>0</v>
      </c>
      <c r="G17" s="26"/>
      <c r="H17" s="33"/>
      <c r="I17" s="28"/>
      <c r="J17" s="29"/>
      <c r="K17" s="31"/>
      <c r="M17" s="2"/>
    </row>
    <row r="18" spans="1:13" s="30" customFormat="1" ht="12.75" x14ac:dyDescent="0.2">
      <c r="A18" s="22">
        <f>1+A17</f>
        <v>7</v>
      </c>
      <c r="B18" s="37" t="s">
        <v>25</v>
      </c>
      <c r="C18" s="24">
        <f t="shared" si="0"/>
        <v>0</v>
      </c>
      <c r="D18" s="25"/>
      <c r="E18" s="24"/>
      <c r="F18" s="24"/>
      <c r="G18" s="26"/>
      <c r="H18" s="33"/>
      <c r="I18" s="28"/>
      <c r="J18" s="31"/>
      <c r="K18" s="29"/>
      <c r="M18" s="2"/>
    </row>
    <row r="19" spans="1:13" s="30" customFormat="1" ht="12.75" x14ac:dyDescent="0.2">
      <c r="A19" s="22">
        <f>1+A18</f>
        <v>8</v>
      </c>
      <c r="B19" s="32" t="s">
        <v>26</v>
      </c>
      <c r="C19" s="24">
        <f t="shared" si="0"/>
        <v>5753679</v>
      </c>
      <c r="D19" s="25">
        <v>357465</v>
      </c>
      <c r="E19" s="24">
        <v>1029640</v>
      </c>
      <c r="F19" s="24">
        <v>4366574</v>
      </c>
      <c r="G19" s="26"/>
      <c r="H19" s="33"/>
      <c r="I19" s="38"/>
      <c r="J19" s="31"/>
      <c r="K19" s="31"/>
      <c r="M19" s="2"/>
    </row>
    <row r="20" spans="1:13" s="30" customFormat="1" ht="12.75" x14ac:dyDescent="0.2">
      <c r="A20" s="22">
        <f>1+A19</f>
        <v>9</v>
      </c>
      <c r="B20" s="37" t="s">
        <v>27</v>
      </c>
      <c r="C20" s="24">
        <f t="shared" si="0"/>
        <v>0</v>
      </c>
      <c r="D20" s="25"/>
      <c r="E20" s="24"/>
      <c r="F20" s="24"/>
      <c r="G20" s="26"/>
      <c r="H20" s="29"/>
      <c r="I20" s="28"/>
      <c r="J20" s="31"/>
      <c r="K20" s="29"/>
      <c r="M20" s="2"/>
    </row>
    <row r="21" spans="1:13" s="30" customFormat="1" ht="12.75" x14ac:dyDescent="0.2">
      <c r="A21" s="22">
        <f>1+A20</f>
        <v>10</v>
      </c>
      <c r="B21" s="23" t="s">
        <v>3</v>
      </c>
      <c r="C21" s="24">
        <f t="shared" si="0"/>
        <v>126409753.10000001</v>
      </c>
      <c r="D21" s="25">
        <f>SUM(D12:D20)</f>
        <v>-27234916.75999999</v>
      </c>
      <c r="E21" s="24">
        <f>SUM(E12:E20)</f>
        <v>35803421.909999996</v>
      </c>
      <c r="F21" s="24">
        <f>SUM(F12:F20)</f>
        <v>117841247.95</v>
      </c>
      <c r="G21" s="26"/>
      <c r="H21" s="29"/>
      <c r="I21" s="28"/>
      <c r="J21" s="31"/>
      <c r="K21" s="29"/>
      <c r="M21" s="2"/>
    </row>
    <row r="22" spans="1:13" s="30" customFormat="1" ht="12.75" x14ac:dyDescent="0.2">
      <c r="A22" s="22">
        <f t="shared" si="1"/>
        <v>11</v>
      </c>
      <c r="B22" s="23" t="s">
        <v>28</v>
      </c>
      <c r="C22" s="24">
        <f t="shared" si="0"/>
        <v>0</v>
      </c>
      <c r="D22" s="25"/>
      <c r="E22" s="24"/>
      <c r="F22" s="24"/>
      <c r="G22" s="26"/>
      <c r="H22" s="29"/>
      <c r="I22" s="28"/>
      <c r="J22" s="31"/>
      <c r="K22" s="29"/>
      <c r="M22" s="2"/>
    </row>
    <row r="23" spans="1:13" s="30" customFormat="1" ht="12.75" x14ac:dyDescent="0.2">
      <c r="A23" s="22">
        <f t="shared" si="1"/>
        <v>12</v>
      </c>
      <c r="B23" s="32" t="s">
        <v>29</v>
      </c>
      <c r="C23" s="24">
        <f t="shared" si="0"/>
        <v>0</v>
      </c>
      <c r="D23" s="25"/>
      <c r="E23" s="24"/>
      <c r="F23" s="24"/>
      <c r="G23" s="26"/>
      <c r="H23" s="29"/>
      <c r="I23" s="28"/>
      <c r="J23" s="31"/>
      <c r="K23" s="29"/>
      <c r="M23" s="2"/>
    </row>
    <row r="24" spans="1:13" s="30" customFormat="1" ht="12.75" x14ac:dyDescent="0.2">
      <c r="A24" s="22">
        <f t="shared" si="1"/>
        <v>13</v>
      </c>
      <c r="B24" s="32" t="s">
        <v>30</v>
      </c>
      <c r="C24" s="24">
        <f t="shared" si="0"/>
        <v>0</v>
      </c>
      <c r="D24" s="25"/>
      <c r="E24" s="24">
        <v>0</v>
      </c>
      <c r="F24" s="24"/>
      <c r="G24" s="26"/>
      <c r="H24" s="29"/>
      <c r="I24" s="28"/>
      <c r="J24" s="31"/>
      <c r="K24" s="29"/>
      <c r="M24" s="2"/>
    </row>
    <row r="25" spans="1:13" s="30" customFormat="1" ht="12.75" x14ac:dyDescent="0.2">
      <c r="A25" s="22">
        <f t="shared" si="1"/>
        <v>14</v>
      </c>
      <c r="B25" s="23" t="s">
        <v>31</v>
      </c>
      <c r="C25" s="24">
        <f t="shared" si="0"/>
        <v>126409753.10000001</v>
      </c>
      <c r="D25" s="25">
        <f>SUM(D21:D24)</f>
        <v>-27234916.75999999</v>
      </c>
      <c r="E25" s="24">
        <f>SUM(E21:E24)</f>
        <v>35803421.909999996</v>
      </c>
      <c r="F25" s="24">
        <f>SUM(F21:F24)</f>
        <v>117841247.95</v>
      </c>
      <c r="G25" s="26"/>
      <c r="H25" s="29"/>
      <c r="I25" s="28"/>
      <c r="J25" s="29"/>
      <c r="K25" s="29"/>
      <c r="M25" s="2"/>
    </row>
    <row r="26" spans="1:13" s="30" customFormat="1" ht="25.5" x14ac:dyDescent="0.2">
      <c r="A26" s="22">
        <f t="shared" si="1"/>
        <v>15</v>
      </c>
      <c r="B26" s="39" t="s">
        <v>32</v>
      </c>
      <c r="C26" s="24"/>
      <c r="D26" s="25"/>
      <c r="E26" s="24"/>
      <c r="F26" s="24"/>
      <c r="G26" s="26"/>
      <c r="H26" s="29"/>
      <c r="I26" s="28"/>
      <c r="J26" s="31"/>
      <c r="K26" s="29"/>
      <c r="M26" s="2"/>
    </row>
    <row r="27" spans="1:13" s="30" customFormat="1" ht="12.75" x14ac:dyDescent="0.2">
      <c r="A27" s="22">
        <f t="shared" si="1"/>
        <v>16</v>
      </c>
      <c r="B27" s="32" t="s">
        <v>29</v>
      </c>
      <c r="C27" s="24"/>
      <c r="D27" s="25"/>
      <c r="E27" s="24"/>
      <c r="F27" s="24"/>
      <c r="G27" s="26"/>
      <c r="H27" s="29"/>
      <c r="I27" s="28"/>
      <c r="J27" s="31"/>
      <c r="K27" s="29"/>
      <c r="M27" s="2"/>
    </row>
    <row r="28" spans="1:13" s="30" customFormat="1" ht="12.75" x14ac:dyDescent="0.2">
      <c r="A28" s="22"/>
      <c r="B28" s="40" t="s">
        <v>33</v>
      </c>
      <c r="C28" s="24">
        <f t="shared" ref="C28:C58" si="2">SUM(D28:F28)</f>
        <v>-2523690</v>
      </c>
      <c r="D28" s="25">
        <v>-620105</v>
      </c>
      <c r="E28" s="24">
        <v>31610</v>
      </c>
      <c r="F28" s="24">
        <v>-1935195</v>
      </c>
      <c r="G28" s="26"/>
      <c r="H28" s="29"/>
      <c r="I28" s="34"/>
      <c r="J28" s="41"/>
      <c r="K28" s="41"/>
      <c r="M28" s="2"/>
    </row>
    <row r="29" spans="1:13" s="30" customFormat="1" ht="13.5" customHeight="1" x14ac:dyDescent="0.2">
      <c r="A29" s="22"/>
      <c r="B29" s="40" t="s">
        <v>34</v>
      </c>
      <c r="C29" s="24">
        <f t="shared" si="2"/>
        <v>0</v>
      </c>
      <c r="D29" s="25">
        <v>38897701</v>
      </c>
      <c r="E29" s="24">
        <v>-12313515</v>
      </c>
      <c r="F29" s="24">
        <v>-26584186</v>
      </c>
      <c r="G29" s="26"/>
      <c r="I29" s="2"/>
      <c r="M29" s="2"/>
    </row>
    <row r="30" spans="1:13" s="30" customFormat="1" ht="12.75" x14ac:dyDescent="0.2">
      <c r="A30" s="22"/>
      <c r="B30" s="40" t="s">
        <v>35</v>
      </c>
      <c r="C30" s="24">
        <f t="shared" si="2"/>
        <v>2773466</v>
      </c>
      <c r="D30" s="24">
        <v>0</v>
      </c>
      <c r="E30" s="24">
        <v>615996</v>
      </c>
      <c r="F30" s="24">
        <v>2157470</v>
      </c>
      <c r="G30" s="26"/>
      <c r="I30" s="2"/>
      <c r="J30" s="42"/>
      <c r="M30" s="2"/>
    </row>
    <row r="31" spans="1:13" s="30" customFormat="1" ht="12.75" x14ac:dyDescent="0.2">
      <c r="A31" s="22"/>
      <c r="B31" s="40" t="s">
        <v>36</v>
      </c>
      <c r="C31" s="24">
        <f t="shared" si="2"/>
        <v>91093175</v>
      </c>
      <c r="D31" s="24">
        <v>7746053</v>
      </c>
      <c r="E31" s="24">
        <v>23378090</v>
      </c>
      <c r="F31" s="24">
        <v>59969032</v>
      </c>
      <c r="G31" s="26"/>
      <c r="I31" s="2"/>
      <c r="J31" s="42"/>
      <c r="M31" s="2"/>
    </row>
    <row r="32" spans="1:13" s="30" customFormat="1" ht="12.75" x14ac:dyDescent="0.2">
      <c r="A32" s="22"/>
      <c r="B32" s="40" t="s">
        <v>37</v>
      </c>
      <c r="C32" s="24">
        <f t="shared" si="2"/>
        <v>451652</v>
      </c>
      <c r="D32" s="24">
        <v>0</v>
      </c>
      <c r="E32" s="24">
        <v>20967</v>
      </c>
      <c r="F32" s="24">
        <v>430685</v>
      </c>
      <c r="G32" s="26"/>
      <c r="I32" s="2"/>
      <c r="J32" s="42"/>
      <c r="M32" s="2"/>
    </row>
    <row r="33" spans="1:13" s="30" customFormat="1" ht="12.75" x14ac:dyDescent="0.2">
      <c r="A33" s="22"/>
      <c r="B33" s="40" t="s">
        <v>38</v>
      </c>
      <c r="C33" s="24">
        <f t="shared" si="2"/>
        <v>3489960</v>
      </c>
      <c r="D33" s="24">
        <v>0</v>
      </c>
      <c r="E33" s="24">
        <v>0</v>
      </c>
      <c r="F33" s="24">
        <v>3489960</v>
      </c>
      <c r="G33" s="26"/>
      <c r="J33" s="42"/>
      <c r="M33" s="2"/>
    </row>
    <row r="34" spans="1:13" s="30" customFormat="1" ht="12.75" x14ac:dyDescent="0.2">
      <c r="A34" s="22"/>
      <c r="B34" s="40" t="s">
        <v>39</v>
      </c>
      <c r="C34" s="24">
        <f t="shared" si="2"/>
        <v>968917</v>
      </c>
      <c r="D34" s="24">
        <v>0</v>
      </c>
      <c r="E34" s="24">
        <v>262493</v>
      </c>
      <c r="F34" s="24">
        <v>706424</v>
      </c>
      <c r="G34" s="26"/>
      <c r="J34" s="42"/>
      <c r="M34" s="2"/>
    </row>
    <row r="35" spans="1:13" s="30" customFormat="1" ht="12.75" x14ac:dyDescent="0.2">
      <c r="A35" s="22"/>
      <c r="B35" s="40" t="s">
        <v>40</v>
      </c>
      <c r="C35" s="24">
        <f t="shared" si="2"/>
        <v>880114</v>
      </c>
      <c r="D35" s="24">
        <v>0</v>
      </c>
      <c r="E35" s="24">
        <v>0</v>
      </c>
      <c r="F35" s="24">
        <v>880114</v>
      </c>
      <c r="G35" s="26"/>
      <c r="J35" s="42"/>
      <c r="M35" s="2"/>
    </row>
    <row r="36" spans="1:13" s="30" customFormat="1" ht="12.75" x14ac:dyDescent="0.2">
      <c r="A36" s="22"/>
      <c r="B36" s="40" t="s">
        <v>41</v>
      </c>
      <c r="C36" s="24">
        <f t="shared" si="2"/>
        <v>2540455</v>
      </c>
      <c r="D36" s="24">
        <v>0</v>
      </c>
      <c r="E36" s="24">
        <v>-507836</v>
      </c>
      <c r="F36" s="24">
        <v>3048291</v>
      </c>
      <c r="G36" s="26"/>
      <c r="J36" s="42"/>
      <c r="M36" s="2"/>
    </row>
    <row r="37" spans="1:13" s="30" customFormat="1" ht="12.75" x14ac:dyDescent="0.2">
      <c r="A37" s="22"/>
      <c r="B37" s="40" t="s">
        <v>42</v>
      </c>
      <c r="C37" s="24">
        <f t="shared" si="2"/>
        <v>360000</v>
      </c>
      <c r="D37" s="24">
        <v>360000</v>
      </c>
      <c r="E37" s="24">
        <v>0</v>
      </c>
      <c r="F37" s="24">
        <v>0</v>
      </c>
      <c r="G37" s="26"/>
      <c r="J37" s="42"/>
      <c r="M37" s="2"/>
    </row>
    <row r="38" spans="1:13" s="30" customFormat="1" ht="12.75" x14ac:dyDescent="0.2">
      <c r="A38" s="22"/>
      <c r="B38" s="40" t="s">
        <v>43</v>
      </c>
      <c r="C38" s="24">
        <f t="shared" si="2"/>
        <v>79507</v>
      </c>
      <c r="D38" s="24">
        <v>0</v>
      </c>
      <c r="E38" s="24">
        <v>27120</v>
      </c>
      <c r="F38" s="24">
        <v>52387</v>
      </c>
      <c r="G38" s="26"/>
      <c r="J38" s="42"/>
      <c r="M38" s="2"/>
    </row>
    <row r="39" spans="1:13" s="30" customFormat="1" ht="12.75" x14ac:dyDescent="0.2">
      <c r="A39" s="22"/>
      <c r="B39" s="40" t="s">
        <v>44</v>
      </c>
      <c r="C39" s="24">
        <f t="shared" si="2"/>
        <v>190000</v>
      </c>
      <c r="D39" s="24">
        <v>190000</v>
      </c>
      <c r="E39" s="24">
        <v>0</v>
      </c>
      <c r="F39" s="24">
        <v>0</v>
      </c>
      <c r="G39" s="26"/>
      <c r="J39" s="42"/>
      <c r="M39" s="2"/>
    </row>
    <row r="40" spans="1:13" s="30" customFormat="1" ht="12.75" x14ac:dyDescent="0.2">
      <c r="A40" s="22"/>
      <c r="B40" s="40" t="s">
        <v>45</v>
      </c>
      <c r="C40" s="24">
        <f t="shared" si="2"/>
        <v>2521</v>
      </c>
      <c r="D40" s="24">
        <v>2521</v>
      </c>
      <c r="E40" s="24">
        <v>0</v>
      </c>
      <c r="F40" s="24">
        <v>0</v>
      </c>
      <c r="G40" s="26"/>
      <c r="J40" s="42"/>
      <c r="M40" s="2"/>
    </row>
    <row r="41" spans="1:13" s="30" customFormat="1" ht="12.75" x14ac:dyDescent="0.2">
      <c r="A41" s="22"/>
      <c r="B41" s="40" t="s">
        <v>46</v>
      </c>
      <c r="C41" s="24">
        <f t="shared" si="2"/>
        <v>199996</v>
      </c>
      <c r="D41" s="24">
        <v>0</v>
      </c>
      <c r="E41" s="24">
        <v>0</v>
      </c>
      <c r="F41" s="24">
        <v>199996</v>
      </c>
      <c r="G41" s="26"/>
      <c r="J41" s="42"/>
      <c r="M41" s="2"/>
    </row>
    <row r="42" spans="1:13" s="30" customFormat="1" ht="12.75" x14ac:dyDescent="0.2">
      <c r="A42" s="22"/>
      <c r="B42" s="40" t="s">
        <v>47</v>
      </c>
      <c r="C42" s="24">
        <f t="shared" si="2"/>
        <v>4215791</v>
      </c>
      <c r="D42" s="24">
        <v>0</v>
      </c>
      <c r="E42" s="24">
        <v>0</v>
      </c>
      <c r="F42" s="24">
        <v>4215791</v>
      </c>
      <c r="G42" s="26"/>
      <c r="J42" s="42"/>
      <c r="M42" s="2"/>
    </row>
    <row r="43" spans="1:13" s="30" customFormat="1" ht="12.75" x14ac:dyDescent="0.2">
      <c r="A43" s="22"/>
      <c r="B43" s="40" t="s">
        <v>48</v>
      </c>
      <c r="C43" s="24">
        <f t="shared" si="2"/>
        <v>368588</v>
      </c>
      <c r="D43" s="24">
        <v>0</v>
      </c>
      <c r="E43" s="24">
        <v>0</v>
      </c>
      <c r="F43" s="24">
        <v>368588</v>
      </c>
      <c r="G43" s="26"/>
      <c r="J43" s="42"/>
      <c r="M43" s="2"/>
    </row>
    <row r="44" spans="1:13" s="30" customFormat="1" ht="12.75" x14ac:dyDescent="0.2">
      <c r="A44" s="22"/>
      <c r="B44" s="40" t="s">
        <v>49</v>
      </c>
      <c r="C44" s="24">
        <f t="shared" si="2"/>
        <v>289602</v>
      </c>
      <c r="D44" s="24">
        <v>0</v>
      </c>
      <c r="E44" s="24">
        <v>289602</v>
      </c>
      <c r="F44" s="24">
        <v>0</v>
      </c>
      <c r="G44" s="26"/>
      <c r="J44" s="42"/>
      <c r="M44" s="2"/>
    </row>
    <row r="45" spans="1:13" s="30" customFormat="1" ht="12.75" x14ac:dyDescent="0.2">
      <c r="A45" s="22"/>
      <c r="B45" s="40" t="s">
        <v>50</v>
      </c>
      <c r="C45" s="24">
        <f t="shared" si="2"/>
        <v>210211</v>
      </c>
      <c r="D45" s="24">
        <v>0</v>
      </c>
      <c r="E45" s="24">
        <v>0</v>
      </c>
      <c r="F45" s="24">
        <v>210211</v>
      </c>
      <c r="G45" s="26"/>
      <c r="J45" s="42"/>
      <c r="M45" s="2"/>
    </row>
    <row r="46" spans="1:13" s="30" customFormat="1" ht="12.75" x14ac:dyDescent="0.2">
      <c r="A46" s="22"/>
      <c r="B46" s="40" t="s">
        <v>51</v>
      </c>
      <c r="C46" s="24">
        <f t="shared" si="2"/>
        <v>3523700</v>
      </c>
      <c r="D46" s="24">
        <v>0</v>
      </c>
      <c r="E46" s="24">
        <v>1441372</v>
      </c>
      <c r="F46" s="24">
        <v>2082328</v>
      </c>
      <c r="G46" s="26"/>
      <c r="J46" s="42"/>
      <c r="M46" s="2"/>
    </row>
    <row r="47" spans="1:13" s="30" customFormat="1" ht="12.75" x14ac:dyDescent="0.2">
      <c r="A47" s="22"/>
      <c r="B47" s="40" t="s">
        <v>52</v>
      </c>
      <c r="C47" s="24">
        <f t="shared" si="2"/>
        <v>24000</v>
      </c>
      <c r="D47" s="24">
        <v>24000</v>
      </c>
      <c r="E47" s="24">
        <v>0</v>
      </c>
      <c r="F47" s="24">
        <v>0</v>
      </c>
      <c r="G47" s="26"/>
      <c r="J47" s="42"/>
      <c r="M47" s="2"/>
    </row>
    <row r="48" spans="1:13" s="30" customFormat="1" ht="12.75" x14ac:dyDescent="0.2">
      <c r="A48" s="22"/>
      <c r="B48" s="40" t="s">
        <v>53</v>
      </c>
      <c r="C48" s="24">
        <f t="shared" si="2"/>
        <v>124047</v>
      </c>
      <c r="D48" s="24">
        <v>0</v>
      </c>
      <c r="E48" s="24">
        <v>124047</v>
      </c>
      <c r="F48" s="24">
        <v>0</v>
      </c>
      <c r="G48" s="26"/>
      <c r="J48" s="42"/>
      <c r="M48" s="2"/>
    </row>
    <row r="49" spans="1:13" s="30" customFormat="1" ht="12.75" x14ac:dyDescent="0.2">
      <c r="A49" s="22"/>
      <c r="B49" s="30" t="s">
        <v>54</v>
      </c>
      <c r="C49" s="24">
        <f t="shared" si="2"/>
        <v>490294</v>
      </c>
      <c r="D49" s="24">
        <v>0</v>
      </c>
      <c r="E49" s="24">
        <v>-151362</v>
      </c>
      <c r="F49" s="24">
        <v>641656</v>
      </c>
      <c r="G49" s="26"/>
      <c r="J49" s="42"/>
      <c r="M49" s="2"/>
    </row>
    <row r="50" spans="1:13" s="30" customFormat="1" ht="12.75" x14ac:dyDescent="0.2">
      <c r="A50" s="22"/>
      <c r="B50" s="23" t="s">
        <v>55</v>
      </c>
      <c r="C50" s="24">
        <f t="shared" si="2"/>
        <v>2000000</v>
      </c>
      <c r="D50" s="24">
        <v>0</v>
      </c>
      <c r="E50" s="24">
        <v>2000000</v>
      </c>
      <c r="F50" s="24">
        <v>0</v>
      </c>
      <c r="G50" s="26"/>
      <c r="J50" s="42"/>
      <c r="M50" s="2"/>
    </row>
    <row r="51" spans="1:13" s="30" customFormat="1" ht="12.75" x14ac:dyDescent="0.2">
      <c r="A51" s="22"/>
      <c r="B51" s="23" t="s">
        <v>56</v>
      </c>
      <c r="C51" s="24">
        <f t="shared" si="2"/>
        <v>7193</v>
      </c>
      <c r="D51" s="24">
        <v>0</v>
      </c>
      <c r="E51" s="24">
        <v>0</v>
      </c>
      <c r="F51" s="24">
        <v>7193</v>
      </c>
      <c r="G51" s="26"/>
      <c r="J51" s="42"/>
      <c r="M51" s="2"/>
    </row>
    <row r="52" spans="1:13" s="30" customFormat="1" ht="12.75" x14ac:dyDescent="0.2">
      <c r="A52" s="22"/>
      <c r="B52" s="40" t="s">
        <v>57</v>
      </c>
      <c r="C52" s="24">
        <f t="shared" si="2"/>
        <v>3320881</v>
      </c>
      <c r="D52" s="24">
        <v>0</v>
      </c>
      <c r="E52" s="24">
        <v>1300752</v>
      </c>
      <c r="F52" s="24">
        <v>2020129</v>
      </c>
      <c r="G52" s="26"/>
      <c r="J52" s="42"/>
      <c r="M52" s="2"/>
    </row>
    <row r="53" spans="1:13" s="30" customFormat="1" ht="12.75" x14ac:dyDescent="0.2">
      <c r="A53" s="22"/>
      <c r="B53" s="40" t="s">
        <v>58</v>
      </c>
      <c r="C53" s="24">
        <f t="shared" si="2"/>
        <v>54334</v>
      </c>
      <c r="D53" s="24">
        <v>-412426</v>
      </c>
      <c r="E53" s="24">
        <v>0</v>
      </c>
      <c r="F53" s="24">
        <v>466760</v>
      </c>
      <c r="G53" s="26"/>
      <c r="J53" s="42"/>
      <c r="M53" s="2"/>
    </row>
    <row r="54" spans="1:13" s="30" customFormat="1" ht="12.75" x14ac:dyDescent="0.2">
      <c r="A54" s="22"/>
      <c r="B54" s="40" t="s">
        <v>59</v>
      </c>
      <c r="C54" s="24">
        <f t="shared" si="2"/>
        <v>1302849</v>
      </c>
      <c r="D54" s="24">
        <v>0</v>
      </c>
      <c r="E54" s="24">
        <v>0</v>
      </c>
      <c r="F54" s="24">
        <v>1302849</v>
      </c>
      <c r="G54" s="26"/>
      <c r="J54" s="42"/>
      <c r="M54" s="2"/>
    </row>
    <row r="55" spans="1:13" s="30" customFormat="1" ht="12.75" x14ac:dyDescent="0.2">
      <c r="A55" s="22"/>
      <c r="B55" s="40" t="s">
        <v>60</v>
      </c>
      <c r="C55" s="24">
        <f t="shared" si="2"/>
        <v>76398</v>
      </c>
      <c r="D55" s="24">
        <v>0</v>
      </c>
      <c r="E55" s="24">
        <v>76398</v>
      </c>
      <c r="F55" s="24">
        <v>0</v>
      </c>
      <c r="G55" s="26"/>
      <c r="J55" s="42"/>
      <c r="M55" s="2"/>
    </row>
    <row r="56" spans="1:13" s="30" customFormat="1" ht="12.75" x14ac:dyDescent="0.2">
      <c r="A56" s="22"/>
      <c r="B56" s="40" t="s">
        <v>61</v>
      </c>
      <c r="C56" s="24">
        <f t="shared" si="2"/>
        <v>0</v>
      </c>
      <c r="D56" s="24">
        <v>0</v>
      </c>
      <c r="E56" s="24">
        <v>56267</v>
      </c>
      <c r="F56" s="24">
        <v>-56267</v>
      </c>
      <c r="G56" s="26"/>
      <c r="J56" s="42"/>
      <c r="M56" s="2"/>
    </row>
    <row r="57" spans="1:13" s="30" customFormat="1" ht="12.75" x14ac:dyDescent="0.2">
      <c r="A57" s="22"/>
      <c r="B57" s="40" t="s">
        <v>62</v>
      </c>
      <c r="C57" s="24">
        <f t="shared" si="2"/>
        <v>612405</v>
      </c>
      <c r="D57" s="24">
        <v>0</v>
      </c>
      <c r="E57" s="24">
        <v>0</v>
      </c>
      <c r="F57" s="24">
        <v>612405</v>
      </c>
      <c r="G57" s="26"/>
      <c r="J57" s="42"/>
      <c r="M57" s="2"/>
    </row>
    <row r="58" spans="1:13" s="30" customFormat="1" ht="12.75" x14ac:dyDescent="0.2">
      <c r="A58" s="22"/>
      <c r="B58" s="40" t="s">
        <v>63</v>
      </c>
      <c r="C58" s="24">
        <f t="shared" si="2"/>
        <v>2025745</v>
      </c>
      <c r="D58" s="24">
        <v>0</v>
      </c>
      <c r="E58" s="24">
        <v>0</v>
      </c>
      <c r="F58" s="24">
        <v>2025745</v>
      </c>
      <c r="G58" s="26"/>
      <c r="J58" s="42"/>
      <c r="M58" s="2"/>
    </row>
    <row r="59" spans="1:13" s="30" customFormat="1" ht="12.75" x14ac:dyDescent="0.2">
      <c r="A59" s="22"/>
      <c r="B59" s="40"/>
      <c r="C59" s="24"/>
      <c r="D59" s="24"/>
      <c r="E59" s="24"/>
      <c r="F59" s="24"/>
      <c r="G59" s="26"/>
      <c r="J59" s="42"/>
      <c r="M59" s="2"/>
    </row>
    <row r="60" spans="1:13" s="30" customFormat="1" ht="12.75" x14ac:dyDescent="0.2">
      <c r="A60" s="22"/>
      <c r="B60" s="65" t="s">
        <v>64</v>
      </c>
      <c r="C60" s="46">
        <f>SUM(C28:C59)</f>
        <v>119152111</v>
      </c>
      <c r="D60" s="46">
        <f>SUM(D28:D59)</f>
        <v>46187744</v>
      </c>
      <c r="E60" s="46">
        <f>SUM(E28:E59)</f>
        <v>16652001</v>
      </c>
      <c r="F60" s="46">
        <f>SUM(F28:F59)</f>
        <v>56312366</v>
      </c>
      <c r="G60" s="26"/>
      <c r="J60" s="42"/>
      <c r="M60" s="2"/>
    </row>
    <row r="61" spans="1:13" s="30" customFormat="1" ht="12.75" x14ac:dyDescent="0.2">
      <c r="A61" s="22">
        <f>1+A27</f>
        <v>17</v>
      </c>
      <c r="B61" s="32" t="s">
        <v>65</v>
      </c>
      <c r="C61" s="24"/>
      <c r="D61" s="24"/>
      <c r="E61" s="24"/>
      <c r="F61" s="24"/>
      <c r="G61" s="26"/>
      <c r="I61" s="43"/>
      <c r="J61" s="42"/>
      <c r="M61" s="2"/>
    </row>
    <row r="62" spans="1:13" s="30" customFormat="1" ht="12.75" x14ac:dyDescent="0.2">
      <c r="A62" s="22"/>
      <c r="B62" s="40" t="s">
        <v>66</v>
      </c>
      <c r="C62" s="24">
        <f t="shared" ref="C62:C81" si="3">SUM(D62:F62)</f>
        <v>-4611595</v>
      </c>
      <c r="D62" s="24">
        <v>-4611595</v>
      </c>
      <c r="E62" s="24">
        <v>0</v>
      </c>
      <c r="F62" s="24">
        <v>0</v>
      </c>
      <c r="G62" s="26"/>
      <c r="I62" s="43"/>
      <c r="J62" s="42"/>
      <c r="M62" s="2"/>
    </row>
    <row r="63" spans="1:13" s="30" customFormat="1" ht="12.75" x14ac:dyDescent="0.2">
      <c r="A63" s="22"/>
      <c r="B63" s="40" t="s">
        <v>67</v>
      </c>
      <c r="C63" s="24">
        <f t="shared" si="3"/>
        <v>-2480607</v>
      </c>
      <c r="D63" s="24">
        <v>-2480607</v>
      </c>
      <c r="E63" s="24">
        <v>0</v>
      </c>
      <c r="F63" s="24">
        <v>0</v>
      </c>
      <c r="G63" s="26"/>
      <c r="J63" s="42"/>
      <c r="M63" s="2"/>
    </row>
    <row r="64" spans="1:13" s="30" customFormat="1" ht="12.75" x14ac:dyDescent="0.2">
      <c r="A64" s="22"/>
      <c r="B64" s="40" t="s">
        <v>68</v>
      </c>
      <c r="C64" s="24">
        <f t="shared" si="3"/>
        <v>-100250</v>
      </c>
      <c r="D64" s="24">
        <v>0</v>
      </c>
      <c r="E64" s="24">
        <v>-96353</v>
      </c>
      <c r="F64" s="24">
        <v>-3897</v>
      </c>
      <c r="G64" s="26"/>
      <c r="I64" s="44"/>
      <c r="J64" s="42"/>
      <c r="M64" s="2"/>
    </row>
    <row r="65" spans="1:13" s="30" customFormat="1" ht="12.75" x14ac:dyDescent="0.2">
      <c r="A65" s="22"/>
      <c r="B65" s="40" t="s">
        <v>69</v>
      </c>
      <c r="C65" s="24">
        <f t="shared" si="3"/>
        <v>-15295563</v>
      </c>
      <c r="D65" s="24">
        <v>0</v>
      </c>
      <c r="E65" s="24">
        <v>-5014496</v>
      </c>
      <c r="F65" s="24">
        <v>-10281067</v>
      </c>
      <c r="G65" s="26"/>
      <c r="M65" s="2"/>
    </row>
    <row r="66" spans="1:13" s="30" customFormat="1" ht="12.75" x14ac:dyDescent="0.2">
      <c r="A66" s="22"/>
      <c r="B66" s="40" t="s">
        <v>70</v>
      </c>
      <c r="C66" s="24">
        <f t="shared" si="3"/>
        <v>-6952</v>
      </c>
      <c r="D66" s="24">
        <v>0</v>
      </c>
      <c r="E66" s="24">
        <v>0</v>
      </c>
      <c r="F66" s="24">
        <v>-6952</v>
      </c>
      <c r="G66" s="26"/>
      <c r="M66" s="2"/>
    </row>
    <row r="67" spans="1:13" s="30" customFormat="1" ht="12.75" x14ac:dyDescent="0.2">
      <c r="A67" s="22"/>
      <c r="B67" s="40" t="s">
        <v>71</v>
      </c>
      <c r="C67" s="24">
        <f t="shared" si="3"/>
        <v>-56796503</v>
      </c>
      <c r="D67" s="24">
        <v>0</v>
      </c>
      <c r="E67" s="24">
        <v>-11055906</v>
      </c>
      <c r="F67" s="24">
        <v>-45740597</v>
      </c>
      <c r="G67" s="26"/>
      <c r="M67" s="2"/>
    </row>
    <row r="68" spans="1:13" s="30" customFormat="1" ht="12.75" x14ac:dyDescent="0.2">
      <c r="A68" s="22"/>
      <c r="B68" s="40" t="s">
        <v>72</v>
      </c>
      <c r="C68" s="24">
        <f t="shared" si="3"/>
        <v>-101502</v>
      </c>
      <c r="D68" s="24">
        <v>0</v>
      </c>
      <c r="E68" s="24">
        <v>12805</v>
      </c>
      <c r="F68" s="24">
        <v>-114307</v>
      </c>
      <c r="G68" s="26"/>
      <c r="M68" s="2"/>
    </row>
    <row r="69" spans="1:13" s="30" customFormat="1" ht="12.75" x14ac:dyDescent="0.2">
      <c r="A69" s="22"/>
      <c r="B69" s="40" t="s">
        <v>73</v>
      </c>
      <c r="C69" s="24">
        <f t="shared" si="3"/>
        <v>-218194</v>
      </c>
      <c r="D69" s="24">
        <v>0</v>
      </c>
      <c r="E69" s="24">
        <v>0</v>
      </c>
      <c r="F69" s="24">
        <v>-218194</v>
      </c>
      <c r="G69" s="26"/>
      <c r="M69" s="2"/>
    </row>
    <row r="70" spans="1:13" s="30" customFormat="1" ht="12.75" x14ac:dyDescent="0.2">
      <c r="A70" s="22"/>
      <c r="B70" s="40" t="s">
        <v>74</v>
      </c>
      <c r="C70" s="24">
        <f t="shared" si="3"/>
        <v>-86100000</v>
      </c>
      <c r="D70" s="24">
        <v>0</v>
      </c>
      <c r="E70" s="24">
        <v>-30600000</v>
      </c>
      <c r="F70" s="24">
        <v>-55500000</v>
      </c>
      <c r="G70" s="26"/>
      <c r="M70" s="2"/>
    </row>
    <row r="71" spans="1:13" s="30" customFormat="1" ht="12.75" x14ac:dyDescent="0.2">
      <c r="A71" s="22"/>
      <c r="B71" s="40" t="s">
        <v>75</v>
      </c>
      <c r="C71" s="24">
        <f t="shared" si="3"/>
        <v>-4250000</v>
      </c>
      <c r="D71" s="24">
        <v>0</v>
      </c>
      <c r="E71" s="24">
        <v>-1150000</v>
      </c>
      <c r="F71" s="24">
        <v>-3100000</v>
      </c>
      <c r="G71" s="26"/>
      <c r="M71" s="2"/>
    </row>
    <row r="72" spans="1:13" s="30" customFormat="1" ht="12.75" x14ac:dyDescent="0.2">
      <c r="A72" s="45"/>
      <c r="B72" s="40" t="s">
        <v>76</v>
      </c>
      <c r="C72" s="24">
        <f t="shared" si="3"/>
        <v>-7094148</v>
      </c>
      <c r="D72" s="24">
        <v>0</v>
      </c>
      <c r="E72" s="24">
        <v>-1249882</v>
      </c>
      <c r="F72" s="24">
        <v>-5844266</v>
      </c>
      <c r="G72" s="26"/>
      <c r="M72" s="2"/>
    </row>
    <row r="73" spans="1:13" s="30" customFormat="1" ht="12.75" x14ac:dyDescent="0.2">
      <c r="A73" s="45"/>
      <c r="B73" s="40" t="s">
        <v>77</v>
      </c>
      <c r="C73" s="24">
        <f t="shared" si="3"/>
        <v>-5730</v>
      </c>
      <c r="D73" s="24">
        <v>0</v>
      </c>
      <c r="E73" s="24">
        <v>-5730</v>
      </c>
      <c r="F73" s="24">
        <v>0</v>
      </c>
      <c r="G73" s="26"/>
      <c r="M73" s="2"/>
    </row>
    <row r="74" spans="1:13" s="30" customFormat="1" ht="12.75" x14ac:dyDescent="0.2">
      <c r="A74" s="45"/>
      <c r="B74" s="40" t="s">
        <v>78</v>
      </c>
      <c r="C74" s="24">
        <f t="shared" si="3"/>
        <v>-3098864</v>
      </c>
      <c r="D74" s="24">
        <v>0</v>
      </c>
      <c r="E74" s="24">
        <v>-334429</v>
      </c>
      <c r="F74" s="24">
        <v>-2764435</v>
      </c>
      <c r="G74" s="26"/>
      <c r="M74" s="2"/>
    </row>
    <row r="75" spans="1:13" s="30" customFormat="1" ht="12.75" x14ac:dyDescent="0.2">
      <c r="A75" s="45"/>
      <c r="B75" s="40" t="s">
        <v>79</v>
      </c>
      <c r="C75" s="24">
        <f t="shared" si="3"/>
        <v>-63337</v>
      </c>
      <c r="D75" s="24">
        <v>0</v>
      </c>
      <c r="E75" s="24">
        <v>-18285</v>
      </c>
      <c r="F75" s="24">
        <v>-45052</v>
      </c>
      <c r="G75" s="26"/>
      <c r="M75" s="2"/>
    </row>
    <row r="76" spans="1:13" s="30" customFormat="1" ht="12.75" x14ac:dyDescent="0.2">
      <c r="A76" s="45"/>
      <c r="B76" s="40" t="s">
        <v>80</v>
      </c>
      <c r="C76" s="24">
        <f t="shared" si="3"/>
        <v>-1505572</v>
      </c>
      <c r="D76" s="24">
        <v>0</v>
      </c>
      <c r="E76" s="24">
        <v>-1505572</v>
      </c>
      <c r="F76" s="24">
        <v>0</v>
      </c>
      <c r="G76" s="26"/>
      <c r="M76" s="2"/>
    </row>
    <row r="77" spans="1:13" s="30" customFormat="1" ht="12.75" x14ac:dyDescent="0.2">
      <c r="A77" s="45"/>
      <c r="B77" s="40" t="s">
        <v>81</v>
      </c>
      <c r="C77" s="24">
        <f t="shared" si="3"/>
        <v>-737</v>
      </c>
      <c r="D77" s="24">
        <v>0</v>
      </c>
      <c r="E77" s="24">
        <v>0</v>
      </c>
      <c r="F77" s="24">
        <v>-737</v>
      </c>
      <c r="G77" s="26"/>
      <c r="M77" s="2"/>
    </row>
    <row r="78" spans="1:13" s="30" customFormat="1" ht="12.75" x14ac:dyDescent="0.2">
      <c r="A78" s="45"/>
      <c r="B78" s="40" t="s">
        <v>82</v>
      </c>
      <c r="C78" s="24">
        <f t="shared" si="3"/>
        <v>-57345</v>
      </c>
      <c r="D78" s="24">
        <v>0</v>
      </c>
      <c r="E78" s="24">
        <v>-35698</v>
      </c>
      <c r="F78" s="24">
        <v>-21647</v>
      </c>
      <c r="G78" s="26"/>
      <c r="M78" s="2"/>
    </row>
    <row r="79" spans="1:13" s="30" customFormat="1" ht="12.75" x14ac:dyDescent="0.2">
      <c r="A79" s="45"/>
      <c r="B79" s="40" t="s">
        <v>83</v>
      </c>
      <c r="C79" s="24">
        <f t="shared" si="3"/>
        <v>-1976841</v>
      </c>
      <c r="D79" s="24">
        <v>0</v>
      </c>
      <c r="E79" s="24">
        <v>-1976841</v>
      </c>
      <c r="F79" s="24">
        <v>0</v>
      </c>
      <c r="G79" s="26"/>
      <c r="M79" s="2"/>
    </row>
    <row r="80" spans="1:13" s="30" customFormat="1" ht="12.75" x14ac:dyDescent="0.2">
      <c r="A80" s="45"/>
      <c r="B80" s="23" t="s">
        <v>84</v>
      </c>
      <c r="C80" s="24">
        <f t="shared" si="3"/>
        <v>-627867</v>
      </c>
      <c r="D80" s="24">
        <v>0</v>
      </c>
      <c r="E80" s="24">
        <v>0</v>
      </c>
      <c r="F80" s="24">
        <v>-627867</v>
      </c>
      <c r="G80" s="26"/>
      <c r="M80" s="2"/>
    </row>
    <row r="81" spans="1:13" s="30" customFormat="1" ht="12.75" x14ac:dyDescent="0.2">
      <c r="A81" s="45"/>
      <c r="B81" s="23" t="s">
        <v>85</v>
      </c>
      <c r="C81" s="24">
        <f t="shared" si="3"/>
        <v>-106131</v>
      </c>
      <c r="D81" s="24">
        <v>0</v>
      </c>
      <c r="E81" s="24">
        <v>-29642</v>
      </c>
      <c r="F81" s="24">
        <v>-76489</v>
      </c>
      <c r="G81" s="26"/>
      <c r="M81" s="2"/>
    </row>
    <row r="82" spans="1:13" s="30" customFormat="1" ht="12.75" x14ac:dyDescent="0.2">
      <c r="A82" s="45"/>
      <c r="B82" s="23"/>
      <c r="C82" s="46"/>
      <c r="D82" s="46"/>
      <c r="E82" s="46"/>
      <c r="F82" s="46"/>
      <c r="M82" s="2"/>
    </row>
    <row r="83" spans="1:13" s="30" customFormat="1" ht="12.75" x14ac:dyDescent="0.2">
      <c r="A83" s="45"/>
      <c r="B83" s="65" t="s">
        <v>86</v>
      </c>
      <c r="C83" s="46">
        <f>SUM(C62:C81)</f>
        <v>-184497738</v>
      </c>
      <c r="D83" s="46">
        <f>SUM(D62:D81)</f>
        <v>-7092202</v>
      </c>
      <c r="E83" s="46">
        <f>SUM(E62:E81)</f>
        <v>-53060029</v>
      </c>
      <c r="F83" s="46">
        <f>SUM(F62:F81)</f>
        <v>-124345507</v>
      </c>
      <c r="M83" s="2"/>
    </row>
    <row r="84" spans="1:13" s="30" customFormat="1" ht="12.75" x14ac:dyDescent="0.2">
      <c r="A84" s="22">
        <f>1+A61</f>
        <v>18</v>
      </c>
      <c r="B84" s="23" t="s">
        <v>87</v>
      </c>
      <c r="C84" s="24">
        <f>C25+C60+C83</f>
        <v>61064126.100000024</v>
      </c>
      <c r="D84" s="24">
        <f>D25+D60+D83</f>
        <v>11860625.24000001</v>
      </c>
      <c r="E84" s="24">
        <f>E25+E60+E83</f>
        <v>-604606.09000000358</v>
      </c>
      <c r="F84" s="24">
        <f>F25+F60+F83</f>
        <v>49808106.949999988</v>
      </c>
      <c r="M84" s="2"/>
    </row>
    <row r="85" spans="1:13" s="30" customFormat="1" ht="12.75" x14ac:dyDescent="0.2">
      <c r="A85" s="47"/>
      <c r="B85" s="2"/>
      <c r="C85" s="38"/>
      <c r="D85" s="38"/>
      <c r="E85" s="38"/>
      <c r="F85" s="38"/>
      <c r="G85" s="29"/>
      <c r="H85" s="28"/>
      <c r="J85" s="48"/>
      <c r="M85" s="2"/>
    </row>
    <row r="86" spans="1:13" x14ac:dyDescent="0.25">
      <c r="A86" s="47"/>
      <c r="B86" s="49" t="s">
        <v>88</v>
      </c>
      <c r="C86" s="48"/>
      <c r="D86" s="48"/>
      <c r="E86" s="48"/>
      <c r="F86" s="48"/>
      <c r="J86" s="38"/>
      <c r="K86" s="4"/>
    </row>
    <row r="87" spans="1:13" x14ac:dyDescent="0.25">
      <c r="A87" s="47"/>
      <c r="B87" s="2" t="s">
        <v>89</v>
      </c>
      <c r="C87" s="50">
        <f>C84*0.21</f>
        <v>12823466.481000004</v>
      </c>
      <c r="D87" s="51">
        <f>D84*0.21</f>
        <v>2490731.3004000019</v>
      </c>
      <c r="E87" s="51">
        <f>E84*0.21</f>
        <v>-126967.27890000075</v>
      </c>
      <c r="F87" s="51">
        <f>F84*0.21</f>
        <v>10459702.459499998</v>
      </c>
      <c r="J87" s="34"/>
      <c r="K87" s="4"/>
    </row>
    <row r="88" spans="1:13" x14ac:dyDescent="0.25">
      <c r="A88" s="47"/>
      <c r="B88" s="2" t="s">
        <v>90</v>
      </c>
      <c r="C88" s="50">
        <f>SUM(D88:F88)</f>
        <v>240669</v>
      </c>
      <c r="D88" s="51">
        <v>-4731547</v>
      </c>
      <c r="E88" s="51">
        <v>6025868</v>
      </c>
      <c r="F88" s="51">
        <v>-1053652</v>
      </c>
      <c r="J88" s="34"/>
      <c r="K88" s="4"/>
    </row>
    <row r="89" spans="1:13" x14ac:dyDescent="0.25">
      <c r="A89" s="47"/>
      <c r="B89" s="2" t="s">
        <v>91</v>
      </c>
      <c r="C89" s="50">
        <f>SUM(D89:F89)</f>
        <v>-42461</v>
      </c>
      <c r="D89" s="51">
        <v>0</v>
      </c>
      <c r="E89" s="51">
        <v>-12258</v>
      </c>
      <c r="F89" s="51">
        <v>-30203</v>
      </c>
      <c r="J89" s="34"/>
      <c r="K89" s="4"/>
    </row>
    <row r="90" spans="1:13" x14ac:dyDescent="0.25">
      <c r="A90" s="47"/>
      <c r="B90" s="2" t="s">
        <v>92</v>
      </c>
      <c r="C90" s="50">
        <f>SUM(D90:F90)</f>
        <v>12910000</v>
      </c>
      <c r="D90" s="51">
        <v>0</v>
      </c>
      <c r="E90" s="51">
        <v>2194700</v>
      </c>
      <c r="F90" s="51">
        <v>10715300</v>
      </c>
      <c r="J90" s="34"/>
      <c r="K90" s="4"/>
    </row>
    <row r="91" spans="1:13" x14ac:dyDescent="0.25">
      <c r="A91" s="47"/>
      <c r="B91" s="2" t="s">
        <v>93</v>
      </c>
      <c r="C91" s="50">
        <f>SUM(D91:F91)</f>
        <v>-1228090</v>
      </c>
      <c r="D91" s="51">
        <v>0</v>
      </c>
      <c r="E91" s="51">
        <v>-270921</v>
      </c>
      <c r="F91" s="51">
        <v>-957169</v>
      </c>
      <c r="J91" s="34"/>
      <c r="K91" s="64"/>
    </row>
    <row r="92" spans="1:13" x14ac:dyDescent="0.25">
      <c r="A92" s="47"/>
      <c r="B92" s="2" t="s">
        <v>94</v>
      </c>
      <c r="C92" s="52">
        <f>SUM(C87:C91)</f>
        <v>24703584.481000006</v>
      </c>
      <c r="D92" s="52">
        <f>SUM(D87:D91)</f>
        <v>-2240815.6995999981</v>
      </c>
      <c r="E92" s="52">
        <f>SUM(E87:E91)</f>
        <v>7810421.7210999988</v>
      </c>
      <c r="F92" s="52">
        <f>SUM(F87:F91)</f>
        <v>19133978.4595</v>
      </c>
      <c r="J92" s="34"/>
      <c r="K92" s="4"/>
    </row>
    <row r="93" spans="1:13" x14ac:dyDescent="0.25">
      <c r="A93" s="47"/>
      <c r="B93" s="53"/>
      <c r="C93" s="54"/>
      <c r="D93" s="54"/>
      <c r="E93" s="54"/>
      <c r="F93" s="54"/>
    </row>
    <row r="94" spans="1:13" x14ac:dyDescent="0.25">
      <c r="A94" s="47" t="s">
        <v>95</v>
      </c>
      <c r="B94" s="2" t="s">
        <v>96</v>
      </c>
    </row>
    <row r="95" spans="1:13" s="5" customFormat="1" x14ac:dyDescent="0.25">
      <c r="A95" s="47"/>
      <c r="B95" s="2" t="s">
        <v>97</v>
      </c>
      <c r="C95" s="2"/>
      <c r="D95" s="2"/>
      <c r="E95" s="10"/>
      <c r="F95" s="10"/>
      <c r="I95" s="2"/>
      <c r="J95" s="2"/>
      <c r="M95" s="2"/>
    </row>
    <row r="96" spans="1:13" s="5" customFormat="1" x14ac:dyDescent="0.25">
      <c r="A96" s="47"/>
      <c r="B96" s="55" t="s">
        <v>98</v>
      </c>
      <c r="C96" s="2"/>
      <c r="D96" s="2"/>
      <c r="E96" s="2"/>
      <c r="F96" s="2"/>
      <c r="I96" s="2"/>
      <c r="J96" s="2"/>
      <c r="M96" s="2"/>
    </row>
    <row r="97" spans="1:13" s="5" customFormat="1" x14ac:dyDescent="0.25">
      <c r="A97" s="47"/>
      <c r="B97" s="2" t="s">
        <v>99</v>
      </c>
      <c r="C97" s="2"/>
      <c r="D97" s="2"/>
      <c r="E97" s="2"/>
      <c r="F97" s="2"/>
      <c r="I97" s="2"/>
      <c r="J97" s="2"/>
      <c r="M97" s="2"/>
    </row>
    <row r="98" spans="1:13" s="5" customFormat="1" x14ac:dyDescent="0.25">
      <c r="A98" s="47"/>
      <c r="B98" s="2"/>
      <c r="C98" s="2"/>
      <c r="D98" s="2"/>
      <c r="E98" s="2"/>
      <c r="F98" s="2"/>
      <c r="I98" s="2"/>
      <c r="J98" s="2"/>
      <c r="M98" s="2"/>
    </row>
    <row r="99" spans="1:13" s="5" customFormat="1" x14ac:dyDescent="0.25">
      <c r="A99" s="47"/>
      <c r="B99" s="2"/>
      <c r="C99" s="2"/>
      <c r="D99" s="48"/>
      <c r="E99" s="48"/>
      <c r="F99" s="48"/>
      <c r="I99" s="2"/>
      <c r="J99" s="2"/>
      <c r="M99" s="2"/>
    </row>
  </sheetData>
  <pageMargins left="0.7" right="0.5" top="0.75" bottom="0.75" header="0.3" footer="0.3"/>
  <pageSetup scale="73" fitToHeight="0" orientation="portrait" r:id="rId1"/>
  <headerFooter>
    <oddHeader xml:space="preserve">&amp;R&amp;"Times New Roman,Bold"&amp;10KyPSC Case No. 2025-00125
STAFF-DR-01-015(a)(7) Attachment
Page &amp;P of &amp;N </oddHeader>
  </headerFooter>
  <rowBreaks count="1" manualBreakCount="1">
    <brk id="10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FBC0-20F2-49A7-B9AA-701BFF34EA27}">
  <sheetPr>
    <pageSetUpPr fitToPage="1"/>
  </sheetPr>
  <dimension ref="A1:L100"/>
  <sheetViews>
    <sheetView tabSelected="1" view="pageLayout" zoomScaleNormal="110" workbookViewId="0"/>
  </sheetViews>
  <sheetFormatPr defaultColWidth="9.140625" defaultRowHeight="15" x14ac:dyDescent="0.25"/>
  <cols>
    <col min="1" max="1" width="6.5703125" style="2" customWidth="1"/>
    <col min="2" max="2" width="51" style="2" customWidth="1"/>
    <col min="3" max="3" width="16.140625" style="2" bestFit="1" customWidth="1"/>
    <col min="4" max="4" width="22.28515625" style="2" customWidth="1"/>
    <col min="5" max="5" width="17" style="2" bestFit="1" customWidth="1"/>
    <col min="6" max="6" width="17" style="2" customWidth="1"/>
    <col min="7" max="7" width="9.140625" style="5"/>
    <col min="8" max="8" width="8.7109375" style="56" customWidth="1"/>
    <col min="9" max="9" width="9.140625" style="51" bestFit="1" customWidth="1"/>
    <col min="10" max="10" width="8.7109375" style="51" customWidth="1"/>
    <col min="11" max="11" width="9.140625" style="5"/>
    <col min="12" max="12" width="10.85546875" style="5" bestFit="1" customWidth="1"/>
    <col min="13" max="13" width="15.5703125" style="2" customWidth="1"/>
    <col min="14" max="14" width="38.5703125" style="2" bestFit="1" customWidth="1"/>
    <col min="15" max="15" width="12" style="2" bestFit="1" customWidth="1"/>
    <col min="16" max="16" width="12.5703125" style="2" bestFit="1" customWidth="1"/>
    <col min="17" max="17" width="13.5703125" style="2" bestFit="1" customWidth="1"/>
    <col min="18" max="18" width="12.5703125" style="2" bestFit="1" customWidth="1"/>
    <col min="19" max="19" width="13.5703125" style="2" bestFit="1" customWidth="1"/>
    <col min="20" max="16384" width="9.140625" style="2"/>
  </cols>
  <sheetData>
    <row r="1" spans="1:10" s="5" customFormat="1" x14ac:dyDescent="0.25">
      <c r="A1" s="1" t="s">
        <v>0</v>
      </c>
      <c r="B1" s="1"/>
      <c r="C1" s="1"/>
      <c r="D1" s="2"/>
      <c r="E1" s="2"/>
      <c r="F1" s="2"/>
      <c r="G1" s="3"/>
      <c r="H1" s="56"/>
      <c r="I1" s="51"/>
      <c r="J1" s="57"/>
    </row>
    <row r="2" spans="1:10" s="5" customFormat="1" x14ac:dyDescent="0.25">
      <c r="A2" s="1" t="s">
        <v>108</v>
      </c>
      <c r="B2" s="1"/>
      <c r="C2" s="1"/>
      <c r="D2" s="2"/>
      <c r="E2" s="2"/>
      <c r="F2" s="2"/>
      <c r="G2" s="3"/>
      <c r="H2" s="56"/>
      <c r="I2" s="51"/>
      <c r="J2" s="57"/>
    </row>
    <row r="3" spans="1:10" s="5" customFormat="1" x14ac:dyDescent="0.25">
      <c r="A3" s="6" t="s">
        <v>105</v>
      </c>
      <c r="B3" s="2"/>
      <c r="C3" s="2"/>
      <c r="D3" s="2"/>
      <c r="E3" s="2"/>
      <c r="F3" s="2"/>
      <c r="G3" s="3"/>
      <c r="H3" s="56"/>
      <c r="I3" s="58"/>
      <c r="J3" s="51"/>
    </row>
    <row r="4" spans="1:10" s="5" customFormat="1" x14ac:dyDescent="0.25">
      <c r="A4" s="6" t="s">
        <v>2</v>
      </c>
      <c r="B4" s="6"/>
      <c r="C4" s="6"/>
      <c r="D4" s="2"/>
      <c r="E4" s="2"/>
      <c r="F4" s="2"/>
      <c r="H4" s="56"/>
      <c r="I4" s="51"/>
      <c r="J4" s="59"/>
    </row>
    <row r="5" spans="1:10" s="5" customFormat="1" x14ac:dyDescent="0.25">
      <c r="A5" s="2"/>
      <c r="B5" s="6"/>
      <c r="C5" s="6"/>
      <c r="D5" s="28"/>
      <c r="E5" s="8"/>
      <c r="F5" s="8"/>
      <c r="H5" s="56"/>
      <c r="I5" s="51"/>
      <c r="J5" s="51"/>
    </row>
    <row r="6" spans="1:10" s="5" customFormat="1" x14ac:dyDescent="0.25">
      <c r="A6" s="8"/>
      <c r="B6" s="2"/>
      <c r="C6" s="2"/>
      <c r="D6" s="60"/>
      <c r="E6" s="9"/>
      <c r="F6" s="9"/>
      <c r="H6" s="56"/>
      <c r="I6" s="51"/>
      <c r="J6" s="51"/>
    </row>
    <row r="7" spans="1:10" s="5" customFormat="1" x14ac:dyDescent="0.25">
      <c r="A7" s="11"/>
      <c r="B7" s="11"/>
      <c r="C7" s="11"/>
      <c r="D7" s="12" t="s">
        <v>3</v>
      </c>
      <c r="E7" s="13"/>
      <c r="F7" s="12"/>
      <c r="H7" s="56"/>
      <c r="I7" s="51"/>
      <c r="J7" s="51"/>
    </row>
    <row r="8" spans="1:10" s="5" customFormat="1" x14ac:dyDescent="0.25">
      <c r="A8" s="14"/>
      <c r="B8" s="14"/>
      <c r="C8" s="14"/>
      <c r="D8" s="15" t="s">
        <v>4</v>
      </c>
      <c r="E8" s="16"/>
      <c r="F8" s="17"/>
      <c r="H8" s="56"/>
      <c r="I8" s="51"/>
      <c r="J8" s="51"/>
    </row>
    <row r="9" spans="1:10" s="5" customFormat="1" x14ac:dyDescent="0.25">
      <c r="A9" s="14"/>
      <c r="B9" s="14"/>
      <c r="C9" s="14" t="s">
        <v>3</v>
      </c>
      <c r="D9" s="15" t="s">
        <v>5</v>
      </c>
      <c r="E9" s="12" t="s">
        <v>6</v>
      </c>
      <c r="F9" s="12" t="s">
        <v>7</v>
      </c>
      <c r="H9" s="56"/>
      <c r="I9" s="51"/>
      <c r="J9" s="51"/>
    </row>
    <row r="10" spans="1:10" s="5" customFormat="1" x14ac:dyDescent="0.25">
      <c r="A10" s="14" t="s">
        <v>8</v>
      </c>
      <c r="B10" s="14" t="s">
        <v>9</v>
      </c>
      <c r="C10" s="14" t="s">
        <v>4</v>
      </c>
      <c r="D10" s="15" t="s">
        <v>10</v>
      </c>
      <c r="E10" s="15" t="s">
        <v>11</v>
      </c>
      <c r="F10" s="15" t="s">
        <v>12</v>
      </c>
      <c r="H10" s="56"/>
      <c r="I10" s="51"/>
      <c r="J10" s="51"/>
    </row>
    <row r="11" spans="1:10" s="5" customFormat="1" x14ac:dyDescent="0.25">
      <c r="A11" s="14" t="s">
        <v>13</v>
      </c>
      <c r="B11" s="18" t="s">
        <v>14</v>
      </c>
      <c r="C11" s="14" t="s">
        <v>15</v>
      </c>
      <c r="D11" s="19" t="s">
        <v>16</v>
      </c>
      <c r="E11" s="19" t="s">
        <v>17</v>
      </c>
      <c r="F11" s="20" t="s">
        <v>18</v>
      </c>
      <c r="H11" s="56"/>
      <c r="I11" s="51"/>
      <c r="J11" s="51"/>
    </row>
    <row r="12" spans="1:10" s="30" customFormat="1" ht="12.75" x14ac:dyDescent="0.2">
      <c r="A12" s="22">
        <v>1</v>
      </c>
      <c r="B12" s="23" t="s">
        <v>19</v>
      </c>
      <c r="C12" s="24">
        <f t="shared" ref="C12:C57" si="0">SUM(D12:G12)</f>
        <v>101445305.75000001</v>
      </c>
      <c r="D12" s="25">
        <v>-29028185.75999999</v>
      </c>
      <c r="E12" s="24">
        <v>31027203.470000003</v>
      </c>
      <c r="F12" s="24">
        <v>99446288.040000007</v>
      </c>
      <c r="H12" s="44"/>
      <c r="I12" s="51"/>
      <c r="J12" s="44"/>
    </row>
    <row r="13" spans="1:10" s="30" customFormat="1" ht="12.75" x14ac:dyDescent="0.2">
      <c r="A13" s="22">
        <f>1+A12</f>
        <v>2</v>
      </c>
      <c r="B13" s="23" t="s">
        <v>20</v>
      </c>
      <c r="C13" s="24">
        <f t="shared" si="0"/>
        <v>0</v>
      </c>
      <c r="D13" s="25"/>
      <c r="E13" s="24"/>
      <c r="F13" s="24"/>
      <c r="H13" s="44"/>
      <c r="I13" s="51"/>
      <c r="J13" s="44"/>
    </row>
    <row r="14" spans="1:10" s="30" customFormat="1" ht="12.75" x14ac:dyDescent="0.2">
      <c r="A14" s="22">
        <f t="shared" ref="A14:A27" si="1">1+A13</f>
        <v>3</v>
      </c>
      <c r="B14" s="32" t="s">
        <v>21</v>
      </c>
      <c r="C14" s="24">
        <f t="shared" si="0"/>
        <v>24703584</v>
      </c>
      <c r="D14" s="25">
        <v>-2240816</v>
      </c>
      <c r="E14" s="24">
        <v>7810422</v>
      </c>
      <c r="F14" s="24">
        <v>19133978</v>
      </c>
      <c r="H14" s="44"/>
      <c r="I14" s="51"/>
      <c r="J14" s="44"/>
    </row>
    <row r="15" spans="1:10" s="30" customFormat="1" ht="12.75" x14ac:dyDescent="0.2">
      <c r="A15" s="22">
        <f t="shared" si="1"/>
        <v>4</v>
      </c>
      <c r="B15" s="32" t="s">
        <v>22</v>
      </c>
      <c r="C15" s="24">
        <f t="shared" si="0"/>
        <v>0</v>
      </c>
      <c r="D15" s="25"/>
      <c r="E15" s="24"/>
      <c r="F15" s="24"/>
      <c r="H15" s="44"/>
      <c r="I15" s="51"/>
      <c r="J15" s="44"/>
    </row>
    <row r="16" spans="1:10" s="30" customFormat="1" ht="12.75" x14ac:dyDescent="0.2">
      <c r="A16" s="22">
        <f t="shared" si="1"/>
        <v>5</v>
      </c>
      <c r="B16" s="32" t="s">
        <v>23</v>
      </c>
      <c r="C16" s="24">
        <f t="shared" si="0"/>
        <v>-5492816.6500000004</v>
      </c>
      <c r="D16" s="35">
        <v>3676620</v>
      </c>
      <c r="E16" s="36">
        <v>-4063844.56</v>
      </c>
      <c r="F16" s="36">
        <v>-5105592.09</v>
      </c>
      <c r="H16" s="44"/>
      <c r="I16" s="51"/>
      <c r="J16" s="44"/>
    </row>
    <row r="17" spans="1:10" s="30" customFormat="1" ht="12.75" x14ac:dyDescent="0.2">
      <c r="A17" s="22">
        <f>1+A16</f>
        <v>6</v>
      </c>
      <c r="B17" s="32" t="s">
        <v>24</v>
      </c>
      <c r="C17" s="24">
        <f t="shared" si="0"/>
        <v>0</v>
      </c>
      <c r="D17" s="25">
        <v>0</v>
      </c>
      <c r="E17" s="24">
        <v>0</v>
      </c>
      <c r="F17" s="24">
        <v>0</v>
      </c>
      <c r="H17" s="44"/>
      <c r="I17" s="51"/>
      <c r="J17" s="44"/>
    </row>
    <row r="18" spans="1:10" s="30" customFormat="1" ht="12.75" x14ac:dyDescent="0.2">
      <c r="A18" s="22">
        <f>1+A17</f>
        <v>7</v>
      </c>
      <c r="B18" s="37" t="s">
        <v>25</v>
      </c>
      <c r="C18" s="24">
        <f t="shared" si="0"/>
        <v>0</v>
      </c>
      <c r="D18" s="25"/>
      <c r="E18" s="24"/>
      <c r="F18" s="24"/>
      <c r="H18" s="44"/>
      <c r="I18" s="51"/>
      <c r="J18" s="44"/>
    </row>
    <row r="19" spans="1:10" s="30" customFormat="1" ht="12.75" x14ac:dyDescent="0.2">
      <c r="A19" s="22">
        <f>1+A18</f>
        <v>8</v>
      </c>
      <c r="B19" s="32" t="s">
        <v>26</v>
      </c>
      <c r="C19" s="24">
        <f t="shared" si="0"/>
        <v>5753679</v>
      </c>
      <c r="D19" s="25">
        <v>357465</v>
      </c>
      <c r="E19" s="24">
        <v>1029640</v>
      </c>
      <c r="F19" s="24">
        <v>4366574</v>
      </c>
      <c r="H19" s="44"/>
      <c r="I19" s="51"/>
      <c r="J19" s="44"/>
    </row>
    <row r="20" spans="1:10" s="30" customFormat="1" ht="12.75" x14ac:dyDescent="0.2">
      <c r="A20" s="22">
        <f>1+A19</f>
        <v>9</v>
      </c>
      <c r="B20" s="37" t="s">
        <v>27</v>
      </c>
      <c r="C20" s="24">
        <f t="shared" si="0"/>
        <v>0</v>
      </c>
      <c r="D20" s="25"/>
      <c r="E20" s="24"/>
      <c r="F20" s="24"/>
      <c r="H20" s="44"/>
      <c r="I20" s="51"/>
      <c r="J20" s="44"/>
    </row>
    <row r="21" spans="1:10" s="30" customFormat="1" ht="12.75" x14ac:dyDescent="0.2">
      <c r="A21" s="22">
        <f>1+A20</f>
        <v>10</v>
      </c>
      <c r="B21" s="23" t="s">
        <v>3</v>
      </c>
      <c r="C21" s="24">
        <f t="shared" si="0"/>
        <v>126409752.10000001</v>
      </c>
      <c r="D21" s="25">
        <f>SUM(D12:D20)</f>
        <v>-27234916.75999999</v>
      </c>
      <c r="E21" s="24">
        <f>SUM(E12:E20)</f>
        <v>35803420.909999996</v>
      </c>
      <c r="F21" s="24">
        <f>SUM(F12:F20)</f>
        <v>117841247.95</v>
      </c>
      <c r="H21" s="44"/>
      <c r="I21" s="51"/>
      <c r="J21" s="44"/>
    </row>
    <row r="22" spans="1:10" s="30" customFormat="1" ht="12.75" x14ac:dyDescent="0.2">
      <c r="A22" s="22">
        <f t="shared" si="1"/>
        <v>11</v>
      </c>
      <c r="B22" s="23" t="s">
        <v>28</v>
      </c>
      <c r="C22" s="24">
        <f t="shared" si="0"/>
        <v>0</v>
      </c>
      <c r="D22" s="25"/>
      <c r="E22" s="24"/>
      <c r="F22" s="24"/>
      <c r="H22" s="44"/>
      <c r="I22" s="51"/>
      <c r="J22" s="44"/>
    </row>
    <row r="23" spans="1:10" s="30" customFormat="1" ht="12.75" x14ac:dyDescent="0.2">
      <c r="A23" s="22">
        <f t="shared" si="1"/>
        <v>12</v>
      </c>
      <c r="B23" s="32" t="s">
        <v>29</v>
      </c>
      <c r="C23" s="24">
        <f t="shared" si="0"/>
        <v>0</v>
      </c>
      <c r="D23" s="25"/>
      <c r="E23" s="24"/>
      <c r="F23" s="24"/>
      <c r="H23" s="44"/>
      <c r="I23" s="51"/>
      <c r="J23" s="44"/>
    </row>
    <row r="24" spans="1:10" s="30" customFormat="1" ht="12.75" x14ac:dyDescent="0.2">
      <c r="A24" s="22">
        <f t="shared" si="1"/>
        <v>13</v>
      </c>
      <c r="B24" s="32" t="s">
        <v>30</v>
      </c>
      <c r="C24" s="24">
        <f t="shared" si="0"/>
        <v>0</v>
      </c>
      <c r="D24" s="25"/>
      <c r="E24" s="24">
        <v>0</v>
      </c>
      <c r="F24" s="24"/>
      <c r="H24" s="44"/>
      <c r="I24" s="51"/>
      <c r="J24" s="44"/>
    </row>
    <row r="25" spans="1:10" s="30" customFormat="1" ht="12.75" x14ac:dyDescent="0.2">
      <c r="A25" s="22">
        <f t="shared" si="1"/>
        <v>14</v>
      </c>
      <c r="B25" s="23" t="s">
        <v>31</v>
      </c>
      <c r="C25" s="24">
        <f t="shared" si="0"/>
        <v>126409752.10000001</v>
      </c>
      <c r="D25" s="25">
        <f>SUM(D21:D24)</f>
        <v>-27234916.75999999</v>
      </c>
      <c r="E25" s="24">
        <f>SUM(E21:E24)</f>
        <v>35803420.909999996</v>
      </c>
      <c r="F25" s="24">
        <f>SUM(F21:F24)</f>
        <v>117841247.95</v>
      </c>
      <c r="H25" s="44"/>
      <c r="I25" s="51"/>
      <c r="J25" s="44"/>
    </row>
    <row r="26" spans="1:10" s="30" customFormat="1" ht="25.5" x14ac:dyDescent="0.2">
      <c r="A26" s="22">
        <f t="shared" si="1"/>
        <v>15</v>
      </c>
      <c r="B26" s="39" t="s">
        <v>32</v>
      </c>
      <c r="C26" s="24">
        <f t="shared" si="0"/>
        <v>0</v>
      </c>
      <c r="D26" s="25"/>
      <c r="E26" s="24"/>
      <c r="F26" s="24"/>
      <c r="H26" s="44"/>
      <c r="I26" s="51"/>
      <c r="J26" s="44"/>
    </row>
    <row r="27" spans="1:10" s="30" customFormat="1" ht="12.75" x14ac:dyDescent="0.2">
      <c r="A27" s="22">
        <f t="shared" si="1"/>
        <v>16</v>
      </c>
      <c r="B27" s="32" t="s">
        <v>29</v>
      </c>
      <c r="C27" s="24">
        <f t="shared" si="0"/>
        <v>0</v>
      </c>
      <c r="D27" s="25"/>
      <c r="E27" s="24"/>
      <c r="F27" s="24"/>
      <c r="H27" s="44"/>
      <c r="I27" s="51"/>
      <c r="J27" s="44"/>
    </row>
    <row r="28" spans="1:10" s="30" customFormat="1" ht="13.5" customHeight="1" x14ac:dyDescent="0.2">
      <c r="A28" s="22"/>
      <c r="B28" s="40" t="s">
        <v>34</v>
      </c>
      <c r="C28" s="24">
        <f t="shared" si="0"/>
        <v>0</v>
      </c>
      <c r="D28" s="25">
        <v>38897701</v>
      </c>
      <c r="E28" s="24">
        <v>-12313515</v>
      </c>
      <c r="F28" s="24">
        <v>-26584186</v>
      </c>
      <c r="H28" s="44"/>
      <c r="I28" s="44"/>
      <c r="J28" s="44"/>
    </row>
    <row r="29" spans="1:10" s="30" customFormat="1" ht="12.75" x14ac:dyDescent="0.2">
      <c r="A29" s="22"/>
      <c r="B29" s="40" t="s">
        <v>35</v>
      </c>
      <c r="C29" s="24">
        <f t="shared" si="0"/>
        <v>2773466</v>
      </c>
      <c r="D29" s="24">
        <v>0</v>
      </c>
      <c r="E29" s="24">
        <v>615996</v>
      </c>
      <c r="F29" s="24">
        <v>2157470</v>
      </c>
      <c r="H29" s="44"/>
      <c r="I29" s="44"/>
      <c r="J29" s="44"/>
    </row>
    <row r="30" spans="1:10" s="30" customFormat="1" ht="12.75" x14ac:dyDescent="0.2">
      <c r="A30" s="22"/>
      <c r="B30" s="40" t="s">
        <v>36</v>
      </c>
      <c r="C30" s="24">
        <f t="shared" si="0"/>
        <v>91093175</v>
      </c>
      <c r="D30" s="24">
        <v>7746053</v>
      </c>
      <c r="E30" s="24">
        <v>23378090</v>
      </c>
      <c r="F30" s="24">
        <v>59969032</v>
      </c>
      <c r="H30" s="44"/>
      <c r="I30" s="44"/>
      <c r="J30" s="44"/>
    </row>
    <row r="31" spans="1:10" s="30" customFormat="1" ht="12.75" x14ac:dyDescent="0.2">
      <c r="A31" s="22"/>
      <c r="B31" s="40" t="s">
        <v>37</v>
      </c>
      <c r="C31" s="24">
        <f t="shared" si="0"/>
        <v>451652</v>
      </c>
      <c r="D31" s="24">
        <v>0</v>
      </c>
      <c r="E31" s="24">
        <v>20967</v>
      </c>
      <c r="F31" s="24">
        <v>430685</v>
      </c>
      <c r="H31" s="44"/>
      <c r="I31" s="44"/>
      <c r="J31" s="44"/>
    </row>
    <row r="32" spans="1:10" s="30" customFormat="1" ht="12.75" x14ac:dyDescent="0.2">
      <c r="A32" s="22"/>
      <c r="B32" s="40" t="s">
        <v>38</v>
      </c>
      <c r="C32" s="24">
        <f t="shared" si="0"/>
        <v>3489960</v>
      </c>
      <c r="D32" s="24">
        <v>0</v>
      </c>
      <c r="E32" s="24">
        <v>0</v>
      </c>
      <c r="F32" s="24">
        <v>3489960</v>
      </c>
      <c r="H32" s="44"/>
      <c r="I32" s="44"/>
      <c r="J32" s="44"/>
    </row>
    <row r="33" spans="1:10" s="30" customFormat="1" ht="12.75" x14ac:dyDescent="0.2">
      <c r="A33" s="22"/>
      <c r="B33" s="40" t="s">
        <v>39</v>
      </c>
      <c r="C33" s="24">
        <f t="shared" si="0"/>
        <v>968917</v>
      </c>
      <c r="D33" s="24">
        <v>0</v>
      </c>
      <c r="E33" s="24">
        <v>262493</v>
      </c>
      <c r="F33" s="24">
        <v>706424</v>
      </c>
      <c r="H33" s="44"/>
      <c r="I33" s="44"/>
      <c r="J33" s="44"/>
    </row>
    <row r="34" spans="1:10" s="30" customFormat="1" ht="12.75" x14ac:dyDescent="0.2">
      <c r="A34" s="22"/>
      <c r="B34" s="40" t="s">
        <v>40</v>
      </c>
      <c r="C34" s="24">
        <f t="shared" si="0"/>
        <v>880114</v>
      </c>
      <c r="D34" s="24">
        <v>0</v>
      </c>
      <c r="E34" s="24">
        <v>0</v>
      </c>
      <c r="F34" s="24">
        <v>880114</v>
      </c>
      <c r="H34" s="44"/>
      <c r="I34" s="44"/>
      <c r="J34" s="44"/>
    </row>
    <row r="35" spans="1:10" s="30" customFormat="1" ht="12.75" x14ac:dyDescent="0.2">
      <c r="A35" s="22"/>
      <c r="B35" s="40" t="s">
        <v>41</v>
      </c>
      <c r="C35" s="24">
        <f t="shared" si="0"/>
        <v>2540455</v>
      </c>
      <c r="D35" s="24">
        <v>0</v>
      </c>
      <c r="E35" s="24">
        <v>-507836</v>
      </c>
      <c r="F35" s="24">
        <v>3048291</v>
      </c>
      <c r="H35" s="44"/>
      <c r="I35" s="44"/>
      <c r="J35" s="44"/>
    </row>
    <row r="36" spans="1:10" s="30" customFormat="1" ht="12.75" x14ac:dyDescent="0.2">
      <c r="A36" s="22"/>
      <c r="B36" s="40" t="s">
        <v>42</v>
      </c>
      <c r="C36" s="24">
        <f t="shared" si="0"/>
        <v>360000</v>
      </c>
      <c r="D36" s="24">
        <v>360000</v>
      </c>
      <c r="E36" s="24">
        <v>0</v>
      </c>
      <c r="F36" s="24">
        <v>0</v>
      </c>
      <c r="H36" s="44"/>
      <c r="I36" s="44"/>
      <c r="J36" s="44"/>
    </row>
    <row r="37" spans="1:10" s="30" customFormat="1" ht="12.75" x14ac:dyDescent="0.2">
      <c r="A37" s="22"/>
      <c r="B37" s="40" t="s">
        <v>43</v>
      </c>
      <c r="C37" s="24">
        <f t="shared" si="0"/>
        <v>79507</v>
      </c>
      <c r="D37" s="24">
        <v>0</v>
      </c>
      <c r="E37" s="24">
        <v>27120</v>
      </c>
      <c r="F37" s="24">
        <v>52387</v>
      </c>
      <c r="H37" s="44"/>
      <c r="I37" s="44"/>
      <c r="J37" s="44"/>
    </row>
    <row r="38" spans="1:10" s="30" customFormat="1" ht="12.75" x14ac:dyDescent="0.2">
      <c r="A38" s="22"/>
      <c r="B38" s="40" t="s">
        <v>44</v>
      </c>
      <c r="C38" s="24">
        <f t="shared" si="0"/>
        <v>190000</v>
      </c>
      <c r="D38" s="24">
        <v>190000</v>
      </c>
      <c r="E38" s="24">
        <v>0</v>
      </c>
      <c r="F38" s="24">
        <v>0</v>
      </c>
      <c r="H38" s="44"/>
      <c r="I38" s="44"/>
      <c r="J38" s="44"/>
    </row>
    <row r="39" spans="1:10" s="30" customFormat="1" ht="12.75" x14ac:dyDescent="0.2">
      <c r="A39" s="22"/>
      <c r="B39" s="40" t="s">
        <v>45</v>
      </c>
      <c r="C39" s="24">
        <f t="shared" si="0"/>
        <v>2521</v>
      </c>
      <c r="D39" s="24">
        <v>2521</v>
      </c>
      <c r="E39" s="24">
        <v>0</v>
      </c>
      <c r="F39" s="24">
        <v>0</v>
      </c>
      <c r="H39" s="44"/>
      <c r="I39" s="44"/>
      <c r="J39" s="44"/>
    </row>
    <row r="40" spans="1:10" s="30" customFormat="1" ht="12.75" x14ac:dyDescent="0.2">
      <c r="A40" s="22"/>
      <c r="B40" s="40" t="s">
        <v>46</v>
      </c>
      <c r="C40" s="24">
        <f t="shared" si="0"/>
        <v>199996</v>
      </c>
      <c r="D40" s="24">
        <v>0</v>
      </c>
      <c r="E40" s="24">
        <v>0</v>
      </c>
      <c r="F40" s="24">
        <v>199996</v>
      </c>
      <c r="H40" s="44"/>
      <c r="I40" s="44"/>
      <c r="J40" s="44"/>
    </row>
    <row r="41" spans="1:10" s="30" customFormat="1" ht="12.75" x14ac:dyDescent="0.2">
      <c r="A41" s="22"/>
      <c r="B41" s="40" t="s">
        <v>47</v>
      </c>
      <c r="C41" s="24">
        <f t="shared" si="0"/>
        <v>4215791</v>
      </c>
      <c r="D41" s="24">
        <v>0</v>
      </c>
      <c r="E41" s="24">
        <v>0</v>
      </c>
      <c r="F41" s="24">
        <v>4215791</v>
      </c>
      <c r="H41" s="44"/>
      <c r="I41" s="44"/>
      <c r="J41" s="44"/>
    </row>
    <row r="42" spans="1:10" s="30" customFormat="1" ht="12.75" x14ac:dyDescent="0.2">
      <c r="A42" s="22"/>
      <c r="B42" s="40" t="s">
        <v>48</v>
      </c>
      <c r="C42" s="24">
        <f t="shared" si="0"/>
        <v>368588</v>
      </c>
      <c r="D42" s="24">
        <v>0</v>
      </c>
      <c r="E42" s="24">
        <v>0</v>
      </c>
      <c r="F42" s="24">
        <v>368588</v>
      </c>
      <c r="H42" s="44"/>
      <c r="I42" s="44"/>
      <c r="J42" s="44"/>
    </row>
    <row r="43" spans="1:10" s="30" customFormat="1" ht="12.75" x14ac:dyDescent="0.2">
      <c r="A43" s="22"/>
      <c r="B43" s="40" t="s">
        <v>49</v>
      </c>
      <c r="C43" s="24">
        <f t="shared" si="0"/>
        <v>289602</v>
      </c>
      <c r="D43" s="24">
        <v>0</v>
      </c>
      <c r="E43" s="24">
        <v>289602</v>
      </c>
      <c r="F43" s="24">
        <v>0</v>
      </c>
      <c r="H43" s="44"/>
      <c r="I43" s="44"/>
      <c r="J43" s="44"/>
    </row>
    <row r="44" spans="1:10" s="30" customFormat="1" ht="12.75" x14ac:dyDescent="0.2">
      <c r="A44" s="22"/>
      <c r="B44" s="40" t="s">
        <v>50</v>
      </c>
      <c r="C44" s="24">
        <f t="shared" si="0"/>
        <v>210211</v>
      </c>
      <c r="D44" s="24">
        <v>0</v>
      </c>
      <c r="E44" s="24">
        <v>0</v>
      </c>
      <c r="F44" s="24">
        <v>210211</v>
      </c>
      <c r="H44" s="44"/>
      <c r="I44" s="44"/>
      <c r="J44" s="44"/>
    </row>
    <row r="45" spans="1:10" s="30" customFormat="1" ht="12.75" x14ac:dyDescent="0.2">
      <c r="A45" s="22"/>
      <c r="B45" s="40" t="s">
        <v>51</v>
      </c>
      <c r="C45" s="24">
        <f t="shared" si="0"/>
        <v>3523700</v>
      </c>
      <c r="D45" s="24">
        <v>0</v>
      </c>
      <c r="E45" s="24">
        <v>1441372</v>
      </c>
      <c r="F45" s="24">
        <v>2082328</v>
      </c>
      <c r="H45" s="44"/>
      <c r="I45" s="44"/>
      <c r="J45" s="44"/>
    </row>
    <row r="46" spans="1:10" s="30" customFormat="1" ht="12.75" x14ac:dyDescent="0.2">
      <c r="A46" s="22"/>
      <c r="B46" s="40" t="s">
        <v>52</v>
      </c>
      <c r="C46" s="24">
        <f t="shared" si="0"/>
        <v>24000</v>
      </c>
      <c r="D46" s="24">
        <v>24000</v>
      </c>
      <c r="E46" s="24">
        <v>0</v>
      </c>
      <c r="F46" s="24">
        <v>0</v>
      </c>
      <c r="H46" s="44"/>
      <c r="I46" s="44"/>
      <c r="J46" s="44"/>
    </row>
    <row r="47" spans="1:10" s="30" customFormat="1" ht="12.75" x14ac:dyDescent="0.2">
      <c r="A47" s="22"/>
      <c r="B47" s="40" t="s">
        <v>53</v>
      </c>
      <c r="C47" s="24">
        <f t="shared" si="0"/>
        <v>124047</v>
      </c>
      <c r="D47" s="24">
        <v>0</v>
      </c>
      <c r="E47" s="24">
        <v>124047</v>
      </c>
      <c r="F47" s="24">
        <v>0</v>
      </c>
      <c r="H47" s="44"/>
      <c r="I47" s="44"/>
      <c r="J47" s="44"/>
    </row>
    <row r="48" spans="1:10" s="30" customFormat="1" ht="12.75" x14ac:dyDescent="0.25">
      <c r="A48" s="22"/>
      <c r="B48" s="30" t="s">
        <v>54</v>
      </c>
      <c r="C48" s="24">
        <f t="shared" si="0"/>
        <v>490294</v>
      </c>
      <c r="D48" s="24">
        <v>0</v>
      </c>
      <c r="E48" s="24">
        <v>-151362</v>
      </c>
      <c r="F48" s="24">
        <v>641656</v>
      </c>
      <c r="H48" s="44"/>
      <c r="I48" s="44"/>
      <c r="J48" s="44"/>
    </row>
    <row r="49" spans="1:10" s="30" customFormat="1" ht="12.75" x14ac:dyDescent="0.25">
      <c r="A49" s="22"/>
      <c r="B49" s="23" t="s">
        <v>55</v>
      </c>
      <c r="C49" s="24">
        <f t="shared" si="0"/>
        <v>2000000</v>
      </c>
      <c r="D49" s="24">
        <v>0</v>
      </c>
      <c r="E49" s="24">
        <v>2000000</v>
      </c>
      <c r="F49" s="24">
        <v>0</v>
      </c>
      <c r="H49" s="44"/>
      <c r="I49" s="44"/>
      <c r="J49" s="44"/>
    </row>
    <row r="50" spans="1:10" s="30" customFormat="1" ht="12.75" x14ac:dyDescent="0.25">
      <c r="A50" s="22"/>
      <c r="B50" s="23" t="s">
        <v>56</v>
      </c>
      <c r="C50" s="24">
        <f t="shared" si="0"/>
        <v>7193</v>
      </c>
      <c r="D50" s="24">
        <v>0</v>
      </c>
      <c r="E50" s="24">
        <v>0</v>
      </c>
      <c r="F50" s="24">
        <v>7193</v>
      </c>
      <c r="H50" s="44"/>
      <c r="I50" s="44"/>
      <c r="J50" s="44"/>
    </row>
    <row r="51" spans="1:10" s="30" customFormat="1" ht="12.75" x14ac:dyDescent="0.2">
      <c r="A51" s="22"/>
      <c r="B51" s="40" t="s">
        <v>57</v>
      </c>
      <c r="C51" s="24">
        <f t="shared" si="0"/>
        <v>3320881</v>
      </c>
      <c r="D51" s="24">
        <v>0</v>
      </c>
      <c r="E51" s="24">
        <v>1300752</v>
      </c>
      <c r="F51" s="24">
        <v>2020129</v>
      </c>
      <c r="H51" s="44"/>
      <c r="I51" s="44"/>
      <c r="J51" s="44"/>
    </row>
    <row r="52" spans="1:10" s="30" customFormat="1" ht="12.75" x14ac:dyDescent="0.2">
      <c r="A52" s="22"/>
      <c r="B52" s="40" t="s">
        <v>58</v>
      </c>
      <c r="C52" s="24">
        <f t="shared" si="0"/>
        <v>54334</v>
      </c>
      <c r="D52" s="24">
        <v>-412426</v>
      </c>
      <c r="E52" s="24">
        <v>0</v>
      </c>
      <c r="F52" s="24">
        <v>466760</v>
      </c>
      <c r="H52" s="44"/>
      <c r="I52" s="44"/>
      <c r="J52" s="44"/>
    </row>
    <row r="53" spans="1:10" s="30" customFormat="1" ht="12.75" x14ac:dyDescent="0.2">
      <c r="A53" s="22"/>
      <c r="B53" s="40" t="s">
        <v>59</v>
      </c>
      <c r="C53" s="24">
        <f t="shared" si="0"/>
        <v>1302849</v>
      </c>
      <c r="D53" s="24">
        <v>0</v>
      </c>
      <c r="E53" s="24">
        <v>0</v>
      </c>
      <c r="F53" s="24">
        <v>1302849</v>
      </c>
      <c r="H53" s="44"/>
      <c r="I53" s="44"/>
      <c r="J53" s="44"/>
    </row>
    <row r="54" spans="1:10" s="30" customFormat="1" ht="12.75" x14ac:dyDescent="0.2">
      <c r="A54" s="22"/>
      <c r="B54" s="40" t="s">
        <v>60</v>
      </c>
      <c r="C54" s="24">
        <f t="shared" si="0"/>
        <v>76398</v>
      </c>
      <c r="D54" s="24">
        <v>0</v>
      </c>
      <c r="E54" s="24">
        <v>76398</v>
      </c>
      <c r="F54" s="24">
        <v>0</v>
      </c>
      <c r="H54" s="44"/>
      <c r="I54" s="44"/>
      <c r="J54" s="44"/>
    </row>
    <row r="55" spans="1:10" s="30" customFormat="1" ht="12.75" x14ac:dyDescent="0.2">
      <c r="A55" s="22"/>
      <c r="B55" s="40" t="s">
        <v>61</v>
      </c>
      <c r="C55" s="24">
        <f t="shared" si="0"/>
        <v>0</v>
      </c>
      <c r="D55" s="24">
        <v>0</v>
      </c>
      <c r="E55" s="24">
        <v>56267</v>
      </c>
      <c r="F55" s="24">
        <v>-56267</v>
      </c>
      <c r="H55" s="44"/>
      <c r="I55" s="44"/>
      <c r="J55" s="44"/>
    </row>
    <row r="56" spans="1:10" s="30" customFormat="1" ht="12.75" x14ac:dyDescent="0.2">
      <c r="A56" s="22"/>
      <c r="B56" s="40" t="s">
        <v>62</v>
      </c>
      <c r="C56" s="24">
        <f t="shared" si="0"/>
        <v>612405</v>
      </c>
      <c r="D56" s="24">
        <v>0</v>
      </c>
      <c r="E56" s="24">
        <v>0</v>
      </c>
      <c r="F56" s="24">
        <v>612405</v>
      </c>
      <c r="H56" s="44"/>
      <c r="I56" s="44"/>
      <c r="J56" s="44"/>
    </row>
    <row r="57" spans="1:10" s="30" customFormat="1" ht="12.75" x14ac:dyDescent="0.2">
      <c r="A57" s="22"/>
      <c r="B57" s="40" t="s">
        <v>63</v>
      </c>
      <c r="C57" s="24">
        <f t="shared" si="0"/>
        <v>2025745</v>
      </c>
      <c r="D57" s="24">
        <v>0</v>
      </c>
      <c r="E57" s="24">
        <v>0</v>
      </c>
      <c r="F57" s="24">
        <v>2025745</v>
      </c>
      <c r="H57" s="44"/>
      <c r="I57" s="44"/>
      <c r="J57" s="44"/>
    </row>
    <row r="58" spans="1:10" s="30" customFormat="1" ht="12.75" x14ac:dyDescent="0.2">
      <c r="A58" s="22"/>
      <c r="B58" s="40"/>
      <c r="C58" s="24"/>
      <c r="D58" s="24"/>
      <c r="E58" s="24"/>
      <c r="F58" s="24"/>
      <c r="H58" s="44"/>
      <c r="I58" s="44"/>
      <c r="J58" s="44"/>
    </row>
    <row r="59" spans="1:10" s="30" customFormat="1" ht="12.75" x14ac:dyDescent="0.25">
      <c r="A59" s="22"/>
      <c r="B59" s="65" t="s">
        <v>64</v>
      </c>
      <c r="C59" s="24">
        <f>SUM(C28:C58)</f>
        <v>121675801</v>
      </c>
      <c r="D59" s="24">
        <f>SUM(D28:D58)</f>
        <v>46807849</v>
      </c>
      <c r="E59" s="24">
        <f>SUM(E28:E58)</f>
        <v>16620391</v>
      </c>
      <c r="F59" s="24">
        <f>SUM(F28:F58)</f>
        <v>58247561</v>
      </c>
      <c r="H59" s="44"/>
      <c r="I59" s="44"/>
      <c r="J59" s="44"/>
    </row>
    <row r="60" spans="1:10" s="30" customFormat="1" ht="12.75" x14ac:dyDescent="0.25">
      <c r="A60" s="22">
        <f>1+A27</f>
        <v>17</v>
      </c>
      <c r="B60" s="32" t="s">
        <v>65</v>
      </c>
      <c r="C60" s="24"/>
      <c r="D60" s="24"/>
      <c r="E60" s="24"/>
      <c r="F60" s="24"/>
      <c r="H60" s="44"/>
      <c r="I60" s="44"/>
      <c r="J60" s="44"/>
    </row>
    <row r="61" spans="1:10" s="30" customFormat="1" ht="12.75" x14ac:dyDescent="0.25">
      <c r="A61" s="22"/>
      <c r="B61" s="32" t="s">
        <v>100</v>
      </c>
      <c r="C61" s="24">
        <f t="shared" ref="C61:C81" si="2">SUM(D61:F61)</f>
        <v>-12794023.4</v>
      </c>
      <c r="D61" s="24">
        <v>0</v>
      </c>
      <c r="E61" s="24">
        <v>0</v>
      </c>
      <c r="F61" s="24">
        <v>-12794023.4</v>
      </c>
      <c r="H61" s="44"/>
      <c r="I61" s="44"/>
      <c r="J61" s="44"/>
    </row>
    <row r="62" spans="1:10" s="30" customFormat="1" ht="12.75" x14ac:dyDescent="0.2">
      <c r="A62" s="22"/>
      <c r="B62" s="40" t="s">
        <v>66</v>
      </c>
      <c r="C62" s="24">
        <f t="shared" si="2"/>
        <v>-4611595</v>
      </c>
      <c r="D62" s="24">
        <v>-4611595</v>
      </c>
      <c r="E62" s="24">
        <v>0</v>
      </c>
      <c r="F62" s="24">
        <v>0</v>
      </c>
      <c r="H62" s="44"/>
      <c r="I62" s="44"/>
      <c r="J62" s="44"/>
    </row>
    <row r="63" spans="1:10" s="30" customFormat="1" ht="12.75" x14ac:dyDescent="0.2">
      <c r="A63" s="22"/>
      <c r="B63" s="40" t="s">
        <v>67</v>
      </c>
      <c r="C63" s="24">
        <f t="shared" si="2"/>
        <v>-2480607</v>
      </c>
      <c r="D63" s="24">
        <v>-2480607</v>
      </c>
      <c r="E63" s="24">
        <v>0</v>
      </c>
      <c r="F63" s="24">
        <v>0</v>
      </c>
      <c r="H63" s="44"/>
      <c r="I63" s="44"/>
      <c r="J63" s="44"/>
    </row>
    <row r="64" spans="1:10" s="30" customFormat="1" ht="12.75" x14ac:dyDescent="0.2">
      <c r="A64" s="22"/>
      <c r="B64" s="40" t="s">
        <v>68</v>
      </c>
      <c r="C64" s="24">
        <f t="shared" si="2"/>
        <v>-100250</v>
      </c>
      <c r="D64" s="24">
        <v>0</v>
      </c>
      <c r="E64" s="24">
        <v>-96353</v>
      </c>
      <c r="F64" s="24">
        <v>-3897</v>
      </c>
      <c r="H64" s="44"/>
      <c r="I64" s="44"/>
      <c r="J64" s="44"/>
    </row>
    <row r="65" spans="1:10" s="30" customFormat="1" ht="12.75" x14ac:dyDescent="0.2">
      <c r="A65" s="22"/>
      <c r="B65" s="40" t="s">
        <v>69</v>
      </c>
      <c r="C65" s="24">
        <f t="shared" si="2"/>
        <v>-15295563</v>
      </c>
      <c r="D65" s="24">
        <v>0</v>
      </c>
      <c r="E65" s="24">
        <v>-5014496</v>
      </c>
      <c r="F65" s="24">
        <v>-10281067</v>
      </c>
      <c r="H65" s="44"/>
      <c r="I65" s="44"/>
      <c r="J65" s="44"/>
    </row>
    <row r="66" spans="1:10" s="30" customFormat="1" ht="12.75" x14ac:dyDescent="0.2">
      <c r="A66" s="22"/>
      <c r="B66" s="40" t="s">
        <v>70</v>
      </c>
      <c r="C66" s="24">
        <f t="shared" si="2"/>
        <v>-6952</v>
      </c>
      <c r="D66" s="24">
        <v>0</v>
      </c>
      <c r="E66" s="24">
        <v>0</v>
      </c>
      <c r="F66" s="24">
        <v>-6952</v>
      </c>
      <c r="H66" s="44"/>
      <c r="I66" s="44"/>
      <c r="J66" s="44"/>
    </row>
    <row r="67" spans="1:10" s="30" customFormat="1" ht="12.75" x14ac:dyDescent="0.2">
      <c r="A67" s="22"/>
      <c r="B67" s="40" t="s">
        <v>71</v>
      </c>
      <c r="C67" s="24">
        <f t="shared" si="2"/>
        <v>-56796503</v>
      </c>
      <c r="D67" s="24">
        <v>0</v>
      </c>
      <c r="E67" s="24">
        <v>-11055906</v>
      </c>
      <c r="F67" s="24">
        <v>-45740597</v>
      </c>
      <c r="H67" s="44"/>
      <c r="I67" s="44"/>
      <c r="J67" s="44"/>
    </row>
    <row r="68" spans="1:10" s="30" customFormat="1" ht="12.75" x14ac:dyDescent="0.2">
      <c r="A68" s="22"/>
      <c r="B68" s="40" t="s">
        <v>72</v>
      </c>
      <c r="C68" s="24">
        <f t="shared" si="2"/>
        <v>-101502</v>
      </c>
      <c r="D68" s="24">
        <v>0</v>
      </c>
      <c r="E68" s="24">
        <v>12805</v>
      </c>
      <c r="F68" s="24">
        <v>-114307</v>
      </c>
      <c r="H68" s="44"/>
      <c r="I68" s="44"/>
      <c r="J68" s="44"/>
    </row>
    <row r="69" spans="1:10" s="30" customFormat="1" ht="12.75" x14ac:dyDescent="0.2">
      <c r="A69" s="22"/>
      <c r="B69" s="40" t="s">
        <v>73</v>
      </c>
      <c r="C69" s="24">
        <f t="shared" si="2"/>
        <v>-218194</v>
      </c>
      <c r="D69" s="24">
        <v>0</v>
      </c>
      <c r="E69" s="24">
        <v>0</v>
      </c>
      <c r="F69" s="24">
        <v>-218194</v>
      </c>
      <c r="H69" s="44"/>
      <c r="I69" s="44"/>
      <c r="J69" s="44"/>
    </row>
    <row r="70" spans="1:10" s="30" customFormat="1" ht="12.75" x14ac:dyDescent="0.2">
      <c r="A70" s="22"/>
      <c r="B70" s="40" t="s">
        <v>74</v>
      </c>
      <c r="C70" s="24">
        <f t="shared" si="2"/>
        <v>-86100000</v>
      </c>
      <c r="D70" s="24">
        <v>0</v>
      </c>
      <c r="E70" s="24">
        <v>-30600000</v>
      </c>
      <c r="F70" s="24">
        <v>-55500000</v>
      </c>
      <c r="H70" s="44"/>
      <c r="I70" s="44"/>
      <c r="J70" s="44"/>
    </row>
    <row r="71" spans="1:10" s="30" customFormat="1" ht="12.75" x14ac:dyDescent="0.2">
      <c r="A71" s="22"/>
      <c r="B71" s="40" t="s">
        <v>75</v>
      </c>
      <c r="C71" s="24">
        <f t="shared" si="2"/>
        <v>-4250000</v>
      </c>
      <c r="D71" s="24">
        <v>0</v>
      </c>
      <c r="E71" s="24">
        <v>-1150000</v>
      </c>
      <c r="F71" s="24">
        <v>-3100000</v>
      </c>
      <c r="H71" s="44"/>
      <c r="I71" s="44"/>
      <c r="J71" s="44"/>
    </row>
    <row r="72" spans="1:10" s="30" customFormat="1" ht="12.75" x14ac:dyDescent="0.2">
      <c r="A72" s="22"/>
      <c r="B72" s="40" t="s">
        <v>76</v>
      </c>
      <c r="C72" s="24">
        <f t="shared" si="2"/>
        <v>-7094148</v>
      </c>
      <c r="D72" s="24">
        <v>0</v>
      </c>
      <c r="E72" s="24">
        <v>-1249882</v>
      </c>
      <c r="F72" s="24">
        <v>-5844266</v>
      </c>
      <c r="H72" s="44"/>
      <c r="I72" s="44"/>
      <c r="J72" s="44"/>
    </row>
    <row r="73" spans="1:10" s="30" customFormat="1" ht="12.75" x14ac:dyDescent="0.2">
      <c r="A73" s="22"/>
      <c r="B73" s="40" t="s">
        <v>77</v>
      </c>
      <c r="C73" s="24">
        <f t="shared" si="2"/>
        <v>-5730</v>
      </c>
      <c r="D73" s="24">
        <v>0</v>
      </c>
      <c r="E73" s="24">
        <v>-5730</v>
      </c>
      <c r="F73" s="24">
        <v>0</v>
      </c>
      <c r="H73" s="44"/>
      <c r="I73" s="44"/>
      <c r="J73" s="44"/>
    </row>
    <row r="74" spans="1:10" s="30" customFormat="1" ht="12.75" x14ac:dyDescent="0.2">
      <c r="A74" s="22"/>
      <c r="B74" s="40" t="s">
        <v>78</v>
      </c>
      <c r="C74" s="24">
        <f t="shared" si="2"/>
        <v>-3098864</v>
      </c>
      <c r="D74" s="24">
        <v>0</v>
      </c>
      <c r="E74" s="24">
        <v>-334429</v>
      </c>
      <c r="F74" s="24">
        <v>-2764435</v>
      </c>
      <c r="H74" s="44"/>
      <c r="I74" s="44"/>
      <c r="J74" s="44"/>
    </row>
    <row r="75" spans="1:10" s="30" customFormat="1" ht="12.75" x14ac:dyDescent="0.2">
      <c r="A75" s="22"/>
      <c r="B75" s="40" t="s">
        <v>79</v>
      </c>
      <c r="C75" s="24">
        <f t="shared" si="2"/>
        <v>-63337</v>
      </c>
      <c r="D75" s="24">
        <v>0</v>
      </c>
      <c r="E75" s="24">
        <v>-18285</v>
      </c>
      <c r="F75" s="24">
        <v>-45052</v>
      </c>
      <c r="H75" s="44"/>
      <c r="I75" s="44"/>
      <c r="J75" s="44"/>
    </row>
    <row r="76" spans="1:10" s="30" customFormat="1" ht="12.75" x14ac:dyDescent="0.2">
      <c r="A76" s="22"/>
      <c r="B76" s="40" t="s">
        <v>80</v>
      </c>
      <c r="C76" s="24">
        <f t="shared" si="2"/>
        <v>-1505572</v>
      </c>
      <c r="D76" s="24">
        <v>0</v>
      </c>
      <c r="E76" s="24">
        <v>-1505572</v>
      </c>
      <c r="F76" s="24">
        <v>0</v>
      </c>
      <c r="H76" s="44"/>
      <c r="I76" s="44"/>
      <c r="J76" s="44"/>
    </row>
    <row r="77" spans="1:10" s="30" customFormat="1" ht="12.75" x14ac:dyDescent="0.2">
      <c r="A77" s="22"/>
      <c r="B77" s="40" t="s">
        <v>81</v>
      </c>
      <c r="C77" s="24">
        <f t="shared" si="2"/>
        <v>-737</v>
      </c>
      <c r="D77" s="24">
        <v>0</v>
      </c>
      <c r="E77" s="24">
        <v>0</v>
      </c>
      <c r="F77" s="24">
        <v>-737</v>
      </c>
      <c r="H77" s="44"/>
      <c r="I77" s="44"/>
      <c r="J77" s="44"/>
    </row>
    <row r="78" spans="1:10" s="30" customFormat="1" ht="12.75" x14ac:dyDescent="0.2">
      <c r="A78" s="22"/>
      <c r="B78" s="40" t="s">
        <v>82</v>
      </c>
      <c r="C78" s="24">
        <f t="shared" si="2"/>
        <v>-57345</v>
      </c>
      <c r="D78" s="24">
        <v>0</v>
      </c>
      <c r="E78" s="24">
        <v>-35698</v>
      </c>
      <c r="F78" s="24">
        <v>-21647</v>
      </c>
      <c r="H78" s="44"/>
      <c r="I78" s="44"/>
      <c r="J78" s="44"/>
    </row>
    <row r="79" spans="1:10" s="30" customFormat="1" ht="12.75" x14ac:dyDescent="0.2">
      <c r="A79" s="22"/>
      <c r="B79" s="40" t="s">
        <v>83</v>
      </c>
      <c r="C79" s="24">
        <f t="shared" si="2"/>
        <v>-1976841</v>
      </c>
      <c r="D79" s="24">
        <v>0</v>
      </c>
      <c r="E79" s="24">
        <v>-1976841</v>
      </c>
      <c r="F79" s="24">
        <v>0</v>
      </c>
      <c r="H79" s="44"/>
      <c r="I79" s="44"/>
      <c r="J79" s="44"/>
    </row>
    <row r="80" spans="1:10" s="30" customFormat="1" ht="12.75" x14ac:dyDescent="0.25">
      <c r="A80" s="22"/>
      <c r="B80" s="23" t="s">
        <v>84</v>
      </c>
      <c r="C80" s="24">
        <f t="shared" si="2"/>
        <v>-627867</v>
      </c>
      <c r="D80" s="24">
        <v>0</v>
      </c>
      <c r="E80" s="24">
        <v>0</v>
      </c>
      <c r="F80" s="24">
        <v>-627867</v>
      </c>
      <c r="H80" s="44"/>
      <c r="I80" s="44"/>
      <c r="J80" s="44"/>
    </row>
    <row r="81" spans="1:10" s="30" customFormat="1" ht="12.75" x14ac:dyDescent="0.25">
      <c r="A81" s="45"/>
      <c r="B81" s="23" t="s">
        <v>85</v>
      </c>
      <c r="C81" s="24">
        <f t="shared" si="2"/>
        <v>-106131</v>
      </c>
      <c r="D81" s="24">
        <v>0</v>
      </c>
      <c r="E81" s="24">
        <v>-29642</v>
      </c>
      <c r="F81" s="24">
        <v>-76489</v>
      </c>
      <c r="H81" s="44"/>
      <c r="I81" s="44"/>
      <c r="J81" s="44"/>
    </row>
    <row r="82" spans="1:10" s="30" customFormat="1" ht="12.75" x14ac:dyDescent="0.2">
      <c r="A82" s="45"/>
      <c r="B82" s="40"/>
      <c r="C82" s="46"/>
      <c r="D82" s="46"/>
      <c r="E82" s="46"/>
      <c r="F82" s="46"/>
      <c r="H82" s="44"/>
      <c r="I82" s="44"/>
      <c r="J82" s="44"/>
    </row>
    <row r="83" spans="1:10" s="30" customFormat="1" ht="12.75" x14ac:dyDescent="0.25">
      <c r="A83" s="45"/>
      <c r="B83" s="65" t="s">
        <v>86</v>
      </c>
      <c r="C83" s="46">
        <f>SUM(C61:C82)</f>
        <v>-197291761.40000001</v>
      </c>
      <c r="D83" s="46">
        <f>SUM(D61:D82)</f>
        <v>-7092202</v>
      </c>
      <c r="E83" s="46">
        <f>SUM(E61:E82)</f>
        <v>-53060029</v>
      </c>
      <c r="F83" s="46">
        <f>SUM(F61:F82)</f>
        <v>-137139530.40000001</v>
      </c>
      <c r="H83" s="44"/>
      <c r="I83" s="44"/>
      <c r="J83" s="44"/>
    </row>
    <row r="84" spans="1:10" s="30" customFormat="1" ht="12.75" x14ac:dyDescent="0.25">
      <c r="A84" s="22">
        <f>1+A60</f>
        <v>18</v>
      </c>
      <c r="B84" s="23" t="s">
        <v>87</v>
      </c>
      <c r="C84" s="24">
        <f>C25+C59+C83</f>
        <v>50793791.700000018</v>
      </c>
      <c r="D84" s="24">
        <f>D25+D59+D83</f>
        <v>12480730.24000001</v>
      </c>
      <c r="E84" s="24">
        <f>E25+E59+E83</f>
        <v>-636217.09000000358</v>
      </c>
      <c r="F84" s="24">
        <f>F25+F59+F83</f>
        <v>38949278.549999982</v>
      </c>
      <c r="H84" s="44"/>
      <c r="I84" s="44"/>
      <c r="J84" s="44"/>
    </row>
    <row r="85" spans="1:10" s="30" customFormat="1" ht="12.75" x14ac:dyDescent="0.2">
      <c r="A85" s="47"/>
      <c r="B85" s="2"/>
      <c r="C85" s="48"/>
      <c r="D85" s="48"/>
      <c r="E85" s="48"/>
      <c r="F85" s="48"/>
      <c r="G85" s="48"/>
      <c r="H85" s="48"/>
      <c r="I85" s="44"/>
      <c r="J85" s="51"/>
    </row>
    <row r="86" spans="1:10" s="5" customFormat="1" x14ac:dyDescent="0.25">
      <c r="B86" s="49" t="s">
        <v>88</v>
      </c>
      <c r="H86" s="56"/>
      <c r="I86" s="51"/>
      <c r="J86" s="51"/>
    </row>
    <row r="87" spans="1:10" s="5" customFormat="1" x14ac:dyDescent="0.25">
      <c r="B87" s="2" t="s">
        <v>101</v>
      </c>
      <c r="C87" s="61">
        <v>0.99369999958474675</v>
      </c>
      <c r="D87" s="61">
        <v>0.99369999958474675</v>
      </c>
      <c r="E87" s="61">
        <v>0.99369999958474675</v>
      </c>
      <c r="F87" s="61">
        <v>0.99369999958474675</v>
      </c>
      <c r="H87" s="56"/>
      <c r="I87" s="51"/>
      <c r="J87" s="51"/>
    </row>
    <row r="88" spans="1:10" s="5" customFormat="1" x14ac:dyDescent="0.25">
      <c r="B88" s="2" t="s">
        <v>102</v>
      </c>
      <c r="C88" s="42">
        <f>SUM(D88:F88)</f>
        <v>50473790.791197702</v>
      </c>
      <c r="D88" s="42">
        <f>D84*D87</f>
        <v>12402101.634305345</v>
      </c>
      <c r="E88" s="42">
        <f>E84*E87</f>
        <v>-632208.9220688123</v>
      </c>
      <c r="F88" s="42">
        <f>F84*F87</f>
        <v>38703898.078961171</v>
      </c>
      <c r="H88" s="56"/>
      <c r="I88" s="51"/>
      <c r="J88" s="51"/>
    </row>
    <row r="89" spans="1:10" s="5" customFormat="1" x14ac:dyDescent="0.25">
      <c r="B89" s="2" t="s">
        <v>103</v>
      </c>
      <c r="C89" s="62">
        <v>0.05</v>
      </c>
      <c r="D89" s="62">
        <v>0.05</v>
      </c>
      <c r="E89" s="62">
        <v>0.05</v>
      </c>
      <c r="F89" s="62">
        <v>0.05</v>
      </c>
      <c r="H89" s="56"/>
      <c r="I89" s="51"/>
      <c r="J89" s="51"/>
    </row>
    <row r="90" spans="1:10" s="5" customFormat="1" x14ac:dyDescent="0.25">
      <c r="B90" s="2" t="s">
        <v>104</v>
      </c>
      <c r="C90" s="42">
        <f>SUM(D90:F90)</f>
        <v>2523689.5395598854</v>
      </c>
      <c r="D90" s="42">
        <f>D88*D89</f>
        <v>620105.08171526727</v>
      </c>
      <c r="E90" s="42">
        <f>E88*E89</f>
        <v>-31610.446103440616</v>
      </c>
      <c r="F90" s="42">
        <f>F88*F89</f>
        <v>1935194.9039480586</v>
      </c>
      <c r="H90" s="56"/>
      <c r="I90" s="51"/>
      <c r="J90" s="51"/>
    </row>
    <row r="91" spans="1:10" s="5" customFormat="1" x14ac:dyDescent="0.25">
      <c r="B91" s="2" t="s">
        <v>90</v>
      </c>
      <c r="C91" s="63">
        <f>SUM(D91:F91)</f>
        <v>411453</v>
      </c>
      <c r="D91" s="63">
        <v>-1177990</v>
      </c>
      <c r="E91" s="63">
        <v>1356599</v>
      </c>
      <c r="F91" s="63">
        <v>232844</v>
      </c>
      <c r="H91" s="56"/>
      <c r="I91" s="51"/>
      <c r="J91" s="51"/>
    </row>
    <row r="92" spans="1:10" s="5" customFormat="1" x14ac:dyDescent="0.25">
      <c r="H92" s="56"/>
      <c r="I92" s="51"/>
      <c r="J92" s="51"/>
    </row>
    <row r="93" spans="1:10" s="5" customFormat="1" x14ac:dyDescent="0.25">
      <c r="B93" s="2" t="s">
        <v>106</v>
      </c>
      <c r="C93" s="50">
        <f>SUM(D93:F93)</f>
        <v>2935142.5395598849</v>
      </c>
      <c r="D93" s="50">
        <f>SUM(D90:D91)</f>
        <v>-557884.91828473273</v>
      </c>
      <c r="E93" s="50">
        <f>SUM(E90:E91)</f>
        <v>1324988.5538965594</v>
      </c>
      <c r="F93" s="50">
        <f>SUM(F90:F91)</f>
        <v>2168038.9039480584</v>
      </c>
      <c r="H93" s="56"/>
      <c r="I93" s="51"/>
      <c r="J93" s="51"/>
    </row>
    <row r="94" spans="1:10" s="5" customFormat="1" x14ac:dyDescent="0.25">
      <c r="B94" s="53"/>
      <c r="C94" s="2"/>
      <c r="D94" s="54"/>
      <c r="E94" s="54"/>
      <c r="F94" s="54"/>
      <c r="H94" s="56"/>
      <c r="I94" s="51"/>
      <c r="J94" s="51"/>
    </row>
    <row r="95" spans="1:10" s="5" customFormat="1" x14ac:dyDescent="0.25">
      <c r="A95" s="47" t="s">
        <v>95</v>
      </c>
      <c r="B95" s="2" t="s">
        <v>96</v>
      </c>
      <c r="C95" s="2"/>
      <c r="D95" s="2"/>
      <c r="E95" s="2"/>
      <c r="F95" s="2"/>
      <c r="H95" s="56"/>
      <c r="I95" s="51"/>
      <c r="J95" s="51"/>
    </row>
    <row r="96" spans="1:10" s="5" customFormat="1" x14ac:dyDescent="0.25">
      <c r="A96" s="47"/>
      <c r="B96" s="2" t="s">
        <v>97</v>
      </c>
      <c r="C96" s="2"/>
      <c r="D96" s="2"/>
      <c r="E96" s="2"/>
      <c r="F96" s="2"/>
      <c r="H96" s="56"/>
      <c r="I96" s="51"/>
      <c r="J96" s="51"/>
    </row>
    <row r="97" spans="1:10" s="5" customFormat="1" x14ac:dyDescent="0.25">
      <c r="A97" s="47"/>
      <c r="B97" s="55" t="s">
        <v>98</v>
      </c>
      <c r="C97" s="2"/>
      <c r="D97" s="2"/>
      <c r="E97" s="2"/>
      <c r="F97" s="2"/>
      <c r="H97" s="56"/>
      <c r="I97" s="51"/>
      <c r="J97" s="51"/>
    </row>
    <row r="98" spans="1:10" s="5" customFormat="1" x14ac:dyDescent="0.25">
      <c r="A98" s="47"/>
      <c r="B98" s="2" t="s">
        <v>99</v>
      </c>
      <c r="C98" s="2"/>
      <c r="D98" s="2"/>
      <c r="E98" s="2"/>
      <c r="F98" s="2"/>
      <c r="H98" s="56"/>
      <c r="I98" s="51"/>
      <c r="J98" s="51"/>
    </row>
    <row r="99" spans="1:10" s="5" customFormat="1" x14ac:dyDescent="0.25">
      <c r="A99" s="47"/>
      <c r="B99" s="2"/>
      <c r="C99" s="2"/>
      <c r="D99" s="2"/>
      <c r="E99" s="2"/>
      <c r="F99" s="2"/>
      <c r="H99" s="56"/>
      <c r="I99" s="51"/>
      <c r="J99" s="51"/>
    </row>
    <row r="100" spans="1:10" s="5" customFormat="1" x14ac:dyDescent="0.25">
      <c r="A100" s="47"/>
      <c r="B100" s="2"/>
      <c r="C100" s="2"/>
      <c r="D100" s="48"/>
      <c r="E100" s="48"/>
      <c r="F100" s="48"/>
      <c r="H100" s="56"/>
      <c r="I100" s="51"/>
      <c r="J100" s="51"/>
    </row>
  </sheetData>
  <printOptions gridLines="1"/>
  <pageMargins left="0.7" right="0.5" top="0.75" bottom="0.75" header="0.3" footer="0.3"/>
  <pageSetup scale="71" fitToHeight="0" orientation="portrait" r:id="rId1"/>
  <headerFooter>
    <oddHeader xml:space="preserve">&amp;R&amp;"Times New Roman,Bold"&amp;10KyPSC Case No. 2025-00125
STAFF-DR-01-015(a)(8) Attachment
Page &amp;P of &amp;N </oddHeader>
  </headerFooter>
  <rowBreaks count="1" manualBreakCount="1">
    <brk id="101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i:0#.f|membership|john.panizza@duke-energy.com,#i:0#.f|membership|john.panizza@duke-energy.com,#John.Panizza@duke-energy.com,#John.Panizza@duke-energy.com,#Panizza, John R,#,#,#</DisplayName>
        <AccountId>60</AccountId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FAA258-235A-4F16-A80F-6BE7CA7D4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373CB-6FC4-4A9D-A760-76F5DA845F39}">
  <ds:schemaRefs>
    <ds:schemaRef ds:uri="6c836d23-bd62-4bc8-8279-d47645d2dce0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68BD14-F947-4160-8224-B2298989F0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STAFF-DR-01-015(a)(7)</vt:lpstr>
      <vt:lpstr>STAFF-DR-01-015(a)(8)</vt:lpstr>
      <vt:lpstr>'STAFF-DR-01-015(a)(7)'!Print_Titles</vt:lpstr>
      <vt:lpstr>'STAFF-DR-01-015(a)(8)'!Print_Titles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Various tax data - Federal Operating income taxes deferred. Investment Tax Credit. Book to State taxable income reconciliation.</dc:subject>
  <dc:creator/>
  <cp:lastModifiedBy/>
  <dcterms:created xsi:type="dcterms:W3CDTF">2025-05-28T21:25:29Z</dcterms:created>
  <dcterms:modified xsi:type="dcterms:W3CDTF">2025-06-16T18:25:02Z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1;#United States|092fbe52-b086-4a73-953b-5c57a118da03</vt:lpwstr>
  </property>
  <property fmtid="{D5CDD505-2E9C-101B-9397-08002B2CF9AE}" pid="3" name="MediaServiceImageTags">
    <vt:lpwstr/>
  </property>
  <property fmtid="{D5CDD505-2E9C-101B-9397-08002B2CF9AE}" pid="4" name="ContentTypeId">
    <vt:lpwstr>0x010100FEBEE85F94FDA24284F9339BDDA255A4</vt:lpwstr>
  </property>
  <property fmtid="{D5CDD505-2E9C-101B-9397-08002B2CF9AE}" pid="5" name="ContentLanguage">
    <vt:lpwstr>3;#English|556a818d-2fa5-4ece-a7c0-2ca1d2dc5c77</vt:lpwstr>
  </property>
  <property fmtid="{D5CDD505-2E9C-101B-9397-08002B2CF9AE}" pid="6" name="_dlc_DocIdItemGuid">
    <vt:lpwstr>b75a9695-4052-43f6-8fa7-5973c50606bc</vt:lpwstr>
  </property>
  <property fmtid="{D5CDD505-2E9C-101B-9397-08002B2CF9AE}" pid="7" name="TaxServiceLine">
    <vt:lpwstr>2;#Global Compliance and Reporting|35c34da8-327a-4881-b8d1-6bda7e039f7f</vt:lpwstr>
  </property>
  <property fmtid="{D5CDD505-2E9C-101B-9397-08002B2CF9AE}" pid="8" name="EYOSGCRProcessStep">
    <vt:lpwstr/>
  </property>
</Properties>
</file>