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.sharepoint.com/sites/2025DEKGasRateCase/202500xxx 2025 DEK Natural Gas Rate Case/Discovery/STAFF's 1st Set of Data Requests (56)/"/>
    </mc:Choice>
  </mc:AlternateContent>
  <xr:revisionPtr revIDLastSave="0" documentId="13_ncr:1_{C01C9754-F847-4761-81D8-6DB5A13D5268}" xr6:coauthVersionLast="47" xr6:coauthVersionMax="47" xr10:uidLastSave="{00000000-0000-0000-0000-000000000000}"/>
  <bookViews>
    <workbookView xWindow="-120" yWindow="-120" windowWidth="29040" windowHeight="15720" xr2:uid="{7159C03A-68BC-4B23-9107-AF7BD89081A2}"/>
  </bookViews>
  <sheets>
    <sheet name="DEK Con Cash Acct 01.24 - Prese" sheetId="1" r:id="rId1"/>
  </sheets>
  <definedNames>
    <definedName name="_xlnm.Print_Area" localSheetId="0">'DEK Con Cash Acct 01.24 - Prese'!$A$1:$R$32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Q32" i="1"/>
  <c r="P32" i="1"/>
  <c r="F32" i="1"/>
  <c r="E32" i="1"/>
  <c r="D32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R26" i="1"/>
  <c r="Q26" i="1"/>
  <c r="P26" i="1"/>
  <c r="O26" i="1"/>
  <c r="O32" i="1" s="1"/>
  <c r="N26" i="1"/>
  <c r="N32" i="1" s="1"/>
  <c r="F26" i="1"/>
  <c r="E26" i="1"/>
  <c r="D26" i="1"/>
  <c r="C26" i="1"/>
  <c r="C32" i="1" s="1"/>
  <c r="B26" i="1"/>
  <c r="B32" i="1" s="1"/>
  <c r="L26" i="1"/>
  <c r="L32" i="1" s="1"/>
  <c r="K26" i="1"/>
  <c r="K32" i="1" s="1"/>
  <c r="J26" i="1"/>
  <c r="J32" i="1" s="1"/>
  <c r="I26" i="1"/>
  <c r="I32" i="1" s="1"/>
  <c r="H26" i="1"/>
  <c r="H32" i="1" s="1"/>
  <c r="G26" i="1"/>
  <c r="G32" i="1" s="1"/>
  <c r="M26" i="1"/>
  <c r="M32" i="1" s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</calcChain>
</file>

<file path=xl/sharedStrings.xml><?xml version="1.0" encoding="utf-8"?>
<sst xmlns="http://schemas.openxmlformats.org/spreadsheetml/2006/main" count="44" uniqueCount="40">
  <si>
    <t>Duke Energy Kentucky, Inc.</t>
  </si>
  <si>
    <t xml:space="preserve">Cash Account </t>
  </si>
  <si>
    <t>January 2024 to April 2025</t>
  </si>
  <si>
    <t>Account</t>
  </si>
  <si>
    <t xml:space="preserve">January 1,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</si>
  <si>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</si>
  <si>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</si>
  <si>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</si>
  <si>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</si>
  <si>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</si>
  <si>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</si>
  <si>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</si>
  <si>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</si>
  <si>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</si>
  <si>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</si>
  <si>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</si>
  <si>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</si>
  <si>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    Cash</t>
  </si>
  <si>
    <t>      0135000 - Working Funds - Miscellaneous</t>
  </si>
  <si>
    <t>      0135101 - Oth Dep - Petty Cash Fund</t>
  </si>
  <si>
    <t>    Working Funds</t>
  </si>
  <si>
    <t>  Total Cash</t>
  </si>
  <si>
    <t>0131088 - Cash Wells Fargo 1157</t>
  </si>
  <si>
    <t>0131100 - Cash Various Banks</t>
  </si>
  <si>
    <t>0131124 - Cash PNC 8836</t>
  </si>
  <si>
    <t>0131147 - Cash PNC 4135</t>
  </si>
  <si>
    <t>0131155 - Cash PNC 0659</t>
  </si>
  <si>
    <t>0131156 - Cash PNC 3728</t>
  </si>
  <si>
    <t>0131157 - Cash PNC 3648</t>
  </si>
  <si>
    <t>0131158 - Cash Fifth Third 0926</t>
  </si>
  <si>
    <t>0131159 - Cash JPM Chase 9831</t>
  </si>
  <si>
    <t>0131160 - Cash JPM Chase 7099</t>
  </si>
  <si>
    <t>0131199 - Cash - reclass</t>
  </si>
  <si>
    <t>0131200 - Cash BOA 7068</t>
  </si>
  <si>
    <t>0131201 - Cash BOA 7071</t>
  </si>
  <si>
    <t>0131202 - Cash BOA 7084</t>
  </si>
  <si>
    <t>0131264 - Cash JPM 4604 CRC-DEK</t>
  </si>
  <si>
    <t>0131270 - Cash JPM 4547 DEK</t>
  </si>
  <si>
    <t>0131327 - Cash-DPCBIS-BofA-Receipts</t>
  </si>
  <si>
    <t>0136200 - Short-Term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</si>
</sst>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_);_(@_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FF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Continuous" vertical="top" wrapText="1"/>
    </xf>
    <xf numFmtId="17" fontId="3" fillId="0" borderId="0" xfId="0" applyNumberFormat="1" applyFont="1" applyAlignment="1">
      <alignment horizontal="left" vertical="top" wrapText="1"/>
    </xf>
    <xf numFmtId="17" fontId="3" fillId="0" borderId="0" xfId="0" applyNumberFormat="1" applyFont="1" applyAlignment="1">
      <alignment horizontal="centerContinuous" vertical="top" wrapText="1"/>
    </xf>
    <xf numFmtId="17" fontId="3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5" fillId="0" borderId="2" xfId="0" applyNumberFormat="1" applyFont="1" applyBorder="1"/>
    <xf numFmtId="44" fontId="5" fillId="0" borderId="3" xfId="0" applyNumberFormat="1" applyFont="1" applyBorder="1"/>
    <xf numFmtId="43" fontId="5" fillId="0" borderId="4" xfId="0" applyNumberFormat="1" applyFont="1" applyBorder="1"/>
    <xf numFmtId="43" fontId="5" fillId="0" borderId="0" xfId="0" applyNumberFormat="1" applyFont="1"/>
    <xf numFmtId="43" fontId="5" fillId="0" borderId="5" xfId="0" applyNumberFormat="1" applyFont="1" applyBorder="1"/>
    <xf numFmtId="43" fontId="5" fillId="0" borderId="6" xfId="0" applyNumberFormat="1" applyFont="1" applyBorder="1"/>
    <xf numFmtId="164" fontId="0" fillId="0" borderId="4" xfId="0" applyNumberFormat="1" applyBorder="1"/>
    <xf numFmtId="164" fontId="0" fillId="0" borderId="0" xfId="0" applyNumberFormat="1"/>
    <xf numFmtId="44" fontId="0" fillId="0" borderId="0" xfId="0" applyNumberFormat="1"/>
    <xf numFmtId="43" fontId="0" fillId="0" borderId="0" xfId="0" applyNumberFormat="1"/>
    <xf numFmtId="164" fontId="0" fillId="0" borderId="7" xfId="0" applyNumberFormat="1" applyBorder="1"/>
    <xf numFmtId="4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D38C2-90B3-4021-8C17-D150BABA80EF}">
  <sheetPr>
    <pageSetUpPr fitToPage="1"/>
  </sheetPr>
  <dimension ref="A1:R33"/>
  <sheetViews>
    <sheetView tabSelected="1" view="pageLayout" topLeftCell="D1" zoomScaleNormal="100" workbookViewId="0">
      <selection activeCell="C3" sqref="C3"/>
    </sheetView>
  </sheetViews>
  <sheetFormatPr defaultRowHeight="15" x14ac:dyDescent="0.25"/>
  <cols>
    <col min="1" max="1" width="39.42578125" customWidth="1"/>
    <col min="2" max="14" width="14.28515625" bestFit="1" customWidth="1"/>
    <col min="15" max="15" width="14" bestFit="1" customWidth="1"/>
    <col min="16" max="18" width="14.28515625" bestFit="1" customWidth="1"/>
  </cols>
  <sheetData>
    <row r="1" spans="1: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x14ac:dyDescent="0.25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5</v>
      </c>
      <c r="P6" s="8" t="s">
        <v>6</v>
      </c>
      <c r="Q6" s="8" t="s">
        <v>7</v>
      </c>
      <c r="R6" s="8" t="s">
        <v>8</v>
      </c>
    </row>
    <row r="7" spans="1:18" ht="15.75" thickBot="1" x14ac:dyDescent="0.3">
      <c r="A7" s="9"/>
      <c r="B7" s="10">
        <v>2024</v>
      </c>
      <c r="C7" s="9">
        <f>B7</f>
        <v>2024</v>
      </c>
      <c r="D7" s="9">
        <f t="shared" ref="D7:N7" si="0">C7</f>
        <v>2024</v>
      </c>
      <c r="E7" s="9">
        <f t="shared" si="0"/>
        <v>2024</v>
      </c>
      <c r="F7" s="9">
        <f t="shared" si="0"/>
        <v>2024</v>
      </c>
      <c r="G7" s="9">
        <f t="shared" si="0"/>
        <v>2024</v>
      </c>
      <c r="H7" s="9">
        <f t="shared" si="0"/>
        <v>2024</v>
      </c>
      <c r="I7" s="9">
        <f t="shared" si="0"/>
        <v>2024</v>
      </c>
      <c r="J7" s="9">
        <f t="shared" si="0"/>
        <v>2024</v>
      </c>
      <c r="K7" s="9">
        <f t="shared" si="0"/>
        <v>2024</v>
      </c>
      <c r="L7" s="9">
        <f t="shared" si="0"/>
        <v>2024</v>
      </c>
      <c r="M7" s="9">
        <f t="shared" si="0"/>
        <v>2024</v>
      </c>
      <c r="N7" s="9">
        <f t="shared" si="0"/>
        <v>2024</v>
      </c>
      <c r="O7" s="9">
        <f>N7+1</f>
        <v>2025</v>
      </c>
      <c r="P7" s="9">
        <f t="shared" ref="P7:R7" si="1">O7</f>
        <v>2025</v>
      </c>
      <c r="Q7" s="9">
        <f t="shared" si="1"/>
        <v>2025</v>
      </c>
      <c r="R7" s="9">
        <f t="shared" si="1"/>
        <v>2025</v>
      </c>
    </row>
    <row r="8" spans="1:18" x14ac:dyDescent="0.25">
      <c r="A8" t="s">
        <v>22</v>
      </c>
      <c r="B8" s="11">
        <v>9297.43</v>
      </c>
      <c r="C8" s="12">
        <v>9297.43</v>
      </c>
      <c r="D8" s="12">
        <v>9297.43</v>
      </c>
      <c r="E8" s="12">
        <v>9297.43</v>
      </c>
      <c r="F8" s="12">
        <v>9737.7900000000009</v>
      </c>
      <c r="G8" s="12">
        <v>9297.43</v>
      </c>
      <c r="H8" s="12">
        <v>9297.43</v>
      </c>
      <c r="I8" s="12">
        <v>9297.43</v>
      </c>
      <c r="J8" s="12">
        <v>9798.89</v>
      </c>
      <c r="K8" s="12">
        <v>10964.1</v>
      </c>
      <c r="L8" s="12">
        <v>9297.43</v>
      </c>
      <c r="M8" s="12">
        <v>10047.620000000001</v>
      </c>
      <c r="N8" s="12">
        <v>10047.620000000001</v>
      </c>
      <c r="O8" s="12">
        <v>10047.620000000001</v>
      </c>
      <c r="P8" s="12">
        <v>11856.27</v>
      </c>
      <c r="Q8" s="12">
        <v>132218.88</v>
      </c>
      <c r="R8" s="12">
        <v>10000</v>
      </c>
    </row>
    <row r="9" spans="1:18" x14ac:dyDescent="0.25">
      <c r="A9" t="s">
        <v>23</v>
      </c>
      <c r="B9" s="13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</row>
    <row r="10" spans="1:18" x14ac:dyDescent="0.25">
      <c r="A10" t="s">
        <v>24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</row>
    <row r="11" spans="1:18" x14ac:dyDescent="0.25">
      <c r="A11" t="s">
        <v>25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</row>
    <row r="12" spans="1:18" x14ac:dyDescent="0.25">
      <c r="A12" t="s">
        <v>26</v>
      </c>
      <c r="B12" s="13">
        <v>0</v>
      </c>
      <c r="C12" s="14">
        <v>256203.47</v>
      </c>
      <c r="D12" s="14">
        <v>0</v>
      </c>
      <c r="E12" s="14">
        <v>879019.14</v>
      </c>
      <c r="F12" s="14">
        <v>-312288.40000000002</v>
      </c>
      <c r="G12" s="14">
        <v>758328.87</v>
      </c>
      <c r="H12" s="14">
        <v>-4155588.49</v>
      </c>
      <c r="I12" s="14">
        <v>-654075.35</v>
      </c>
      <c r="J12" s="14">
        <v>75831.199999999997</v>
      </c>
      <c r="K12" s="14">
        <v>-14704.06</v>
      </c>
      <c r="L12" s="14">
        <v>8978.4699999999993</v>
      </c>
      <c r="M12" s="14">
        <v>12179.42</v>
      </c>
      <c r="N12" s="14">
        <v>-476055.91</v>
      </c>
      <c r="O12" s="14">
        <v>-1156504.79</v>
      </c>
      <c r="P12" s="14">
        <v>-206768.83</v>
      </c>
      <c r="Q12" s="14">
        <v>-43108.02</v>
      </c>
      <c r="R12" s="14">
        <v>-48867.37</v>
      </c>
    </row>
    <row r="13" spans="1:18" x14ac:dyDescent="0.25">
      <c r="A13" t="s">
        <v>27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-11951.96</v>
      </c>
      <c r="K13" s="14">
        <v>-39950.769999999997</v>
      </c>
      <c r="L13" s="14">
        <v>-23386.92</v>
      </c>
      <c r="M13" s="14">
        <v>-9850.25</v>
      </c>
      <c r="N13" s="14">
        <v>-340643.04</v>
      </c>
      <c r="O13" s="14">
        <v>-52909.120000000003</v>
      </c>
      <c r="P13" s="14">
        <v>-1458274.64</v>
      </c>
      <c r="Q13" s="14">
        <v>-220908.34</v>
      </c>
      <c r="R13" s="14">
        <v>-7323.75</v>
      </c>
    </row>
    <row r="14" spans="1:18" x14ac:dyDescent="0.25">
      <c r="A14" t="s">
        <v>28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-10678.59</v>
      </c>
      <c r="K14" s="14">
        <v>-10410.549999999999</v>
      </c>
      <c r="L14" s="14">
        <v>-6594.59</v>
      </c>
      <c r="M14" s="14">
        <v>-6594.59</v>
      </c>
      <c r="N14" s="14">
        <v>-6836.86</v>
      </c>
      <c r="O14" s="14">
        <v>-6836.86</v>
      </c>
      <c r="P14" s="14">
        <v>-6836.86</v>
      </c>
      <c r="Q14" s="14">
        <v>-6837.6</v>
      </c>
      <c r="R14" s="14">
        <v>-6741.5</v>
      </c>
    </row>
    <row r="15" spans="1:18" x14ac:dyDescent="0.25">
      <c r="A15" t="s">
        <v>29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</row>
    <row r="16" spans="1:18" x14ac:dyDescent="0.25">
      <c r="A16" t="s">
        <v>30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</row>
    <row r="17" spans="1:18" x14ac:dyDescent="0.25">
      <c r="A17" t="s">
        <v>31</v>
      </c>
      <c r="B17" s="13">
        <v>27487.96</v>
      </c>
      <c r="C17" s="14">
        <v>27555.19</v>
      </c>
      <c r="D17" s="14">
        <v>27555.19</v>
      </c>
      <c r="E17" s="14">
        <v>27555.19</v>
      </c>
      <c r="F17" s="14">
        <v>27555.19</v>
      </c>
      <c r="G17" s="14">
        <v>27555.19</v>
      </c>
      <c r="H17" s="14">
        <v>27555.19</v>
      </c>
      <c r="I17" s="14">
        <v>27555.19</v>
      </c>
      <c r="J17" s="14">
        <v>27555.19</v>
      </c>
      <c r="K17" s="14">
        <v>27555.19</v>
      </c>
      <c r="L17" s="14">
        <v>27555.19</v>
      </c>
      <c r="M17" s="14">
        <v>27555.19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</row>
    <row r="18" spans="1:18" x14ac:dyDescent="0.25">
      <c r="A18" t="s">
        <v>32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4225324.4800000004</v>
      </c>
      <c r="I18" s="14">
        <v>0</v>
      </c>
      <c r="J18" s="14">
        <v>0</v>
      </c>
      <c r="K18" s="14">
        <v>225054.06</v>
      </c>
      <c r="L18" s="14">
        <v>0</v>
      </c>
      <c r="M18" s="14">
        <v>0</v>
      </c>
      <c r="N18" s="14">
        <v>823535.81</v>
      </c>
      <c r="O18" s="14">
        <v>0</v>
      </c>
      <c r="P18" s="14">
        <v>0</v>
      </c>
      <c r="Q18" s="14">
        <v>270853.96000000002</v>
      </c>
      <c r="R18" s="14">
        <v>0</v>
      </c>
    </row>
    <row r="19" spans="1:18" x14ac:dyDescent="0.25">
      <c r="A19" t="s">
        <v>33</v>
      </c>
      <c r="B19" s="13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-2140.21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</row>
    <row r="20" spans="1:18" x14ac:dyDescent="0.25">
      <c r="A20" t="s">
        <v>34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x14ac:dyDescent="0.25">
      <c r="A21" t="s">
        <v>35</v>
      </c>
      <c r="B21" s="13">
        <v>927999.24</v>
      </c>
      <c r="C21" s="14">
        <v>762707.47</v>
      </c>
      <c r="D21" s="14">
        <v>0</v>
      </c>
      <c r="E21" s="14">
        <v>0</v>
      </c>
      <c r="F21" s="14">
        <v>1138507.1499999999</v>
      </c>
      <c r="G21" s="14">
        <v>-181926.91</v>
      </c>
      <c r="H21" s="14">
        <v>151578.37</v>
      </c>
      <c r="I21" s="14">
        <v>217457.42</v>
      </c>
      <c r="J21" s="14">
        <v>452605.5</v>
      </c>
      <c r="K21" s="14">
        <v>461340.54</v>
      </c>
      <c r="L21" s="14">
        <v>1321821.92</v>
      </c>
      <c r="M21" s="14">
        <v>106904.85</v>
      </c>
      <c r="N21" s="14">
        <v>1072400.2</v>
      </c>
      <c r="O21" s="14">
        <v>339557.1</v>
      </c>
      <c r="P21" s="14">
        <v>383378.19</v>
      </c>
      <c r="Q21" s="14">
        <v>821163.66</v>
      </c>
      <c r="R21" s="14">
        <v>1350425.17</v>
      </c>
    </row>
    <row r="22" spans="1:18" x14ac:dyDescent="0.25">
      <c r="A22" t="s">
        <v>36</v>
      </c>
      <c r="B22" s="13">
        <v>2102598.37</v>
      </c>
      <c r="C22" s="14">
        <v>2421286.6800000002</v>
      </c>
      <c r="D22" s="14">
        <v>2921356.51</v>
      </c>
      <c r="E22" s="14">
        <v>605786.77</v>
      </c>
      <c r="F22" s="14">
        <v>2112471.02</v>
      </c>
      <c r="G22" s="14">
        <v>1924877.13</v>
      </c>
      <c r="H22" s="14">
        <v>1277851.8899999999</v>
      </c>
      <c r="I22" s="14">
        <v>1591572.68</v>
      </c>
      <c r="J22" s="14">
        <v>3851130.6239999998</v>
      </c>
      <c r="K22" s="14">
        <v>867446.64399999997</v>
      </c>
      <c r="L22" s="14">
        <v>1866920.7339999999</v>
      </c>
      <c r="M22" s="14">
        <v>872379.25399999996</v>
      </c>
      <c r="N22" s="14">
        <v>3982763.0240000002</v>
      </c>
      <c r="O22" s="14">
        <v>3375634.8739999998</v>
      </c>
      <c r="P22" s="14">
        <v>3021995.344</v>
      </c>
      <c r="Q22" s="14">
        <v>2887293.554</v>
      </c>
      <c r="R22" s="14">
        <v>3207161.3840000001</v>
      </c>
    </row>
    <row r="23" spans="1:18" x14ac:dyDescent="0.25">
      <c r="A23" t="s">
        <v>37</v>
      </c>
      <c r="B23" s="13">
        <v>0</v>
      </c>
      <c r="C23" s="14">
        <v>0</v>
      </c>
      <c r="D23" s="14">
        <v>0</v>
      </c>
      <c r="E23" s="14">
        <v>0</v>
      </c>
      <c r="F23" s="14">
        <v>-318301.03999999998</v>
      </c>
      <c r="G23" s="14">
        <v>-220866.47</v>
      </c>
      <c r="H23" s="14">
        <v>-274670.67</v>
      </c>
      <c r="I23" s="14">
        <v>-221132.01</v>
      </c>
      <c r="J23" s="14">
        <v>-282592.58</v>
      </c>
      <c r="K23" s="14">
        <v>-594488.86</v>
      </c>
      <c r="L23" s="14">
        <v>-383665.85</v>
      </c>
      <c r="M23" s="14">
        <v>-381352.03</v>
      </c>
      <c r="N23" s="14">
        <v>-405949.62</v>
      </c>
      <c r="O23" s="14">
        <v>-443085.24</v>
      </c>
      <c r="P23" s="14">
        <v>-427561.27</v>
      </c>
      <c r="Q23" s="14">
        <v>-365224.36</v>
      </c>
      <c r="R23" s="14">
        <v>-390932.1</v>
      </c>
    </row>
    <row r="24" spans="1:18" x14ac:dyDescent="0.25">
      <c r="A24" t="s">
        <v>38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</row>
    <row r="25" spans="1:18" x14ac:dyDescent="0.25">
      <c r="A25" t="s">
        <v>39</v>
      </c>
      <c r="B25" s="15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</row>
    <row r="26" spans="1:18" x14ac:dyDescent="0.25">
      <c r="A26" t="s">
        <v>17</v>
      </c>
      <c r="B26" s="17">
        <f>SUM(B8:B25)</f>
        <v>3067383</v>
      </c>
      <c r="C26" s="18">
        <f t="shared" ref="C26:R26" si="2">SUM(C8:C25)</f>
        <v>3477050.24</v>
      </c>
      <c r="D26" s="19">
        <f t="shared" si="2"/>
        <v>2958209.13</v>
      </c>
      <c r="E26" s="19">
        <f t="shared" si="2"/>
        <v>1521658.53</v>
      </c>
      <c r="F26" s="19">
        <f t="shared" si="2"/>
        <v>2657681.71</v>
      </c>
      <c r="G26" s="19">
        <f t="shared" si="2"/>
        <v>2317265.2399999998</v>
      </c>
      <c r="H26" s="19">
        <f t="shared" si="2"/>
        <v>1261348.2000000002</v>
      </c>
      <c r="I26" s="19">
        <f t="shared" si="2"/>
        <v>970675.3600000001</v>
      </c>
      <c r="J26" s="19">
        <f t="shared" si="2"/>
        <v>4109558.0639999993</v>
      </c>
      <c r="K26" s="19">
        <f t="shared" si="2"/>
        <v>932806.29400000011</v>
      </c>
      <c r="L26" s="19">
        <f t="shared" si="2"/>
        <v>2820926.3840000001</v>
      </c>
      <c r="M26" s="19">
        <f t="shared" si="2"/>
        <v>631269.46399999992</v>
      </c>
      <c r="N26" s="19">
        <f t="shared" si="2"/>
        <v>4659261.2240000004</v>
      </c>
      <c r="O26" s="19">
        <f t="shared" si="2"/>
        <v>2065903.5839999996</v>
      </c>
      <c r="P26" s="19">
        <f t="shared" si="2"/>
        <v>1317788.2039999999</v>
      </c>
      <c r="Q26" s="19">
        <f t="shared" si="2"/>
        <v>3475451.7340000002</v>
      </c>
      <c r="R26" s="19">
        <f t="shared" si="2"/>
        <v>4113721.8340000003</v>
      </c>
    </row>
    <row r="27" spans="1:18" x14ac:dyDescent="0.25">
      <c r="B27" s="17"/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x14ac:dyDescent="0.25">
      <c r="A28" t="s">
        <v>18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</row>
    <row r="29" spans="1:18" x14ac:dyDescent="0.25">
      <c r="A29" t="s">
        <v>19</v>
      </c>
      <c r="B29" s="15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</row>
    <row r="30" spans="1:18" x14ac:dyDescent="0.25">
      <c r="A30" t="s">
        <v>20</v>
      </c>
      <c r="B30" s="17">
        <f>SUM(B28:B29)</f>
        <v>0</v>
      </c>
      <c r="C30" s="19">
        <f t="shared" ref="C30:R30" si="3">SUM(C28:C29)</f>
        <v>0</v>
      </c>
      <c r="D30" s="19">
        <f t="shared" si="3"/>
        <v>0</v>
      </c>
      <c r="E30" s="19">
        <f t="shared" si="3"/>
        <v>0</v>
      </c>
      <c r="F30" s="19">
        <f t="shared" si="3"/>
        <v>0</v>
      </c>
      <c r="G30" s="19">
        <f t="shared" si="3"/>
        <v>0</v>
      </c>
      <c r="H30" s="19">
        <f t="shared" si="3"/>
        <v>0</v>
      </c>
      <c r="I30" s="19">
        <f t="shared" si="3"/>
        <v>0</v>
      </c>
      <c r="J30" s="19">
        <f t="shared" si="3"/>
        <v>0</v>
      </c>
      <c r="K30" s="19">
        <f t="shared" si="3"/>
        <v>0</v>
      </c>
      <c r="L30" s="19">
        <f t="shared" si="3"/>
        <v>0</v>
      </c>
      <c r="M30" s="19">
        <f t="shared" si="3"/>
        <v>0</v>
      </c>
      <c r="N30" s="19">
        <f t="shared" si="3"/>
        <v>0</v>
      </c>
      <c r="O30" s="19">
        <f t="shared" si="3"/>
        <v>0</v>
      </c>
      <c r="P30" s="19">
        <f t="shared" si="3"/>
        <v>0</v>
      </c>
      <c r="Q30" s="19">
        <f t="shared" si="3"/>
        <v>0</v>
      </c>
      <c r="R30" s="19">
        <f t="shared" si="3"/>
        <v>0</v>
      </c>
    </row>
    <row r="31" spans="1:18" x14ac:dyDescent="0.25">
      <c r="B31" s="17"/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5.75" thickBot="1" x14ac:dyDescent="0.3">
      <c r="A32" t="s">
        <v>21</v>
      </c>
      <c r="B32" s="21">
        <f>B26+B30</f>
        <v>3067383</v>
      </c>
      <c r="C32" s="22">
        <f t="shared" ref="C32:R32" si="4">C26+C30</f>
        <v>3477050.24</v>
      </c>
      <c r="D32" s="22">
        <f t="shared" si="4"/>
        <v>2958209.13</v>
      </c>
      <c r="E32" s="22">
        <f t="shared" si="4"/>
        <v>1521658.53</v>
      </c>
      <c r="F32" s="22">
        <f t="shared" si="4"/>
        <v>2657681.71</v>
      </c>
      <c r="G32" s="22">
        <f t="shared" si="4"/>
        <v>2317265.2399999998</v>
      </c>
      <c r="H32" s="22">
        <f t="shared" si="4"/>
        <v>1261348.2000000002</v>
      </c>
      <c r="I32" s="22">
        <f t="shared" si="4"/>
        <v>970675.3600000001</v>
      </c>
      <c r="J32" s="22">
        <f t="shared" si="4"/>
        <v>4109558.0639999993</v>
      </c>
      <c r="K32" s="22">
        <f t="shared" si="4"/>
        <v>932806.29400000011</v>
      </c>
      <c r="L32" s="22">
        <f t="shared" si="4"/>
        <v>2820926.3840000001</v>
      </c>
      <c r="M32" s="22">
        <f t="shared" si="4"/>
        <v>631269.46399999992</v>
      </c>
      <c r="N32" s="22">
        <f t="shared" si="4"/>
        <v>4659261.2240000004</v>
      </c>
      <c r="O32" s="22">
        <f t="shared" si="4"/>
        <v>2065903.5839999996</v>
      </c>
      <c r="P32" s="22">
        <f t="shared" si="4"/>
        <v>1317788.2039999999</v>
      </c>
      <c r="Q32" s="22">
        <f t="shared" si="4"/>
        <v>3475451.7340000002</v>
      </c>
      <c r="R32" s="22">
        <f t="shared" si="4"/>
        <v>4113721.8340000003</v>
      </c>
    </row>
    <row r="33" ht="15.75" thickTop="1" x14ac:dyDescent="0.25"/>
  </sheetData>
  <pageMargins left="0.7" right="0.7" top="0.75" bottom="0.75" header="0.3" footer="0.3"/>
  <pageSetup scale="43" orientation="landscape" horizontalDpi="1200" verticalDpi="1200" r:id="rId1"/>
  <headerFooter>
    <oddHeader>&amp;R&amp;"Times New Roman,Bold"&amp;10KyPSC Case No. 2025-00125
STAFF-DR-01-004 Attachment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6c836d23-bd62-4bc8-8279-d47645d2dce0">
      <UserInfo>
        <DisplayName>i:0#.f|membership|linda.miller@duke-energy.com,#i:0#.f|membership|linda.miller@duke-energy.com,#Linda.Miller@duke-energy.com,#,#Miller, Linda,#,#15350,#Dir, Gas &amp; Fuel Accounting</DisplayName>
        <AccountId>70</AccountId>
        <AccountType/>
      </UserInfo>
    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EE85F94FDA24284F9339BDDA255A4" ma:contentTypeVersion="7" ma:contentTypeDescription="Create a new document." ma:contentTypeScope="" ma:versionID="0290cd217b6b460a9f294ab39cf69c42">
  <xsd:schema xmlns:xsd="http://www.w3.org/2001/XMLSchema" xmlns:xs="http://www.w3.org/2001/XMLSchema" xmlns:p="http://schemas.microsoft.com/office/2006/metadata/properties" xmlns:ns2="6c836d23-bd62-4bc8-8279-d47645d2dce0" targetNamespace="http://schemas.microsoft.com/office/2006/metadata/properties" ma:root="true" ma:fieldsID="1cdd3d27240e743f636c0970f4407252" ns2:_="">
    <xsd:import namespace="6c836d23-bd62-4bc8-8279-d47645d2dc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36d23-bd62-4bc8-8279-d47645d2d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54F7C6-F169-4454-99CB-9178AA45ACDF}">
  <ds:schemaRefs>
    <ds:schemaRef ds:uri="6c836d23-bd62-4bc8-8279-d47645d2dce0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1FCD90-7BDE-455C-A20B-D46753BAE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36d23-bd62-4bc8-8279-d47645d2dc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A9D30-420D-4848-AC90-AFD2622E56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DEK Con Cash Acct 01.24 - Prese</vt:lpstr>
      <vt:lpstr>'DEK Con Cash Acct 01.24 - Prese'!Print_Area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Cash balances Jan 2024 to April 2025</dc:subject>
  <dc:creator>Vu, Thien</dc:creator>
  <cp:lastModifiedBy>Sunderman, Minna</cp:lastModifiedBy>
  <cp:lastPrinted>2025-06-16T15:58:34Z</cp:lastPrinted>
  <dcterms:created xsi:type="dcterms:W3CDTF">2025-05-13T20:40:18Z</dcterms:created>
  <dcterms:modified xsi:type="dcterms:W3CDTF">2025-06-16T15:58:38Z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0x010100FEBEE85F94FDA24284F9339BDDA255A4</vt:lpwstr>
  </property>
</Properties>
</file>