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9E8499EC-E637-45F5-AD3B-1577CD54AAF9}" xr6:coauthVersionLast="47" xr6:coauthVersionMax="47" xr10:uidLastSave="{00000000-0000-0000-0000-000000000000}"/>
  <bookViews>
    <workbookView xWindow="-120" yWindow="-120" windowWidth="29040" windowHeight="15720" xr2:uid="{F4BFF3BE-3852-41F3-9CF9-E6C2404CC3B8}"/>
  </bookViews>
  <sheets>
    <sheet name="BASE PERIOD" sheetId="1" r:id="rId1"/>
  </sheets>
  <definedNames>
    <definedName name="_Dist_Bin" hidden="1">#REF!</definedName>
    <definedName name="_Dist_Values" hidden="1">#REF!</definedName>
    <definedName name="_xlnm._FilterDatabase" localSheetId="0" hidden="1">'BASE PERIOD'!$A$11:$Y$157</definedName>
    <definedName name="_WIT1">#REF!</definedName>
    <definedName name="_WIT10">#REF!</definedName>
    <definedName name="_Wit11">#REF!</definedName>
    <definedName name="_WIT12">#REF!</definedName>
    <definedName name="_WIT2">#REF!</definedName>
    <definedName name="_WIT3">#REF!</definedName>
    <definedName name="_WIT4">#REF!</definedName>
    <definedName name="_WIT6">#REF!</definedName>
    <definedName name="_WIT7">#REF!</definedName>
    <definedName name="_Wit8">#REF!</definedName>
    <definedName name="_WIT9">#REF!</definedName>
    <definedName name="AAAbpData">#REF!</definedName>
    <definedName name="AAABudget">#REF!</definedName>
    <definedName name="AAAfpBdgt">#REF!</definedName>
    <definedName name="AccountBP">'BASE PERIOD'!$A$12:$A$156</definedName>
    <definedName name="AccountFP">#REF!</definedName>
    <definedName name="ALLOCTABLE">#REF!</definedName>
    <definedName name="AmountBP">'BASE PERIOD'!$E$12:$E$156</definedName>
    <definedName name="AmountFP">#REF!</definedName>
    <definedName name="APPORT">#REF!</definedName>
    <definedName name="Base_Period">#REF!</definedName>
    <definedName name="Base1">'BASE PERIOD'!$F$12:$F$156</definedName>
    <definedName name="Base10">'BASE PERIOD'!$O$12:$O$156</definedName>
    <definedName name="Base11">'BASE PERIOD'!$P$12:$P$156</definedName>
    <definedName name="Base12">'BASE PERIOD'!$Q$12:$Q$156</definedName>
    <definedName name="Base2">'BASE PERIOD'!$G$12:$G$156</definedName>
    <definedName name="Base3">'BASE PERIOD'!$H$12:$H$156</definedName>
    <definedName name="Base4">'BASE PERIOD'!$I$12:$I$156</definedName>
    <definedName name="Base5">'BASE PERIOD'!$J$12:$J$156</definedName>
    <definedName name="Base6">'BASE PERIOD'!$K$12:$K$156</definedName>
    <definedName name="Base7">'BASE PERIOD'!$L$12:$L$156</definedName>
    <definedName name="Base8">'BASE PERIOD'!$M$12:$M$156</definedName>
    <definedName name="Base9">'BASE PERIOD'!$N$12:$N$156</definedName>
    <definedName name="BasePeriod">'BASE PERIOD'!$A$12:$Q$156</definedName>
    <definedName name="BPActRev1">#REF!</definedName>
    <definedName name="BPActRev2">#REF!</definedName>
    <definedName name="BPActRev3">#REF!</definedName>
    <definedName name="BPActRev4">#REF!</definedName>
    <definedName name="BPActRev5">#REF!</definedName>
    <definedName name="BPActRev6">#REF!</definedName>
    <definedName name="BPActRevAccount">#REF!</definedName>
    <definedName name="BPActRevProduct">#REF!</definedName>
    <definedName name="BPBdgtRev1">#REF!</definedName>
    <definedName name="BPBdgtRev2">#REF!</definedName>
    <definedName name="BPBdgtRev3">#REF!</definedName>
    <definedName name="BPBdgtRev4">#REF!</definedName>
    <definedName name="BPBdgtRev5">#REF!</definedName>
    <definedName name="BPBdgtRev6">#REF!</definedName>
    <definedName name="BPBdgtRevAccount">#REF!</definedName>
    <definedName name="BPBdgtRevProduct">#REF!</definedName>
    <definedName name="BPRev1">#REF!</definedName>
    <definedName name="BPRev10">#REF!</definedName>
    <definedName name="BPrev11">#REF!</definedName>
    <definedName name="BPRev12">#REF!</definedName>
    <definedName name="BPRev2">#REF!</definedName>
    <definedName name="BPRev3">#REF!</definedName>
    <definedName name="BPRev4">#REF!</definedName>
    <definedName name="BPRev5">#REF!</definedName>
    <definedName name="BPRev6">#REF!</definedName>
    <definedName name="BPRev7">#REF!</definedName>
    <definedName name="BPRev8">#REF!</definedName>
    <definedName name="BPRev9">#REF!</definedName>
    <definedName name="BPREVACCT">#REF!</definedName>
    <definedName name="BPREVPROD">#REF!</definedName>
    <definedName name="BPrevTotal">#REF!</definedName>
    <definedName name="BPvFPamountBP">#REF!</definedName>
    <definedName name="BPvFPamountFP">#REF!</definedName>
    <definedName name="BPvFPcode">#REF!</definedName>
    <definedName name="C_1_PROEXP">#REF!</definedName>
    <definedName name="CASE">#REF!</definedName>
    <definedName name="CODE">'BASE PERIOD'!$C$12:$C$156</definedName>
    <definedName name="CodeF">#REF!</definedName>
    <definedName name="CommonG">#REF!</definedName>
    <definedName name="COMPANY">#REF!</definedName>
    <definedName name="COMPTAX">#REF!</definedName>
    <definedName name="D_1_INTADJ">#REF!</definedName>
    <definedName name="Data">#REF!</definedName>
    <definedName name="DataB">#REF!</definedName>
    <definedName name="_xlnm.Database">'BASE PERIOD'!$A$11:$E$342</definedName>
    <definedName name="DataF">#REF!</definedName>
    <definedName name="DEPT">#REF!</definedName>
    <definedName name="ExpGRCF">#REF!</definedName>
    <definedName name="FERCBP">'BASE PERIOD'!$D$12:$D$156</definedName>
    <definedName name="FERCFP">#REF!</definedName>
    <definedName name="FIT">#REF!</definedName>
    <definedName name="Forecast">#REF!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PERIOD">#REF!</definedName>
    <definedName name="FPRev1">#REF!</definedName>
    <definedName name="FPrev10">#REF!</definedName>
    <definedName name="FPRev11">#REF!</definedName>
    <definedName name="FPRev12">#REF!</definedName>
    <definedName name="FPRev2">#REF!</definedName>
    <definedName name="FPRev3">#REF!</definedName>
    <definedName name="FPRev4">#REF!</definedName>
    <definedName name="FPRev5">#REF!</definedName>
    <definedName name="FPRev6">#REF!</definedName>
    <definedName name="FPrev7">#REF!</definedName>
    <definedName name="FPRev8">#REF!</definedName>
    <definedName name="FPrev9">#REF!</definedName>
    <definedName name="FPRevAcct">#REF!</definedName>
    <definedName name="FPRevProd">#REF!</definedName>
    <definedName name="GRBR_BP">#REF!</definedName>
    <definedName name="GRBR_FP">#REF!</definedName>
    <definedName name="GRCF">#REF!</definedName>
    <definedName name="GRCFdiff">#REF!</definedName>
    <definedName name="GRCFold">#REF!</definedName>
    <definedName name="GROSS_REVENUE_CONVERSION_FACTOR">#REF!</definedName>
    <definedName name="KPSC">#REF!</definedName>
    <definedName name="KPSCMaint">#REF!</definedName>
    <definedName name="KyAvgAlloc">#REF!</definedName>
    <definedName name="MINCR">#REF!</definedName>
    <definedName name="OMtable">#REF!</definedName>
    <definedName name="PERIOD">#REF!</definedName>
    <definedName name="PeriodF">#REF!</definedName>
    <definedName name="PLANT_IN_SERVICE">#REF!</definedName>
    <definedName name="_xlnm.Print_Area" localSheetId="0">'BASE PERIOD'!$A$1:$Q$156</definedName>
    <definedName name="_xlnm.Print_Titles" localSheetId="0">'BASE PERIOD'!$A:$D,'BASE PERIOD'!$1:$11</definedName>
    <definedName name="RofR">#REF!</definedName>
    <definedName name="RofRdiff">#REF!</definedName>
    <definedName name="RofRold">#REF!</definedName>
    <definedName name="SCH_D1_ERROR_CHECK">#REF!</definedName>
    <definedName name="SIT">#REF!</definedName>
    <definedName name="Testyear">#REF!</definedName>
    <definedName name="TESTYR">#REF!</definedName>
    <definedName name="Type">#REF!</definedName>
    <definedName name="UncollExp">#REF!</definedName>
    <definedName name="UncollRatio">#REF!</definedName>
    <definedName name="WPB2.2_iAccount">#REF!</definedName>
    <definedName name="WPB2.2_iAllocCost">#REF!</definedName>
    <definedName name="WPB2.2_iBook">#REF!</definedName>
    <definedName name="WPB2.2i_AllocRes">#REF!</definedName>
    <definedName name="WPB2_2i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0" i="1" l="1"/>
  <c r="G178" i="1"/>
  <c r="I176" i="1"/>
  <c r="H176" i="1"/>
  <c r="G176" i="1"/>
  <c r="J174" i="1"/>
  <c r="I174" i="1"/>
  <c r="N173" i="1"/>
  <c r="M173" i="1"/>
  <c r="G167" i="1"/>
  <c r="H166" i="1"/>
  <c r="G166" i="1"/>
  <c r="F166" i="1"/>
  <c r="G164" i="1"/>
  <c r="F164" i="1"/>
  <c r="K176" i="1"/>
  <c r="J176" i="1"/>
  <c r="D156" i="1"/>
  <c r="Q176" i="1"/>
  <c r="P176" i="1"/>
  <c r="O176" i="1"/>
  <c r="N176" i="1"/>
  <c r="M176" i="1"/>
  <c r="L176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D145" i="1"/>
  <c r="D144" i="1"/>
  <c r="D143" i="1"/>
  <c r="E142" i="1"/>
  <c r="D142" i="1"/>
  <c r="E141" i="1"/>
  <c r="D141" i="1"/>
  <c r="D140" i="1"/>
  <c r="D139" i="1"/>
  <c r="D138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D127" i="1"/>
  <c r="M170" i="1"/>
  <c r="D126" i="1"/>
  <c r="N170" i="1"/>
  <c r="D125" i="1"/>
  <c r="O170" i="1"/>
  <c r="D124" i="1"/>
  <c r="E123" i="1"/>
  <c r="D123" i="1"/>
  <c r="D122" i="1"/>
  <c r="D121" i="1"/>
  <c r="D120" i="1"/>
  <c r="D119" i="1"/>
  <c r="E118" i="1"/>
  <c r="D118" i="1"/>
  <c r="P170" i="1"/>
  <c r="E117" i="1"/>
  <c r="D117" i="1"/>
  <c r="E116" i="1"/>
  <c r="D116" i="1"/>
  <c r="E115" i="1"/>
  <c r="D115" i="1"/>
  <c r="Q170" i="1"/>
  <c r="L170" i="1"/>
  <c r="E114" i="1"/>
  <c r="D114" i="1"/>
  <c r="E113" i="1"/>
  <c r="D113" i="1"/>
  <c r="Q167" i="1"/>
  <c r="P167" i="1"/>
  <c r="O167" i="1"/>
  <c r="N167" i="1"/>
  <c r="M167" i="1"/>
  <c r="K167" i="1"/>
  <c r="J167" i="1"/>
  <c r="I167" i="1"/>
  <c r="H167" i="1"/>
  <c r="F167" i="1"/>
  <c r="D112" i="1"/>
  <c r="Q166" i="1"/>
  <c r="E111" i="1"/>
  <c r="D111" i="1"/>
  <c r="E110" i="1"/>
  <c r="D110" i="1"/>
  <c r="D109" i="1"/>
  <c r="D108" i="1"/>
  <c r="P166" i="1"/>
  <c r="O166" i="1"/>
  <c r="N166" i="1"/>
  <c r="J166" i="1"/>
  <c r="I166" i="1"/>
  <c r="D107" i="1"/>
  <c r="E106" i="1"/>
  <c r="D106" i="1"/>
  <c r="E105" i="1"/>
  <c r="D105" i="1"/>
  <c r="D104" i="1"/>
  <c r="D103" i="1"/>
  <c r="D102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D92" i="1"/>
  <c r="Q175" i="1"/>
  <c r="O175" i="1"/>
  <c r="N175" i="1"/>
  <c r="M175" i="1"/>
  <c r="L175" i="1"/>
  <c r="K175" i="1"/>
  <c r="J175" i="1"/>
  <c r="I175" i="1"/>
  <c r="H175" i="1"/>
  <c r="G175" i="1"/>
  <c r="D91" i="1"/>
  <c r="E90" i="1"/>
  <c r="D90" i="1"/>
  <c r="D89" i="1"/>
  <c r="E88" i="1"/>
  <c r="D88" i="1"/>
  <c r="E87" i="1"/>
  <c r="D87" i="1"/>
  <c r="E86" i="1"/>
  <c r="D86" i="1"/>
  <c r="O169" i="1"/>
  <c r="D85" i="1"/>
  <c r="Q169" i="1"/>
  <c r="P169" i="1"/>
  <c r="N169" i="1"/>
  <c r="M169" i="1"/>
  <c r="L169" i="1"/>
  <c r="K169" i="1"/>
  <c r="D84" i="1"/>
  <c r="Q174" i="1"/>
  <c r="P174" i="1"/>
  <c r="O174" i="1"/>
  <c r="N174" i="1"/>
  <c r="M174" i="1"/>
  <c r="L174" i="1"/>
  <c r="K174" i="1"/>
  <c r="H174" i="1"/>
  <c r="G174" i="1"/>
  <c r="D83" i="1"/>
  <c r="O168" i="1"/>
  <c r="N168" i="1"/>
  <c r="D82" i="1"/>
  <c r="P168" i="1"/>
  <c r="D81" i="1"/>
  <c r="Q168" i="1"/>
  <c r="M168" i="1"/>
  <c r="L168" i="1"/>
  <c r="I168" i="1"/>
  <c r="H168" i="1"/>
  <c r="G168" i="1"/>
  <c r="F168" i="1"/>
  <c r="D80" i="1"/>
  <c r="H164" i="1"/>
  <c r="D79" i="1"/>
  <c r="E78" i="1"/>
  <c r="D78" i="1"/>
  <c r="D77" i="1"/>
  <c r="E76" i="1"/>
  <c r="D76" i="1"/>
  <c r="E75" i="1"/>
  <c r="D75" i="1"/>
  <c r="E74" i="1"/>
  <c r="D74" i="1"/>
  <c r="K161" i="1"/>
  <c r="J161" i="1"/>
  <c r="I161" i="1"/>
  <c r="H161" i="1"/>
  <c r="G161" i="1"/>
  <c r="D73" i="1"/>
  <c r="Q173" i="1"/>
  <c r="P173" i="1"/>
  <c r="O173" i="1"/>
  <c r="L173" i="1"/>
  <c r="K173" i="1"/>
  <c r="J173" i="1"/>
  <c r="I173" i="1"/>
  <c r="H173" i="1"/>
  <c r="G173" i="1"/>
  <c r="F173" i="1"/>
  <c r="D72" i="1"/>
  <c r="D71" i="1"/>
  <c r="E70" i="1"/>
  <c r="D70" i="1"/>
  <c r="E69" i="1"/>
  <c r="D69" i="1"/>
  <c r="E68" i="1"/>
  <c r="I164" i="1"/>
  <c r="D68" i="1"/>
  <c r="Q164" i="1"/>
  <c r="P164" i="1"/>
  <c r="J164" i="1"/>
  <c r="D67" i="1"/>
  <c r="E66" i="1"/>
  <c r="D66" i="1"/>
  <c r="D65" i="1"/>
  <c r="E64" i="1"/>
  <c r="D64" i="1"/>
  <c r="E63" i="1"/>
  <c r="D63" i="1"/>
  <c r="E62" i="1"/>
  <c r="D62" i="1"/>
  <c r="D61" i="1"/>
  <c r="E60" i="1"/>
  <c r="D60" i="1"/>
  <c r="E59" i="1"/>
  <c r="D59" i="1"/>
  <c r="E58" i="1"/>
  <c r="D58" i="1"/>
  <c r="E57" i="1"/>
  <c r="D57" i="1"/>
  <c r="E56" i="1"/>
  <c r="D56" i="1"/>
  <c r="D55" i="1"/>
  <c r="E54" i="1"/>
  <c r="D54" i="1"/>
  <c r="D53" i="1"/>
  <c r="E52" i="1"/>
  <c r="D52" i="1"/>
  <c r="E51" i="1"/>
  <c r="D51" i="1"/>
  <c r="E50" i="1"/>
  <c r="D50" i="1"/>
  <c r="D49" i="1"/>
  <c r="E48" i="1"/>
  <c r="D48" i="1"/>
  <c r="D47" i="1"/>
  <c r="E46" i="1"/>
  <c r="D46" i="1"/>
  <c r="E45" i="1"/>
  <c r="D45" i="1"/>
  <c r="E44" i="1"/>
  <c r="D44" i="1"/>
  <c r="H159" i="1"/>
  <c r="D43" i="1"/>
  <c r="L159" i="1"/>
  <c r="K159" i="1"/>
  <c r="J159" i="1"/>
  <c r="I159" i="1"/>
  <c r="E42" i="1"/>
  <c r="D42" i="1"/>
  <c r="D41" i="1"/>
  <c r="I165" i="1"/>
  <c r="E40" i="1"/>
  <c r="D40" i="1"/>
  <c r="Q165" i="1"/>
  <c r="N165" i="1"/>
  <c r="H165" i="1"/>
  <c r="G165" i="1"/>
  <c r="F165" i="1"/>
  <c r="D39" i="1"/>
  <c r="D38" i="1"/>
  <c r="D37" i="1"/>
  <c r="D36" i="1"/>
  <c r="D35" i="1"/>
  <c r="D34" i="1"/>
  <c r="D33" i="1"/>
  <c r="D32" i="1"/>
  <c r="D31" i="1"/>
  <c r="D30" i="1"/>
  <c r="D29" i="1"/>
  <c r="D28" i="1"/>
  <c r="O181" i="1"/>
  <c r="D27" i="1"/>
  <c r="P181" i="1"/>
  <c r="N181" i="1"/>
  <c r="I181" i="1"/>
  <c r="H181" i="1"/>
  <c r="D26" i="1"/>
  <c r="D25" i="1"/>
  <c r="E24" i="1"/>
  <c r="D24" i="1"/>
  <c r="D23" i="1"/>
  <c r="O180" i="1"/>
  <c r="E22" i="1"/>
  <c r="D22" i="1"/>
  <c r="P180" i="1"/>
  <c r="D21" i="1"/>
  <c r="E20" i="1"/>
  <c r="D20" i="1"/>
  <c r="D19" i="1"/>
  <c r="Q180" i="1"/>
  <c r="I180" i="1"/>
  <c r="F180" i="1"/>
  <c r="D18" i="1"/>
  <c r="D17" i="1"/>
  <c r="D16" i="1"/>
  <c r="N171" i="1"/>
  <c r="I171" i="1"/>
  <c r="H171" i="1"/>
  <c r="D15" i="1"/>
  <c r="K179" i="1"/>
  <c r="I179" i="1"/>
  <c r="H179" i="1"/>
  <c r="D14" i="1"/>
  <c r="E13" i="1"/>
  <c r="D13" i="1"/>
  <c r="M178" i="1"/>
  <c r="L178" i="1"/>
  <c r="J178" i="1"/>
  <c r="E12" i="1"/>
  <c r="D12" i="1"/>
  <c r="J180" i="1" l="1"/>
  <c r="E21" i="1"/>
  <c r="P171" i="1"/>
  <c r="G170" i="1"/>
  <c r="E15" i="1"/>
  <c r="N179" i="1"/>
  <c r="E19" i="1"/>
  <c r="L165" i="1"/>
  <c r="G159" i="1"/>
  <c r="E43" i="1"/>
  <c r="N164" i="1"/>
  <c r="N177" i="1" s="1"/>
  <c r="E72" i="1"/>
  <c r="P161" i="1"/>
  <c r="E79" i="1"/>
  <c r="I169" i="1"/>
  <c r="E103" i="1"/>
  <c r="L166" i="1"/>
  <c r="E112" i="1"/>
  <c r="E121" i="1"/>
  <c r="E139" i="1"/>
  <c r="E81" i="1"/>
  <c r="E124" i="1"/>
  <c r="H180" i="1"/>
  <c r="G181" i="1"/>
  <c r="E27" i="1"/>
  <c r="E35" i="1"/>
  <c r="E36" i="1"/>
  <c r="M165" i="1"/>
  <c r="E65" i="1"/>
  <c r="O164" i="1"/>
  <c r="E173" i="1"/>
  <c r="Q161" i="1"/>
  <c r="E80" i="1"/>
  <c r="J169" i="1"/>
  <c r="E104" i="1"/>
  <c r="M166" i="1"/>
  <c r="E122" i="1"/>
  <c r="E140" i="1"/>
  <c r="E156" i="1"/>
  <c r="F178" i="1"/>
  <c r="O165" i="1"/>
  <c r="L180" i="1"/>
  <c r="K181" i="1"/>
  <c r="E30" i="1"/>
  <c r="Q178" i="1"/>
  <c r="K178" i="1"/>
  <c r="F171" i="1"/>
  <c r="M180" i="1"/>
  <c r="L181" i="1"/>
  <c r="M159" i="1"/>
  <c r="E61" i="1"/>
  <c r="J168" i="1"/>
  <c r="P175" i="1"/>
  <c r="E107" i="1"/>
  <c r="I170" i="1"/>
  <c r="E125" i="1"/>
  <c r="E143" i="1"/>
  <c r="K171" i="1"/>
  <c r="E14" i="1"/>
  <c r="Q181" i="1"/>
  <c r="E82" i="1"/>
  <c r="G171" i="1"/>
  <c r="E16" i="1"/>
  <c r="N180" i="1"/>
  <c r="E23" i="1"/>
  <c r="M181" i="1"/>
  <c r="E31" i="1"/>
  <c r="E32" i="1"/>
  <c r="N159" i="1"/>
  <c r="E47" i="1"/>
  <c r="K168" i="1"/>
  <c r="F174" i="1"/>
  <c r="E174" i="1" s="1"/>
  <c r="E83" i="1"/>
  <c r="E108" i="1"/>
  <c r="L167" i="1"/>
  <c r="E167" i="1" s="1"/>
  <c r="J170" i="1"/>
  <c r="E126" i="1"/>
  <c r="E144" i="1"/>
  <c r="L171" i="1"/>
  <c r="F179" i="1"/>
  <c r="F181" i="1"/>
  <c r="E28" i="1"/>
  <c r="E38" i="1"/>
  <c r="P165" i="1"/>
  <c r="E67" i="1"/>
  <c r="Q171" i="1"/>
  <c r="Q177" i="1" s="1"/>
  <c r="E89" i="1"/>
  <c r="E55" i="1"/>
  <c r="L161" i="1"/>
  <c r="E84" i="1"/>
  <c r="E91" i="1"/>
  <c r="F175" i="1"/>
  <c r="E109" i="1"/>
  <c r="K170" i="1"/>
  <c r="E127" i="1"/>
  <c r="E145" i="1"/>
  <c r="M171" i="1"/>
  <c r="G179" i="1"/>
  <c r="E73" i="1"/>
  <c r="F161" i="1"/>
  <c r="E39" i="1"/>
  <c r="P159" i="1"/>
  <c r="M161" i="1"/>
  <c r="E77" i="1"/>
  <c r="F169" i="1"/>
  <c r="E92" i="1"/>
  <c r="K180" i="1"/>
  <c r="E33" i="1"/>
  <c r="L179" i="1"/>
  <c r="N161" i="1"/>
  <c r="G169" i="1"/>
  <c r="G177" i="1" s="1"/>
  <c r="E85" i="1"/>
  <c r="E101" i="1"/>
  <c r="E119" i="1"/>
  <c r="E137" i="1"/>
  <c r="E155" i="1"/>
  <c r="O171" i="1"/>
  <c r="P179" i="1"/>
  <c r="E37" i="1"/>
  <c r="H178" i="1"/>
  <c r="J181" i="1"/>
  <c r="I178" i="1"/>
  <c r="E53" i="1"/>
  <c r="H170" i="1"/>
  <c r="J179" i="1"/>
  <c r="O159" i="1"/>
  <c r="N178" i="1"/>
  <c r="E17" i="1"/>
  <c r="E41" i="1"/>
  <c r="K164" i="1"/>
  <c r="J171" i="1"/>
  <c r="E18" i="1"/>
  <c r="E25" i="1"/>
  <c r="J165" i="1"/>
  <c r="Q159" i="1"/>
  <c r="E49" i="1"/>
  <c r="L164" i="1"/>
  <c r="P178" i="1"/>
  <c r="M179" i="1"/>
  <c r="E26" i="1"/>
  <c r="E34" i="1"/>
  <c r="K165" i="1"/>
  <c r="F159" i="1"/>
  <c r="M164" i="1"/>
  <c r="E71" i="1"/>
  <c r="O161" i="1"/>
  <c r="H169" i="1"/>
  <c r="E102" i="1"/>
  <c r="K166" i="1"/>
  <c r="E120" i="1"/>
  <c r="E138" i="1"/>
  <c r="Q179" i="1"/>
  <c r="O178" i="1"/>
  <c r="F176" i="1"/>
  <c r="E176" i="1" s="1"/>
  <c r="O179" i="1"/>
  <c r="F170" i="1"/>
  <c r="E165" i="1" l="1"/>
  <c r="E164" i="1"/>
  <c r="P177" i="1"/>
  <c r="F177" i="1"/>
  <c r="I177" i="1"/>
  <c r="I183" i="1" s="1"/>
  <c r="E168" i="1"/>
  <c r="E166" i="1"/>
  <c r="H177" i="1"/>
  <c r="H183" i="1" s="1"/>
  <c r="I185" i="1"/>
  <c r="H185" i="1"/>
  <c r="E178" i="1"/>
  <c r="J177" i="1"/>
  <c r="E170" i="1"/>
  <c r="K177" i="1"/>
  <c r="E175" i="1"/>
  <c r="E161" i="1"/>
  <c r="E171" i="1"/>
  <c r="P185" i="1"/>
  <c r="P183" i="1"/>
  <c r="L183" i="1"/>
  <c r="E180" i="1"/>
  <c r="M177" i="1"/>
  <c r="E179" i="1"/>
  <c r="G185" i="1"/>
  <c r="G183" i="1"/>
  <c r="L177" i="1"/>
  <c r="Q185" i="1"/>
  <c r="Q183" i="1"/>
  <c r="E181" i="1"/>
  <c r="N185" i="1"/>
  <c r="N183" i="1"/>
  <c r="E159" i="1"/>
  <c r="F185" i="1"/>
  <c r="F183" i="1"/>
  <c r="E169" i="1"/>
  <c r="E177" i="1" s="1"/>
  <c r="E29" i="1"/>
  <c r="O177" i="1"/>
  <c r="M185" i="1" l="1"/>
  <c r="E185" i="1"/>
  <c r="E183" i="1"/>
  <c r="K185" i="1"/>
  <c r="K183" i="1"/>
  <c r="J183" i="1"/>
  <c r="J185" i="1"/>
  <c r="O183" i="1"/>
  <c r="L185" i="1"/>
  <c r="O185" i="1"/>
  <c r="M1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Czupik, Ted</author>
  </authors>
  <commentList>
    <comment ref="E55" authorId="0" shapeId="0" xr:uid="{A26C3CDE-F35F-42F7-B4EC-DC259316C458}">
      <text>
        <r>
          <rPr>
            <sz val="9"/>
            <color indexed="81"/>
            <rFont val="Tahoma"/>
            <family val="2"/>
          </rPr>
          <t xml:space="preserve">IC - Erlanger from DEO
</t>
        </r>
      </text>
    </comment>
  </commentList>
</comments>
</file>

<file path=xl/sharedStrings.xml><?xml version="1.0" encoding="utf-8"?>
<sst xmlns="http://schemas.openxmlformats.org/spreadsheetml/2006/main" count="355" uniqueCount="194">
  <si>
    <t>MONTHLY REVENUES AND EXPENSES BY ACCOUNT</t>
  </si>
  <si>
    <t>BASE PERIOD</t>
  </si>
  <si>
    <t>ACTUAL</t>
  </si>
  <si>
    <t>BUDGET</t>
  </si>
  <si>
    <t>Account</t>
  </si>
  <si>
    <t>Description</t>
  </si>
  <si>
    <t>Code</t>
  </si>
  <si>
    <t>FERC</t>
  </si>
  <si>
    <t>Total</t>
  </si>
  <si>
    <t>Depreciation Expense</t>
  </si>
  <si>
    <t>DEPR</t>
  </si>
  <si>
    <t>Amort Exp - Limited Term</t>
  </si>
  <si>
    <t>Reg Asset Amortization</t>
  </si>
  <si>
    <t>AMORT</t>
  </si>
  <si>
    <t>DSM Amortization</t>
  </si>
  <si>
    <t>OTH</t>
  </si>
  <si>
    <t>Amortization Customer Connect</t>
  </si>
  <si>
    <t>Smart Grid Deferral Gas</t>
  </si>
  <si>
    <t>Taxes Property-Operating</t>
  </si>
  <si>
    <t>OTHTX</t>
  </si>
  <si>
    <t>State Unemployment Tax</t>
  </si>
  <si>
    <t>Federal Unemployment Tax</t>
  </si>
  <si>
    <t>Employer FICA Tax</t>
  </si>
  <si>
    <t>Franchise Tax</t>
  </si>
  <si>
    <t>Fed Social Security Tax-Elec</t>
  </si>
  <si>
    <t>Sales and Use Expense</t>
  </si>
  <si>
    <t>Allocated Payroll Taxes</t>
  </si>
  <si>
    <t>Federal Income Taxes Utility Op Income</t>
  </si>
  <si>
    <t>FIT</t>
  </si>
  <si>
    <t>Current State Income Tax - PY</t>
  </si>
  <si>
    <t>State/Local Inc Tax Exp Utility Op Inc</t>
  </si>
  <si>
    <t>Federal Income Tax - PY</t>
  </si>
  <si>
    <t>Deferred FIT</t>
  </si>
  <si>
    <t>Deferred SIT</t>
  </si>
  <si>
    <t>Deferred FIT - ARAM</t>
  </si>
  <si>
    <t>Amortization of Investment Tax Credit</t>
  </si>
  <si>
    <t>Deferred SIT - ARAM</t>
  </si>
  <si>
    <t>DFIT - Other</t>
  </si>
  <si>
    <t>DSIT: PY</t>
  </si>
  <si>
    <t>DSIT: State Excess DIT Amort</t>
  </si>
  <si>
    <t>DFIT: Federal Excess DIT Amort</t>
  </si>
  <si>
    <t>Loss on Sale of A/R</t>
  </si>
  <si>
    <t>CO</t>
  </si>
  <si>
    <t>I/C - Loss on Sale of A/R</t>
  </si>
  <si>
    <t>IC Sale of AR Fees VIE</t>
  </si>
  <si>
    <t>Late Payment</t>
  </si>
  <si>
    <t>REV</t>
  </si>
  <si>
    <t>Residential Sales-Gas</t>
  </si>
  <si>
    <t>Gas Residential Sales-Unbilled</t>
  </si>
  <si>
    <t>Industrial Sales-Gas</t>
  </si>
  <si>
    <t>Gas Industrial Sales Unbilled</t>
  </si>
  <si>
    <t>Gas Commercial Sales</t>
  </si>
  <si>
    <t>Gas Commercial Sales Unbilled</t>
  </si>
  <si>
    <t>Other Sales to Public Auth-Gas</t>
  </si>
  <si>
    <t>Gas OPA Unbilled</t>
  </si>
  <si>
    <t>Gas Public St Hwy Ltng</t>
  </si>
  <si>
    <t>Interdepartmental Sales</t>
  </si>
  <si>
    <t>Discounts Earn/Lost-Gas</t>
  </si>
  <si>
    <t>Misc Service Revenue-Gas</t>
  </si>
  <si>
    <t>IC Misc Svc Reg Gas Reg</t>
  </si>
  <si>
    <t>Transp Gas of Others</t>
  </si>
  <si>
    <t>IC Gas Transp Rev Reg</t>
  </si>
  <si>
    <t>Comm Gas Transp Only</t>
  </si>
  <si>
    <t>Comm Gas Transp Unbilled</t>
  </si>
  <si>
    <t>Indust Gas Transp Only</t>
  </si>
  <si>
    <t>Indust Gas Transp Unbilled</t>
  </si>
  <si>
    <t>OPA Gas Transp Only</t>
  </si>
  <si>
    <t>OPA Gas Transp Unbilled</t>
  </si>
  <si>
    <t>Transportation Fees</t>
  </si>
  <si>
    <t>Gas Losses Damaged Lines</t>
  </si>
  <si>
    <t>Provision for Rate Refund</t>
  </si>
  <si>
    <t>Gas Boiler Labor</t>
  </si>
  <si>
    <t>PO</t>
  </si>
  <si>
    <t>Gas Production-Other Power Ex</t>
  </si>
  <si>
    <t>Liq Petro Gas Exp-Vapor Proc</t>
  </si>
  <si>
    <t>Liquid Petroleum Gas</t>
  </si>
  <si>
    <t>Gas Misc Production Exp</t>
  </si>
  <si>
    <t>Maint Gas Production Equipment</t>
  </si>
  <si>
    <t>PM</t>
  </si>
  <si>
    <t>Purchases Gas &amp; NGL</t>
  </si>
  <si>
    <t>Fuel</t>
  </si>
  <si>
    <t>Purchases Gas &amp; NGL-Aff</t>
  </si>
  <si>
    <t>Natural Gas City Gate Purchase</t>
  </si>
  <si>
    <t>Unrecovered Purchase Gas Adj</t>
  </si>
  <si>
    <t>Purchase Gas Cost Unbilled Rev</t>
  </si>
  <si>
    <t>Gas Purchased Expenses</t>
  </si>
  <si>
    <t>I/C Gas Purchased Expenses</t>
  </si>
  <si>
    <t>Operation Supv &amp; Eng-Tran</t>
  </si>
  <si>
    <t>TO</t>
  </si>
  <si>
    <t>Mains Expenses</t>
  </si>
  <si>
    <t>Other Expenses-Trans</t>
  </si>
  <si>
    <t>Transm-Maint of Mains</t>
  </si>
  <si>
    <t>TM</t>
  </si>
  <si>
    <t>Distribution Load Dispatching</t>
  </si>
  <si>
    <t>DO</t>
  </si>
  <si>
    <t>Mains And Services</t>
  </si>
  <si>
    <t>Measuring And Reg Stations-Ge</t>
  </si>
  <si>
    <t>Measuring &amp; Reg Station-Indus</t>
  </si>
  <si>
    <t>Meter And House Regulator Exp</t>
  </si>
  <si>
    <t>Customer Installation Expense</t>
  </si>
  <si>
    <t>Gas Distribution-Other Expense</t>
  </si>
  <si>
    <t>Maintenance of Mains</t>
  </si>
  <si>
    <t>DM</t>
  </si>
  <si>
    <t>Maint-Meas/Reg Stn Equip-Gas</t>
  </si>
  <si>
    <t>Maintenance of Services</t>
  </si>
  <si>
    <t>Maint - Meters And House Reg</t>
  </si>
  <si>
    <t>Maint-Other Distribution Equip</t>
  </si>
  <si>
    <t>Supervision-Cust Accts</t>
  </si>
  <si>
    <t>Meter Reading Expense</t>
  </si>
  <si>
    <t>Cust Records &amp; Collection Exp</t>
  </si>
  <si>
    <t>Cust Contracts &amp; Orders-Local</t>
  </si>
  <si>
    <t>Cust Billing &amp; Acct</t>
  </si>
  <si>
    <t>Cust Collecting-Local</t>
  </si>
  <si>
    <t>Cust Receiv &amp; Collect Exp-Edp</t>
  </si>
  <si>
    <t>IC Collection Agent Revenue</t>
  </si>
  <si>
    <t>Uncollectible Accounts</t>
  </si>
  <si>
    <t>BAD DEBT EXPENSE</t>
  </si>
  <si>
    <t>Misc Customer Accts Expenses</t>
  </si>
  <si>
    <t>Cust Asst Exp-Conservation Programs - Rec</t>
  </si>
  <si>
    <t>CSI</t>
  </si>
  <si>
    <t>Cust Assist Exp-General</t>
  </si>
  <si>
    <t>Misc Advertising Expenses</t>
  </si>
  <si>
    <t>Misc Cust Serv/Inform Exp</t>
  </si>
  <si>
    <t>Exp-Rs Reg Prod/Svces-CstAccts</t>
  </si>
  <si>
    <t>Demonstrating &amp; Selling Exp</t>
  </si>
  <si>
    <t>SE</t>
  </si>
  <si>
    <t>Advertising Expense</t>
  </si>
  <si>
    <t>A &amp; G Salaries</t>
  </si>
  <si>
    <t>AGO</t>
  </si>
  <si>
    <t>Salaries &amp; Wages - Proj Supt - NCRC Rec</t>
  </si>
  <si>
    <t>Employee Expenses</t>
  </si>
  <si>
    <t>Relocation Expenses</t>
  </si>
  <si>
    <t>Office Expenses</t>
  </si>
  <si>
    <t>Telephone And Telegraph Exp</t>
  </si>
  <si>
    <t>Computer Services Expenses</t>
  </si>
  <si>
    <t>Computer Rent (Go Only)</t>
  </si>
  <si>
    <t>Other</t>
  </si>
  <si>
    <t>Office Supplies &amp; Expenses</t>
  </si>
  <si>
    <t>Outside Services Employed</t>
  </si>
  <si>
    <t>Outside Services Employee &amp;</t>
  </si>
  <si>
    <t>Property Insurance</t>
  </si>
  <si>
    <t>Inter-Co Prop Ins Exp</t>
  </si>
  <si>
    <t>Property Insurance For Corp.</t>
  </si>
  <si>
    <t>Injuries &amp; Damages</t>
  </si>
  <si>
    <t>INTER-CO GEN LIAB EXP</t>
  </si>
  <si>
    <t>Inter-Co Worker Comp Insur Exp</t>
  </si>
  <si>
    <t>Accrued Inj and Damages</t>
  </si>
  <si>
    <t>Injuries And Damages-Other</t>
  </si>
  <si>
    <t>Environmental Inj &amp; Damages</t>
  </si>
  <si>
    <t>Injuries And Damages For Corp.</t>
  </si>
  <si>
    <t>EMPL PENSIONS AND BENEFITS</t>
  </si>
  <si>
    <t>Employees'Recreation Expense</t>
  </si>
  <si>
    <t>Employee Benefits-Transferred</t>
  </si>
  <si>
    <t>Non Serv Pension (ASU 2017-07)</t>
  </si>
  <si>
    <t>Regulatory Expenses (Go)</t>
  </si>
  <si>
    <t>State Reg Comm Proceeding</t>
  </si>
  <si>
    <t>Duplicate Chrgs-Enrgy To Exp</t>
  </si>
  <si>
    <t>Admin Exp Transf</t>
  </si>
  <si>
    <t>Miscellaneous Advertising Exp</t>
  </si>
  <si>
    <t>Misc General Expenses</t>
  </si>
  <si>
    <t>Exp Of Servicing Securities</t>
  </si>
  <si>
    <t>Dues To Various Organizations</t>
  </si>
  <si>
    <t>Director'S Expenses</t>
  </si>
  <si>
    <t>Buy\Sell Transf Employee Homes</t>
  </si>
  <si>
    <t>Research &amp; Development</t>
  </si>
  <si>
    <t>General Expenses</t>
  </si>
  <si>
    <t>Rents-A&amp;G</t>
  </si>
  <si>
    <t>A&amp;G Rents-IC</t>
  </si>
  <si>
    <t>Maintenance Of Gen Plant-Gas</t>
  </si>
  <si>
    <t>Cust Infor &amp; Computer Control</t>
  </si>
  <si>
    <t>AGM</t>
  </si>
  <si>
    <t>Maint-CompSoftware-GenPlnt</t>
  </si>
  <si>
    <t>Revenues</t>
  </si>
  <si>
    <t>OperatingExpenses</t>
  </si>
  <si>
    <t>Gas Purchased Expense</t>
  </si>
  <si>
    <t>Operation</t>
  </si>
  <si>
    <t>Production</t>
  </si>
  <si>
    <t>Customer Accounts</t>
  </si>
  <si>
    <t>Customer Service &amp; Information</t>
  </si>
  <si>
    <t>Sales Expense</t>
  </si>
  <si>
    <t>Transmission</t>
  </si>
  <si>
    <t>Distribution</t>
  </si>
  <si>
    <t>A&amp;G</t>
  </si>
  <si>
    <t>Maintenance</t>
  </si>
  <si>
    <t>Operation &amp; Maintenance Expense</t>
  </si>
  <si>
    <t>Amortization of Deferred Expenses</t>
  </si>
  <si>
    <t>Taxes Other Than Income Taxes</t>
  </si>
  <si>
    <t>Income Taxes</t>
  </si>
  <si>
    <t>Operating Income</t>
  </si>
  <si>
    <t>Operating Income - Before Income Taxes</t>
  </si>
  <si>
    <t xml:space="preserve">TYPE OF FILING:  ORIGINAL "X" UPDATED    REVISED  </t>
  </si>
  <si>
    <t>CASE NO. 2025-00125</t>
  </si>
  <si>
    <t>DUKE ENERGY KENTUCKY, INC.</t>
  </si>
  <si>
    <t>DATA: "X" BASE PERIOD   FORECASTED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</si>
</sst>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_)"/>
  </numFmts>
  <fonts count="12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0"/>
      <color rgb="FF0000FF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</cellStyleXfs>
  <cellXfs count="36">
    <xf numFmtId="0" fontId="0" fillId="0" borderId="0" xfId="0"/>
    <xf numFmtId="0" fontId="2" fillId="0" borderId="0" xfId="2" applyFont="1" applyAlignment="1">
      <alignment horizontal="center"/>
    </xf>
    <xf numFmtId="0" fontId="0" fillId="0" borderId="0" xfId="2" applyFont="1"/>
    <xf numFmtId="0" fontId="2" fillId="0" borderId="0" xfId="2" applyFont="1"/>
    <xf numFmtId="0" fontId="2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164" fontId="0" fillId="0" borderId="0" xfId="1" applyNumberFormat="1" applyFont="1"/>
    <xf numFmtId="37" fontId="0" fillId="0" borderId="0" xfId="2" applyNumberFormat="1" applyFont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Continuous"/>
    </xf>
    <xf numFmtId="0" fontId="3" fillId="3" borderId="1" xfId="2" applyFont="1" applyFill="1" applyBorder="1" applyAlignment="1">
      <alignment horizontal="centerContinuous"/>
    </xf>
    <xf numFmtId="0" fontId="6" fillId="0" borderId="2" xfId="2" applyFont="1" applyBorder="1" applyAlignment="1">
      <alignment horizontal="center"/>
    </xf>
    <xf numFmtId="17" fontId="6" fillId="0" borderId="2" xfId="2" applyNumberFormat="1" applyFont="1" applyBorder="1" applyAlignment="1">
      <alignment horizontal="center"/>
    </xf>
    <xf numFmtId="17" fontId="5" fillId="0" borderId="2" xfId="2" applyNumberFormat="1" applyFont="1" applyBorder="1" applyAlignment="1">
      <alignment horizontal="center"/>
    </xf>
    <xf numFmtId="17" fontId="3" fillId="0" borderId="2" xfId="2" applyNumberFormat="1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/>
    <xf numFmtId="0" fontId="2" fillId="0" borderId="0" xfId="3" applyFont="1" applyAlignment="1">
      <alignment horizontal="center"/>
    </xf>
    <xf numFmtId="37" fontId="0" fillId="0" borderId="0" xfId="3" applyNumberFormat="1" applyFont="1"/>
    <xf numFmtId="1" fontId="8" fillId="0" borderId="0" xfId="0" applyNumberFormat="1" applyFont="1" applyAlignment="1">
      <alignment horizontal="center"/>
    </xf>
    <xf numFmtId="49" fontId="8" fillId="0" borderId="0" xfId="0" quotePrefix="1" applyNumberFormat="1" applyFont="1"/>
    <xf numFmtId="0" fontId="8" fillId="0" borderId="0" xfId="3" quotePrefix="1" applyFont="1"/>
    <xf numFmtId="0" fontId="8" fillId="0" borderId="0" xfId="0" applyFont="1"/>
    <xf numFmtId="0" fontId="0" fillId="0" borderId="0" xfId="3" applyFont="1" applyAlignment="1">
      <alignment horizontal="center"/>
    </xf>
    <xf numFmtId="1" fontId="8" fillId="0" borderId="0" xfId="0" applyNumberFormat="1" applyFont="1" applyAlignment="1">
      <alignment horizontal="left"/>
    </xf>
    <xf numFmtId="165" fontId="8" fillId="0" borderId="0" xfId="2" applyNumberFormat="1" applyFont="1"/>
    <xf numFmtId="37" fontId="2" fillId="0" borderId="0" xfId="2" applyNumberFormat="1" applyFont="1"/>
    <xf numFmtId="165" fontId="9" fillId="0" borderId="0" xfId="2" applyNumberFormat="1" applyFont="1"/>
    <xf numFmtId="1" fontId="2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indent="1"/>
    </xf>
    <xf numFmtId="1" fontId="2" fillId="0" borderId="0" xfId="0" applyNumberFormat="1" applyFont="1" applyAlignment="1">
      <alignment horizontal="left" indent="2"/>
    </xf>
    <xf numFmtId="37" fontId="2" fillId="0" borderId="0" xfId="2" applyNumberFormat="1" applyFont="1" applyAlignment="1">
      <alignment horizontal="center"/>
    </xf>
    <xf numFmtId="165" fontId="2" fillId="0" borderId="0" xfId="2" applyNumberFormat="1" applyFont="1"/>
    <xf numFmtId="37" fontId="8" fillId="0" borderId="0" xfId="2" applyNumberFormat="1" applyFont="1"/>
  </cellXfs>
  <cellStyles count="4">
    <cellStyle name="Comma" xfId="1" builtinId="3"/>
    <cellStyle name="Normal" xfId="0" builtinId="0"/>
    <cellStyle name="Normal_ACCTTABLE" xfId="2" xr:uid="{63DB87A4-B2CA-4832-ADB1-20E8828FB4A1}"/>
    <cellStyle name="Normal_KPSC GAS SFRs-Forward Looking" xfId="3" xr:uid="{77E32ED8-CAF7-4259-8742-0FF3EBB9A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3A1D-9ECA-4375-ADCC-D71A5DC117AD}">
  <sheetPr>
    <tabColor theme="2" tint="-0.499984740745262"/>
  </sheetPr>
  <dimension ref="A1:Y314"/>
  <sheetViews>
    <sheetView tabSelected="1" view="pageLayout" zoomScaleNormal="80" workbookViewId="0">
      <selection activeCell="V23" sqref="V23"/>
    </sheetView>
  </sheetViews>
  <sheetFormatPr defaultColWidth="15.5703125" defaultRowHeight="12.75" x14ac:dyDescent="0.2"/>
  <cols>
    <col min="1" max="1" width="9.5703125" style="1" customWidth="1"/>
    <col min="2" max="2" width="33.5703125" style="1" customWidth="1"/>
    <col min="3" max="4" width="9.5703125" style="1" customWidth="1"/>
    <col min="5" max="5" width="15.5703125" style="2" customWidth="1"/>
    <col min="6" max="17" width="12.5703125" style="2" customWidth="1"/>
    <col min="18" max="18" width="12.5703125" style="3" customWidth="1"/>
    <col min="19" max="16384" width="15.5703125" style="3"/>
  </cols>
  <sheetData>
    <row r="1" spans="1:22" x14ac:dyDescent="0.2">
      <c r="A1" s="4" t="s">
        <v>192</v>
      </c>
      <c r="B1" s="4"/>
    </row>
    <row r="2" spans="1:22" x14ac:dyDescent="0.2">
      <c r="A2" s="4" t="s">
        <v>191</v>
      </c>
      <c r="B2" s="4"/>
    </row>
    <row r="3" spans="1:22" x14ac:dyDescent="0.2">
      <c r="A3" s="5" t="s">
        <v>0</v>
      </c>
      <c r="B3" s="5"/>
    </row>
    <row r="4" spans="1:22" x14ac:dyDescent="0.2">
      <c r="A4" s="5" t="s">
        <v>1</v>
      </c>
      <c r="B4" s="5"/>
      <c r="E4" s="6"/>
    </row>
    <row r="5" spans="1:22" x14ac:dyDescent="0.2">
      <c r="A5" s="4"/>
      <c r="B5" s="4"/>
      <c r="E5" s="6"/>
    </row>
    <row r="6" spans="1:22" x14ac:dyDescent="0.2">
      <c r="A6" s="4" t="s">
        <v>193</v>
      </c>
      <c r="B6" s="4"/>
      <c r="E6" s="6"/>
      <c r="F6" s="7"/>
      <c r="K6" s="7"/>
      <c r="L6" s="7"/>
      <c r="M6" s="7"/>
      <c r="N6" s="7"/>
    </row>
    <row r="7" spans="1:22" x14ac:dyDescent="0.2">
      <c r="A7" s="4" t="s">
        <v>190</v>
      </c>
      <c r="B7" s="4"/>
      <c r="F7" s="7"/>
      <c r="L7" s="7"/>
      <c r="M7" s="7"/>
      <c r="N7" s="7"/>
    </row>
    <row r="8" spans="1:22" x14ac:dyDescent="0.2"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22" x14ac:dyDescent="0.2">
      <c r="E9" s="7"/>
      <c r="F9" s="8"/>
      <c r="G9" s="8"/>
      <c r="H9" s="8"/>
      <c r="I9" s="8"/>
      <c r="J9" s="8"/>
      <c r="K9" s="8"/>
    </row>
    <row r="10" spans="1:22" ht="13.5" thickBot="1" x14ac:dyDescent="0.25">
      <c r="E10" s="9"/>
      <c r="F10" s="10" t="s">
        <v>2</v>
      </c>
      <c r="G10" s="10" t="s">
        <v>2</v>
      </c>
      <c r="H10" s="10" t="s">
        <v>2</v>
      </c>
      <c r="I10" s="10" t="s">
        <v>2</v>
      </c>
      <c r="J10" s="10" t="s">
        <v>2</v>
      </c>
      <c r="K10" s="10" t="s">
        <v>2</v>
      </c>
      <c r="L10" s="10" t="s">
        <v>2</v>
      </c>
      <c r="M10" s="10" t="s">
        <v>2</v>
      </c>
      <c r="N10" s="11" t="s">
        <v>3</v>
      </c>
      <c r="O10" s="11" t="s">
        <v>3</v>
      </c>
      <c r="P10" s="11" t="s">
        <v>3</v>
      </c>
      <c r="Q10" s="11" t="s">
        <v>3</v>
      </c>
    </row>
    <row r="11" spans="1:22" ht="13.5" thickBot="1" x14ac:dyDescent="0.25">
      <c r="A11" s="12" t="s">
        <v>4</v>
      </c>
      <c r="B11" s="12" t="s">
        <v>5</v>
      </c>
      <c r="C11" s="12" t="s">
        <v>6</v>
      </c>
      <c r="D11" s="12" t="s">
        <v>7</v>
      </c>
      <c r="E11" s="12" t="s">
        <v>8</v>
      </c>
      <c r="F11" s="13">
        <v>45565</v>
      </c>
      <c r="G11" s="13">
        <v>45596</v>
      </c>
      <c r="H11" s="13">
        <v>45626</v>
      </c>
      <c r="I11" s="13">
        <v>45657</v>
      </c>
      <c r="J11" s="13">
        <v>45688</v>
      </c>
      <c r="K11" s="13">
        <v>45716</v>
      </c>
      <c r="L11" s="14">
        <v>45747</v>
      </c>
      <c r="M11" s="14">
        <v>45777</v>
      </c>
      <c r="N11" s="15">
        <v>45808</v>
      </c>
      <c r="O11" s="15">
        <v>45838</v>
      </c>
      <c r="P11" s="15">
        <v>45869</v>
      </c>
      <c r="Q11" s="15">
        <v>45900</v>
      </c>
    </row>
    <row r="12" spans="1:22" x14ac:dyDescent="0.2">
      <c r="A12" s="16">
        <v>403002</v>
      </c>
      <c r="B12" s="17" t="s">
        <v>9</v>
      </c>
      <c r="C12" s="16" t="s">
        <v>10</v>
      </c>
      <c r="D12" s="18">
        <f>VALUE(LEFT(A12,3))</f>
        <v>403</v>
      </c>
      <c r="E12" s="19">
        <f>SUM(F12:Q12)</f>
        <v>20392503</v>
      </c>
      <c r="F12" s="7">
        <v>1641673</v>
      </c>
      <c r="G12" s="7">
        <v>1652319</v>
      </c>
      <c r="H12" s="7">
        <v>1668736</v>
      </c>
      <c r="I12" s="7">
        <v>1716559</v>
      </c>
      <c r="J12" s="7">
        <v>1698137</v>
      </c>
      <c r="K12" s="7">
        <v>1705799</v>
      </c>
      <c r="L12" s="7">
        <v>1706088</v>
      </c>
      <c r="M12" s="7">
        <v>1705192</v>
      </c>
      <c r="N12" s="7">
        <v>1715607</v>
      </c>
      <c r="O12" s="7">
        <v>1719552</v>
      </c>
      <c r="P12" s="7">
        <v>1724840</v>
      </c>
      <c r="Q12" s="7">
        <v>1738001</v>
      </c>
      <c r="T12"/>
      <c r="U12"/>
      <c r="V12"/>
    </row>
    <row r="13" spans="1:22" x14ac:dyDescent="0.2">
      <c r="A13" s="16">
        <v>404200</v>
      </c>
      <c r="B13" s="17" t="s">
        <v>11</v>
      </c>
      <c r="C13" s="16" t="s">
        <v>10</v>
      </c>
      <c r="D13" s="18">
        <f t="shared" ref="D13:D76" si="0">VALUE(LEFT(A13,3))</f>
        <v>404</v>
      </c>
      <c r="E13" s="19">
        <f t="shared" ref="E13:E65" si="1">SUM(F13:Q13)</f>
        <v>3511135</v>
      </c>
      <c r="F13" s="7">
        <v>333245</v>
      </c>
      <c r="G13" s="7">
        <v>326339</v>
      </c>
      <c r="H13" s="7">
        <v>324163</v>
      </c>
      <c r="I13" s="7">
        <v>327866</v>
      </c>
      <c r="J13" s="7">
        <v>306083</v>
      </c>
      <c r="K13" s="7">
        <v>317359</v>
      </c>
      <c r="L13" s="7">
        <v>309811</v>
      </c>
      <c r="M13" s="7">
        <v>320347</v>
      </c>
      <c r="N13" s="7">
        <v>238581</v>
      </c>
      <c r="O13" s="7">
        <v>238580</v>
      </c>
      <c r="P13" s="7">
        <v>234418</v>
      </c>
      <c r="Q13" s="7">
        <v>234343</v>
      </c>
      <c r="T13"/>
      <c r="U13"/>
      <c r="V13"/>
    </row>
    <row r="14" spans="1:22" x14ac:dyDescent="0.2">
      <c r="A14" s="16">
        <v>407305</v>
      </c>
      <c r="B14" s="17" t="s">
        <v>12</v>
      </c>
      <c r="C14" s="16" t="s">
        <v>13</v>
      </c>
      <c r="D14" s="18">
        <f t="shared" si="0"/>
        <v>407</v>
      </c>
      <c r="E14" s="19">
        <f t="shared" si="1"/>
        <v>237816</v>
      </c>
      <c r="F14" s="7">
        <v>29727</v>
      </c>
      <c r="G14" s="7">
        <v>29727</v>
      </c>
      <c r="H14" s="7">
        <v>29727</v>
      </c>
      <c r="I14" s="7">
        <v>29727</v>
      </c>
      <c r="J14" s="7">
        <v>29727</v>
      </c>
      <c r="K14" s="7">
        <v>29727</v>
      </c>
      <c r="L14" s="7">
        <v>29727</v>
      </c>
      <c r="M14" s="7">
        <v>29727</v>
      </c>
      <c r="N14" s="7">
        <v>0</v>
      </c>
      <c r="O14" s="7">
        <v>0</v>
      </c>
      <c r="P14" s="7">
        <v>0</v>
      </c>
      <c r="Q14" s="7">
        <v>0</v>
      </c>
      <c r="T14"/>
      <c r="U14"/>
      <c r="V14"/>
    </row>
    <row r="15" spans="1:22" x14ac:dyDescent="0.2">
      <c r="A15" s="16">
        <v>407355</v>
      </c>
      <c r="B15" s="17" t="s">
        <v>14</v>
      </c>
      <c r="C15" s="16" t="s">
        <v>15</v>
      </c>
      <c r="D15" s="18">
        <f t="shared" si="0"/>
        <v>407</v>
      </c>
      <c r="E15" s="19">
        <f t="shared" si="1"/>
        <v>-386904</v>
      </c>
      <c r="F15" s="7">
        <v>-10017</v>
      </c>
      <c r="G15" s="7">
        <v>-13642</v>
      </c>
      <c r="H15" s="7">
        <v>-26047</v>
      </c>
      <c r="I15" s="7">
        <v>-88365</v>
      </c>
      <c r="J15" s="7">
        <v>-132149</v>
      </c>
      <c r="K15" s="7">
        <v>-129415</v>
      </c>
      <c r="L15" s="7">
        <v>6900</v>
      </c>
      <c r="M15" s="7">
        <v>5831</v>
      </c>
      <c r="N15" s="7">
        <v>0</v>
      </c>
      <c r="O15" s="7">
        <v>0</v>
      </c>
      <c r="P15" s="7">
        <v>0</v>
      </c>
      <c r="Q15" s="7">
        <v>0</v>
      </c>
      <c r="T15"/>
      <c r="U15"/>
      <c r="V15"/>
    </row>
    <row r="16" spans="1:22" x14ac:dyDescent="0.2">
      <c r="A16" s="16">
        <v>407394</v>
      </c>
      <c r="B16" s="17" t="s">
        <v>16</v>
      </c>
      <c r="C16" s="16" t="s">
        <v>13</v>
      </c>
      <c r="D16" s="18">
        <f t="shared" si="0"/>
        <v>407</v>
      </c>
      <c r="E16" s="19">
        <f t="shared" si="1"/>
        <v>82696</v>
      </c>
      <c r="F16" s="7">
        <v>10337</v>
      </c>
      <c r="G16" s="7">
        <v>10337</v>
      </c>
      <c r="H16" s="7">
        <v>10337</v>
      </c>
      <c r="I16" s="7">
        <v>10337</v>
      </c>
      <c r="J16" s="7">
        <v>10337</v>
      </c>
      <c r="K16" s="7">
        <v>10337</v>
      </c>
      <c r="L16" s="7">
        <v>10337</v>
      </c>
      <c r="M16" s="7">
        <v>10337</v>
      </c>
      <c r="N16" s="7">
        <v>0</v>
      </c>
      <c r="O16" s="7">
        <v>0</v>
      </c>
      <c r="P16" s="7">
        <v>0</v>
      </c>
      <c r="Q16" s="7">
        <v>0</v>
      </c>
      <c r="T16"/>
      <c r="U16"/>
      <c r="V16"/>
    </row>
    <row r="17" spans="1:22" x14ac:dyDescent="0.2">
      <c r="A17" s="16">
        <v>407409</v>
      </c>
      <c r="B17" s="17" t="s">
        <v>17</v>
      </c>
      <c r="C17" s="16" t="s">
        <v>15</v>
      </c>
      <c r="D17" s="18">
        <f t="shared" si="0"/>
        <v>407</v>
      </c>
      <c r="E17" s="19">
        <f t="shared" ref="E17" si="2">SUM(F17:Q17)</f>
        <v>-1935859</v>
      </c>
      <c r="F17" s="7">
        <v>0</v>
      </c>
      <c r="G17" s="7">
        <v>0</v>
      </c>
      <c r="H17" s="7">
        <v>0</v>
      </c>
      <c r="I17" s="7">
        <v>-1498597</v>
      </c>
      <c r="J17" s="7">
        <v>0</v>
      </c>
      <c r="K17" s="7">
        <v>0</v>
      </c>
      <c r="L17" s="7">
        <v>-437262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T17"/>
      <c r="U17"/>
      <c r="V17"/>
    </row>
    <row r="18" spans="1:22" x14ac:dyDescent="0.2">
      <c r="A18" s="16">
        <v>408121</v>
      </c>
      <c r="B18" s="17" t="s">
        <v>18</v>
      </c>
      <c r="C18" s="20" t="s">
        <v>19</v>
      </c>
      <c r="D18" s="18">
        <f t="shared" si="0"/>
        <v>408</v>
      </c>
      <c r="E18" s="19">
        <f t="shared" si="1"/>
        <v>3335966</v>
      </c>
      <c r="F18" s="7">
        <v>-252033</v>
      </c>
      <c r="G18" s="7">
        <v>635634</v>
      </c>
      <c r="H18" s="7">
        <v>635634</v>
      </c>
      <c r="I18" s="7">
        <v>-1261833</v>
      </c>
      <c r="J18" s="7">
        <v>635634</v>
      </c>
      <c r="K18" s="7">
        <v>259006</v>
      </c>
      <c r="L18" s="7">
        <v>447320</v>
      </c>
      <c r="M18" s="7">
        <v>447320</v>
      </c>
      <c r="N18" s="7">
        <v>447321</v>
      </c>
      <c r="O18" s="7">
        <v>447321</v>
      </c>
      <c r="P18" s="7">
        <v>447321</v>
      </c>
      <c r="Q18" s="7">
        <v>447321</v>
      </c>
      <c r="T18"/>
      <c r="U18"/>
      <c r="V18"/>
    </row>
    <row r="19" spans="1:22" x14ac:dyDescent="0.2">
      <c r="A19" s="16">
        <v>408150</v>
      </c>
      <c r="B19" s="17" t="s">
        <v>20</v>
      </c>
      <c r="C19" s="20" t="s">
        <v>19</v>
      </c>
      <c r="D19" s="18">
        <f t="shared" si="0"/>
        <v>408</v>
      </c>
      <c r="E19" s="19">
        <f t="shared" si="1"/>
        <v>5216</v>
      </c>
      <c r="F19" s="7">
        <v>10</v>
      </c>
      <c r="G19" s="7">
        <v>0</v>
      </c>
      <c r="H19" s="7">
        <v>19</v>
      </c>
      <c r="I19" s="7">
        <v>16</v>
      </c>
      <c r="J19" s="7">
        <v>4458</v>
      </c>
      <c r="K19" s="7">
        <v>622</v>
      </c>
      <c r="L19" s="7">
        <v>68</v>
      </c>
      <c r="M19" s="7">
        <v>23</v>
      </c>
      <c r="N19" s="7">
        <v>0</v>
      </c>
      <c r="O19" s="7">
        <v>0</v>
      </c>
      <c r="P19" s="7">
        <v>0</v>
      </c>
      <c r="Q19" s="7">
        <v>0</v>
      </c>
      <c r="T19"/>
      <c r="U19"/>
      <c r="V19"/>
    </row>
    <row r="20" spans="1:22" x14ac:dyDescent="0.2">
      <c r="A20" s="16">
        <v>408151</v>
      </c>
      <c r="B20" s="17" t="s">
        <v>21</v>
      </c>
      <c r="C20" s="20" t="s">
        <v>19</v>
      </c>
      <c r="D20" s="18">
        <f t="shared" si="0"/>
        <v>408</v>
      </c>
      <c r="E20" s="19">
        <f t="shared" si="1"/>
        <v>2106</v>
      </c>
      <c r="F20" s="7">
        <v>-236</v>
      </c>
      <c r="G20" s="7">
        <v>427</v>
      </c>
      <c r="H20" s="7">
        <v>470</v>
      </c>
      <c r="I20" s="7">
        <v>241</v>
      </c>
      <c r="J20" s="7">
        <v>1480</v>
      </c>
      <c r="K20" s="7">
        <v>-313</v>
      </c>
      <c r="L20" s="7">
        <v>-320</v>
      </c>
      <c r="M20" s="7">
        <v>357</v>
      </c>
      <c r="N20" s="7">
        <v>0</v>
      </c>
      <c r="O20" s="7">
        <v>0</v>
      </c>
      <c r="P20" s="7">
        <v>0</v>
      </c>
      <c r="Q20" s="7">
        <v>0</v>
      </c>
      <c r="T20"/>
      <c r="U20"/>
      <c r="V20"/>
    </row>
    <row r="21" spans="1:22" x14ac:dyDescent="0.2">
      <c r="A21" s="16">
        <v>408152</v>
      </c>
      <c r="B21" s="21" t="s">
        <v>22</v>
      </c>
      <c r="C21" s="20" t="s">
        <v>19</v>
      </c>
      <c r="D21" s="18">
        <f t="shared" si="0"/>
        <v>408</v>
      </c>
      <c r="E21" s="19">
        <f t="shared" si="1"/>
        <v>254312</v>
      </c>
      <c r="F21" s="7">
        <v>27698</v>
      </c>
      <c r="G21" s="7">
        <v>25607</v>
      </c>
      <c r="H21" s="7">
        <v>43375</v>
      </c>
      <c r="I21" s="7">
        <v>533</v>
      </c>
      <c r="J21" s="7">
        <v>36447</v>
      </c>
      <c r="K21" s="7">
        <v>31969</v>
      </c>
      <c r="L21" s="7">
        <v>53420</v>
      </c>
      <c r="M21" s="7">
        <v>35263</v>
      </c>
      <c r="N21" s="7">
        <v>0</v>
      </c>
      <c r="O21" s="7">
        <v>0</v>
      </c>
      <c r="P21" s="7">
        <v>0</v>
      </c>
      <c r="Q21" s="7">
        <v>0</v>
      </c>
      <c r="T21"/>
      <c r="U21"/>
      <c r="V21"/>
    </row>
    <row r="22" spans="1:22" x14ac:dyDescent="0.2">
      <c r="A22" s="16">
        <v>408470</v>
      </c>
      <c r="B22" s="22" t="s">
        <v>23</v>
      </c>
      <c r="C22" s="20" t="s">
        <v>19</v>
      </c>
      <c r="D22" s="18">
        <f>VALUE(LEFT(A22,3))</f>
        <v>408</v>
      </c>
      <c r="E22" s="19">
        <f>SUM(F22:Q22)</f>
        <v>-2825</v>
      </c>
      <c r="F22" s="7">
        <v>170</v>
      </c>
      <c r="G22" s="7">
        <v>170</v>
      </c>
      <c r="H22" s="7">
        <v>170</v>
      </c>
      <c r="I22" s="7">
        <v>-4253</v>
      </c>
      <c r="J22" s="7">
        <v>200</v>
      </c>
      <c r="K22" s="7">
        <v>59</v>
      </c>
      <c r="L22" s="7">
        <v>400</v>
      </c>
      <c r="M22" s="7">
        <v>259</v>
      </c>
      <c r="N22" s="7">
        <v>0</v>
      </c>
      <c r="O22" s="7">
        <v>0</v>
      </c>
      <c r="P22" s="7">
        <v>0</v>
      </c>
      <c r="Q22" s="7">
        <v>0</v>
      </c>
      <c r="T22"/>
      <c r="U22"/>
      <c r="V22"/>
    </row>
    <row r="23" spans="1:22" x14ac:dyDescent="0.2">
      <c r="A23" s="16">
        <v>408700</v>
      </c>
      <c r="B23" s="23" t="s">
        <v>24</v>
      </c>
      <c r="C23" s="20" t="s">
        <v>19</v>
      </c>
      <c r="D23" s="18">
        <f t="shared" si="0"/>
        <v>408</v>
      </c>
      <c r="E23" s="19">
        <f t="shared" si="1"/>
        <v>3000</v>
      </c>
      <c r="F23" s="7">
        <v>4000</v>
      </c>
      <c r="G23" s="7">
        <v>0</v>
      </c>
      <c r="H23" s="7">
        <v>0</v>
      </c>
      <c r="I23" s="7">
        <v>-3000</v>
      </c>
      <c r="J23" s="7">
        <v>0</v>
      </c>
      <c r="K23" s="7">
        <v>0</v>
      </c>
      <c r="L23" s="7">
        <v>2000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T23"/>
      <c r="U23"/>
      <c r="V23"/>
    </row>
    <row r="24" spans="1:22" x14ac:dyDescent="0.2">
      <c r="A24" s="16">
        <v>408851</v>
      </c>
      <c r="B24" s="23" t="s">
        <v>25</v>
      </c>
      <c r="C24" s="20" t="s">
        <v>19</v>
      </c>
      <c r="D24" s="18">
        <f t="shared" si="0"/>
        <v>408</v>
      </c>
      <c r="E24" s="19">
        <f t="shared" si="1"/>
        <v>-7631</v>
      </c>
      <c r="F24" s="7">
        <v>-7859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228</v>
      </c>
      <c r="N24" s="7">
        <v>0</v>
      </c>
      <c r="O24" s="7">
        <v>0</v>
      </c>
      <c r="P24" s="7">
        <v>0</v>
      </c>
      <c r="Q24" s="7">
        <v>0</v>
      </c>
      <c r="T24"/>
      <c r="U24"/>
      <c r="V24"/>
    </row>
    <row r="25" spans="1:22" x14ac:dyDescent="0.2">
      <c r="A25" s="16">
        <v>408960</v>
      </c>
      <c r="B25" s="23" t="s">
        <v>26</v>
      </c>
      <c r="C25" s="20" t="s">
        <v>19</v>
      </c>
      <c r="D25" s="18">
        <f t="shared" si="0"/>
        <v>408</v>
      </c>
      <c r="E25" s="19">
        <f t="shared" si="1"/>
        <v>258190</v>
      </c>
      <c r="F25" s="7">
        <v>6367</v>
      </c>
      <c r="G25" s="7">
        <v>-852</v>
      </c>
      <c r="H25" s="7">
        <v>-11746</v>
      </c>
      <c r="I25" s="7">
        <v>28718</v>
      </c>
      <c r="J25" s="7">
        <v>14642</v>
      </c>
      <c r="K25" s="7">
        <v>35141</v>
      </c>
      <c r="L25" s="7">
        <v>-14405</v>
      </c>
      <c r="M25" s="7">
        <v>16588</v>
      </c>
      <c r="N25" s="7">
        <v>53399</v>
      </c>
      <c r="O25" s="7">
        <v>43155</v>
      </c>
      <c r="P25" s="7">
        <v>43617</v>
      </c>
      <c r="Q25" s="7">
        <v>43566</v>
      </c>
      <c r="T25"/>
      <c r="U25"/>
      <c r="V25"/>
    </row>
    <row r="26" spans="1:22" x14ac:dyDescent="0.2">
      <c r="A26" s="16">
        <v>409060</v>
      </c>
      <c r="B26" s="23" t="s">
        <v>27</v>
      </c>
      <c r="C26" s="20" t="s">
        <v>28</v>
      </c>
      <c r="D26" s="18">
        <f t="shared" si="0"/>
        <v>409</v>
      </c>
      <c r="E26" s="19">
        <f t="shared" si="1"/>
        <v>2443651</v>
      </c>
      <c r="F26" s="35">
        <v>203638</v>
      </c>
      <c r="G26" s="35">
        <v>203638</v>
      </c>
      <c r="H26" s="35">
        <v>203638</v>
      </c>
      <c r="I26" s="35">
        <v>203638</v>
      </c>
      <c r="J26" s="35">
        <v>203638</v>
      </c>
      <c r="K26" s="35">
        <v>203638</v>
      </c>
      <c r="L26" s="35">
        <v>203638</v>
      </c>
      <c r="M26" s="35">
        <v>203638</v>
      </c>
      <c r="N26" s="35">
        <v>203638</v>
      </c>
      <c r="O26" s="35">
        <v>203638</v>
      </c>
      <c r="P26" s="35">
        <v>203638</v>
      </c>
      <c r="Q26" s="35">
        <v>203633</v>
      </c>
      <c r="T26"/>
      <c r="U26"/>
      <c r="V26"/>
    </row>
    <row r="27" spans="1:22" s="2" customFormat="1" x14ac:dyDescent="0.2">
      <c r="A27" s="16">
        <v>409104</v>
      </c>
      <c r="B27" s="23" t="s">
        <v>29</v>
      </c>
      <c r="C27" s="20" t="s">
        <v>28</v>
      </c>
      <c r="D27" s="24">
        <f>VALUE(LEFT(A27,3))</f>
        <v>409</v>
      </c>
      <c r="E27" s="19">
        <f>SUM(F27:Q27)</f>
        <v>1356599</v>
      </c>
      <c r="F27" s="35">
        <v>113050</v>
      </c>
      <c r="G27" s="35">
        <v>113050</v>
      </c>
      <c r="H27" s="35">
        <v>113050</v>
      </c>
      <c r="I27" s="35">
        <v>113050</v>
      </c>
      <c r="J27" s="35">
        <v>113050</v>
      </c>
      <c r="K27" s="35">
        <v>113050</v>
      </c>
      <c r="L27" s="35">
        <v>113050</v>
      </c>
      <c r="M27" s="35">
        <v>113050</v>
      </c>
      <c r="N27" s="35">
        <v>113050</v>
      </c>
      <c r="O27" s="35">
        <v>113050</v>
      </c>
      <c r="P27" s="35">
        <v>113050</v>
      </c>
      <c r="Q27" s="35">
        <v>113049</v>
      </c>
      <c r="T27"/>
      <c r="U27"/>
      <c r="V27"/>
    </row>
    <row r="28" spans="1:22" x14ac:dyDescent="0.2">
      <c r="A28" s="16">
        <v>409160</v>
      </c>
      <c r="B28" s="22" t="s">
        <v>30</v>
      </c>
      <c r="C28" s="16" t="s">
        <v>28</v>
      </c>
      <c r="D28" s="18">
        <f t="shared" si="0"/>
        <v>409</v>
      </c>
      <c r="E28" s="19">
        <f t="shared" si="1"/>
        <v>608384</v>
      </c>
      <c r="F28" s="35">
        <v>50699</v>
      </c>
      <c r="G28" s="35">
        <v>50699</v>
      </c>
      <c r="H28" s="35">
        <v>50699</v>
      </c>
      <c r="I28" s="35">
        <v>50699</v>
      </c>
      <c r="J28" s="35">
        <v>50699</v>
      </c>
      <c r="K28" s="35">
        <v>50699</v>
      </c>
      <c r="L28" s="35">
        <v>50699</v>
      </c>
      <c r="M28" s="35">
        <v>50699</v>
      </c>
      <c r="N28" s="35">
        <v>50699</v>
      </c>
      <c r="O28" s="35">
        <v>50699</v>
      </c>
      <c r="P28" s="35">
        <v>50699</v>
      </c>
      <c r="Q28" s="35">
        <v>50695</v>
      </c>
      <c r="T28"/>
      <c r="U28"/>
      <c r="V28"/>
    </row>
    <row r="29" spans="1:22" x14ac:dyDescent="0.2">
      <c r="A29" s="16">
        <v>409191</v>
      </c>
      <c r="B29" s="23" t="s">
        <v>31</v>
      </c>
      <c r="C29" s="16" t="s">
        <v>28</v>
      </c>
      <c r="D29" s="18">
        <f>VALUE(LEFT(A29,3))</f>
        <v>409</v>
      </c>
      <c r="E29" s="19">
        <f>SUM(F29:Q29)</f>
        <v>6298496</v>
      </c>
      <c r="F29" s="35">
        <v>524875</v>
      </c>
      <c r="G29" s="35">
        <v>524875</v>
      </c>
      <c r="H29" s="35">
        <v>524875</v>
      </c>
      <c r="I29" s="35">
        <v>524875</v>
      </c>
      <c r="J29" s="35">
        <v>524875</v>
      </c>
      <c r="K29" s="35">
        <v>524875</v>
      </c>
      <c r="L29" s="35">
        <v>524875</v>
      </c>
      <c r="M29" s="35">
        <v>524875</v>
      </c>
      <c r="N29" s="35">
        <v>524875</v>
      </c>
      <c r="O29" s="35">
        <v>524875</v>
      </c>
      <c r="P29" s="35">
        <v>524875</v>
      </c>
      <c r="Q29" s="35">
        <v>524871</v>
      </c>
      <c r="T29"/>
      <c r="U29"/>
      <c r="V29"/>
    </row>
    <row r="30" spans="1:22" x14ac:dyDescent="0.2">
      <c r="A30" s="16">
        <v>410060</v>
      </c>
      <c r="B30" s="17" t="s">
        <v>32</v>
      </c>
      <c r="C30" s="16" t="s">
        <v>28</v>
      </c>
      <c r="D30" s="18">
        <f t="shared" si="0"/>
        <v>410</v>
      </c>
      <c r="E30" s="19">
        <f t="shared" si="1"/>
        <v>4001774</v>
      </c>
      <c r="F30" s="35">
        <v>333481</v>
      </c>
      <c r="G30" s="35">
        <v>333481</v>
      </c>
      <c r="H30" s="35">
        <v>333481</v>
      </c>
      <c r="I30" s="35">
        <v>333481</v>
      </c>
      <c r="J30" s="35">
        <v>333481</v>
      </c>
      <c r="K30" s="35">
        <v>333481</v>
      </c>
      <c r="L30" s="35">
        <v>333481</v>
      </c>
      <c r="M30" s="35">
        <v>333481</v>
      </c>
      <c r="N30" s="35">
        <v>333481</v>
      </c>
      <c r="O30" s="35">
        <v>333481</v>
      </c>
      <c r="P30" s="35">
        <v>333481</v>
      </c>
      <c r="Q30" s="35">
        <v>333483</v>
      </c>
      <c r="T30"/>
      <c r="U30"/>
      <c r="V30"/>
    </row>
    <row r="31" spans="1:22" x14ac:dyDescent="0.2">
      <c r="A31" s="16">
        <v>410101</v>
      </c>
      <c r="B31" s="17" t="s">
        <v>33</v>
      </c>
      <c r="C31" s="16" t="s">
        <v>28</v>
      </c>
      <c r="D31" s="18">
        <f>VALUE(LEFT(A31,3))</f>
        <v>410</v>
      </c>
      <c r="E31" s="19">
        <f t="shared" si="1"/>
        <v>996302</v>
      </c>
      <c r="F31" s="35">
        <v>83025</v>
      </c>
      <c r="G31" s="35">
        <v>83025</v>
      </c>
      <c r="H31" s="35">
        <v>83025</v>
      </c>
      <c r="I31" s="35">
        <v>83025</v>
      </c>
      <c r="J31" s="35">
        <v>83025</v>
      </c>
      <c r="K31" s="35">
        <v>83025</v>
      </c>
      <c r="L31" s="35">
        <v>83025</v>
      </c>
      <c r="M31" s="35">
        <v>83025</v>
      </c>
      <c r="N31" s="35">
        <v>83025</v>
      </c>
      <c r="O31" s="35">
        <v>83025</v>
      </c>
      <c r="P31" s="35">
        <v>83025</v>
      </c>
      <c r="Q31" s="35">
        <v>83027</v>
      </c>
      <c r="T31"/>
      <c r="U31"/>
      <c r="V31"/>
    </row>
    <row r="32" spans="1:22" x14ac:dyDescent="0.2">
      <c r="A32" s="16">
        <v>411060</v>
      </c>
      <c r="B32" s="17" t="s">
        <v>34</v>
      </c>
      <c r="C32" s="16" t="s">
        <v>28</v>
      </c>
      <c r="D32" s="18">
        <f t="shared" si="0"/>
        <v>411</v>
      </c>
      <c r="E32" s="19">
        <f t="shared" si="1"/>
        <v>48505</v>
      </c>
      <c r="F32" s="35">
        <v>4042</v>
      </c>
      <c r="G32" s="35">
        <v>4042</v>
      </c>
      <c r="H32" s="35">
        <v>4042</v>
      </c>
      <c r="I32" s="35">
        <v>4042</v>
      </c>
      <c r="J32" s="35">
        <v>4042</v>
      </c>
      <c r="K32" s="35">
        <v>4042</v>
      </c>
      <c r="L32" s="35">
        <v>4042</v>
      </c>
      <c r="M32" s="35">
        <v>4042</v>
      </c>
      <c r="N32" s="35">
        <v>4042</v>
      </c>
      <c r="O32" s="35">
        <v>4042</v>
      </c>
      <c r="P32" s="35">
        <v>4042</v>
      </c>
      <c r="Q32" s="35">
        <v>4043</v>
      </c>
      <c r="T32"/>
      <c r="U32"/>
      <c r="V32"/>
    </row>
    <row r="33" spans="1:22" x14ac:dyDescent="0.2">
      <c r="A33" s="16">
        <v>411065</v>
      </c>
      <c r="B33" s="22" t="s">
        <v>35</v>
      </c>
      <c r="C33" s="16" t="s">
        <v>28</v>
      </c>
      <c r="D33" s="18">
        <f t="shared" si="0"/>
        <v>411</v>
      </c>
      <c r="E33" s="19">
        <f t="shared" si="1"/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T33"/>
      <c r="U33"/>
      <c r="V33"/>
    </row>
    <row r="34" spans="1:22" x14ac:dyDescent="0.2">
      <c r="A34" s="16">
        <v>411101</v>
      </c>
      <c r="B34" s="22" t="s">
        <v>36</v>
      </c>
      <c r="C34" s="16" t="s">
        <v>28</v>
      </c>
      <c r="D34" s="18">
        <f>VALUE(LEFT(A34,3))</f>
        <v>411</v>
      </c>
      <c r="E34" s="19">
        <f>SUM(F34:Q34)</f>
        <v>-92648</v>
      </c>
      <c r="F34" s="35">
        <v>-7721</v>
      </c>
      <c r="G34" s="35">
        <v>-7721</v>
      </c>
      <c r="H34" s="35">
        <v>-7721</v>
      </c>
      <c r="I34" s="35">
        <v>-7721</v>
      </c>
      <c r="J34" s="35">
        <v>-7721</v>
      </c>
      <c r="K34" s="35">
        <v>-7721</v>
      </c>
      <c r="L34" s="35">
        <v>-7721</v>
      </c>
      <c r="M34" s="35">
        <v>-7721</v>
      </c>
      <c r="N34" s="35">
        <v>-7721</v>
      </c>
      <c r="O34" s="35">
        <v>-7721</v>
      </c>
      <c r="P34" s="35">
        <v>-7721</v>
      </c>
      <c r="Q34" s="35">
        <v>-7717</v>
      </c>
      <c r="T34"/>
      <c r="U34"/>
      <c r="V34"/>
    </row>
    <row r="35" spans="1:22" x14ac:dyDescent="0.2">
      <c r="A35" s="16">
        <v>411102</v>
      </c>
      <c r="B35" s="22" t="s">
        <v>37</v>
      </c>
      <c r="C35" s="16" t="s">
        <v>28</v>
      </c>
      <c r="D35" s="18">
        <f>VALUE(LEFT(A35,3))</f>
        <v>411</v>
      </c>
      <c r="E35" s="19">
        <f>SUM(F35:Q35)</f>
        <v>-6308354</v>
      </c>
      <c r="F35" s="35">
        <v>-525696</v>
      </c>
      <c r="G35" s="35">
        <v>-525696</v>
      </c>
      <c r="H35" s="35">
        <v>-525696</v>
      </c>
      <c r="I35" s="35">
        <v>-525696</v>
      </c>
      <c r="J35" s="35">
        <v>-525696</v>
      </c>
      <c r="K35" s="35">
        <v>-525696</v>
      </c>
      <c r="L35" s="35">
        <v>-525696</v>
      </c>
      <c r="M35" s="35">
        <v>-525696</v>
      </c>
      <c r="N35" s="35">
        <v>-525696</v>
      </c>
      <c r="O35" s="35">
        <v>-525696</v>
      </c>
      <c r="P35" s="35">
        <v>-525696</v>
      </c>
      <c r="Q35" s="35">
        <v>-525698</v>
      </c>
      <c r="T35"/>
      <c r="U35"/>
      <c r="V35"/>
    </row>
    <row r="36" spans="1:22" x14ac:dyDescent="0.2">
      <c r="A36" s="16">
        <v>411103</v>
      </c>
      <c r="B36" s="22" t="s">
        <v>38</v>
      </c>
      <c r="C36" s="16" t="s">
        <v>28</v>
      </c>
      <c r="D36" s="18">
        <f>VALUE(LEFT(A36,3))</f>
        <v>411</v>
      </c>
      <c r="E36" s="19">
        <f>SUM(F36:Q36)</f>
        <v>-1311692</v>
      </c>
      <c r="F36" s="35">
        <v>-109308</v>
      </c>
      <c r="G36" s="35">
        <v>-109308</v>
      </c>
      <c r="H36" s="35">
        <v>-109308</v>
      </c>
      <c r="I36" s="35">
        <v>-109308</v>
      </c>
      <c r="J36" s="35">
        <v>-109308</v>
      </c>
      <c r="K36" s="35">
        <v>-109308</v>
      </c>
      <c r="L36" s="35">
        <v>-109308</v>
      </c>
      <c r="M36" s="35">
        <v>-109308</v>
      </c>
      <c r="N36" s="35">
        <v>-109308</v>
      </c>
      <c r="O36" s="35">
        <v>-109308</v>
      </c>
      <c r="P36" s="35">
        <v>-109308</v>
      </c>
      <c r="Q36" s="35">
        <v>-109304</v>
      </c>
      <c r="T36"/>
      <c r="U36"/>
      <c r="V36"/>
    </row>
    <row r="37" spans="1:22" x14ac:dyDescent="0.2">
      <c r="A37" s="16">
        <v>411113</v>
      </c>
      <c r="B37" s="17" t="s">
        <v>39</v>
      </c>
      <c r="C37" s="16" t="s">
        <v>28</v>
      </c>
      <c r="D37" s="18">
        <f t="shared" si="0"/>
        <v>411</v>
      </c>
      <c r="E37" s="19">
        <f t="shared" si="1"/>
        <v>-76805</v>
      </c>
      <c r="F37" s="35">
        <v>-6400</v>
      </c>
      <c r="G37" s="35">
        <v>-6400</v>
      </c>
      <c r="H37" s="35">
        <v>-6400</v>
      </c>
      <c r="I37" s="35">
        <v>-6400</v>
      </c>
      <c r="J37" s="35">
        <v>-6400</v>
      </c>
      <c r="K37" s="35">
        <v>-6400</v>
      </c>
      <c r="L37" s="35">
        <v>-6400</v>
      </c>
      <c r="M37" s="35">
        <v>-6400</v>
      </c>
      <c r="N37" s="35">
        <v>-6400</v>
      </c>
      <c r="O37" s="35">
        <v>-6400</v>
      </c>
      <c r="P37" s="35">
        <v>-6400</v>
      </c>
      <c r="Q37" s="35">
        <v>-6405</v>
      </c>
      <c r="T37"/>
      <c r="U37"/>
      <c r="V37"/>
    </row>
    <row r="38" spans="1:22" x14ac:dyDescent="0.2">
      <c r="A38" s="16">
        <v>411115</v>
      </c>
      <c r="B38" s="17" t="s">
        <v>40</v>
      </c>
      <c r="C38" s="16" t="s">
        <v>28</v>
      </c>
      <c r="D38" s="18">
        <f>VALUE(LEFT(A38,3))</f>
        <v>411</v>
      </c>
      <c r="E38" s="19">
        <f>SUM(F38:Q38)</f>
        <v>-732854</v>
      </c>
      <c r="F38" s="35">
        <v>-61071</v>
      </c>
      <c r="G38" s="35">
        <v>-61071</v>
      </c>
      <c r="H38" s="35">
        <v>-61071</v>
      </c>
      <c r="I38" s="35">
        <v>-61071</v>
      </c>
      <c r="J38" s="35">
        <v>-61071</v>
      </c>
      <c r="K38" s="35">
        <v>-61071</v>
      </c>
      <c r="L38" s="35">
        <v>-61071</v>
      </c>
      <c r="M38" s="35">
        <v>-61071</v>
      </c>
      <c r="N38" s="35">
        <v>-61071</v>
      </c>
      <c r="O38" s="35">
        <v>-61071</v>
      </c>
      <c r="P38" s="35">
        <v>-61071</v>
      </c>
      <c r="Q38" s="35">
        <v>-61073</v>
      </c>
      <c r="T38"/>
      <c r="U38"/>
      <c r="V38"/>
    </row>
    <row r="39" spans="1:22" x14ac:dyDescent="0.2">
      <c r="A39" s="16">
        <v>426509</v>
      </c>
      <c r="B39" s="17" t="s">
        <v>41</v>
      </c>
      <c r="C39" s="16" t="s">
        <v>42</v>
      </c>
      <c r="D39" s="18">
        <f t="shared" si="0"/>
        <v>426</v>
      </c>
      <c r="E39" s="19">
        <f>SUM(F39:Q39)</f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T39"/>
      <c r="U39"/>
      <c r="V39"/>
    </row>
    <row r="40" spans="1:22" x14ac:dyDescent="0.2">
      <c r="A40" s="16">
        <v>426591</v>
      </c>
      <c r="B40" s="17" t="s">
        <v>43</v>
      </c>
      <c r="C40" s="16" t="s">
        <v>42</v>
      </c>
      <c r="D40" s="18">
        <f t="shared" si="0"/>
        <v>426</v>
      </c>
      <c r="E40" s="19">
        <f>SUM(F40:Q40)</f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T40"/>
      <c r="U40"/>
      <c r="V40"/>
    </row>
    <row r="41" spans="1:22" x14ac:dyDescent="0.2">
      <c r="A41" s="16">
        <v>426891</v>
      </c>
      <c r="B41" s="17" t="s">
        <v>44</v>
      </c>
      <c r="C41" s="16" t="s">
        <v>42</v>
      </c>
      <c r="D41" s="18">
        <f t="shared" si="0"/>
        <v>426</v>
      </c>
      <c r="E41" s="19">
        <f>SUM(F41:Q41)</f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T41"/>
      <c r="U41"/>
      <c r="V41"/>
    </row>
    <row r="42" spans="1:22" x14ac:dyDescent="0.2">
      <c r="A42" s="16">
        <v>450100</v>
      </c>
      <c r="B42" s="17" t="s">
        <v>45</v>
      </c>
      <c r="C42" s="16" t="s">
        <v>46</v>
      </c>
      <c r="D42" s="18">
        <f t="shared" si="0"/>
        <v>450</v>
      </c>
      <c r="E42" s="19">
        <f>SUM(F42:Q42)</f>
        <v>93580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29990</v>
      </c>
      <c r="O42" s="7">
        <v>17760</v>
      </c>
      <c r="P42" s="7">
        <v>25620</v>
      </c>
      <c r="Q42" s="7">
        <v>20210</v>
      </c>
      <c r="T42"/>
      <c r="U42"/>
      <c r="V42"/>
    </row>
    <row r="43" spans="1:22" x14ac:dyDescent="0.2">
      <c r="A43" s="16">
        <v>480000</v>
      </c>
      <c r="B43" s="17" t="s">
        <v>47</v>
      </c>
      <c r="C43" s="16" t="s">
        <v>46</v>
      </c>
      <c r="D43" s="18">
        <f t="shared" si="0"/>
        <v>480</v>
      </c>
      <c r="E43" s="19">
        <f t="shared" si="1"/>
        <v>101454628</v>
      </c>
      <c r="F43" s="7">
        <v>2893633</v>
      </c>
      <c r="G43" s="7">
        <v>3314392</v>
      </c>
      <c r="H43" s="7">
        <v>5749944</v>
      </c>
      <c r="I43" s="7">
        <v>12783406</v>
      </c>
      <c r="J43" s="7">
        <v>18073378</v>
      </c>
      <c r="K43" s="7">
        <v>18139309</v>
      </c>
      <c r="L43" s="7">
        <v>15473704</v>
      </c>
      <c r="M43" s="7">
        <v>9031733</v>
      </c>
      <c r="N43" s="7">
        <v>4552402</v>
      </c>
      <c r="O43" s="7">
        <v>4020487</v>
      </c>
      <c r="P43" s="7">
        <v>3737748</v>
      </c>
      <c r="Q43" s="7">
        <v>3684492</v>
      </c>
      <c r="T43"/>
      <c r="U43"/>
      <c r="V43"/>
    </row>
    <row r="44" spans="1:22" x14ac:dyDescent="0.2">
      <c r="A44" s="16">
        <v>480990</v>
      </c>
      <c r="B44" s="17" t="s">
        <v>48</v>
      </c>
      <c r="C44" s="16" t="s">
        <v>46</v>
      </c>
      <c r="D44" s="18">
        <f t="shared" si="0"/>
        <v>480</v>
      </c>
      <c r="E44" s="19">
        <f t="shared" si="1"/>
        <v>-431681</v>
      </c>
      <c r="F44" s="7">
        <v>-351322</v>
      </c>
      <c r="G44" s="7">
        <v>260259</v>
      </c>
      <c r="H44" s="7">
        <v>961974</v>
      </c>
      <c r="I44" s="7">
        <v>1401522</v>
      </c>
      <c r="J44" s="7">
        <v>835523</v>
      </c>
      <c r="K44" s="7">
        <v>518722</v>
      </c>
      <c r="L44" s="7">
        <v>-2031647</v>
      </c>
      <c r="M44" s="7">
        <v>-535346</v>
      </c>
      <c r="N44" s="7">
        <v>-968007</v>
      </c>
      <c r="O44" s="7">
        <v>-367631</v>
      </c>
      <c r="P44" s="7">
        <v>-191281</v>
      </c>
      <c r="Q44" s="7">
        <v>35553</v>
      </c>
      <c r="T44"/>
      <c r="U44"/>
      <c r="V44"/>
    </row>
    <row r="45" spans="1:22" x14ac:dyDescent="0.2">
      <c r="A45" s="16">
        <v>481000</v>
      </c>
      <c r="B45" s="17" t="s">
        <v>49</v>
      </c>
      <c r="C45" s="16" t="s">
        <v>46</v>
      </c>
      <c r="D45" s="18">
        <f t="shared" si="0"/>
        <v>481</v>
      </c>
      <c r="E45" s="19">
        <f t="shared" si="1"/>
        <v>1888201</v>
      </c>
      <c r="F45" s="7">
        <v>30601</v>
      </c>
      <c r="G45" s="7">
        <v>39664</v>
      </c>
      <c r="H45" s="7">
        <v>65524</v>
      </c>
      <c r="I45" s="7">
        <v>234919</v>
      </c>
      <c r="J45" s="7">
        <v>358370</v>
      </c>
      <c r="K45" s="7">
        <v>451459</v>
      </c>
      <c r="L45" s="7">
        <v>299874</v>
      </c>
      <c r="M45" s="7">
        <v>162334</v>
      </c>
      <c r="N45" s="7">
        <v>80605</v>
      </c>
      <c r="O45" s="7">
        <v>47731</v>
      </c>
      <c r="P45" s="7">
        <v>55364</v>
      </c>
      <c r="Q45" s="7">
        <v>61756</v>
      </c>
      <c r="T45"/>
      <c r="U45"/>
      <c r="V45"/>
    </row>
    <row r="46" spans="1:22" x14ac:dyDescent="0.2">
      <c r="A46" s="16">
        <v>481090</v>
      </c>
      <c r="B46" s="17" t="s">
        <v>50</v>
      </c>
      <c r="C46" s="16" t="s">
        <v>46</v>
      </c>
      <c r="D46" s="18">
        <f t="shared" si="0"/>
        <v>481</v>
      </c>
      <c r="E46" s="19">
        <f t="shared" si="1"/>
        <v>15287</v>
      </c>
      <c r="F46" s="7">
        <v>-3564</v>
      </c>
      <c r="G46" s="7">
        <v>10345</v>
      </c>
      <c r="H46" s="7">
        <v>26485</v>
      </c>
      <c r="I46" s="7">
        <v>3918</v>
      </c>
      <c r="J46" s="7">
        <v>10357</v>
      </c>
      <c r="K46" s="7">
        <v>-7485</v>
      </c>
      <c r="L46" s="7">
        <v>-223</v>
      </c>
      <c r="M46" s="7">
        <v>-24111</v>
      </c>
      <c r="N46" s="7">
        <v>-2489</v>
      </c>
      <c r="O46" s="7">
        <v>-543</v>
      </c>
      <c r="P46" s="7">
        <v>87</v>
      </c>
      <c r="Q46" s="7">
        <v>2510</v>
      </c>
      <c r="T46"/>
      <c r="U46"/>
      <c r="V46"/>
    </row>
    <row r="47" spans="1:22" x14ac:dyDescent="0.2">
      <c r="A47" s="16">
        <v>481200</v>
      </c>
      <c r="B47" s="17" t="s">
        <v>51</v>
      </c>
      <c r="C47" s="16" t="s">
        <v>46</v>
      </c>
      <c r="D47" s="18">
        <f t="shared" si="0"/>
        <v>481</v>
      </c>
      <c r="E47" s="19">
        <f t="shared" si="1"/>
        <v>38081708</v>
      </c>
      <c r="F47" s="7">
        <v>1057525</v>
      </c>
      <c r="G47" s="7">
        <v>1618682</v>
      </c>
      <c r="H47" s="7">
        <v>1925013</v>
      </c>
      <c r="I47" s="7">
        <v>4399860</v>
      </c>
      <c r="J47" s="7">
        <v>6614331</v>
      </c>
      <c r="K47" s="7">
        <v>6971591</v>
      </c>
      <c r="L47" s="7">
        <v>6311453</v>
      </c>
      <c r="M47" s="7">
        <v>3653364</v>
      </c>
      <c r="N47" s="7">
        <v>1795251</v>
      </c>
      <c r="O47" s="7">
        <v>1317502</v>
      </c>
      <c r="P47" s="7">
        <v>1203485</v>
      </c>
      <c r="Q47" s="7">
        <v>1213651</v>
      </c>
      <c r="T47"/>
      <c r="U47"/>
      <c r="V47"/>
    </row>
    <row r="48" spans="1:22" x14ac:dyDescent="0.2">
      <c r="A48" s="16">
        <v>481290</v>
      </c>
      <c r="B48" s="17" t="s">
        <v>52</v>
      </c>
      <c r="C48" s="16" t="s">
        <v>46</v>
      </c>
      <c r="D48" s="18">
        <f t="shared" si="0"/>
        <v>481</v>
      </c>
      <c r="E48" s="19">
        <f t="shared" si="1"/>
        <v>-122445</v>
      </c>
      <c r="F48" s="7">
        <v>72302</v>
      </c>
      <c r="G48" s="7">
        <v>-82749</v>
      </c>
      <c r="H48" s="7">
        <v>629826</v>
      </c>
      <c r="I48" s="7">
        <v>494814</v>
      </c>
      <c r="J48" s="7">
        <v>299717</v>
      </c>
      <c r="K48" s="7">
        <v>285147</v>
      </c>
      <c r="L48" s="7">
        <v>-864084</v>
      </c>
      <c r="M48" s="7">
        <v>-441412</v>
      </c>
      <c r="N48" s="7">
        <v>-351972</v>
      </c>
      <c r="O48" s="7">
        <v>-254895</v>
      </c>
      <c r="P48" s="7">
        <v>-64398</v>
      </c>
      <c r="Q48" s="7">
        <v>155259</v>
      </c>
      <c r="T48"/>
      <c r="U48"/>
      <c r="V48"/>
    </row>
    <row r="49" spans="1:22" x14ac:dyDescent="0.2">
      <c r="A49" s="16">
        <v>482000</v>
      </c>
      <c r="B49" s="17" t="s">
        <v>53</v>
      </c>
      <c r="C49" s="16" t="s">
        <v>46</v>
      </c>
      <c r="D49" s="18">
        <f t="shared" si="0"/>
        <v>482</v>
      </c>
      <c r="E49" s="19">
        <f t="shared" si="1"/>
        <v>2341232</v>
      </c>
      <c r="F49" s="7">
        <v>51375</v>
      </c>
      <c r="G49" s="7">
        <v>59464</v>
      </c>
      <c r="H49" s="7">
        <v>115543</v>
      </c>
      <c r="I49" s="7">
        <v>223139</v>
      </c>
      <c r="J49" s="7">
        <v>361313</v>
      </c>
      <c r="K49" s="7">
        <v>394988</v>
      </c>
      <c r="L49" s="7">
        <v>379103</v>
      </c>
      <c r="M49" s="7">
        <v>225760</v>
      </c>
      <c r="N49" s="7">
        <v>167007</v>
      </c>
      <c r="O49" s="7">
        <v>145229</v>
      </c>
      <c r="P49" s="7">
        <v>124055</v>
      </c>
      <c r="Q49" s="7">
        <v>94256</v>
      </c>
      <c r="T49"/>
      <c r="U49"/>
      <c r="V49"/>
    </row>
    <row r="50" spans="1:22" x14ac:dyDescent="0.2">
      <c r="A50" s="16">
        <v>482090</v>
      </c>
      <c r="B50" s="17" t="s">
        <v>54</v>
      </c>
      <c r="C50" s="16" t="s">
        <v>46</v>
      </c>
      <c r="D50" s="18">
        <f t="shared" si="0"/>
        <v>482</v>
      </c>
      <c r="E50" s="19">
        <f t="shared" si="1"/>
        <v>24857</v>
      </c>
      <c r="F50" s="7">
        <v>-25037</v>
      </c>
      <c r="G50" s="7">
        <v>19288</v>
      </c>
      <c r="H50" s="7">
        <v>49551</v>
      </c>
      <c r="I50" s="7">
        <v>22164</v>
      </c>
      <c r="J50" s="7">
        <v>13941</v>
      </c>
      <c r="K50" s="7">
        <v>12969</v>
      </c>
      <c r="L50" s="7">
        <v>-31844</v>
      </c>
      <c r="M50" s="7">
        <v>-43379</v>
      </c>
      <c r="N50" s="7">
        <v>-6525</v>
      </c>
      <c r="O50" s="7">
        <v>-22378</v>
      </c>
      <c r="P50" s="7">
        <v>2541</v>
      </c>
      <c r="Q50" s="7">
        <v>33566</v>
      </c>
      <c r="T50"/>
      <c r="U50"/>
      <c r="V50"/>
    </row>
    <row r="51" spans="1:22" x14ac:dyDescent="0.2">
      <c r="A51" s="16">
        <v>482200</v>
      </c>
      <c r="B51" s="17" t="s">
        <v>55</v>
      </c>
      <c r="C51" s="16" t="s">
        <v>46</v>
      </c>
      <c r="D51" s="18">
        <f t="shared" si="0"/>
        <v>482</v>
      </c>
      <c r="E51" s="19">
        <f t="shared" si="1"/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T51"/>
      <c r="U51"/>
      <c r="V51"/>
    </row>
    <row r="52" spans="1:22" x14ac:dyDescent="0.2">
      <c r="A52" s="16">
        <v>484000</v>
      </c>
      <c r="B52" s="17" t="s">
        <v>56</v>
      </c>
      <c r="C52" s="16" t="s">
        <v>46</v>
      </c>
      <c r="D52" s="18">
        <f t="shared" si="0"/>
        <v>484</v>
      </c>
      <c r="E52" s="19">
        <f t="shared" si="1"/>
        <v>34254</v>
      </c>
      <c r="F52" s="7">
        <v>35</v>
      </c>
      <c r="G52" s="7">
        <v>36</v>
      </c>
      <c r="H52" s="7">
        <v>402</v>
      </c>
      <c r="I52" s="7">
        <v>1413</v>
      </c>
      <c r="J52" s="7">
        <v>5179</v>
      </c>
      <c r="K52" s="7">
        <v>8822</v>
      </c>
      <c r="L52" s="7">
        <v>6751</v>
      </c>
      <c r="M52" s="7">
        <v>2560</v>
      </c>
      <c r="N52" s="7">
        <v>1721</v>
      </c>
      <c r="O52" s="7">
        <v>2048</v>
      </c>
      <c r="P52" s="7">
        <v>2555</v>
      </c>
      <c r="Q52" s="7">
        <v>2732</v>
      </c>
      <c r="T52"/>
      <c r="U52"/>
      <c r="V52"/>
    </row>
    <row r="53" spans="1:22" x14ac:dyDescent="0.2">
      <c r="A53" s="16">
        <v>487001</v>
      </c>
      <c r="B53" s="17" t="s">
        <v>57</v>
      </c>
      <c r="C53" s="16" t="s">
        <v>46</v>
      </c>
      <c r="D53" s="18">
        <f t="shared" si="0"/>
        <v>487</v>
      </c>
      <c r="E53" s="19">
        <f t="shared" si="1"/>
        <v>374839</v>
      </c>
      <c r="F53" s="7">
        <v>13960</v>
      </c>
      <c r="G53" s="7">
        <v>12764</v>
      </c>
      <c r="H53" s="7">
        <v>16164</v>
      </c>
      <c r="I53" s="7">
        <v>27558</v>
      </c>
      <c r="J53" s="7">
        <v>63998</v>
      </c>
      <c r="K53" s="7">
        <v>79199</v>
      </c>
      <c r="L53" s="7">
        <v>91454</v>
      </c>
      <c r="M53" s="7">
        <v>69742</v>
      </c>
      <c r="N53" s="7">
        <v>0</v>
      </c>
      <c r="O53" s="7">
        <v>0</v>
      </c>
      <c r="P53" s="7">
        <v>0</v>
      </c>
      <c r="Q53" s="7">
        <v>0</v>
      </c>
      <c r="T53"/>
      <c r="U53"/>
      <c r="V53"/>
    </row>
    <row r="54" spans="1:22" x14ac:dyDescent="0.2">
      <c r="A54" s="16">
        <v>488000</v>
      </c>
      <c r="B54" s="22" t="s">
        <v>58</v>
      </c>
      <c r="C54" s="16" t="s">
        <v>46</v>
      </c>
      <c r="D54" s="18">
        <f t="shared" si="0"/>
        <v>488</v>
      </c>
      <c r="E54" s="19">
        <f t="shared" si="1"/>
        <v>28849</v>
      </c>
      <c r="F54" s="7">
        <v>1042</v>
      </c>
      <c r="G54" s="7">
        <v>2323</v>
      </c>
      <c r="H54" s="7">
        <v>1715</v>
      </c>
      <c r="I54" s="7">
        <v>1686</v>
      </c>
      <c r="J54" s="7">
        <v>1183</v>
      </c>
      <c r="K54" s="7">
        <v>1797</v>
      </c>
      <c r="L54" s="7">
        <v>2673</v>
      </c>
      <c r="M54" s="7">
        <v>-902</v>
      </c>
      <c r="N54" s="7">
        <v>4333</v>
      </c>
      <c r="O54" s="7">
        <v>4333</v>
      </c>
      <c r="P54" s="7">
        <v>4333</v>
      </c>
      <c r="Q54" s="7">
        <v>4333</v>
      </c>
      <c r="T54"/>
      <c r="U54"/>
      <c r="V54"/>
    </row>
    <row r="55" spans="1:22" x14ac:dyDescent="0.2">
      <c r="A55" s="16">
        <v>488100</v>
      </c>
      <c r="B55" s="17" t="s">
        <v>59</v>
      </c>
      <c r="C55" s="16" t="s">
        <v>46</v>
      </c>
      <c r="D55" s="18">
        <f t="shared" si="0"/>
        <v>488</v>
      </c>
      <c r="E55" s="19">
        <f t="shared" si="1"/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T55"/>
      <c r="U55"/>
      <c r="V55"/>
    </row>
    <row r="56" spans="1:22" x14ac:dyDescent="0.2">
      <c r="A56" s="16">
        <v>489000</v>
      </c>
      <c r="B56" s="17" t="s">
        <v>60</v>
      </c>
      <c r="C56" s="16" t="s">
        <v>46</v>
      </c>
      <c r="D56" s="18">
        <f t="shared" si="0"/>
        <v>489</v>
      </c>
      <c r="E56" s="19">
        <f t="shared" si="1"/>
        <v>2881985</v>
      </c>
      <c r="F56" s="7">
        <v>102686</v>
      </c>
      <c r="G56" s="7">
        <v>124928</v>
      </c>
      <c r="H56" s="7">
        <v>112915</v>
      </c>
      <c r="I56" s="7">
        <v>111067</v>
      </c>
      <c r="J56" s="7">
        <v>123169</v>
      </c>
      <c r="K56" s="7">
        <v>86495</v>
      </c>
      <c r="L56" s="7">
        <v>93300</v>
      </c>
      <c r="M56" s="7">
        <v>94329</v>
      </c>
      <c r="N56" s="7">
        <v>437911</v>
      </c>
      <c r="O56" s="7">
        <v>501104</v>
      </c>
      <c r="P56" s="7">
        <v>545175</v>
      </c>
      <c r="Q56" s="7">
        <v>548906</v>
      </c>
      <c r="T56"/>
      <c r="U56"/>
      <c r="V56"/>
    </row>
    <row r="57" spans="1:22" x14ac:dyDescent="0.2">
      <c r="A57" s="16">
        <v>489010</v>
      </c>
      <c r="B57" s="17" t="s">
        <v>61</v>
      </c>
      <c r="C57" s="16" t="s">
        <v>46</v>
      </c>
      <c r="D57" s="18">
        <f t="shared" si="0"/>
        <v>489</v>
      </c>
      <c r="E57" s="19">
        <f t="shared" si="1"/>
        <v>1795608</v>
      </c>
      <c r="F57" s="7">
        <v>149634</v>
      </c>
      <c r="G57" s="7">
        <v>149634</v>
      </c>
      <c r="H57" s="7">
        <v>149634</v>
      </c>
      <c r="I57" s="7">
        <v>149634</v>
      </c>
      <c r="J57" s="7">
        <v>149634</v>
      </c>
      <c r="K57" s="7">
        <v>149634</v>
      </c>
      <c r="L57" s="7">
        <v>149634</v>
      </c>
      <c r="M57" s="7">
        <v>149634</v>
      </c>
      <c r="N57" s="7">
        <v>149634</v>
      </c>
      <c r="O57" s="7">
        <v>149634</v>
      </c>
      <c r="P57" s="7">
        <v>149634</v>
      </c>
      <c r="Q57" s="7">
        <v>149634</v>
      </c>
      <c r="T57"/>
      <c r="U57"/>
      <c r="V57"/>
    </row>
    <row r="58" spans="1:22" x14ac:dyDescent="0.2">
      <c r="A58" s="16">
        <v>489020</v>
      </c>
      <c r="B58" s="17" t="s">
        <v>62</v>
      </c>
      <c r="C58" s="16" t="s">
        <v>46</v>
      </c>
      <c r="D58" s="18">
        <f t="shared" si="0"/>
        <v>489</v>
      </c>
      <c r="E58" s="19">
        <f t="shared" si="1"/>
        <v>3447188</v>
      </c>
      <c r="F58" s="7">
        <v>411974</v>
      </c>
      <c r="G58" s="7">
        <v>114799</v>
      </c>
      <c r="H58" s="7">
        <v>196998</v>
      </c>
      <c r="I58" s="7">
        <v>612457</v>
      </c>
      <c r="J58" s="7">
        <v>375948</v>
      </c>
      <c r="K58" s="7">
        <v>316449</v>
      </c>
      <c r="L58" s="7">
        <v>223397</v>
      </c>
      <c r="M58" s="7">
        <v>174835</v>
      </c>
      <c r="N58" s="7">
        <v>252806</v>
      </c>
      <c r="O58" s="7">
        <v>246447</v>
      </c>
      <c r="P58" s="7">
        <v>259093</v>
      </c>
      <c r="Q58" s="7">
        <v>261985</v>
      </c>
      <c r="T58"/>
      <c r="U58"/>
      <c r="V58"/>
    </row>
    <row r="59" spans="1:22" x14ac:dyDescent="0.2">
      <c r="A59" s="16">
        <v>489025</v>
      </c>
      <c r="B59" s="17" t="s">
        <v>63</v>
      </c>
      <c r="C59" s="16" t="s">
        <v>46</v>
      </c>
      <c r="D59" s="18">
        <f t="shared" si="0"/>
        <v>489</v>
      </c>
      <c r="E59" s="19">
        <f t="shared" si="1"/>
        <v>14467</v>
      </c>
      <c r="F59" s="7">
        <v>22356</v>
      </c>
      <c r="G59" s="7">
        <v>-8763</v>
      </c>
      <c r="H59" s="7">
        <v>49624</v>
      </c>
      <c r="I59" s="7">
        <v>48559</v>
      </c>
      <c r="J59" s="7">
        <v>32779</v>
      </c>
      <c r="K59" s="7">
        <v>-24865</v>
      </c>
      <c r="L59" s="7">
        <v>-57667</v>
      </c>
      <c r="M59" s="7">
        <v>-32853</v>
      </c>
      <c r="N59" s="7">
        <v>-14811</v>
      </c>
      <c r="O59" s="7">
        <v>-6965</v>
      </c>
      <c r="P59" s="7">
        <v>893</v>
      </c>
      <c r="Q59" s="7">
        <v>6180</v>
      </c>
      <c r="T59"/>
      <c r="U59"/>
      <c r="V59"/>
    </row>
    <row r="60" spans="1:22" x14ac:dyDescent="0.2">
      <c r="A60" s="16">
        <v>489030</v>
      </c>
      <c r="B60" s="17" t="s">
        <v>64</v>
      </c>
      <c r="C60" s="16" t="s">
        <v>46</v>
      </c>
      <c r="D60" s="18">
        <f t="shared" si="0"/>
        <v>489</v>
      </c>
      <c r="E60" s="19">
        <f t="shared" si="1"/>
        <v>5453691</v>
      </c>
      <c r="F60" s="7">
        <v>313668</v>
      </c>
      <c r="G60" s="7">
        <v>373625</v>
      </c>
      <c r="H60" s="7">
        <v>378361</v>
      </c>
      <c r="I60" s="7">
        <v>437765</v>
      </c>
      <c r="J60" s="7">
        <v>522086</v>
      </c>
      <c r="K60" s="7">
        <v>451290</v>
      </c>
      <c r="L60" s="7">
        <v>431266</v>
      </c>
      <c r="M60" s="7">
        <v>360616</v>
      </c>
      <c r="N60" s="7">
        <v>499686</v>
      </c>
      <c r="O60" s="7">
        <v>541217</v>
      </c>
      <c r="P60" s="7">
        <v>554897</v>
      </c>
      <c r="Q60" s="7">
        <v>589214</v>
      </c>
      <c r="T60"/>
      <c r="U60"/>
      <c r="V60"/>
    </row>
    <row r="61" spans="1:22" x14ac:dyDescent="0.2">
      <c r="A61" s="16">
        <v>489035</v>
      </c>
      <c r="B61" s="17" t="s">
        <v>65</v>
      </c>
      <c r="C61" s="16" t="s">
        <v>46</v>
      </c>
      <c r="D61" s="18">
        <f t="shared" si="0"/>
        <v>489</v>
      </c>
      <c r="E61" s="19">
        <f t="shared" si="1"/>
        <v>2626</v>
      </c>
      <c r="F61" s="7">
        <v>-9527</v>
      </c>
      <c r="G61" s="7">
        <v>30427</v>
      </c>
      <c r="H61" s="7">
        <v>61943</v>
      </c>
      <c r="I61" s="7">
        <v>16579</v>
      </c>
      <c r="J61" s="7">
        <v>32517</v>
      </c>
      <c r="K61" s="7">
        <v>-73222</v>
      </c>
      <c r="L61" s="7">
        <v>-3589</v>
      </c>
      <c r="M61" s="7">
        <v>-54579</v>
      </c>
      <c r="N61" s="7">
        <v>-10529</v>
      </c>
      <c r="O61" s="7">
        <v>-1409</v>
      </c>
      <c r="P61" s="7">
        <v>2073</v>
      </c>
      <c r="Q61" s="7">
        <v>11942</v>
      </c>
      <c r="T61"/>
      <c r="U61"/>
      <c r="V61"/>
    </row>
    <row r="62" spans="1:22" x14ac:dyDescent="0.2">
      <c r="A62" s="16">
        <v>489040</v>
      </c>
      <c r="B62" s="17" t="s">
        <v>66</v>
      </c>
      <c r="C62" s="16" t="s">
        <v>46</v>
      </c>
      <c r="D62" s="18">
        <f t="shared" si="0"/>
        <v>489</v>
      </c>
      <c r="E62" s="19">
        <f t="shared" si="1"/>
        <v>833684</v>
      </c>
      <c r="F62" s="7">
        <v>31881</v>
      </c>
      <c r="G62" s="7">
        <v>49897</v>
      </c>
      <c r="H62" s="7">
        <v>76554</v>
      </c>
      <c r="I62" s="7">
        <v>119510</v>
      </c>
      <c r="J62" s="7">
        <v>154533</v>
      </c>
      <c r="K62" s="7">
        <v>117297</v>
      </c>
      <c r="L62" s="7">
        <v>87465</v>
      </c>
      <c r="M62" s="7">
        <v>69775</v>
      </c>
      <c r="N62" s="7">
        <v>43774</v>
      </c>
      <c r="O62" s="7">
        <v>27721</v>
      </c>
      <c r="P62" s="7">
        <v>27733</v>
      </c>
      <c r="Q62" s="7">
        <v>27544</v>
      </c>
      <c r="T62"/>
      <c r="U62"/>
      <c r="V62"/>
    </row>
    <row r="63" spans="1:22" x14ac:dyDescent="0.2">
      <c r="A63" s="16">
        <v>489045</v>
      </c>
      <c r="B63" s="17" t="s">
        <v>67</v>
      </c>
      <c r="C63" s="16" t="s">
        <v>46</v>
      </c>
      <c r="D63" s="18">
        <f t="shared" si="0"/>
        <v>489</v>
      </c>
      <c r="E63" s="19">
        <f t="shared" si="1"/>
        <v>9411</v>
      </c>
      <c r="F63" s="7">
        <v>-7533</v>
      </c>
      <c r="G63" s="7">
        <v>12353</v>
      </c>
      <c r="H63" s="7">
        <v>26626</v>
      </c>
      <c r="I63" s="7">
        <v>12439</v>
      </c>
      <c r="J63" s="7">
        <v>9893</v>
      </c>
      <c r="K63" s="7">
        <v>-13787</v>
      </c>
      <c r="L63" s="7">
        <v>-12132</v>
      </c>
      <c r="M63" s="7">
        <v>-20123</v>
      </c>
      <c r="N63" s="7">
        <v>-762</v>
      </c>
      <c r="O63" s="7">
        <v>-1048</v>
      </c>
      <c r="P63" s="7">
        <v>641</v>
      </c>
      <c r="Q63" s="7">
        <v>2844</v>
      </c>
      <c r="T63"/>
      <c r="U63"/>
      <c r="V63"/>
    </row>
    <row r="64" spans="1:22" x14ac:dyDescent="0.2">
      <c r="A64" s="16">
        <v>489200</v>
      </c>
      <c r="B64" s="17" t="s">
        <v>68</v>
      </c>
      <c r="C64" s="16" t="s">
        <v>46</v>
      </c>
      <c r="D64" s="18">
        <f t="shared" si="0"/>
        <v>489</v>
      </c>
      <c r="E64" s="19">
        <f t="shared" si="1"/>
        <v>-149</v>
      </c>
      <c r="F64" s="7">
        <v>-170</v>
      </c>
      <c r="G64" s="7">
        <v>0</v>
      </c>
      <c r="H64" s="7">
        <v>0</v>
      </c>
      <c r="I64" s="7">
        <v>0</v>
      </c>
      <c r="J64" s="7">
        <v>0</v>
      </c>
      <c r="K64" s="7">
        <v>21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T64"/>
      <c r="U64"/>
      <c r="V64"/>
    </row>
    <row r="65" spans="1:25" x14ac:dyDescent="0.2">
      <c r="A65" s="16">
        <v>495031</v>
      </c>
      <c r="B65" s="25" t="s">
        <v>69</v>
      </c>
      <c r="C65" s="16" t="s">
        <v>46</v>
      </c>
      <c r="D65" s="18">
        <f t="shared" si="0"/>
        <v>495</v>
      </c>
      <c r="E65" s="19">
        <f t="shared" si="1"/>
        <v>3862</v>
      </c>
      <c r="F65" s="7">
        <v>1561</v>
      </c>
      <c r="G65" s="7">
        <v>215</v>
      </c>
      <c r="H65" s="7">
        <v>161</v>
      </c>
      <c r="I65" s="7">
        <v>16</v>
      </c>
      <c r="J65" s="7">
        <v>333</v>
      </c>
      <c r="K65" s="7">
        <v>295</v>
      </c>
      <c r="L65" s="7">
        <v>649</v>
      </c>
      <c r="M65" s="7">
        <v>632</v>
      </c>
      <c r="N65" s="7">
        <v>0</v>
      </c>
      <c r="O65" s="7">
        <v>0</v>
      </c>
      <c r="P65" s="7">
        <v>0</v>
      </c>
      <c r="Q65" s="7">
        <v>0</v>
      </c>
      <c r="T65"/>
      <c r="U65"/>
      <c r="V65"/>
    </row>
    <row r="66" spans="1:25" x14ac:dyDescent="0.2">
      <c r="A66" s="16">
        <v>496020</v>
      </c>
      <c r="B66" s="25" t="s">
        <v>70</v>
      </c>
      <c r="C66" s="16" t="s">
        <v>46</v>
      </c>
      <c r="D66" s="18">
        <f>VALUE(LEFT(A66,3))</f>
        <v>496</v>
      </c>
      <c r="E66" s="19">
        <f>SUM(F66:Q66)</f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T66"/>
      <c r="U66"/>
      <c r="V66"/>
    </row>
    <row r="67" spans="1:25" x14ac:dyDescent="0.2">
      <c r="A67" s="16">
        <v>711000</v>
      </c>
      <c r="B67" s="17" t="s">
        <v>71</v>
      </c>
      <c r="C67" s="16" t="s">
        <v>72</v>
      </c>
      <c r="D67" s="18">
        <f t="shared" si="0"/>
        <v>711</v>
      </c>
      <c r="E67" s="19">
        <f t="shared" ref="E67:E130" si="3">SUM(F67:Q67)</f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T67"/>
      <c r="U67"/>
      <c r="V67"/>
    </row>
    <row r="68" spans="1:25" x14ac:dyDescent="0.2">
      <c r="A68" s="16">
        <v>712000</v>
      </c>
      <c r="B68" s="17" t="s">
        <v>73</v>
      </c>
      <c r="C68" s="16" t="s">
        <v>72</v>
      </c>
      <c r="D68" s="18">
        <f t="shared" si="0"/>
        <v>712</v>
      </c>
      <c r="E68" s="19">
        <f t="shared" si="3"/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T68"/>
      <c r="U68"/>
      <c r="V68"/>
    </row>
    <row r="69" spans="1:25" x14ac:dyDescent="0.2">
      <c r="A69" s="16">
        <v>717000</v>
      </c>
      <c r="B69" s="17" t="s">
        <v>74</v>
      </c>
      <c r="C69" s="16" t="s">
        <v>72</v>
      </c>
      <c r="D69" s="18">
        <f t="shared" si="0"/>
        <v>717</v>
      </c>
      <c r="E69" s="19">
        <f t="shared" si="3"/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T69"/>
      <c r="U69"/>
      <c r="V69"/>
    </row>
    <row r="70" spans="1:25" x14ac:dyDescent="0.2">
      <c r="A70" s="16">
        <v>728000</v>
      </c>
      <c r="B70" s="26" t="s">
        <v>75</v>
      </c>
      <c r="C70" s="16" t="s">
        <v>72</v>
      </c>
      <c r="D70" s="18">
        <f t="shared" si="0"/>
        <v>728</v>
      </c>
      <c r="E70" s="19">
        <f t="shared" si="3"/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T70"/>
      <c r="U70"/>
      <c r="V70"/>
    </row>
    <row r="71" spans="1:25" x14ac:dyDescent="0.2">
      <c r="A71" s="16">
        <v>735000</v>
      </c>
      <c r="B71" s="26" t="s">
        <v>76</v>
      </c>
      <c r="C71" s="16" t="s">
        <v>72</v>
      </c>
      <c r="D71" s="18">
        <f t="shared" si="0"/>
        <v>735</v>
      </c>
      <c r="E71" s="19">
        <f t="shared" si="3"/>
        <v>2053</v>
      </c>
      <c r="F71" s="7">
        <v>260</v>
      </c>
      <c r="G71" s="7">
        <v>281</v>
      </c>
      <c r="H71" s="7">
        <v>309</v>
      </c>
      <c r="I71" s="7">
        <v>272</v>
      </c>
      <c r="J71" s="7">
        <v>257</v>
      </c>
      <c r="K71" s="7">
        <v>248</v>
      </c>
      <c r="L71" s="7">
        <v>212</v>
      </c>
      <c r="M71" s="7">
        <v>214</v>
      </c>
      <c r="N71" s="7">
        <v>0</v>
      </c>
      <c r="O71" s="7">
        <v>0</v>
      </c>
      <c r="P71" s="7">
        <v>0</v>
      </c>
      <c r="Q71" s="7">
        <v>0</v>
      </c>
      <c r="T71"/>
      <c r="U71"/>
      <c r="V71"/>
    </row>
    <row r="72" spans="1:25" x14ac:dyDescent="0.2">
      <c r="A72" s="16">
        <v>742000</v>
      </c>
      <c r="B72" s="25" t="s">
        <v>77</v>
      </c>
      <c r="C72" s="16" t="s">
        <v>78</v>
      </c>
      <c r="D72" s="18">
        <f t="shared" si="0"/>
        <v>742</v>
      </c>
      <c r="E72" s="19">
        <f t="shared" si="3"/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T72"/>
      <c r="U72"/>
      <c r="V72"/>
    </row>
    <row r="73" spans="1:25" x14ac:dyDescent="0.2">
      <c r="A73" s="16">
        <v>801000</v>
      </c>
      <c r="B73" s="26" t="s">
        <v>79</v>
      </c>
      <c r="C73" s="16" t="s">
        <v>80</v>
      </c>
      <c r="D73" s="18">
        <f t="shared" si="0"/>
        <v>801</v>
      </c>
      <c r="E73" s="19">
        <f t="shared" si="3"/>
        <v>62697194</v>
      </c>
      <c r="F73" s="7">
        <v>2250859</v>
      </c>
      <c r="G73" s="7">
        <v>2773349</v>
      </c>
      <c r="H73" s="7">
        <v>4275901</v>
      </c>
      <c r="I73" s="7">
        <v>8191927</v>
      </c>
      <c r="J73" s="7">
        <v>14288793</v>
      </c>
      <c r="K73" s="7">
        <v>10207874</v>
      </c>
      <c r="L73" s="7">
        <v>6604187</v>
      </c>
      <c r="M73" s="7">
        <v>5203836</v>
      </c>
      <c r="N73" s="7">
        <v>2407160</v>
      </c>
      <c r="O73" s="7">
        <v>2214036</v>
      </c>
      <c r="P73" s="7">
        <v>2133187</v>
      </c>
      <c r="Q73" s="7">
        <v>2146085</v>
      </c>
      <c r="T73"/>
      <c r="U73"/>
      <c r="V73"/>
    </row>
    <row r="74" spans="1:25" x14ac:dyDescent="0.2">
      <c r="A74" s="16">
        <v>801001</v>
      </c>
      <c r="B74" s="26" t="s">
        <v>81</v>
      </c>
      <c r="C74" s="16" t="s">
        <v>80</v>
      </c>
      <c r="D74" s="18">
        <f t="shared" si="0"/>
        <v>801</v>
      </c>
      <c r="E74" s="19">
        <f t="shared" si="3"/>
        <v>239989</v>
      </c>
      <c r="F74" s="7">
        <v>1747</v>
      </c>
      <c r="G74" s="7">
        <v>0</v>
      </c>
      <c r="H74" s="7">
        <v>17765</v>
      </c>
      <c r="I74" s="7">
        <v>54240</v>
      </c>
      <c r="J74" s="7">
        <v>64866</v>
      </c>
      <c r="K74" s="7">
        <v>55583</v>
      </c>
      <c r="L74" s="7">
        <v>31231</v>
      </c>
      <c r="M74" s="7">
        <v>14557</v>
      </c>
      <c r="N74" s="7">
        <v>0</v>
      </c>
      <c r="O74" s="7">
        <v>0</v>
      </c>
      <c r="P74" s="7">
        <v>0</v>
      </c>
      <c r="Q74" s="7">
        <v>0</v>
      </c>
      <c r="T74"/>
      <c r="U74"/>
      <c r="V74"/>
    </row>
    <row r="75" spans="1:25" x14ac:dyDescent="0.2">
      <c r="A75" s="16">
        <v>804000</v>
      </c>
      <c r="B75" s="26" t="s">
        <v>82</v>
      </c>
      <c r="C75" s="16" t="s">
        <v>80</v>
      </c>
      <c r="D75" s="18">
        <f t="shared" si="0"/>
        <v>804</v>
      </c>
      <c r="E75" s="19">
        <f t="shared" si="3"/>
        <v>384</v>
      </c>
      <c r="F75" s="7">
        <v>47</v>
      </c>
      <c r="G75" s="7">
        <v>49</v>
      </c>
      <c r="H75" s="7">
        <v>0</v>
      </c>
      <c r="I75" s="7">
        <v>100</v>
      </c>
      <c r="J75" s="7">
        <v>52</v>
      </c>
      <c r="K75" s="7">
        <v>47</v>
      </c>
      <c r="L75" s="7">
        <v>45</v>
      </c>
      <c r="M75" s="7">
        <v>44</v>
      </c>
      <c r="N75" s="7">
        <v>0</v>
      </c>
      <c r="O75" s="7">
        <v>0</v>
      </c>
      <c r="P75" s="7">
        <v>0</v>
      </c>
      <c r="Q75" s="7">
        <v>0</v>
      </c>
      <c r="T75"/>
      <c r="U75"/>
      <c r="V75"/>
    </row>
    <row r="76" spans="1:25" x14ac:dyDescent="0.2">
      <c r="A76" s="16">
        <v>805002</v>
      </c>
      <c r="B76" s="26" t="s">
        <v>83</v>
      </c>
      <c r="C76" s="16" t="s">
        <v>80</v>
      </c>
      <c r="D76" s="18">
        <f t="shared" si="0"/>
        <v>805</v>
      </c>
      <c r="E76" s="19">
        <f t="shared" si="3"/>
        <v>-361507</v>
      </c>
      <c r="F76" s="7">
        <v>-1332830</v>
      </c>
      <c r="G76" s="7">
        <v>-1338223</v>
      </c>
      <c r="H76" s="7">
        <v>-2182153</v>
      </c>
      <c r="I76" s="7">
        <v>-484446</v>
      </c>
      <c r="J76" s="7">
        <v>-2538639</v>
      </c>
      <c r="K76" s="7">
        <v>1626926</v>
      </c>
      <c r="L76" s="7">
        <v>4889702</v>
      </c>
      <c r="M76" s="7">
        <v>998156</v>
      </c>
      <c r="N76" s="7">
        <v>0</v>
      </c>
      <c r="O76" s="7">
        <v>0</v>
      </c>
      <c r="P76" s="7">
        <v>0</v>
      </c>
      <c r="Q76" s="7">
        <v>0</v>
      </c>
      <c r="T76"/>
      <c r="U76"/>
      <c r="V76"/>
    </row>
    <row r="77" spans="1:25" x14ac:dyDescent="0.2">
      <c r="A77" s="16">
        <v>805003</v>
      </c>
      <c r="B77" s="23" t="s">
        <v>84</v>
      </c>
      <c r="C77" s="16" t="s">
        <v>80</v>
      </c>
      <c r="D77" s="18">
        <f t="shared" ref="D77:D140" si="4">VALUE(LEFT(A77,3))</f>
        <v>805</v>
      </c>
      <c r="E77" s="19">
        <f>SUM(F77:Q77)</f>
        <v>472711</v>
      </c>
      <c r="F77" s="7">
        <v>170211</v>
      </c>
      <c r="G77" s="7">
        <v>153285</v>
      </c>
      <c r="H77" s="7">
        <v>2508736</v>
      </c>
      <c r="I77" s="7">
        <v>777008</v>
      </c>
      <c r="J77" s="7">
        <v>1198772</v>
      </c>
      <c r="K77" s="7">
        <v>827349</v>
      </c>
      <c r="L77" s="7">
        <v>-2793257</v>
      </c>
      <c r="M77" s="7">
        <v>-956993</v>
      </c>
      <c r="N77" s="7">
        <v>-753002</v>
      </c>
      <c r="O77" s="7">
        <v>-555260</v>
      </c>
      <c r="P77" s="7">
        <v>-269243</v>
      </c>
      <c r="Q77" s="7">
        <v>165105</v>
      </c>
      <c r="T77"/>
      <c r="U77"/>
      <c r="V77"/>
    </row>
    <row r="78" spans="1:25" x14ac:dyDescent="0.2">
      <c r="A78" s="16">
        <v>807000</v>
      </c>
      <c r="B78" s="26" t="s">
        <v>85</v>
      </c>
      <c r="C78" s="16" t="s">
        <v>72</v>
      </c>
      <c r="D78" s="18">
        <f t="shared" si="4"/>
        <v>807</v>
      </c>
      <c r="E78" s="19">
        <f t="shared" si="3"/>
        <v>629781</v>
      </c>
      <c r="F78" s="7">
        <v>42982</v>
      </c>
      <c r="G78" s="7">
        <v>76210</v>
      </c>
      <c r="H78" s="7">
        <v>55838</v>
      </c>
      <c r="I78" s="7">
        <v>51634</v>
      </c>
      <c r="J78" s="7">
        <v>48072</v>
      </c>
      <c r="K78" s="7">
        <v>59495</v>
      </c>
      <c r="L78" s="7">
        <v>47160</v>
      </c>
      <c r="M78" s="7">
        <v>48672</v>
      </c>
      <c r="N78" s="7">
        <v>53040</v>
      </c>
      <c r="O78" s="7">
        <v>48753</v>
      </c>
      <c r="P78" s="7">
        <v>48894</v>
      </c>
      <c r="Q78" s="7">
        <v>49031</v>
      </c>
      <c r="T78"/>
      <c r="U78"/>
      <c r="V78"/>
    </row>
    <row r="79" spans="1:25" x14ac:dyDescent="0.2">
      <c r="A79" s="16">
        <v>807100</v>
      </c>
      <c r="B79" s="26" t="s">
        <v>86</v>
      </c>
      <c r="C79" s="16" t="s">
        <v>72</v>
      </c>
      <c r="D79" s="18">
        <f t="shared" si="4"/>
        <v>807</v>
      </c>
      <c r="E79" s="19">
        <f t="shared" si="3"/>
        <v>9091</v>
      </c>
      <c r="F79" s="7">
        <v>51</v>
      </c>
      <c r="G79" s="7">
        <v>312</v>
      </c>
      <c r="H79" s="7">
        <v>674</v>
      </c>
      <c r="I79" s="7">
        <v>1177</v>
      </c>
      <c r="J79" s="7">
        <v>2973</v>
      </c>
      <c r="K79" s="7">
        <v>2173</v>
      </c>
      <c r="L79" s="7">
        <v>859</v>
      </c>
      <c r="M79" s="7">
        <v>872</v>
      </c>
      <c r="N79" s="7">
        <v>0</v>
      </c>
      <c r="O79" s="7">
        <v>0</v>
      </c>
      <c r="P79" s="7">
        <v>0</v>
      </c>
      <c r="Q79" s="7">
        <v>0</v>
      </c>
      <c r="T79"/>
      <c r="U79"/>
      <c r="V79"/>
      <c r="W79"/>
      <c r="X79"/>
      <c r="Y79"/>
    </row>
    <row r="80" spans="1:25" x14ac:dyDescent="0.2">
      <c r="A80" s="16">
        <v>850001</v>
      </c>
      <c r="B80" s="26" t="s">
        <v>87</v>
      </c>
      <c r="C80" s="16" t="s">
        <v>88</v>
      </c>
      <c r="D80" s="18">
        <f t="shared" si="4"/>
        <v>850</v>
      </c>
      <c r="E80" s="19">
        <f t="shared" si="3"/>
        <v>6375</v>
      </c>
      <c r="F80" s="7">
        <v>407</v>
      </c>
      <c r="G80" s="7">
        <v>355</v>
      </c>
      <c r="H80" s="7">
        <v>274</v>
      </c>
      <c r="I80" s="7">
        <v>635</v>
      </c>
      <c r="J80" s="7">
        <v>603</v>
      </c>
      <c r="K80" s="7">
        <v>328</v>
      </c>
      <c r="L80" s="7">
        <v>354</v>
      </c>
      <c r="M80" s="7">
        <v>427</v>
      </c>
      <c r="N80" s="7">
        <v>748</v>
      </c>
      <c r="O80" s="7">
        <v>748</v>
      </c>
      <c r="P80" s="7">
        <v>748</v>
      </c>
      <c r="Q80" s="7">
        <v>748</v>
      </c>
      <c r="T80"/>
      <c r="U80"/>
      <c r="V80"/>
      <c r="W80"/>
      <c r="X80"/>
      <c r="Y80"/>
    </row>
    <row r="81" spans="1:25" x14ac:dyDescent="0.2">
      <c r="A81" s="16">
        <v>856001</v>
      </c>
      <c r="B81" s="26" t="s">
        <v>89</v>
      </c>
      <c r="C81" s="16" t="s">
        <v>88</v>
      </c>
      <c r="D81" s="18">
        <f t="shared" si="4"/>
        <v>856</v>
      </c>
      <c r="E81" s="19">
        <f t="shared" si="3"/>
        <v>-795663</v>
      </c>
      <c r="F81" s="7">
        <v>0</v>
      </c>
      <c r="G81" s="7">
        <v>0</v>
      </c>
      <c r="H81" s="7">
        <v>0</v>
      </c>
      <c r="I81" s="7">
        <v>-710192</v>
      </c>
      <c r="J81" s="7">
        <v>0</v>
      </c>
      <c r="K81" s="7">
        <v>0</v>
      </c>
      <c r="L81" s="7">
        <v>-85471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T81"/>
      <c r="U81"/>
      <c r="V81"/>
      <c r="W81"/>
      <c r="X81"/>
      <c r="Y81"/>
    </row>
    <row r="82" spans="1:25" x14ac:dyDescent="0.2">
      <c r="A82" s="16">
        <v>859000</v>
      </c>
      <c r="B82" s="26" t="s">
        <v>90</v>
      </c>
      <c r="C82" s="16" t="s">
        <v>88</v>
      </c>
      <c r="D82" s="18">
        <f t="shared" si="4"/>
        <v>859</v>
      </c>
      <c r="E82" s="19">
        <f>SUM(F82:Q82)</f>
        <v>5554</v>
      </c>
      <c r="F82" s="7">
        <v>0</v>
      </c>
      <c r="G82" s="7">
        <v>0</v>
      </c>
      <c r="H82" s="7">
        <v>0</v>
      </c>
      <c r="I82" s="7">
        <v>5554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T82"/>
      <c r="U82"/>
      <c r="V82"/>
      <c r="W82"/>
      <c r="X82"/>
      <c r="Y82"/>
    </row>
    <row r="83" spans="1:25" x14ac:dyDescent="0.2">
      <c r="A83" s="16">
        <v>863000</v>
      </c>
      <c r="B83" s="26" t="s">
        <v>91</v>
      </c>
      <c r="C83" s="16" t="s">
        <v>92</v>
      </c>
      <c r="D83" s="18">
        <f>VALUE(LEFT(A83,3))</f>
        <v>863</v>
      </c>
      <c r="E83" s="19">
        <f>SUM(F83:Q83)</f>
        <v>342588</v>
      </c>
      <c r="F83" s="7">
        <v>2639</v>
      </c>
      <c r="G83" s="7">
        <v>12059</v>
      </c>
      <c r="H83" s="7">
        <v>10763</v>
      </c>
      <c r="I83" s="7">
        <v>73534</v>
      </c>
      <c r="J83" s="7">
        <v>2346</v>
      </c>
      <c r="K83" s="7">
        <v>58179</v>
      </c>
      <c r="L83" s="7">
        <v>3313</v>
      </c>
      <c r="M83" s="7">
        <v>68983</v>
      </c>
      <c r="N83" s="7">
        <v>54971</v>
      </c>
      <c r="O83" s="7">
        <v>18282</v>
      </c>
      <c r="P83" s="7">
        <v>14538</v>
      </c>
      <c r="Q83" s="7">
        <v>22981</v>
      </c>
      <c r="T83"/>
      <c r="U83"/>
      <c r="V83"/>
      <c r="W83"/>
      <c r="X83"/>
      <c r="Y83"/>
    </row>
    <row r="84" spans="1:25" x14ac:dyDescent="0.2">
      <c r="A84" s="16">
        <v>871000</v>
      </c>
      <c r="B84" s="26" t="s">
        <v>93</v>
      </c>
      <c r="C84" s="16" t="s">
        <v>94</v>
      </c>
      <c r="D84" s="18">
        <f t="shared" si="4"/>
        <v>871</v>
      </c>
      <c r="E84" s="19">
        <f t="shared" si="3"/>
        <v>215572</v>
      </c>
      <c r="F84" s="7">
        <v>14960</v>
      </c>
      <c r="G84" s="7">
        <v>15637</v>
      </c>
      <c r="H84" s="7">
        <v>15435</v>
      </c>
      <c r="I84" s="7">
        <v>14919</v>
      </c>
      <c r="J84" s="7">
        <v>15405</v>
      </c>
      <c r="K84" s="7">
        <v>21278</v>
      </c>
      <c r="L84" s="7">
        <v>27433</v>
      </c>
      <c r="M84" s="7">
        <v>15984</v>
      </c>
      <c r="N84" s="7">
        <v>25722</v>
      </c>
      <c r="O84" s="7">
        <v>16227</v>
      </c>
      <c r="P84" s="7">
        <v>16265</v>
      </c>
      <c r="Q84" s="7">
        <v>16307</v>
      </c>
      <c r="T84"/>
      <c r="U84"/>
      <c r="V84"/>
      <c r="W84"/>
      <c r="X84"/>
      <c r="Y84"/>
    </row>
    <row r="85" spans="1:25" x14ac:dyDescent="0.2">
      <c r="A85" s="16">
        <v>874000</v>
      </c>
      <c r="B85" s="26" t="s">
        <v>95</v>
      </c>
      <c r="C85" s="16" t="s">
        <v>94</v>
      </c>
      <c r="D85" s="18">
        <f t="shared" si="4"/>
        <v>874</v>
      </c>
      <c r="E85" s="19">
        <f t="shared" si="3"/>
        <v>2135457</v>
      </c>
      <c r="F85" s="7">
        <v>38170</v>
      </c>
      <c r="G85" s="7">
        <v>140304</v>
      </c>
      <c r="H85" s="7">
        <v>169421</v>
      </c>
      <c r="I85" s="7">
        <v>91124</v>
      </c>
      <c r="J85" s="7">
        <v>128332</v>
      </c>
      <c r="K85" s="7">
        <v>111860</v>
      </c>
      <c r="L85" s="7">
        <v>156877</v>
      </c>
      <c r="M85" s="7">
        <v>173214</v>
      </c>
      <c r="N85" s="7">
        <v>283052</v>
      </c>
      <c r="O85" s="7">
        <v>289955</v>
      </c>
      <c r="P85" s="7">
        <v>277076</v>
      </c>
      <c r="Q85" s="7">
        <v>276072</v>
      </c>
      <c r="T85"/>
      <c r="U85"/>
      <c r="V85"/>
      <c r="W85"/>
      <c r="X85"/>
      <c r="Y85"/>
    </row>
    <row r="86" spans="1:25" x14ac:dyDescent="0.2">
      <c r="A86" s="16">
        <v>875000</v>
      </c>
      <c r="B86" s="26" t="s">
        <v>96</v>
      </c>
      <c r="C86" s="16" t="s">
        <v>94</v>
      </c>
      <c r="D86" s="18">
        <f t="shared" si="4"/>
        <v>875</v>
      </c>
      <c r="E86" s="19">
        <f t="shared" si="3"/>
        <v>162656</v>
      </c>
      <c r="F86" s="7">
        <v>10273</v>
      </c>
      <c r="G86" s="7">
        <v>4414</v>
      </c>
      <c r="H86" s="7">
        <v>7792</v>
      </c>
      <c r="I86" s="7">
        <v>3883</v>
      </c>
      <c r="J86" s="7">
        <v>12338</v>
      </c>
      <c r="K86" s="7">
        <v>673</v>
      </c>
      <c r="L86" s="7">
        <v>803</v>
      </c>
      <c r="M86" s="7">
        <v>13431</v>
      </c>
      <c r="N86" s="7">
        <v>35933</v>
      </c>
      <c r="O86" s="7">
        <v>24279</v>
      </c>
      <c r="P86" s="7">
        <v>24368</v>
      </c>
      <c r="Q86" s="7">
        <v>24469</v>
      </c>
      <c r="T86"/>
      <c r="U86"/>
      <c r="V86"/>
      <c r="W86"/>
      <c r="X86"/>
      <c r="Y86"/>
    </row>
    <row r="87" spans="1:25" x14ac:dyDescent="0.2">
      <c r="A87" s="16">
        <v>876000</v>
      </c>
      <c r="B87" s="26" t="s">
        <v>97</v>
      </c>
      <c r="C87" s="16" t="s">
        <v>94</v>
      </c>
      <c r="D87" s="18">
        <f t="shared" si="4"/>
        <v>876</v>
      </c>
      <c r="E87" s="19">
        <f t="shared" si="3"/>
        <v>55275</v>
      </c>
      <c r="F87" s="7">
        <v>431</v>
      </c>
      <c r="G87" s="7">
        <v>234</v>
      </c>
      <c r="H87" s="7">
        <v>9235</v>
      </c>
      <c r="I87" s="7">
        <v>3209</v>
      </c>
      <c r="J87" s="7">
        <v>3215</v>
      </c>
      <c r="K87" s="7">
        <v>2957</v>
      </c>
      <c r="L87" s="7">
        <v>10693</v>
      </c>
      <c r="M87" s="7">
        <v>5069</v>
      </c>
      <c r="N87" s="7">
        <v>6728</v>
      </c>
      <c r="O87" s="7">
        <v>4487</v>
      </c>
      <c r="P87" s="7">
        <v>4501</v>
      </c>
      <c r="Q87" s="7">
        <v>4516</v>
      </c>
      <c r="T87"/>
      <c r="U87"/>
      <c r="V87"/>
      <c r="W87"/>
      <c r="X87"/>
      <c r="Y87"/>
    </row>
    <row r="88" spans="1:25" x14ac:dyDescent="0.2">
      <c r="A88" s="16">
        <v>878000</v>
      </c>
      <c r="B88" s="26" t="s">
        <v>98</v>
      </c>
      <c r="C88" s="16" t="s">
        <v>94</v>
      </c>
      <c r="D88" s="18">
        <f t="shared" si="4"/>
        <v>878</v>
      </c>
      <c r="E88" s="19">
        <f t="shared" si="3"/>
        <v>580649</v>
      </c>
      <c r="F88" s="7">
        <v>71066</v>
      </c>
      <c r="G88" s="7">
        <v>44024</v>
      </c>
      <c r="H88" s="7">
        <v>37584</v>
      </c>
      <c r="I88" s="7">
        <v>21496</v>
      </c>
      <c r="J88" s="7">
        <v>39483</v>
      </c>
      <c r="K88" s="7">
        <v>42413</v>
      </c>
      <c r="L88" s="7">
        <v>50717</v>
      </c>
      <c r="M88" s="7">
        <v>64537</v>
      </c>
      <c r="N88" s="7">
        <v>54154</v>
      </c>
      <c r="O88" s="7">
        <v>52227</v>
      </c>
      <c r="P88" s="7">
        <v>51366</v>
      </c>
      <c r="Q88" s="7">
        <v>51582</v>
      </c>
      <c r="T88"/>
      <c r="U88"/>
      <c r="V88"/>
      <c r="W88"/>
      <c r="X88"/>
      <c r="Y88"/>
    </row>
    <row r="89" spans="1:25" x14ac:dyDescent="0.2">
      <c r="A89" s="16">
        <v>879000</v>
      </c>
      <c r="B89" s="26" t="s">
        <v>99</v>
      </c>
      <c r="C89" s="16" t="s">
        <v>94</v>
      </c>
      <c r="D89" s="18">
        <f t="shared" si="4"/>
        <v>879</v>
      </c>
      <c r="E89" s="19">
        <f t="shared" si="3"/>
        <v>1312230</v>
      </c>
      <c r="F89" s="7">
        <v>94575</v>
      </c>
      <c r="G89" s="7">
        <v>86623</v>
      </c>
      <c r="H89" s="7">
        <v>135533</v>
      </c>
      <c r="I89" s="7">
        <v>118514</v>
      </c>
      <c r="J89" s="7">
        <v>166607</v>
      </c>
      <c r="K89" s="7">
        <v>106293</v>
      </c>
      <c r="L89" s="7">
        <v>113831</v>
      </c>
      <c r="M89" s="7">
        <v>94018</v>
      </c>
      <c r="N89" s="7">
        <v>120811</v>
      </c>
      <c r="O89" s="7">
        <v>91526</v>
      </c>
      <c r="P89" s="7">
        <v>91796</v>
      </c>
      <c r="Q89" s="7">
        <v>92103</v>
      </c>
      <c r="T89"/>
      <c r="U89"/>
      <c r="V89"/>
      <c r="W89"/>
      <c r="X89"/>
      <c r="Y89"/>
    </row>
    <row r="90" spans="1:25" x14ac:dyDescent="0.2">
      <c r="A90" s="16">
        <v>880000</v>
      </c>
      <c r="B90" s="26" t="s">
        <v>100</v>
      </c>
      <c r="C90" s="16" t="s">
        <v>94</v>
      </c>
      <c r="D90" s="18">
        <f t="shared" si="4"/>
        <v>880</v>
      </c>
      <c r="E90" s="19">
        <f t="shared" si="3"/>
        <v>1925099</v>
      </c>
      <c r="F90" s="7">
        <v>101720</v>
      </c>
      <c r="G90" s="7">
        <v>91825</v>
      </c>
      <c r="H90" s="7">
        <v>170790</v>
      </c>
      <c r="I90" s="7">
        <v>67664</v>
      </c>
      <c r="J90" s="7">
        <v>307572</v>
      </c>
      <c r="K90" s="7">
        <v>108663</v>
      </c>
      <c r="L90" s="7">
        <v>144010</v>
      </c>
      <c r="M90" s="7">
        <v>89134</v>
      </c>
      <c r="N90" s="7">
        <v>223929</v>
      </c>
      <c r="O90" s="7">
        <v>233215</v>
      </c>
      <c r="P90" s="7">
        <v>185030</v>
      </c>
      <c r="Q90" s="7">
        <v>201547</v>
      </c>
      <c r="T90"/>
      <c r="U90"/>
      <c r="V90"/>
      <c r="W90"/>
      <c r="X90"/>
      <c r="Y90"/>
    </row>
    <row r="91" spans="1:25" x14ac:dyDescent="0.2">
      <c r="A91" s="16">
        <v>887000</v>
      </c>
      <c r="B91" s="26" t="s">
        <v>101</v>
      </c>
      <c r="C91" s="16" t="s">
        <v>102</v>
      </c>
      <c r="D91" s="18">
        <f t="shared" si="4"/>
        <v>887</v>
      </c>
      <c r="E91" s="19">
        <f t="shared" si="3"/>
        <v>834044</v>
      </c>
      <c r="F91" s="7">
        <v>55000</v>
      </c>
      <c r="G91" s="7">
        <v>40441</v>
      </c>
      <c r="H91" s="7">
        <v>69897</v>
      </c>
      <c r="I91" s="7">
        <v>72010</v>
      </c>
      <c r="J91" s="7">
        <v>61124</v>
      </c>
      <c r="K91" s="7">
        <v>72736</v>
      </c>
      <c r="L91" s="7">
        <v>65838</v>
      </c>
      <c r="M91" s="7">
        <v>51412</v>
      </c>
      <c r="N91" s="7">
        <v>99335</v>
      </c>
      <c r="O91" s="7">
        <v>68179</v>
      </c>
      <c r="P91" s="7">
        <v>108754</v>
      </c>
      <c r="Q91" s="7">
        <v>69318</v>
      </c>
    </row>
    <row r="92" spans="1:25" x14ac:dyDescent="0.2">
      <c r="A92" s="16">
        <v>889000</v>
      </c>
      <c r="B92" s="26" t="s">
        <v>103</v>
      </c>
      <c r="C92" s="16" t="s">
        <v>102</v>
      </c>
      <c r="D92" s="18">
        <f t="shared" si="4"/>
        <v>889</v>
      </c>
      <c r="E92" s="19">
        <f t="shared" si="3"/>
        <v>63204</v>
      </c>
      <c r="F92" s="7">
        <v>8391</v>
      </c>
      <c r="G92" s="7">
        <v>521</v>
      </c>
      <c r="H92" s="7">
        <v>4226</v>
      </c>
      <c r="I92" s="7">
        <v>7955</v>
      </c>
      <c r="J92" s="7">
        <v>3805</v>
      </c>
      <c r="K92" s="7">
        <v>5555</v>
      </c>
      <c r="L92" s="7">
        <v>5852</v>
      </c>
      <c r="M92" s="7">
        <v>6891</v>
      </c>
      <c r="N92" s="7">
        <v>5939</v>
      </c>
      <c r="O92" s="7">
        <v>4682</v>
      </c>
      <c r="P92" s="7">
        <v>4689</v>
      </c>
      <c r="Q92" s="7">
        <v>4698</v>
      </c>
      <c r="T92"/>
      <c r="U92"/>
      <c r="V92"/>
    </row>
    <row r="93" spans="1:25" x14ac:dyDescent="0.2">
      <c r="A93" s="16">
        <v>892000</v>
      </c>
      <c r="B93" s="26" t="s">
        <v>104</v>
      </c>
      <c r="C93" s="16" t="s">
        <v>102</v>
      </c>
      <c r="D93" s="18">
        <f t="shared" si="4"/>
        <v>892</v>
      </c>
      <c r="E93" s="19">
        <f t="shared" si="3"/>
        <v>985688</v>
      </c>
      <c r="F93" s="7">
        <v>39905</v>
      </c>
      <c r="G93" s="7">
        <v>149501</v>
      </c>
      <c r="H93" s="7">
        <v>195389</v>
      </c>
      <c r="I93" s="7">
        <v>78139</v>
      </c>
      <c r="J93" s="7">
        <v>-76731</v>
      </c>
      <c r="K93" s="7">
        <v>39296</v>
      </c>
      <c r="L93" s="7">
        <v>177448</v>
      </c>
      <c r="M93" s="7">
        <v>68416</v>
      </c>
      <c r="N93" s="7">
        <v>76629</v>
      </c>
      <c r="O93" s="7">
        <v>78738</v>
      </c>
      <c r="P93" s="7">
        <v>79031</v>
      </c>
      <c r="Q93" s="7">
        <v>79927</v>
      </c>
      <c r="T93"/>
      <c r="U93"/>
      <c r="V93"/>
    </row>
    <row r="94" spans="1:25" x14ac:dyDescent="0.2">
      <c r="A94" s="16">
        <v>893000</v>
      </c>
      <c r="B94" s="25" t="s">
        <v>105</v>
      </c>
      <c r="C94" s="16" t="s">
        <v>102</v>
      </c>
      <c r="D94" s="18">
        <f t="shared" si="4"/>
        <v>893</v>
      </c>
      <c r="E94" s="19">
        <f t="shared" si="3"/>
        <v>33901</v>
      </c>
      <c r="F94" s="7">
        <v>4120</v>
      </c>
      <c r="G94" s="7">
        <v>106</v>
      </c>
      <c r="H94" s="7">
        <v>213</v>
      </c>
      <c r="I94" s="7">
        <v>133</v>
      </c>
      <c r="J94" s="7">
        <v>632</v>
      </c>
      <c r="K94" s="7">
        <v>8127</v>
      </c>
      <c r="L94" s="7">
        <v>1271</v>
      </c>
      <c r="M94" s="7">
        <v>3807</v>
      </c>
      <c r="N94" s="7">
        <v>5110</v>
      </c>
      <c r="O94" s="7">
        <v>3450</v>
      </c>
      <c r="P94" s="7">
        <v>3460</v>
      </c>
      <c r="Q94" s="7">
        <v>3472</v>
      </c>
      <c r="T94"/>
      <c r="U94"/>
      <c r="V94"/>
    </row>
    <row r="95" spans="1:25" x14ac:dyDescent="0.2">
      <c r="A95" s="16">
        <v>894000</v>
      </c>
      <c r="B95" s="25" t="s">
        <v>106</v>
      </c>
      <c r="C95" s="16" t="s">
        <v>102</v>
      </c>
      <c r="D95" s="18">
        <f t="shared" si="4"/>
        <v>894</v>
      </c>
      <c r="E95" s="19">
        <f t="shared" si="3"/>
        <v>4329</v>
      </c>
      <c r="F95" s="7">
        <v>21241</v>
      </c>
      <c r="G95" s="7">
        <v>-23174</v>
      </c>
      <c r="H95" s="7">
        <v>1779</v>
      </c>
      <c r="I95" s="7">
        <v>10076</v>
      </c>
      <c r="J95" s="7">
        <v>-2111</v>
      </c>
      <c r="K95" s="7">
        <v>-2339</v>
      </c>
      <c r="L95" s="7">
        <v>2994</v>
      </c>
      <c r="M95" s="7">
        <v>-16265</v>
      </c>
      <c r="N95" s="7">
        <v>6680</v>
      </c>
      <c r="O95" s="7">
        <v>1780</v>
      </c>
      <c r="P95" s="7">
        <v>1814</v>
      </c>
      <c r="Q95" s="7">
        <v>1854</v>
      </c>
      <c r="T95"/>
      <c r="U95"/>
      <c r="V95"/>
    </row>
    <row r="96" spans="1:25" x14ac:dyDescent="0.2">
      <c r="A96" s="16">
        <v>901000</v>
      </c>
      <c r="B96" s="25" t="s">
        <v>107</v>
      </c>
      <c r="C96" s="16" t="s">
        <v>42</v>
      </c>
      <c r="D96" s="18">
        <f t="shared" si="4"/>
        <v>901</v>
      </c>
      <c r="E96" s="19">
        <f t="shared" si="3"/>
        <v>100397</v>
      </c>
      <c r="F96" s="7">
        <v>12371</v>
      </c>
      <c r="G96" s="7">
        <v>10759</v>
      </c>
      <c r="H96" s="7">
        <v>11481</v>
      </c>
      <c r="I96" s="7">
        <v>6657</v>
      </c>
      <c r="J96" s="7">
        <v>10389</v>
      </c>
      <c r="K96" s="7">
        <v>15288</v>
      </c>
      <c r="L96" s="7">
        <v>15918</v>
      </c>
      <c r="M96" s="7">
        <v>17534</v>
      </c>
      <c r="N96" s="7">
        <v>0</v>
      </c>
      <c r="O96" s="7">
        <v>0</v>
      </c>
      <c r="P96" s="7">
        <v>0</v>
      </c>
      <c r="Q96" s="7">
        <v>0</v>
      </c>
      <c r="T96"/>
      <c r="U96"/>
      <c r="V96"/>
    </row>
    <row r="97" spans="1:22" x14ac:dyDescent="0.2">
      <c r="A97" s="16">
        <v>902000</v>
      </c>
      <c r="B97" s="25" t="s">
        <v>108</v>
      </c>
      <c r="C97" s="16" t="s">
        <v>42</v>
      </c>
      <c r="D97" s="18">
        <f t="shared" si="4"/>
        <v>902</v>
      </c>
      <c r="E97" s="19">
        <f t="shared" si="3"/>
        <v>84447</v>
      </c>
      <c r="F97" s="7">
        <v>974</v>
      </c>
      <c r="G97" s="7">
        <v>1188</v>
      </c>
      <c r="H97" s="7">
        <v>4791</v>
      </c>
      <c r="I97" s="7">
        <v>12075</v>
      </c>
      <c r="J97" s="7">
        <v>10385</v>
      </c>
      <c r="K97" s="7">
        <v>9340</v>
      </c>
      <c r="L97" s="7">
        <v>9687</v>
      </c>
      <c r="M97" s="7">
        <v>9484</v>
      </c>
      <c r="N97" s="7">
        <v>8841</v>
      </c>
      <c r="O97" s="7">
        <v>5894</v>
      </c>
      <c r="P97" s="7">
        <v>5894</v>
      </c>
      <c r="Q97" s="7">
        <v>5894</v>
      </c>
      <c r="T97"/>
      <c r="U97"/>
      <c r="V97"/>
    </row>
    <row r="98" spans="1:22" x14ac:dyDescent="0.2">
      <c r="A98" s="16">
        <v>903000</v>
      </c>
      <c r="B98" s="25" t="s">
        <v>109</v>
      </c>
      <c r="C98" s="16" t="s">
        <v>42</v>
      </c>
      <c r="D98" s="18">
        <f t="shared" si="4"/>
        <v>903</v>
      </c>
      <c r="E98" s="19">
        <f t="shared" si="3"/>
        <v>832318</v>
      </c>
      <c r="F98" s="7">
        <v>88993</v>
      </c>
      <c r="G98" s="7">
        <v>46091</v>
      </c>
      <c r="H98" s="7">
        <v>75518</v>
      </c>
      <c r="I98" s="7">
        <v>69597</v>
      </c>
      <c r="J98" s="7">
        <v>66398</v>
      </c>
      <c r="K98" s="7">
        <v>94727</v>
      </c>
      <c r="L98" s="7">
        <v>69034</v>
      </c>
      <c r="M98" s="7">
        <v>64493</v>
      </c>
      <c r="N98" s="7">
        <v>69762</v>
      </c>
      <c r="O98" s="7">
        <v>60683</v>
      </c>
      <c r="P98" s="7">
        <v>64405</v>
      </c>
      <c r="Q98" s="7">
        <v>62617</v>
      </c>
      <c r="R98" s="27"/>
      <c r="S98" s="27"/>
      <c r="T98"/>
      <c r="U98"/>
      <c r="V98"/>
    </row>
    <row r="99" spans="1:22" x14ac:dyDescent="0.2">
      <c r="A99" s="16">
        <v>903100</v>
      </c>
      <c r="B99" s="25" t="s">
        <v>110</v>
      </c>
      <c r="C99" s="16" t="s">
        <v>42</v>
      </c>
      <c r="D99" s="18">
        <f t="shared" si="4"/>
        <v>903</v>
      </c>
      <c r="E99" s="19">
        <f t="shared" si="3"/>
        <v>568305</v>
      </c>
      <c r="F99" s="7">
        <v>40649</v>
      </c>
      <c r="G99" s="7">
        <v>34117</v>
      </c>
      <c r="H99" s="7">
        <v>42433</v>
      </c>
      <c r="I99" s="7">
        <v>72176</v>
      </c>
      <c r="J99" s="7">
        <v>38212</v>
      </c>
      <c r="K99" s="7">
        <v>56639</v>
      </c>
      <c r="L99" s="7">
        <v>40958</v>
      </c>
      <c r="M99" s="7">
        <v>25672</v>
      </c>
      <c r="N99" s="7">
        <v>57951</v>
      </c>
      <c r="O99" s="7">
        <v>53694</v>
      </c>
      <c r="P99" s="7">
        <v>50275</v>
      </c>
      <c r="Q99" s="7">
        <v>55529</v>
      </c>
      <c r="R99" s="27"/>
      <c r="S99" s="27"/>
    </row>
    <row r="100" spans="1:22" x14ac:dyDescent="0.2">
      <c r="A100" s="16">
        <v>903200</v>
      </c>
      <c r="B100" s="25" t="s">
        <v>111</v>
      </c>
      <c r="C100" s="16" t="s">
        <v>42</v>
      </c>
      <c r="D100" s="18">
        <f t="shared" si="4"/>
        <v>903</v>
      </c>
      <c r="E100" s="19">
        <f t="shared" si="3"/>
        <v>815724</v>
      </c>
      <c r="F100" s="7">
        <v>62484</v>
      </c>
      <c r="G100" s="7">
        <v>66397</v>
      </c>
      <c r="H100" s="7">
        <v>78744</v>
      </c>
      <c r="I100" s="7">
        <v>96111</v>
      </c>
      <c r="J100" s="7">
        <v>59734</v>
      </c>
      <c r="K100" s="7">
        <v>73009</v>
      </c>
      <c r="L100" s="7">
        <v>69028</v>
      </c>
      <c r="M100" s="7">
        <v>63406</v>
      </c>
      <c r="N100" s="7">
        <v>66941</v>
      </c>
      <c r="O100" s="7">
        <v>60457</v>
      </c>
      <c r="P100" s="7">
        <v>57221</v>
      </c>
      <c r="Q100" s="7">
        <v>62192</v>
      </c>
      <c r="R100" s="27"/>
      <c r="S100" s="27"/>
    </row>
    <row r="101" spans="1:22" x14ac:dyDescent="0.2">
      <c r="A101" s="16">
        <v>903300</v>
      </c>
      <c r="B101" s="25" t="s">
        <v>112</v>
      </c>
      <c r="C101" s="16" t="s">
        <v>42</v>
      </c>
      <c r="D101" s="18">
        <f t="shared" si="4"/>
        <v>903</v>
      </c>
      <c r="E101" s="19">
        <f t="shared" si="3"/>
        <v>464502</v>
      </c>
      <c r="F101" s="7">
        <v>28834</v>
      </c>
      <c r="G101" s="7">
        <v>30940</v>
      </c>
      <c r="H101" s="7">
        <v>36397</v>
      </c>
      <c r="I101" s="7">
        <v>54909</v>
      </c>
      <c r="J101" s="7">
        <v>26207</v>
      </c>
      <c r="K101" s="7">
        <v>38557</v>
      </c>
      <c r="L101" s="7">
        <v>34510</v>
      </c>
      <c r="M101" s="7">
        <v>29459</v>
      </c>
      <c r="N101" s="7">
        <v>49536</v>
      </c>
      <c r="O101" s="7">
        <v>45452</v>
      </c>
      <c r="P101" s="7">
        <v>42862</v>
      </c>
      <c r="Q101" s="7">
        <v>46839</v>
      </c>
      <c r="R101" s="27"/>
      <c r="S101" s="27"/>
    </row>
    <row r="102" spans="1:22" x14ac:dyDescent="0.2">
      <c r="A102" s="16">
        <v>903400</v>
      </c>
      <c r="B102" s="25" t="s">
        <v>113</v>
      </c>
      <c r="C102" s="16" t="s">
        <v>42</v>
      </c>
      <c r="D102" s="18">
        <f t="shared" si="4"/>
        <v>903</v>
      </c>
      <c r="E102" s="19">
        <f t="shared" si="3"/>
        <v>24631</v>
      </c>
      <c r="F102" s="7">
        <v>2573</v>
      </c>
      <c r="G102" s="7">
        <v>1910</v>
      </c>
      <c r="H102" s="7">
        <v>1988</v>
      </c>
      <c r="I102" s="7">
        <v>1698</v>
      </c>
      <c r="J102" s="7">
        <v>1696</v>
      </c>
      <c r="K102" s="7">
        <v>1631</v>
      </c>
      <c r="L102" s="7">
        <v>1520</v>
      </c>
      <c r="M102" s="7">
        <v>2399</v>
      </c>
      <c r="N102" s="7">
        <v>2331</v>
      </c>
      <c r="O102" s="7">
        <v>2295</v>
      </c>
      <c r="P102" s="7">
        <v>2295</v>
      </c>
      <c r="Q102" s="7">
        <v>2295</v>
      </c>
      <c r="R102" s="27"/>
      <c r="S102" s="27"/>
    </row>
    <row r="103" spans="1:22" x14ac:dyDescent="0.2">
      <c r="A103" s="16">
        <v>903891</v>
      </c>
      <c r="B103" s="25" t="s">
        <v>114</v>
      </c>
      <c r="C103" s="16" t="s">
        <v>42</v>
      </c>
      <c r="D103" s="18">
        <f t="shared" si="4"/>
        <v>903</v>
      </c>
      <c r="E103" s="19">
        <f t="shared" si="3"/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</row>
    <row r="104" spans="1:22" x14ac:dyDescent="0.2">
      <c r="A104" s="16">
        <v>904000</v>
      </c>
      <c r="B104" s="25" t="s">
        <v>115</v>
      </c>
      <c r="C104" s="16" t="s">
        <v>42</v>
      </c>
      <c r="D104" s="18">
        <f t="shared" si="4"/>
        <v>904</v>
      </c>
      <c r="E104" s="19">
        <f>SUM(F104:Q104)</f>
        <v>1560691</v>
      </c>
      <c r="F104" s="7">
        <v>117060</v>
      </c>
      <c r="G104" s="7">
        <v>336970</v>
      </c>
      <c r="H104" s="7">
        <v>64791</v>
      </c>
      <c r="I104" s="7">
        <v>61156</v>
      </c>
      <c r="J104" s="7">
        <v>45900</v>
      </c>
      <c r="K104" s="7">
        <v>54943</v>
      </c>
      <c r="L104" s="7">
        <v>112819</v>
      </c>
      <c r="M104" s="7">
        <v>105735</v>
      </c>
      <c r="N104" s="7">
        <v>167702</v>
      </c>
      <c r="O104" s="7">
        <v>168190</v>
      </c>
      <c r="P104" s="7">
        <v>163702</v>
      </c>
      <c r="Q104" s="7">
        <v>161723</v>
      </c>
    </row>
    <row r="105" spans="1:22" x14ac:dyDescent="0.2">
      <c r="A105" s="16">
        <v>904001</v>
      </c>
      <c r="B105" s="25" t="s">
        <v>116</v>
      </c>
      <c r="C105" s="16" t="s">
        <v>42</v>
      </c>
      <c r="D105" s="18">
        <f t="shared" si="4"/>
        <v>904</v>
      </c>
      <c r="E105" s="19">
        <f t="shared" si="3"/>
        <v>-56567</v>
      </c>
      <c r="F105" s="7">
        <v>-119695</v>
      </c>
      <c r="G105" s="7">
        <v>10856</v>
      </c>
      <c r="H105" s="7">
        <v>10200</v>
      </c>
      <c r="I105" s="7">
        <v>6515</v>
      </c>
      <c r="J105" s="7">
        <v>9728</v>
      </c>
      <c r="K105" s="7">
        <v>10198</v>
      </c>
      <c r="L105" s="7">
        <v>9289</v>
      </c>
      <c r="M105" s="7">
        <v>6342</v>
      </c>
      <c r="N105" s="7">
        <v>0</v>
      </c>
      <c r="O105" s="7">
        <v>0</v>
      </c>
      <c r="P105" s="7">
        <v>0</v>
      </c>
      <c r="Q105" s="7">
        <v>0</v>
      </c>
    </row>
    <row r="106" spans="1:22" x14ac:dyDescent="0.2">
      <c r="A106" s="16">
        <v>905000</v>
      </c>
      <c r="B106" s="25" t="s">
        <v>117</v>
      </c>
      <c r="C106" s="16" t="s">
        <v>42</v>
      </c>
      <c r="D106" s="18">
        <f t="shared" si="4"/>
        <v>905</v>
      </c>
      <c r="E106" s="19">
        <f t="shared" si="3"/>
        <v>92</v>
      </c>
      <c r="F106" s="7">
        <v>22</v>
      </c>
      <c r="G106" s="7">
        <v>0</v>
      </c>
      <c r="H106" s="7">
        <v>0</v>
      </c>
      <c r="I106" s="7">
        <v>51</v>
      </c>
      <c r="J106" s="7">
        <v>1</v>
      </c>
      <c r="K106" s="7">
        <v>0</v>
      </c>
      <c r="L106" s="7">
        <v>18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</row>
    <row r="107" spans="1:22" x14ac:dyDescent="0.2">
      <c r="A107" s="16">
        <v>908000</v>
      </c>
      <c r="B107" s="25" t="s">
        <v>118</v>
      </c>
      <c r="C107" s="16" t="s">
        <v>119</v>
      </c>
      <c r="D107" s="18">
        <f t="shared" si="4"/>
        <v>908</v>
      </c>
      <c r="E107" s="19">
        <f t="shared" ref="E107" si="5">SUM(F107:Q107)</f>
        <v>58</v>
      </c>
      <c r="F107" s="7">
        <v>0</v>
      </c>
      <c r="G107" s="7">
        <v>0</v>
      </c>
      <c r="H107" s="7">
        <v>6</v>
      </c>
      <c r="I107" s="7">
        <v>11</v>
      </c>
      <c r="J107" s="7">
        <v>8</v>
      </c>
      <c r="K107" s="7">
        <v>33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</row>
    <row r="108" spans="1:22" x14ac:dyDescent="0.2">
      <c r="A108" s="16">
        <v>908160</v>
      </c>
      <c r="B108" s="25" t="s">
        <v>120</v>
      </c>
      <c r="C108" s="16" t="s">
        <v>119</v>
      </c>
      <c r="D108" s="18">
        <f t="shared" si="4"/>
        <v>908</v>
      </c>
      <c r="E108" s="19">
        <f t="shared" si="3"/>
        <v>181901</v>
      </c>
      <c r="F108" s="7">
        <v>12373</v>
      </c>
      <c r="G108" s="7">
        <v>15259</v>
      </c>
      <c r="H108" s="7">
        <v>14063</v>
      </c>
      <c r="I108" s="7">
        <v>12687</v>
      </c>
      <c r="J108" s="7">
        <v>12722</v>
      </c>
      <c r="K108" s="7">
        <v>13348</v>
      </c>
      <c r="L108" s="7">
        <v>11499</v>
      </c>
      <c r="M108" s="7">
        <v>11914</v>
      </c>
      <c r="N108" s="7">
        <v>19325</v>
      </c>
      <c r="O108" s="7">
        <v>20731</v>
      </c>
      <c r="P108" s="7">
        <v>20336</v>
      </c>
      <c r="Q108" s="7">
        <v>17644</v>
      </c>
    </row>
    <row r="109" spans="1:22" x14ac:dyDescent="0.2">
      <c r="A109" s="16">
        <v>909650</v>
      </c>
      <c r="B109" s="25" t="s">
        <v>121</v>
      </c>
      <c r="C109" s="16" t="s">
        <v>119</v>
      </c>
      <c r="D109" s="18">
        <f t="shared" si="4"/>
        <v>909</v>
      </c>
      <c r="E109" s="19">
        <f t="shared" si="3"/>
        <v>5853</v>
      </c>
      <c r="F109" s="7">
        <v>1586</v>
      </c>
      <c r="G109" s="7">
        <v>0</v>
      </c>
      <c r="H109" s="7">
        <v>300</v>
      </c>
      <c r="I109" s="7">
        <v>183</v>
      </c>
      <c r="J109" s="7">
        <v>681</v>
      </c>
      <c r="K109" s="7">
        <v>0</v>
      </c>
      <c r="L109" s="7">
        <v>1540</v>
      </c>
      <c r="M109" s="7">
        <v>1563</v>
      </c>
      <c r="N109" s="7">
        <v>0</v>
      </c>
      <c r="O109" s="7">
        <v>0</v>
      </c>
      <c r="P109" s="7">
        <v>0</v>
      </c>
      <c r="Q109" s="7">
        <v>0</v>
      </c>
    </row>
    <row r="110" spans="1:22" x14ac:dyDescent="0.2">
      <c r="A110" s="16">
        <v>910000</v>
      </c>
      <c r="B110" s="25" t="s">
        <v>122</v>
      </c>
      <c r="C110" s="16" t="s">
        <v>119</v>
      </c>
      <c r="D110" s="18">
        <f t="shared" si="4"/>
        <v>910</v>
      </c>
      <c r="E110" s="19">
        <f t="shared" si="3"/>
        <v>418735</v>
      </c>
      <c r="F110" s="7">
        <v>36735</v>
      </c>
      <c r="G110" s="7">
        <v>32499</v>
      </c>
      <c r="H110" s="7">
        <v>36332</v>
      </c>
      <c r="I110" s="7">
        <v>34111</v>
      </c>
      <c r="J110" s="7">
        <v>29625</v>
      </c>
      <c r="K110" s="7">
        <v>32518</v>
      </c>
      <c r="L110" s="7">
        <v>38786</v>
      </c>
      <c r="M110" s="7">
        <v>34718</v>
      </c>
      <c r="N110" s="7">
        <v>36947</v>
      </c>
      <c r="O110" s="7">
        <v>35353</v>
      </c>
      <c r="P110" s="7">
        <v>36048</v>
      </c>
      <c r="Q110" s="7">
        <v>35063</v>
      </c>
      <c r="R110" s="27"/>
      <c r="S110" s="27"/>
    </row>
    <row r="111" spans="1:22" x14ac:dyDescent="0.2">
      <c r="A111" s="16">
        <v>910100</v>
      </c>
      <c r="B111" s="25" t="s">
        <v>123</v>
      </c>
      <c r="C111" s="16" t="s">
        <v>119</v>
      </c>
      <c r="D111" s="18">
        <f t="shared" si="4"/>
        <v>910</v>
      </c>
      <c r="E111" s="19">
        <f t="shared" si="3"/>
        <v>85775</v>
      </c>
      <c r="F111" s="7">
        <v>6</v>
      </c>
      <c r="G111" s="7">
        <v>243</v>
      </c>
      <c r="H111" s="7">
        <v>67</v>
      </c>
      <c r="I111" s="7">
        <v>16964</v>
      </c>
      <c r="J111" s="7">
        <v>13394</v>
      </c>
      <c r="K111" s="7">
        <v>-2</v>
      </c>
      <c r="L111" s="7">
        <v>7417</v>
      </c>
      <c r="M111" s="7">
        <v>7585</v>
      </c>
      <c r="N111" s="7">
        <v>9859</v>
      </c>
      <c r="O111" s="7">
        <v>10136</v>
      </c>
      <c r="P111" s="7">
        <v>9970</v>
      </c>
      <c r="Q111" s="7">
        <v>10136</v>
      </c>
    </row>
    <row r="112" spans="1:22" x14ac:dyDescent="0.2">
      <c r="A112" s="16">
        <v>912000</v>
      </c>
      <c r="B112" s="25" t="s">
        <v>124</v>
      </c>
      <c r="C112" s="16" t="s">
        <v>125</v>
      </c>
      <c r="D112" s="18">
        <f t="shared" si="4"/>
        <v>912</v>
      </c>
      <c r="E112" s="19">
        <f t="shared" si="3"/>
        <v>68272</v>
      </c>
      <c r="F112" s="7">
        <v>11952</v>
      </c>
      <c r="G112" s="7">
        <v>19713</v>
      </c>
      <c r="H112" s="7">
        <v>8300</v>
      </c>
      <c r="I112" s="7">
        <v>4321</v>
      </c>
      <c r="J112" s="7">
        <v>1998</v>
      </c>
      <c r="K112" s="7">
        <v>3774</v>
      </c>
      <c r="L112" s="7">
        <v>375</v>
      </c>
      <c r="M112" s="7">
        <v>4629</v>
      </c>
      <c r="N112" s="7">
        <v>1115</v>
      </c>
      <c r="O112" s="7">
        <v>1115</v>
      </c>
      <c r="P112" s="7">
        <v>5490</v>
      </c>
      <c r="Q112" s="7">
        <v>5490</v>
      </c>
    </row>
    <row r="113" spans="1:19" x14ac:dyDescent="0.2">
      <c r="A113" s="16">
        <v>913001</v>
      </c>
      <c r="B113" s="25" t="s">
        <v>126</v>
      </c>
      <c r="C113" s="16" t="s">
        <v>125</v>
      </c>
      <c r="D113" s="18">
        <f t="shared" si="4"/>
        <v>913</v>
      </c>
      <c r="E113" s="19">
        <f t="shared" si="3"/>
        <v>186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17</v>
      </c>
      <c r="O113" s="7">
        <v>135</v>
      </c>
      <c r="P113" s="7">
        <v>17</v>
      </c>
      <c r="Q113" s="7">
        <v>17</v>
      </c>
    </row>
    <row r="114" spans="1:19" x14ac:dyDescent="0.2">
      <c r="A114" s="16">
        <v>920000</v>
      </c>
      <c r="B114" s="25" t="s">
        <v>127</v>
      </c>
      <c r="C114" s="16" t="s">
        <v>128</v>
      </c>
      <c r="D114" s="18">
        <f t="shared" si="4"/>
        <v>920</v>
      </c>
      <c r="E114" s="19">
        <f t="shared" si="3"/>
        <v>2424292</v>
      </c>
      <c r="F114" s="7">
        <v>176979</v>
      </c>
      <c r="G114" s="7">
        <v>199815</v>
      </c>
      <c r="H114" s="7">
        <v>228026</v>
      </c>
      <c r="I114" s="7">
        <v>21597</v>
      </c>
      <c r="J114" s="7">
        <v>270847</v>
      </c>
      <c r="K114" s="7">
        <v>198317</v>
      </c>
      <c r="L114" s="7">
        <v>298633</v>
      </c>
      <c r="M114" s="7">
        <v>208022</v>
      </c>
      <c r="N114" s="7">
        <v>218996</v>
      </c>
      <c r="O114" s="7">
        <v>176887</v>
      </c>
      <c r="P114" s="7">
        <v>213091</v>
      </c>
      <c r="Q114" s="7">
        <v>213082</v>
      </c>
    </row>
    <row r="115" spans="1:19" x14ac:dyDescent="0.2">
      <c r="A115" s="16">
        <v>920100</v>
      </c>
      <c r="B115" s="25" t="s">
        <v>129</v>
      </c>
      <c r="C115" s="16" t="s">
        <v>128</v>
      </c>
      <c r="D115" s="18">
        <f t="shared" si="4"/>
        <v>920</v>
      </c>
      <c r="E115" s="19">
        <f t="shared" ref="E115" si="6">SUM(F115:Q115)</f>
        <v>54</v>
      </c>
      <c r="F115" s="7">
        <v>9</v>
      </c>
      <c r="G115" s="7">
        <v>8</v>
      </c>
      <c r="H115" s="7">
        <v>7</v>
      </c>
      <c r="I115" s="7">
        <v>7</v>
      </c>
      <c r="J115" s="7">
        <v>3</v>
      </c>
      <c r="K115" s="7">
        <v>0</v>
      </c>
      <c r="L115" s="7">
        <v>13</v>
      </c>
      <c r="M115" s="7">
        <v>7</v>
      </c>
      <c r="N115" s="7">
        <v>0</v>
      </c>
      <c r="O115" s="7">
        <v>0</v>
      </c>
      <c r="P115" s="7">
        <v>0</v>
      </c>
      <c r="Q115" s="7">
        <v>0</v>
      </c>
    </row>
    <row r="116" spans="1:19" x14ac:dyDescent="0.2">
      <c r="A116" s="16">
        <v>921100</v>
      </c>
      <c r="B116" s="25" t="s">
        <v>130</v>
      </c>
      <c r="C116" s="16" t="s">
        <v>128</v>
      </c>
      <c r="D116" s="18">
        <f t="shared" si="4"/>
        <v>921</v>
      </c>
      <c r="E116" s="19">
        <f t="shared" si="3"/>
        <v>14765</v>
      </c>
      <c r="F116" s="7">
        <v>6115</v>
      </c>
      <c r="G116" s="7">
        <v>55274</v>
      </c>
      <c r="H116" s="7">
        <v>-56235</v>
      </c>
      <c r="I116" s="7">
        <v>-14138</v>
      </c>
      <c r="J116" s="7">
        <v>22038</v>
      </c>
      <c r="K116" s="7">
        <v>19060</v>
      </c>
      <c r="L116" s="7">
        <v>11644</v>
      </c>
      <c r="M116" s="7">
        <v>-3417</v>
      </c>
      <c r="N116" s="7">
        <v>-6657</v>
      </c>
      <c r="O116" s="7">
        <v>-5450</v>
      </c>
      <c r="P116" s="7">
        <v>-6954</v>
      </c>
      <c r="Q116" s="7">
        <v>-6515</v>
      </c>
    </row>
    <row r="117" spans="1:19" x14ac:dyDescent="0.2">
      <c r="A117" s="16">
        <v>921110</v>
      </c>
      <c r="B117" s="25" t="s">
        <v>131</v>
      </c>
      <c r="C117" s="16" t="s">
        <v>128</v>
      </c>
      <c r="D117" s="18">
        <f t="shared" si="4"/>
        <v>921</v>
      </c>
      <c r="E117" s="19">
        <f t="shared" ref="E117" si="7">SUM(F117:Q117)</f>
        <v>-91</v>
      </c>
      <c r="F117" s="7">
        <v>0</v>
      </c>
      <c r="G117" s="7">
        <v>0</v>
      </c>
      <c r="H117" s="7">
        <v>20</v>
      </c>
      <c r="I117" s="7">
        <v>0</v>
      </c>
      <c r="J117" s="7">
        <v>0</v>
      </c>
      <c r="K117" s="7">
        <v>-113</v>
      </c>
      <c r="L117" s="7">
        <v>2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</row>
    <row r="118" spans="1:19" x14ac:dyDescent="0.2">
      <c r="A118" s="16">
        <v>921200</v>
      </c>
      <c r="B118" s="25" t="s">
        <v>132</v>
      </c>
      <c r="C118" s="16" t="s">
        <v>128</v>
      </c>
      <c r="D118" s="18">
        <f t="shared" si="4"/>
        <v>921</v>
      </c>
      <c r="E118" s="19">
        <f t="shared" si="3"/>
        <v>250031</v>
      </c>
      <c r="F118" s="7">
        <v>15335</v>
      </c>
      <c r="G118" s="7">
        <v>18595</v>
      </c>
      <c r="H118" s="7">
        <v>13436</v>
      </c>
      <c r="I118" s="7">
        <v>19774</v>
      </c>
      <c r="J118" s="7">
        <v>17293</v>
      </c>
      <c r="K118" s="7">
        <v>22037</v>
      </c>
      <c r="L118" s="7">
        <v>10755</v>
      </c>
      <c r="M118" s="7">
        <v>19957</v>
      </c>
      <c r="N118" s="7">
        <v>29915</v>
      </c>
      <c r="O118" s="7">
        <v>28744</v>
      </c>
      <c r="P118" s="7">
        <v>26476</v>
      </c>
      <c r="Q118" s="7">
        <v>27714</v>
      </c>
      <c r="R118" s="27"/>
      <c r="S118" s="27"/>
    </row>
    <row r="119" spans="1:19" x14ac:dyDescent="0.2">
      <c r="A119" s="16">
        <v>921300</v>
      </c>
      <c r="B119" s="25" t="s">
        <v>133</v>
      </c>
      <c r="C119" s="16" t="s">
        <v>128</v>
      </c>
      <c r="D119" s="18">
        <f t="shared" si="4"/>
        <v>921</v>
      </c>
      <c r="E119" s="19">
        <f t="shared" si="3"/>
        <v>61</v>
      </c>
      <c r="F119" s="7">
        <v>3</v>
      </c>
      <c r="G119" s="7">
        <v>46</v>
      </c>
      <c r="H119" s="7">
        <v>5</v>
      </c>
      <c r="I119" s="7">
        <v>0</v>
      </c>
      <c r="J119" s="7">
        <v>0</v>
      </c>
      <c r="K119" s="7">
        <v>0</v>
      </c>
      <c r="L119" s="7">
        <v>7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</row>
    <row r="120" spans="1:19" x14ac:dyDescent="0.2">
      <c r="A120" s="16">
        <v>921400</v>
      </c>
      <c r="B120" s="25" t="s">
        <v>134</v>
      </c>
      <c r="C120" s="16" t="s">
        <v>128</v>
      </c>
      <c r="D120" s="18">
        <f t="shared" si="4"/>
        <v>921</v>
      </c>
      <c r="E120" s="19">
        <f t="shared" si="3"/>
        <v>54981</v>
      </c>
      <c r="F120" s="7">
        <v>3973</v>
      </c>
      <c r="G120" s="7">
        <v>4112</v>
      </c>
      <c r="H120" s="7">
        <v>2157</v>
      </c>
      <c r="I120" s="7">
        <v>8101</v>
      </c>
      <c r="J120" s="7">
        <v>14060</v>
      </c>
      <c r="K120" s="7">
        <v>3746</v>
      </c>
      <c r="L120" s="7">
        <v>-15546</v>
      </c>
      <c r="M120" s="7">
        <v>3036</v>
      </c>
      <c r="N120" s="7">
        <v>7438</v>
      </c>
      <c r="O120" s="7">
        <v>7592</v>
      </c>
      <c r="P120" s="7">
        <v>8703</v>
      </c>
      <c r="Q120" s="7">
        <v>7609</v>
      </c>
    </row>
    <row r="121" spans="1:19" x14ac:dyDescent="0.2">
      <c r="A121" s="16">
        <v>921540</v>
      </c>
      <c r="B121" s="25" t="s">
        <v>135</v>
      </c>
      <c r="C121" s="16" t="s">
        <v>128</v>
      </c>
      <c r="D121" s="18">
        <f t="shared" si="4"/>
        <v>921</v>
      </c>
      <c r="E121" s="19">
        <f t="shared" si="3"/>
        <v>127552</v>
      </c>
      <c r="F121" s="7">
        <v>16964</v>
      </c>
      <c r="G121" s="7">
        <v>17132</v>
      </c>
      <c r="H121" s="7">
        <v>17412</v>
      </c>
      <c r="I121" s="7">
        <v>16957</v>
      </c>
      <c r="J121" s="7">
        <v>144</v>
      </c>
      <c r="K121" s="7">
        <v>161</v>
      </c>
      <c r="L121" s="7">
        <v>159</v>
      </c>
      <c r="M121" s="7">
        <v>3260</v>
      </c>
      <c r="N121" s="7">
        <v>13781</v>
      </c>
      <c r="O121" s="7">
        <v>14602</v>
      </c>
      <c r="P121" s="7">
        <v>12558</v>
      </c>
      <c r="Q121" s="7">
        <v>14422</v>
      </c>
    </row>
    <row r="122" spans="1:19" x14ac:dyDescent="0.2">
      <c r="A122" s="16">
        <v>921600</v>
      </c>
      <c r="B122" s="25" t="s">
        <v>136</v>
      </c>
      <c r="C122" s="16" t="s">
        <v>128</v>
      </c>
      <c r="D122" s="18">
        <f t="shared" si="4"/>
        <v>921</v>
      </c>
      <c r="E122" s="19">
        <f t="shared" si="3"/>
        <v>66</v>
      </c>
      <c r="F122" s="7">
        <v>15</v>
      </c>
      <c r="G122" s="7">
        <v>0</v>
      </c>
      <c r="H122" s="7">
        <v>31</v>
      </c>
      <c r="I122" s="7">
        <v>8</v>
      </c>
      <c r="J122" s="7">
        <v>0</v>
      </c>
      <c r="K122" s="7">
        <v>0</v>
      </c>
      <c r="L122" s="7">
        <v>12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</row>
    <row r="123" spans="1:19" x14ac:dyDescent="0.2">
      <c r="A123" s="16">
        <v>921980</v>
      </c>
      <c r="B123" s="25" t="s">
        <v>137</v>
      </c>
      <c r="C123" s="16" t="s">
        <v>128</v>
      </c>
      <c r="D123" s="18">
        <f t="shared" si="4"/>
        <v>921</v>
      </c>
      <c r="E123" s="19">
        <f t="shared" si="3"/>
        <v>1227448</v>
      </c>
      <c r="F123" s="7">
        <v>100465</v>
      </c>
      <c r="G123" s="7">
        <v>100033</v>
      </c>
      <c r="H123" s="7">
        <v>112532</v>
      </c>
      <c r="I123" s="7">
        <v>110910</v>
      </c>
      <c r="J123" s="7">
        <v>95176</v>
      </c>
      <c r="K123" s="7">
        <v>106435</v>
      </c>
      <c r="L123" s="7">
        <v>105063</v>
      </c>
      <c r="M123" s="7">
        <v>103974</v>
      </c>
      <c r="N123" s="7">
        <v>97545</v>
      </c>
      <c r="O123" s="7">
        <v>98388</v>
      </c>
      <c r="P123" s="7">
        <v>98409</v>
      </c>
      <c r="Q123" s="7">
        <v>98518</v>
      </c>
    </row>
    <row r="124" spans="1:19" x14ac:dyDescent="0.2">
      <c r="A124" s="16">
        <v>923000</v>
      </c>
      <c r="B124" s="25" t="s">
        <v>138</v>
      </c>
      <c r="C124" s="16" t="s">
        <v>128</v>
      </c>
      <c r="D124" s="18">
        <f t="shared" si="4"/>
        <v>923</v>
      </c>
      <c r="E124" s="19">
        <f t="shared" si="3"/>
        <v>638836</v>
      </c>
      <c r="F124" s="7">
        <v>65903</v>
      </c>
      <c r="G124" s="7">
        <v>76135</v>
      </c>
      <c r="H124" s="7">
        <v>43633</v>
      </c>
      <c r="I124" s="7">
        <v>53133</v>
      </c>
      <c r="J124" s="7">
        <v>63341</v>
      </c>
      <c r="K124" s="7">
        <v>44248</v>
      </c>
      <c r="L124" s="7">
        <v>58641</v>
      </c>
      <c r="M124" s="7">
        <v>52625</v>
      </c>
      <c r="N124" s="7">
        <v>41558</v>
      </c>
      <c r="O124" s="7">
        <v>46899</v>
      </c>
      <c r="P124" s="7">
        <v>53434</v>
      </c>
      <c r="Q124" s="7">
        <v>39286</v>
      </c>
    </row>
    <row r="125" spans="1:19" x14ac:dyDescent="0.2">
      <c r="A125" s="16">
        <v>923980</v>
      </c>
      <c r="B125" s="25" t="s">
        <v>139</v>
      </c>
      <c r="C125" s="16" t="s">
        <v>128</v>
      </c>
      <c r="D125" s="18">
        <f t="shared" si="4"/>
        <v>923</v>
      </c>
      <c r="E125" s="19">
        <f t="shared" si="3"/>
        <v>13959</v>
      </c>
      <c r="F125" s="7">
        <v>-1518</v>
      </c>
      <c r="G125" s="7">
        <v>1571</v>
      </c>
      <c r="H125" s="7">
        <v>-5825</v>
      </c>
      <c r="I125" s="7">
        <v>-1562</v>
      </c>
      <c r="J125" s="7">
        <v>-147</v>
      </c>
      <c r="K125" s="7">
        <v>-1982</v>
      </c>
      <c r="L125" s="7">
        <v>1843</v>
      </c>
      <c r="M125" s="7">
        <v>-1448</v>
      </c>
      <c r="N125" s="7">
        <v>5286</v>
      </c>
      <c r="O125" s="7">
        <v>5286</v>
      </c>
      <c r="P125" s="7">
        <v>6384</v>
      </c>
      <c r="Q125" s="7">
        <v>6071</v>
      </c>
    </row>
    <row r="126" spans="1:19" x14ac:dyDescent="0.2">
      <c r="A126" s="16">
        <v>924000</v>
      </c>
      <c r="B126" s="25" t="s">
        <v>140</v>
      </c>
      <c r="C126" s="16" t="s">
        <v>128</v>
      </c>
      <c r="D126" s="18">
        <f t="shared" si="4"/>
        <v>924</v>
      </c>
      <c r="E126" s="19">
        <f t="shared" si="3"/>
        <v>-1914</v>
      </c>
      <c r="F126" s="7">
        <v>-894</v>
      </c>
      <c r="G126" s="7">
        <v>281</v>
      </c>
      <c r="H126" s="7">
        <v>281</v>
      </c>
      <c r="I126" s="7">
        <v>-894</v>
      </c>
      <c r="J126" s="7">
        <v>458</v>
      </c>
      <c r="K126" s="7">
        <v>442</v>
      </c>
      <c r="L126" s="7">
        <v>-770</v>
      </c>
      <c r="M126" s="7">
        <v>405</v>
      </c>
      <c r="N126" s="7">
        <v>-462</v>
      </c>
      <c r="O126" s="7">
        <v>-1343</v>
      </c>
      <c r="P126" s="7">
        <v>1044</v>
      </c>
      <c r="Q126" s="7">
        <v>-462</v>
      </c>
    </row>
    <row r="127" spans="1:19" x14ac:dyDescent="0.2">
      <c r="A127" s="16">
        <v>924050</v>
      </c>
      <c r="B127" s="25" t="s">
        <v>141</v>
      </c>
      <c r="C127" s="16" t="s">
        <v>128</v>
      </c>
      <c r="D127" s="18">
        <f t="shared" si="4"/>
        <v>924</v>
      </c>
      <c r="E127" s="19">
        <f t="shared" si="3"/>
        <v>1343</v>
      </c>
      <c r="F127" s="7">
        <v>125</v>
      </c>
      <c r="G127" s="7">
        <v>125</v>
      </c>
      <c r="H127" s="7">
        <v>125</v>
      </c>
      <c r="I127" s="7">
        <v>125</v>
      </c>
      <c r="J127" s="7">
        <v>119</v>
      </c>
      <c r="K127" s="7">
        <v>64</v>
      </c>
      <c r="L127" s="7">
        <v>92</v>
      </c>
      <c r="M127" s="7">
        <v>92</v>
      </c>
      <c r="N127" s="7">
        <v>119</v>
      </c>
      <c r="O127" s="7">
        <v>119</v>
      </c>
      <c r="P127" s="7">
        <v>119</v>
      </c>
      <c r="Q127" s="7">
        <v>119</v>
      </c>
    </row>
    <row r="128" spans="1:19" x14ac:dyDescent="0.2">
      <c r="A128" s="16">
        <v>924980</v>
      </c>
      <c r="B128" s="25" t="s">
        <v>142</v>
      </c>
      <c r="C128" s="16" t="s">
        <v>128</v>
      </c>
      <c r="D128" s="18">
        <f t="shared" si="4"/>
        <v>924</v>
      </c>
      <c r="E128" s="19">
        <f t="shared" si="3"/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</row>
    <row r="129" spans="1:19" x14ac:dyDescent="0.2">
      <c r="A129" s="16">
        <v>925000</v>
      </c>
      <c r="B129" s="25" t="s">
        <v>143</v>
      </c>
      <c r="C129" s="16" t="s">
        <v>128</v>
      </c>
      <c r="D129" s="18">
        <f t="shared" si="4"/>
        <v>925</v>
      </c>
      <c r="E129" s="19">
        <f t="shared" si="3"/>
        <v>3505</v>
      </c>
      <c r="F129" s="7">
        <v>731</v>
      </c>
      <c r="G129" s="7">
        <v>33</v>
      </c>
      <c r="H129" s="7">
        <v>54</v>
      </c>
      <c r="I129" s="7">
        <v>-3</v>
      </c>
      <c r="J129" s="7">
        <v>825</v>
      </c>
      <c r="K129" s="7">
        <v>221</v>
      </c>
      <c r="L129" s="7">
        <v>416</v>
      </c>
      <c r="M129" s="7">
        <v>764</v>
      </c>
      <c r="N129" s="7">
        <v>116</v>
      </c>
      <c r="O129" s="7">
        <v>116</v>
      </c>
      <c r="P129" s="7">
        <v>116</v>
      </c>
      <c r="Q129" s="7">
        <v>116</v>
      </c>
    </row>
    <row r="130" spans="1:19" x14ac:dyDescent="0.2">
      <c r="A130" s="16">
        <v>925051</v>
      </c>
      <c r="B130" s="25" t="s">
        <v>144</v>
      </c>
      <c r="C130" s="16" t="s">
        <v>128</v>
      </c>
      <c r="D130" s="18">
        <f t="shared" si="4"/>
        <v>925</v>
      </c>
      <c r="E130" s="19">
        <f t="shared" si="3"/>
        <v>226875</v>
      </c>
      <c r="F130" s="7">
        <v>17150</v>
      </c>
      <c r="G130" s="7">
        <v>17150</v>
      </c>
      <c r="H130" s="7">
        <v>17150</v>
      </c>
      <c r="I130" s="7">
        <v>17150</v>
      </c>
      <c r="J130" s="7">
        <v>19662</v>
      </c>
      <c r="K130" s="7">
        <v>20151</v>
      </c>
      <c r="L130" s="7">
        <v>19907</v>
      </c>
      <c r="M130" s="7">
        <v>19907</v>
      </c>
      <c r="N130" s="7">
        <v>19662</v>
      </c>
      <c r="O130" s="7">
        <v>19662</v>
      </c>
      <c r="P130" s="7">
        <v>19662</v>
      </c>
      <c r="Q130" s="7">
        <v>19662</v>
      </c>
    </row>
    <row r="131" spans="1:19" x14ac:dyDescent="0.2">
      <c r="A131" s="16">
        <v>925052</v>
      </c>
      <c r="B131" s="25" t="s">
        <v>145</v>
      </c>
      <c r="C131" s="16" t="s">
        <v>128</v>
      </c>
      <c r="D131" s="18">
        <f t="shared" si="4"/>
        <v>925</v>
      </c>
      <c r="E131" s="19">
        <f t="shared" ref="E131:E156" si="8">SUM(F131:Q131)</f>
        <v>1769</v>
      </c>
      <c r="F131" s="7">
        <v>182</v>
      </c>
      <c r="G131" s="7">
        <v>182</v>
      </c>
      <c r="H131" s="7">
        <v>182</v>
      </c>
      <c r="I131" s="7">
        <v>182</v>
      </c>
      <c r="J131" s="7">
        <v>125</v>
      </c>
      <c r="K131" s="7">
        <v>146</v>
      </c>
      <c r="L131" s="7">
        <v>135</v>
      </c>
      <c r="M131" s="7">
        <v>135</v>
      </c>
      <c r="N131" s="7">
        <v>125</v>
      </c>
      <c r="O131" s="7">
        <v>125</v>
      </c>
      <c r="P131" s="7">
        <v>125</v>
      </c>
      <c r="Q131" s="7">
        <v>125</v>
      </c>
    </row>
    <row r="132" spans="1:19" x14ac:dyDescent="0.2">
      <c r="A132" s="16">
        <v>925100</v>
      </c>
      <c r="B132" s="25" t="s">
        <v>146</v>
      </c>
      <c r="C132" s="16" t="s">
        <v>128</v>
      </c>
      <c r="D132" s="18">
        <f t="shared" si="4"/>
        <v>925</v>
      </c>
      <c r="E132" s="19">
        <f t="shared" si="8"/>
        <v>-1</v>
      </c>
      <c r="F132" s="7">
        <v>0</v>
      </c>
      <c r="G132" s="7">
        <v>0</v>
      </c>
      <c r="H132" s="7">
        <v>1</v>
      </c>
      <c r="I132" s="7">
        <v>0</v>
      </c>
      <c r="J132" s="7">
        <v>3</v>
      </c>
      <c r="K132" s="7">
        <v>0</v>
      </c>
      <c r="L132" s="7">
        <v>0</v>
      </c>
      <c r="M132" s="7">
        <v>-5</v>
      </c>
      <c r="N132" s="7">
        <v>0</v>
      </c>
      <c r="O132" s="7">
        <v>0</v>
      </c>
      <c r="P132" s="7">
        <v>0</v>
      </c>
      <c r="Q132" s="7">
        <v>0</v>
      </c>
    </row>
    <row r="133" spans="1:19" x14ac:dyDescent="0.2">
      <c r="A133" s="16">
        <v>925200</v>
      </c>
      <c r="B133" s="25" t="s">
        <v>147</v>
      </c>
      <c r="C133" s="16" t="s">
        <v>128</v>
      </c>
      <c r="D133" s="18">
        <f t="shared" si="4"/>
        <v>925</v>
      </c>
      <c r="E133" s="19">
        <f t="shared" si="8"/>
        <v>359</v>
      </c>
      <c r="F133" s="7">
        <v>8</v>
      </c>
      <c r="G133" s="7">
        <v>5</v>
      </c>
      <c r="H133" s="7">
        <v>5</v>
      </c>
      <c r="I133" s="7">
        <v>4</v>
      </c>
      <c r="J133" s="7">
        <v>7</v>
      </c>
      <c r="K133" s="7">
        <v>10</v>
      </c>
      <c r="L133" s="7">
        <v>4</v>
      </c>
      <c r="M133" s="7">
        <v>4</v>
      </c>
      <c r="N133" s="7">
        <v>78</v>
      </c>
      <c r="O133" s="7">
        <v>78</v>
      </c>
      <c r="P133" s="7">
        <v>78</v>
      </c>
      <c r="Q133" s="7">
        <v>78</v>
      </c>
    </row>
    <row r="134" spans="1:19" x14ac:dyDescent="0.2">
      <c r="A134" s="16">
        <v>925300</v>
      </c>
      <c r="B134" s="25" t="s">
        <v>148</v>
      </c>
      <c r="C134" s="16" t="s">
        <v>128</v>
      </c>
      <c r="D134" s="18">
        <f t="shared" si="4"/>
        <v>925</v>
      </c>
      <c r="E134" s="19">
        <f t="shared" si="8"/>
        <v>25782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25782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</row>
    <row r="135" spans="1:19" x14ac:dyDescent="0.2">
      <c r="A135" s="16">
        <v>925980</v>
      </c>
      <c r="B135" s="25" t="s">
        <v>149</v>
      </c>
      <c r="C135" s="16" t="s">
        <v>128</v>
      </c>
      <c r="D135" s="18">
        <f t="shared" si="4"/>
        <v>925</v>
      </c>
      <c r="E135" s="19">
        <f t="shared" si="8"/>
        <v>5383</v>
      </c>
      <c r="F135" s="7">
        <v>581</v>
      </c>
      <c r="G135" s="7">
        <v>419</v>
      </c>
      <c r="H135" s="7">
        <v>419</v>
      </c>
      <c r="I135" s="7">
        <v>419</v>
      </c>
      <c r="J135" s="7">
        <v>0</v>
      </c>
      <c r="K135" s="7">
        <v>863</v>
      </c>
      <c r="L135" s="7">
        <v>431</v>
      </c>
      <c r="M135" s="7">
        <v>431</v>
      </c>
      <c r="N135" s="7">
        <v>455</v>
      </c>
      <c r="O135" s="7">
        <v>455</v>
      </c>
      <c r="P135" s="7">
        <v>455</v>
      </c>
      <c r="Q135" s="7">
        <v>455</v>
      </c>
    </row>
    <row r="136" spans="1:19" x14ac:dyDescent="0.2">
      <c r="A136" s="16">
        <v>926000</v>
      </c>
      <c r="B136" s="25" t="s">
        <v>150</v>
      </c>
      <c r="C136" s="16" t="s">
        <v>128</v>
      </c>
      <c r="D136" s="18">
        <f t="shared" si="4"/>
        <v>926</v>
      </c>
      <c r="E136" s="19">
        <f t="shared" si="8"/>
        <v>1165926</v>
      </c>
      <c r="F136" s="7">
        <v>94397</v>
      </c>
      <c r="G136" s="7">
        <v>79224</v>
      </c>
      <c r="H136" s="7">
        <v>85239</v>
      </c>
      <c r="I136" s="7">
        <v>30300</v>
      </c>
      <c r="J136" s="7">
        <v>184355</v>
      </c>
      <c r="K136" s="7">
        <v>94468</v>
      </c>
      <c r="L136" s="7">
        <v>104648</v>
      </c>
      <c r="M136" s="7">
        <v>84009</v>
      </c>
      <c r="N136" s="7">
        <v>99665</v>
      </c>
      <c r="O136" s="7">
        <v>115092</v>
      </c>
      <c r="P136" s="7">
        <v>110229</v>
      </c>
      <c r="Q136" s="7">
        <v>84300</v>
      </c>
    </row>
    <row r="137" spans="1:19" x14ac:dyDescent="0.2">
      <c r="A137" s="16">
        <v>926430</v>
      </c>
      <c r="B137" s="25" t="s">
        <v>151</v>
      </c>
      <c r="C137" s="16" t="s">
        <v>128</v>
      </c>
      <c r="D137" s="18">
        <f t="shared" si="4"/>
        <v>926</v>
      </c>
      <c r="E137" s="19">
        <f t="shared" si="8"/>
        <v>4445</v>
      </c>
      <c r="F137" s="7">
        <v>0</v>
      </c>
      <c r="G137" s="7">
        <v>0</v>
      </c>
      <c r="H137" s="7">
        <v>5</v>
      </c>
      <c r="I137" s="7">
        <v>1642</v>
      </c>
      <c r="J137" s="7">
        <v>-1155</v>
      </c>
      <c r="K137" s="7">
        <v>0</v>
      </c>
      <c r="L137" s="7">
        <v>0</v>
      </c>
      <c r="M137" s="7">
        <v>24</v>
      </c>
      <c r="N137" s="7">
        <v>0</v>
      </c>
      <c r="O137" s="7">
        <v>3929</v>
      </c>
      <c r="P137" s="7">
        <v>0</v>
      </c>
      <c r="Q137" s="7">
        <v>0</v>
      </c>
    </row>
    <row r="138" spans="1:19" x14ac:dyDescent="0.2">
      <c r="A138" s="16">
        <v>926600</v>
      </c>
      <c r="B138" s="25" t="s">
        <v>152</v>
      </c>
      <c r="C138" s="16" t="s">
        <v>128</v>
      </c>
      <c r="D138" s="18">
        <f t="shared" si="4"/>
        <v>926</v>
      </c>
      <c r="E138" s="19">
        <f t="shared" si="8"/>
        <v>402869</v>
      </c>
      <c r="F138" s="7">
        <v>83599</v>
      </c>
      <c r="G138" s="7">
        <v>26136</v>
      </c>
      <c r="H138" s="7">
        <v>-18429</v>
      </c>
      <c r="I138" s="7">
        <v>65966</v>
      </c>
      <c r="J138" s="7">
        <v>101043</v>
      </c>
      <c r="K138" s="7">
        <v>-57265</v>
      </c>
      <c r="L138" s="7">
        <v>-5658</v>
      </c>
      <c r="M138" s="7">
        <v>36117</v>
      </c>
      <c r="N138" s="7">
        <v>38257</v>
      </c>
      <c r="O138" s="7">
        <v>43619</v>
      </c>
      <c r="P138" s="7">
        <v>44925</v>
      </c>
      <c r="Q138" s="7">
        <v>44559</v>
      </c>
    </row>
    <row r="139" spans="1:19" x14ac:dyDescent="0.2">
      <c r="A139" s="16">
        <v>926999</v>
      </c>
      <c r="B139" s="25" t="s">
        <v>153</v>
      </c>
      <c r="C139" s="16" t="s">
        <v>128</v>
      </c>
      <c r="D139" s="18">
        <f t="shared" si="4"/>
        <v>926</v>
      </c>
      <c r="E139" s="19">
        <f t="shared" si="8"/>
        <v>-163769</v>
      </c>
      <c r="F139" s="7">
        <v>88787</v>
      </c>
      <c r="G139" s="7">
        <v>-37713</v>
      </c>
      <c r="H139" s="7">
        <v>-37713</v>
      </c>
      <c r="I139" s="7">
        <v>-33526</v>
      </c>
      <c r="J139" s="7">
        <v>-16547</v>
      </c>
      <c r="K139" s="7">
        <v>-16547</v>
      </c>
      <c r="L139" s="7">
        <v>-16547</v>
      </c>
      <c r="M139" s="7">
        <v>-16547</v>
      </c>
      <c r="N139" s="7">
        <v>-19354</v>
      </c>
      <c r="O139" s="7">
        <v>-19354</v>
      </c>
      <c r="P139" s="7">
        <v>-19354</v>
      </c>
      <c r="Q139" s="7">
        <v>-19354</v>
      </c>
      <c r="R139" s="27"/>
      <c r="S139" s="27"/>
    </row>
    <row r="140" spans="1:19" x14ac:dyDescent="0.2">
      <c r="A140" s="16">
        <v>928000</v>
      </c>
      <c r="B140" s="25" t="s">
        <v>154</v>
      </c>
      <c r="C140" s="16" t="s">
        <v>128</v>
      </c>
      <c r="D140" s="18">
        <f t="shared" si="4"/>
        <v>928</v>
      </c>
      <c r="E140" s="19">
        <f>SUM(F140:Q140)</f>
        <v>69377</v>
      </c>
      <c r="F140" s="7">
        <v>0</v>
      </c>
      <c r="G140" s="7">
        <v>0</v>
      </c>
      <c r="H140" s="7">
        <v>2288</v>
      </c>
      <c r="I140" s="7">
        <v>1322</v>
      </c>
      <c r="J140" s="7">
        <v>0</v>
      </c>
      <c r="K140" s="7">
        <v>532</v>
      </c>
      <c r="L140" s="7">
        <v>3439</v>
      </c>
      <c r="M140" s="7">
        <v>1592</v>
      </c>
      <c r="N140" s="7">
        <v>15051</v>
      </c>
      <c r="O140" s="7">
        <v>15051</v>
      </c>
      <c r="P140" s="7">
        <v>15051</v>
      </c>
      <c r="Q140" s="7">
        <v>15051</v>
      </c>
      <c r="R140" s="27"/>
      <c r="S140" s="27"/>
    </row>
    <row r="141" spans="1:19" x14ac:dyDescent="0.2">
      <c r="A141" s="16">
        <v>928006</v>
      </c>
      <c r="B141" s="25" t="s">
        <v>155</v>
      </c>
      <c r="C141" s="16" t="s">
        <v>128</v>
      </c>
      <c r="D141" s="18">
        <f t="shared" ref="D141:D154" si="9">VALUE(LEFT(A141,3))</f>
        <v>928</v>
      </c>
      <c r="E141" s="19">
        <f t="shared" si="8"/>
        <v>169892</v>
      </c>
      <c r="F141" s="7">
        <v>19364</v>
      </c>
      <c r="G141" s="7">
        <v>19364</v>
      </c>
      <c r="H141" s="7">
        <v>19364</v>
      </c>
      <c r="I141" s="7">
        <v>19364</v>
      </c>
      <c r="J141" s="7">
        <v>19364</v>
      </c>
      <c r="K141" s="7">
        <v>19364</v>
      </c>
      <c r="L141" s="7">
        <v>19364</v>
      </c>
      <c r="M141" s="7">
        <v>19364</v>
      </c>
      <c r="N141" s="7">
        <v>3745</v>
      </c>
      <c r="O141" s="7">
        <v>3745</v>
      </c>
      <c r="P141" s="7">
        <v>3745</v>
      </c>
      <c r="Q141" s="7">
        <v>3745</v>
      </c>
    </row>
    <row r="142" spans="1:19" x14ac:dyDescent="0.2">
      <c r="A142" s="16">
        <v>929000</v>
      </c>
      <c r="B142" s="25" t="s">
        <v>156</v>
      </c>
      <c r="C142" s="16" t="s">
        <v>128</v>
      </c>
      <c r="D142" s="18">
        <f t="shared" si="9"/>
        <v>929</v>
      </c>
      <c r="E142" s="19">
        <f t="shared" si="8"/>
        <v>-22939</v>
      </c>
      <c r="F142" s="7">
        <v>-33</v>
      </c>
      <c r="G142" s="7">
        <v>-47</v>
      </c>
      <c r="H142" s="7">
        <v>-281</v>
      </c>
      <c r="I142" s="7">
        <v>-1054</v>
      </c>
      <c r="J142" s="7">
        <v>-4399</v>
      </c>
      <c r="K142" s="7">
        <v>-7274</v>
      </c>
      <c r="L142" s="7">
        <v>-6548</v>
      </c>
      <c r="M142" s="7">
        <v>-3303</v>
      </c>
      <c r="N142" s="7">
        <v>0</v>
      </c>
      <c r="O142" s="7">
        <v>0</v>
      </c>
      <c r="P142" s="7">
        <v>0</v>
      </c>
      <c r="Q142" s="7">
        <v>0</v>
      </c>
    </row>
    <row r="143" spans="1:19" x14ac:dyDescent="0.2">
      <c r="A143" s="16">
        <v>929500</v>
      </c>
      <c r="B143" s="25" t="s">
        <v>157</v>
      </c>
      <c r="C143" s="16" t="s">
        <v>128</v>
      </c>
      <c r="D143" s="18">
        <f t="shared" si="9"/>
        <v>929</v>
      </c>
      <c r="E143" s="19">
        <f t="shared" si="8"/>
        <v>-446424</v>
      </c>
      <c r="F143" s="7">
        <v>-37373</v>
      </c>
      <c r="G143" s="7">
        <v>-39616</v>
      </c>
      <c r="H143" s="7">
        <v>-51551</v>
      </c>
      <c r="I143" s="7">
        <v>-25581</v>
      </c>
      <c r="J143" s="7">
        <v>-22273</v>
      </c>
      <c r="K143" s="7">
        <v>-25821</v>
      </c>
      <c r="L143" s="7">
        <v>-27951</v>
      </c>
      <c r="M143" s="7">
        <v>-26518</v>
      </c>
      <c r="N143" s="7">
        <v>-60839</v>
      </c>
      <c r="O143" s="7">
        <v>-42967</v>
      </c>
      <c r="P143" s="7">
        <v>-42967</v>
      </c>
      <c r="Q143" s="7">
        <v>-42967</v>
      </c>
    </row>
    <row r="144" spans="1:19" x14ac:dyDescent="0.2">
      <c r="A144" s="16">
        <v>930150</v>
      </c>
      <c r="B144" s="25" t="s">
        <v>158</v>
      </c>
      <c r="C144" s="16" t="s">
        <v>128</v>
      </c>
      <c r="D144" s="18">
        <f t="shared" si="9"/>
        <v>930</v>
      </c>
      <c r="E144" s="19">
        <f t="shared" si="8"/>
        <v>82924</v>
      </c>
      <c r="F144" s="7">
        <v>269</v>
      </c>
      <c r="G144" s="7">
        <v>9415</v>
      </c>
      <c r="H144" s="7">
        <v>321</v>
      </c>
      <c r="I144" s="7">
        <v>499</v>
      </c>
      <c r="J144" s="7">
        <v>28134</v>
      </c>
      <c r="K144" s="7">
        <v>-353</v>
      </c>
      <c r="L144" s="7">
        <v>297</v>
      </c>
      <c r="M144" s="7">
        <v>313</v>
      </c>
      <c r="N144" s="7">
        <v>10861</v>
      </c>
      <c r="O144" s="7">
        <v>11448</v>
      </c>
      <c r="P144" s="7">
        <v>10860</v>
      </c>
      <c r="Q144" s="7">
        <v>10860</v>
      </c>
    </row>
    <row r="145" spans="1:19" x14ac:dyDescent="0.2">
      <c r="A145" s="16">
        <v>930200</v>
      </c>
      <c r="B145" s="25" t="s">
        <v>159</v>
      </c>
      <c r="C145" s="16" t="s">
        <v>128</v>
      </c>
      <c r="D145" s="18">
        <f t="shared" si="9"/>
        <v>930</v>
      </c>
      <c r="E145" s="19">
        <f t="shared" si="8"/>
        <v>691257</v>
      </c>
      <c r="F145" s="7">
        <v>25258</v>
      </c>
      <c r="G145" s="7">
        <v>19513</v>
      </c>
      <c r="H145" s="7">
        <v>32448</v>
      </c>
      <c r="I145" s="7">
        <v>221468</v>
      </c>
      <c r="J145" s="7">
        <v>72869</v>
      </c>
      <c r="K145" s="7">
        <v>91858</v>
      </c>
      <c r="L145" s="7">
        <v>90218</v>
      </c>
      <c r="M145" s="7">
        <v>76510</v>
      </c>
      <c r="N145" s="7">
        <v>17099</v>
      </c>
      <c r="O145" s="7">
        <v>15543</v>
      </c>
      <c r="P145" s="7">
        <v>13824</v>
      </c>
      <c r="Q145" s="7">
        <v>14649</v>
      </c>
      <c r="R145" s="27"/>
      <c r="S145" s="27"/>
    </row>
    <row r="146" spans="1:19" x14ac:dyDescent="0.2">
      <c r="A146" s="16">
        <v>930220</v>
      </c>
      <c r="B146" s="25" t="s">
        <v>160</v>
      </c>
      <c r="C146" s="16" t="s">
        <v>128</v>
      </c>
      <c r="D146" s="18">
        <f t="shared" si="9"/>
        <v>930</v>
      </c>
      <c r="E146" s="19">
        <f t="shared" si="8"/>
        <v>188</v>
      </c>
      <c r="F146" s="7">
        <v>0</v>
      </c>
      <c r="G146" s="7">
        <v>0</v>
      </c>
      <c r="H146" s="7">
        <v>0</v>
      </c>
      <c r="I146" s="7">
        <v>0</v>
      </c>
      <c r="J146" s="7">
        <v>188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</row>
    <row r="147" spans="1:19" x14ac:dyDescent="0.2">
      <c r="A147" s="16">
        <v>930230</v>
      </c>
      <c r="B147" s="25" t="s">
        <v>161</v>
      </c>
      <c r="C147" s="16" t="s">
        <v>128</v>
      </c>
      <c r="D147" s="18">
        <f t="shared" si="9"/>
        <v>930</v>
      </c>
      <c r="E147" s="19">
        <f t="shared" si="8"/>
        <v>12384</v>
      </c>
      <c r="F147" s="7">
        <v>144</v>
      </c>
      <c r="G147" s="7">
        <v>2584</v>
      </c>
      <c r="H147" s="7">
        <v>2934</v>
      </c>
      <c r="I147" s="7">
        <v>53</v>
      </c>
      <c r="J147" s="7">
        <v>1573</v>
      </c>
      <c r="K147" s="7">
        <v>0</v>
      </c>
      <c r="L147" s="7">
        <v>38</v>
      </c>
      <c r="M147" s="7">
        <v>1130</v>
      </c>
      <c r="N147" s="7">
        <v>1043</v>
      </c>
      <c r="O147" s="7">
        <v>949</v>
      </c>
      <c r="P147" s="7">
        <v>949</v>
      </c>
      <c r="Q147" s="7">
        <v>987</v>
      </c>
    </row>
    <row r="148" spans="1:19" x14ac:dyDescent="0.2">
      <c r="A148" s="16">
        <v>930240</v>
      </c>
      <c r="B148" s="25" t="s">
        <v>162</v>
      </c>
      <c r="C148" s="16" t="s">
        <v>128</v>
      </c>
      <c r="D148" s="18">
        <f t="shared" si="9"/>
        <v>930</v>
      </c>
      <c r="E148" s="19">
        <f t="shared" si="8"/>
        <v>20768</v>
      </c>
      <c r="F148" s="7">
        <v>0</v>
      </c>
      <c r="G148" s="7">
        <v>2229</v>
      </c>
      <c r="H148" s="7">
        <v>0</v>
      </c>
      <c r="I148" s="7">
        <v>2279</v>
      </c>
      <c r="J148" s="7">
        <v>0</v>
      </c>
      <c r="K148" s="7">
        <v>65</v>
      </c>
      <c r="L148" s="7">
        <v>2</v>
      </c>
      <c r="M148" s="7">
        <v>2434</v>
      </c>
      <c r="N148" s="7">
        <v>11515</v>
      </c>
      <c r="O148" s="7">
        <v>0</v>
      </c>
      <c r="P148" s="7">
        <v>2244</v>
      </c>
      <c r="Q148" s="7">
        <v>0</v>
      </c>
    </row>
    <row r="149" spans="1:19" x14ac:dyDescent="0.2">
      <c r="A149" s="16">
        <v>930250</v>
      </c>
      <c r="B149" s="25" t="s">
        <v>163</v>
      </c>
      <c r="C149" s="16" t="s">
        <v>128</v>
      </c>
      <c r="D149" s="18">
        <f t="shared" si="9"/>
        <v>930</v>
      </c>
      <c r="E149" s="19">
        <f t="shared" si="8"/>
        <v>691</v>
      </c>
      <c r="F149" s="7">
        <v>50</v>
      </c>
      <c r="G149" s="7">
        <v>79</v>
      </c>
      <c r="H149" s="7">
        <v>164</v>
      </c>
      <c r="I149" s="7">
        <v>0</v>
      </c>
      <c r="J149" s="7">
        <v>23</v>
      </c>
      <c r="K149" s="7">
        <v>137</v>
      </c>
      <c r="L149" s="7">
        <v>75</v>
      </c>
      <c r="M149" s="7">
        <v>150</v>
      </c>
      <c r="N149" s="7">
        <v>1</v>
      </c>
      <c r="O149" s="7">
        <v>6</v>
      </c>
      <c r="P149" s="7">
        <v>3</v>
      </c>
      <c r="Q149" s="7">
        <v>3</v>
      </c>
    </row>
    <row r="150" spans="1:19" x14ac:dyDescent="0.2">
      <c r="A150" s="16">
        <v>930700</v>
      </c>
      <c r="B150" s="25" t="s">
        <v>164</v>
      </c>
      <c r="C150" s="16" t="s">
        <v>128</v>
      </c>
      <c r="D150" s="18">
        <f t="shared" si="9"/>
        <v>930</v>
      </c>
      <c r="E150" s="19">
        <f t="shared" si="8"/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</row>
    <row r="151" spans="1:19" x14ac:dyDescent="0.2">
      <c r="A151" s="16">
        <v>930940</v>
      </c>
      <c r="B151" s="25" t="s">
        <v>165</v>
      </c>
      <c r="C151" s="16" t="s">
        <v>128</v>
      </c>
      <c r="D151" s="18">
        <f t="shared" si="9"/>
        <v>930</v>
      </c>
      <c r="E151" s="19">
        <f t="shared" si="8"/>
        <v>58474</v>
      </c>
      <c r="F151" s="7">
        <v>4343</v>
      </c>
      <c r="G151" s="7">
        <v>5805</v>
      </c>
      <c r="H151" s="7">
        <v>5986</v>
      </c>
      <c r="I151" s="7">
        <v>-2267</v>
      </c>
      <c r="J151" s="7">
        <v>5786</v>
      </c>
      <c r="K151" s="7">
        <v>5766</v>
      </c>
      <c r="L151" s="7">
        <v>4599</v>
      </c>
      <c r="M151" s="7">
        <v>5303</v>
      </c>
      <c r="N151" s="7">
        <v>5788</v>
      </c>
      <c r="O151" s="7">
        <v>5789</v>
      </c>
      <c r="P151" s="7">
        <v>5788</v>
      </c>
      <c r="Q151" s="7">
        <v>5788</v>
      </c>
    </row>
    <row r="152" spans="1:19" x14ac:dyDescent="0.2">
      <c r="A152" s="16">
        <v>931001</v>
      </c>
      <c r="B152" s="25" t="s">
        <v>166</v>
      </c>
      <c r="C152" s="16" t="s">
        <v>128</v>
      </c>
      <c r="D152" s="18">
        <f t="shared" si="9"/>
        <v>931</v>
      </c>
      <c r="E152" s="19">
        <f t="shared" si="8"/>
        <v>83625</v>
      </c>
      <c r="F152" s="7">
        <v>8722</v>
      </c>
      <c r="G152" s="7">
        <v>5990</v>
      </c>
      <c r="H152" s="7">
        <v>9140</v>
      </c>
      <c r="I152" s="7">
        <v>8246</v>
      </c>
      <c r="J152" s="7">
        <v>5679</v>
      </c>
      <c r="K152" s="7">
        <v>4000</v>
      </c>
      <c r="L152" s="7">
        <v>7289</v>
      </c>
      <c r="M152" s="7">
        <v>5129</v>
      </c>
      <c r="N152" s="7">
        <v>7236</v>
      </c>
      <c r="O152" s="7">
        <v>7310</v>
      </c>
      <c r="P152" s="7">
        <v>7776</v>
      </c>
      <c r="Q152" s="7">
        <v>7108</v>
      </c>
    </row>
    <row r="153" spans="1:19" x14ac:dyDescent="0.2">
      <c r="A153" s="16">
        <v>931008</v>
      </c>
      <c r="B153" s="25" t="s">
        <v>167</v>
      </c>
      <c r="C153" s="16" t="s">
        <v>128</v>
      </c>
      <c r="D153" s="18">
        <f t="shared" si="9"/>
        <v>931</v>
      </c>
      <c r="E153" s="19">
        <f t="shared" si="8"/>
        <v>747239</v>
      </c>
      <c r="F153" s="7">
        <v>73395</v>
      </c>
      <c r="G153" s="7">
        <v>72276</v>
      </c>
      <c r="H153" s="7">
        <v>72770</v>
      </c>
      <c r="I153" s="7">
        <v>72736</v>
      </c>
      <c r="J153" s="7">
        <v>73311</v>
      </c>
      <c r="K153" s="7">
        <v>73399</v>
      </c>
      <c r="L153" s="7">
        <v>73529</v>
      </c>
      <c r="M153" s="7">
        <v>73223</v>
      </c>
      <c r="N153" s="7">
        <v>40650</v>
      </c>
      <c r="O153" s="7">
        <v>40650</v>
      </c>
      <c r="P153" s="7">
        <v>40650</v>
      </c>
      <c r="Q153" s="7">
        <v>40650</v>
      </c>
    </row>
    <row r="154" spans="1:19" x14ac:dyDescent="0.2">
      <c r="A154" s="16">
        <v>932000</v>
      </c>
      <c r="B154" s="25" t="s">
        <v>168</v>
      </c>
      <c r="C154" s="16" t="s">
        <v>128</v>
      </c>
      <c r="D154" s="18">
        <f t="shared" si="9"/>
        <v>932</v>
      </c>
      <c r="E154" s="19">
        <f t="shared" si="8"/>
        <v>-11463</v>
      </c>
      <c r="F154" s="7">
        <v>-6908</v>
      </c>
      <c r="G154" s="7">
        <v>812</v>
      </c>
      <c r="H154" s="7">
        <v>1745</v>
      </c>
      <c r="I154" s="7">
        <v>-5655</v>
      </c>
      <c r="J154" s="7">
        <v>2383</v>
      </c>
      <c r="K154" s="7">
        <v>4278</v>
      </c>
      <c r="L154" s="7">
        <v>-15244</v>
      </c>
      <c r="M154" s="7">
        <v>6153</v>
      </c>
      <c r="N154" s="7">
        <v>321</v>
      </c>
      <c r="O154" s="7">
        <v>217</v>
      </c>
      <c r="P154" s="7">
        <v>217</v>
      </c>
      <c r="Q154" s="7">
        <v>218</v>
      </c>
    </row>
    <row r="155" spans="1:19" x14ac:dyDescent="0.2">
      <c r="A155" s="16">
        <v>935200</v>
      </c>
      <c r="B155" s="25" t="s">
        <v>169</v>
      </c>
      <c r="C155" s="16" t="s">
        <v>170</v>
      </c>
      <c r="D155" s="18">
        <f>VALUE(LEFT(A155,3))</f>
        <v>935</v>
      </c>
      <c r="E155" s="19">
        <f t="shared" si="8"/>
        <v>37</v>
      </c>
      <c r="F155" s="7">
        <v>260</v>
      </c>
      <c r="G155" s="7">
        <v>-441</v>
      </c>
      <c r="H155" s="7">
        <v>13</v>
      </c>
      <c r="I155" s="7">
        <v>71</v>
      </c>
      <c r="J155" s="7">
        <v>34</v>
      </c>
      <c r="K155" s="7">
        <v>-134</v>
      </c>
      <c r="L155" s="7">
        <v>97</v>
      </c>
      <c r="M155" s="7">
        <v>33</v>
      </c>
      <c r="N155" s="7">
        <v>26</v>
      </c>
      <c r="O155" s="7">
        <v>26</v>
      </c>
      <c r="P155" s="7">
        <v>26</v>
      </c>
      <c r="Q155" s="7">
        <v>26</v>
      </c>
    </row>
    <row r="156" spans="1:19" x14ac:dyDescent="0.2">
      <c r="A156" s="16">
        <v>935250</v>
      </c>
      <c r="B156" s="25" t="s">
        <v>171</v>
      </c>
      <c r="C156" s="16" t="s">
        <v>170</v>
      </c>
      <c r="D156" s="18">
        <f>VALUE(LEFT(A156,3))</f>
        <v>935</v>
      </c>
      <c r="E156" s="19">
        <f t="shared" si="8"/>
        <v>151</v>
      </c>
      <c r="F156" s="7">
        <v>0</v>
      </c>
      <c r="G156" s="7">
        <v>0</v>
      </c>
      <c r="H156" s="7">
        <v>0</v>
      </c>
      <c r="I156" s="7">
        <v>0</v>
      </c>
      <c r="J156" s="7">
        <v>151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</row>
    <row r="157" spans="1:19" x14ac:dyDescent="0.2"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9" x14ac:dyDescent="0.2">
      <c r="B158" s="2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9" x14ac:dyDescent="0.2">
      <c r="A159" s="18"/>
      <c r="B159" s="29" t="s">
        <v>172</v>
      </c>
      <c r="C159" s="18" t="s">
        <v>46</v>
      </c>
      <c r="D159" s="18"/>
      <c r="E159" s="19">
        <f>SUM(F159:Q159)</f>
        <v>158225682</v>
      </c>
      <c r="F159" s="19">
        <f>SUMIF(CODE,C159,Base1)</f>
        <v>4757080</v>
      </c>
      <c r="G159" s="19">
        <f>SUMIF(CODE,C159,Base2)</f>
        <v>6101583</v>
      </c>
      <c r="H159" s="19">
        <f>SUMIF(CODE,C159,Base3)</f>
        <v>10594957</v>
      </c>
      <c r="I159" s="19">
        <f>SUMIF(CODE,C159,Base4)</f>
        <v>21102425</v>
      </c>
      <c r="J159" s="19">
        <f>SUMIF(CODE,C159,Base5)</f>
        <v>28038182</v>
      </c>
      <c r="K159" s="19">
        <f>SUMIF(CODE,C159,Base6)</f>
        <v>27866125</v>
      </c>
      <c r="L159" s="19">
        <f>SUMIF(CODE,C159,Base7)</f>
        <v>20549537</v>
      </c>
      <c r="M159" s="19">
        <f>SUMIF(CODE,C159,Base8)</f>
        <v>12842609</v>
      </c>
      <c r="N159" s="19">
        <f>SUMIF(CODE,C159,Base9)</f>
        <v>6660025</v>
      </c>
      <c r="O159" s="19">
        <f>SUMIF(CODE,C159,Base10)</f>
        <v>6366344</v>
      </c>
      <c r="P159" s="19">
        <f>SUMIF(CODE,C159,Base11)</f>
        <v>6440248</v>
      </c>
      <c r="Q159" s="19">
        <f>SUMIF(CODE,C159,Base12)</f>
        <v>6906567</v>
      </c>
    </row>
    <row r="160" spans="1:19" x14ac:dyDescent="0.2">
      <c r="A160" s="18"/>
      <c r="B160" s="30" t="s">
        <v>173</v>
      </c>
      <c r="C160" s="18"/>
      <c r="D160" s="18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1:17" x14ac:dyDescent="0.2">
      <c r="A161" s="18"/>
      <c r="B161" s="31" t="s">
        <v>174</v>
      </c>
      <c r="C161" s="18" t="s">
        <v>80</v>
      </c>
      <c r="D161" s="18"/>
      <c r="E161" s="19">
        <f>SUM(F161:Q161)</f>
        <v>63048771</v>
      </c>
      <c r="F161" s="19">
        <f>SUMIF(CODE,C161,Base1)</f>
        <v>1090034</v>
      </c>
      <c r="G161" s="19">
        <f>SUMIF(CODE,C161,Base2)</f>
        <v>1588460</v>
      </c>
      <c r="H161" s="19">
        <f>SUMIF(CODE,C161,Base3)</f>
        <v>4620249</v>
      </c>
      <c r="I161" s="19">
        <f>SUMIF(CODE,C161,Base4)</f>
        <v>8538829</v>
      </c>
      <c r="J161" s="19">
        <f>SUMIF(CODE,C161,Base5)</f>
        <v>13013844</v>
      </c>
      <c r="K161" s="19">
        <f>SUMIF(CODE,C161,Base6)</f>
        <v>12717779</v>
      </c>
      <c r="L161" s="19">
        <f>SUMIF(CODE,C161,Base7)</f>
        <v>8731908</v>
      </c>
      <c r="M161" s="19">
        <f>SUMIF(CODE,C161,Base8)</f>
        <v>5259600</v>
      </c>
      <c r="N161" s="19">
        <f>SUMIF(CODE,C161,Base9)</f>
        <v>1654158</v>
      </c>
      <c r="O161" s="19">
        <f>SUMIF(CODE,C161,Base10)</f>
        <v>1658776</v>
      </c>
      <c r="P161" s="19">
        <f>SUMIF(CODE,C161,Base11)</f>
        <v>1863944</v>
      </c>
      <c r="Q161" s="19">
        <f>SUMIF(CODE,C161,Base12)</f>
        <v>2311190</v>
      </c>
    </row>
    <row r="162" spans="1:17" x14ac:dyDescent="0.2">
      <c r="A162" s="18"/>
      <c r="B162" s="31"/>
      <c r="C162" s="18"/>
      <c r="D162" s="18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1:17" x14ac:dyDescent="0.2">
      <c r="A163" s="18"/>
      <c r="B163" s="30" t="s">
        <v>175</v>
      </c>
      <c r="C163" s="18"/>
      <c r="D163" s="18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1:17" x14ac:dyDescent="0.2">
      <c r="A164" s="18"/>
      <c r="B164" s="31" t="s">
        <v>176</v>
      </c>
      <c r="C164" s="18" t="s">
        <v>72</v>
      </c>
      <c r="D164" s="18"/>
      <c r="E164" s="19">
        <f t="shared" ref="E164:E171" si="10">SUM(F164:Q164)</f>
        <v>640925</v>
      </c>
      <c r="F164" s="19">
        <f t="shared" ref="F164:F171" si="11">SUMIF(CODE,C164,Base1)</f>
        <v>43293</v>
      </c>
      <c r="G164" s="19">
        <f t="shared" ref="G164:G171" si="12">SUMIF(CODE,C164,Base2)</f>
        <v>76803</v>
      </c>
      <c r="H164" s="19">
        <f t="shared" ref="H164:H171" si="13">SUMIF(CODE,C164,Base3)</f>
        <v>56821</v>
      </c>
      <c r="I164" s="19">
        <f t="shared" ref="I164:I171" si="14">SUMIF(CODE,C164,Base4)</f>
        <v>53083</v>
      </c>
      <c r="J164" s="19">
        <f t="shared" ref="J164:J171" si="15">SUMIF(CODE,C164,Base5)</f>
        <v>51302</v>
      </c>
      <c r="K164" s="19">
        <f t="shared" ref="K164:K171" si="16">SUMIF(CODE,C164,Base6)</f>
        <v>61916</v>
      </c>
      <c r="L164" s="19">
        <f t="shared" ref="L164:L171" si="17">SUMIF(CODE,C164,Base7)</f>
        <v>48231</v>
      </c>
      <c r="M164" s="19">
        <f t="shared" ref="M164:M171" si="18">SUMIF(CODE,C164,Base8)</f>
        <v>49758</v>
      </c>
      <c r="N164" s="19">
        <f t="shared" ref="N164:N171" si="19">SUMIF(CODE,C164,Base9)</f>
        <v>53040</v>
      </c>
      <c r="O164" s="19">
        <f t="shared" ref="O164:O171" si="20">SUMIF(CODE,C164,Base10)</f>
        <v>48753</v>
      </c>
      <c r="P164" s="19">
        <f t="shared" ref="P164:P171" si="21">SUMIF(CODE,C164,Base11)</f>
        <v>48894</v>
      </c>
      <c r="Q164" s="19">
        <f t="shared" ref="Q164:Q171" si="22">SUMIF(CODE,C164,Base12)</f>
        <v>49031</v>
      </c>
    </row>
    <row r="165" spans="1:17" x14ac:dyDescent="0.2">
      <c r="A165" s="18"/>
      <c r="B165" s="31" t="s">
        <v>177</v>
      </c>
      <c r="C165" s="18" t="s">
        <v>42</v>
      </c>
      <c r="D165" s="18"/>
      <c r="E165" s="19">
        <f t="shared" si="10"/>
        <v>4394540</v>
      </c>
      <c r="F165" s="19">
        <f t="shared" si="11"/>
        <v>234265</v>
      </c>
      <c r="G165" s="19">
        <f t="shared" si="12"/>
        <v>539228</v>
      </c>
      <c r="H165" s="19">
        <f t="shared" si="13"/>
        <v>326343</v>
      </c>
      <c r="I165" s="19">
        <f t="shared" si="14"/>
        <v>380945</v>
      </c>
      <c r="J165" s="19">
        <f t="shared" si="15"/>
        <v>268650</v>
      </c>
      <c r="K165" s="19">
        <f t="shared" si="16"/>
        <v>354332</v>
      </c>
      <c r="L165" s="19">
        <f t="shared" si="17"/>
        <v>362781</v>
      </c>
      <c r="M165" s="19">
        <f t="shared" si="18"/>
        <v>324524</v>
      </c>
      <c r="N165" s="19">
        <f t="shared" si="19"/>
        <v>423064</v>
      </c>
      <c r="O165" s="19">
        <f t="shared" si="20"/>
        <v>396665</v>
      </c>
      <c r="P165" s="19">
        <f t="shared" si="21"/>
        <v>386654</v>
      </c>
      <c r="Q165" s="19">
        <f t="shared" si="22"/>
        <v>397089</v>
      </c>
    </row>
    <row r="166" spans="1:17" x14ac:dyDescent="0.2">
      <c r="A166" s="18"/>
      <c r="B166" s="31" t="s">
        <v>178</v>
      </c>
      <c r="C166" s="18" t="s">
        <v>119</v>
      </c>
      <c r="D166" s="18"/>
      <c r="E166" s="19">
        <f t="shared" si="10"/>
        <v>692322</v>
      </c>
      <c r="F166" s="19">
        <f t="shared" si="11"/>
        <v>50700</v>
      </c>
      <c r="G166" s="19">
        <f t="shared" si="12"/>
        <v>48001</v>
      </c>
      <c r="H166" s="19">
        <f t="shared" si="13"/>
        <v>50768</v>
      </c>
      <c r="I166" s="19">
        <f t="shared" si="14"/>
        <v>63956</v>
      </c>
      <c r="J166" s="19">
        <f t="shared" si="15"/>
        <v>56430</v>
      </c>
      <c r="K166" s="19">
        <f t="shared" si="16"/>
        <v>45897</v>
      </c>
      <c r="L166" s="19">
        <f t="shared" si="17"/>
        <v>59242</v>
      </c>
      <c r="M166" s="19">
        <f t="shared" si="18"/>
        <v>55780</v>
      </c>
      <c r="N166" s="19">
        <f t="shared" si="19"/>
        <v>66131</v>
      </c>
      <c r="O166" s="19">
        <f t="shared" si="20"/>
        <v>66220</v>
      </c>
      <c r="P166" s="19">
        <f t="shared" si="21"/>
        <v>66354</v>
      </c>
      <c r="Q166" s="19">
        <f t="shared" si="22"/>
        <v>62843</v>
      </c>
    </row>
    <row r="167" spans="1:17" x14ac:dyDescent="0.2">
      <c r="A167" s="18"/>
      <c r="B167" s="31" t="s">
        <v>179</v>
      </c>
      <c r="C167" s="18" t="s">
        <v>125</v>
      </c>
      <c r="D167" s="18"/>
      <c r="E167" s="19">
        <f t="shared" si="10"/>
        <v>68458</v>
      </c>
      <c r="F167" s="19">
        <f t="shared" si="11"/>
        <v>11952</v>
      </c>
      <c r="G167" s="19">
        <f t="shared" si="12"/>
        <v>19713</v>
      </c>
      <c r="H167" s="19">
        <f t="shared" si="13"/>
        <v>8300</v>
      </c>
      <c r="I167" s="19">
        <f t="shared" si="14"/>
        <v>4321</v>
      </c>
      <c r="J167" s="19">
        <f t="shared" si="15"/>
        <v>1998</v>
      </c>
      <c r="K167" s="19">
        <f t="shared" si="16"/>
        <v>3774</v>
      </c>
      <c r="L167" s="19">
        <f t="shared" si="17"/>
        <v>375</v>
      </c>
      <c r="M167" s="19">
        <f t="shared" si="18"/>
        <v>4629</v>
      </c>
      <c r="N167" s="19">
        <f t="shared" si="19"/>
        <v>1132</v>
      </c>
      <c r="O167" s="19">
        <f t="shared" si="20"/>
        <v>1250</v>
      </c>
      <c r="P167" s="19">
        <f t="shared" si="21"/>
        <v>5507</v>
      </c>
      <c r="Q167" s="19">
        <f t="shared" si="22"/>
        <v>5507</v>
      </c>
    </row>
    <row r="168" spans="1:17" x14ac:dyDescent="0.2">
      <c r="A168" s="18"/>
      <c r="B168" s="31" t="s">
        <v>180</v>
      </c>
      <c r="C168" s="18" t="s">
        <v>88</v>
      </c>
      <c r="D168" s="18"/>
      <c r="E168" s="19">
        <f t="shared" si="10"/>
        <v>-783734</v>
      </c>
      <c r="F168" s="19">
        <f t="shared" si="11"/>
        <v>407</v>
      </c>
      <c r="G168" s="19">
        <f t="shared" si="12"/>
        <v>355</v>
      </c>
      <c r="H168" s="19">
        <f t="shared" si="13"/>
        <v>274</v>
      </c>
      <c r="I168" s="19">
        <f t="shared" si="14"/>
        <v>-704003</v>
      </c>
      <c r="J168" s="19">
        <f t="shared" si="15"/>
        <v>603</v>
      </c>
      <c r="K168" s="19">
        <f t="shared" si="16"/>
        <v>328</v>
      </c>
      <c r="L168" s="19">
        <f t="shared" si="17"/>
        <v>-85117</v>
      </c>
      <c r="M168" s="19">
        <f t="shared" si="18"/>
        <v>427</v>
      </c>
      <c r="N168" s="19">
        <f t="shared" si="19"/>
        <v>748</v>
      </c>
      <c r="O168" s="19">
        <f t="shared" si="20"/>
        <v>748</v>
      </c>
      <c r="P168" s="19">
        <f t="shared" si="21"/>
        <v>748</v>
      </c>
      <c r="Q168" s="19">
        <f t="shared" si="22"/>
        <v>748</v>
      </c>
    </row>
    <row r="169" spans="1:17" x14ac:dyDescent="0.2">
      <c r="A169" s="18"/>
      <c r="B169" s="31" t="s">
        <v>181</v>
      </c>
      <c r="C169" s="18" t="s">
        <v>94</v>
      </c>
      <c r="D169" s="18"/>
      <c r="E169" s="19">
        <f t="shared" si="10"/>
        <v>6386938</v>
      </c>
      <c r="F169" s="19">
        <f t="shared" si="11"/>
        <v>331195</v>
      </c>
      <c r="G169" s="19">
        <f t="shared" si="12"/>
        <v>383061</v>
      </c>
      <c r="H169" s="19">
        <f t="shared" si="13"/>
        <v>545790</v>
      </c>
      <c r="I169" s="19">
        <f t="shared" si="14"/>
        <v>320809</v>
      </c>
      <c r="J169" s="19">
        <f t="shared" si="15"/>
        <v>672952</v>
      </c>
      <c r="K169" s="19">
        <f t="shared" si="16"/>
        <v>394137</v>
      </c>
      <c r="L169" s="19">
        <f t="shared" si="17"/>
        <v>504364</v>
      </c>
      <c r="M169" s="19">
        <f t="shared" si="18"/>
        <v>455387</v>
      </c>
      <c r="N169" s="19">
        <f t="shared" si="19"/>
        <v>750329</v>
      </c>
      <c r="O169" s="19">
        <f t="shared" si="20"/>
        <v>711916</v>
      </c>
      <c r="P169" s="19">
        <f t="shared" si="21"/>
        <v>650402</v>
      </c>
      <c r="Q169" s="19">
        <f t="shared" si="22"/>
        <v>666596</v>
      </c>
    </row>
    <row r="170" spans="1:17" x14ac:dyDescent="0.2">
      <c r="A170" s="18"/>
      <c r="B170" s="31" t="s">
        <v>182</v>
      </c>
      <c r="C170" s="18" t="s">
        <v>128</v>
      </c>
      <c r="D170" s="18"/>
      <c r="E170" s="19">
        <f t="shared" si="10"/>
        <v>7880519</v>
      </c>
      <c r="F170" s="19">
        <f t="shared" si="11"/>
        <v>756140</v>
      </c>
      <c r="G170" s="19">
        <f t="shared" si="12"/>
        <v>656967</v>
      </c>
      <c r="H170" s="19">
        <f t="shared" si="13"/>
        <v>497846</v>
      </c>
      <c r="I170" s="19">
        <f t="shared" si="14"/>
        <v>587562</v>
      </c>
      <c r="J170" s="19">
        <f t="shared" si="15"/>
        <v>954288</v>
      </c>
      <c r="K170" s="19">
        <f t="shared" si="16"/>
        <v>600413</v>
      </c>
      <c r="L170" s="19">
        <f t="shared" si="17"/>
        <v>748773</v>
      </c>
      <c r="M170" s="19">
        <f t="shared" si="18"/>
        <v>672832</v>
      </c>
      <c r="N170" s="19">
        <f t="shared" si="19"/>
        <v>598994</v>
      </c>
      <c r="O170" s="19">
        <f t="shared" si="20"/>
        <v>593187</v>
      </c>
      <c r="P170" s="19">
        <f t="shared" si="21"/>
        <v>627640</v>
      </c>
      <c r="Q170" s="19">
        <f t="shared" si="22"/>
        <v>585877</v>
      </c>
    </row>
    <row r="171" spans="1:17" x14ac:dyDescent="0.2">
      <c r="A171" s="18"/>
      <c r="B171" s="31" t="s">
        <v>136</v>
      </c>
      <c r="C171" s="18" t="s">
        <v>15</v>
      </c>
      <c r="D171" s="18"/>
      <c r="E171" s="19">
        <f t="shared" si="10"/>
        <v>-2322763</v>
      </c>
      <c r="F171" s="19">
        <f t="shared" si="11"/>
        <v>-10017</v>
      </c>
      <c r="G171" s="19">
        <f t="shared" si="12"/>
        <v>-13642</v>
      </c>
      <c r="H171" s="19">
        <f t="shared" si="13"/>
        <v>-26047</v>
      </c>
      <c r="I171" s="19">
        <f t="shared" si="14"/>
        <v>-1586962</v>
      </c>
      <c r="J171" s="19">
        <f t="shared" si="15"/>
        <v>-132149</v>
      </c>
      <c r="K171" s="19">
        <f t="shared" si="16"/>
        <v>-129415</v>
      </c>
      <c r="L171" s="19">
        <f t="shared" si="17"/>
        <v>-430362</v>
      </c>
      <c r="M171" s="19">
        <f t="shared" si="18"/>
        <v>5831</v>
      </c>
      <c r="N171" s="19">
        <f t="shared" si="19"/>
        <v>0</v>
      </c>
      <c r="O171" s="19">
        <f t="shared" si="20"/>
        <v>0</v>
      </c>
      <c r="P171" s="19">
        <f t="shared" si="21"/>
        <v>0</v>
      </c>
      <c r="Q171" s="19">
        <f t="shared" si="22"/>
        <v>0</v>
      </c>
    </row>
    <row r="172" spans="1:17" x14ac:dyDescent="0.2">
      <c r="A172" s="18"/>
      <c r="B172" s="30" t="s">
        <v>183</v>
      </c>
      <c r="C172" s="18"/>
      <c r="D172" s="18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1:17" x14ac:dyDescent="0.2">
      <c r="B173" s="31" t="s">
        <v>176</v>
      </c>
      <c r="C173" s="1" t="s">
        <v>78</v>
      </c>
      <c r="E173" s="7">
        <f>SUM(F173:Q173)</f>
        <v>0</v>
      </c>
      <c r="F173" s="7">
        <f>SUMIF(CODE,C173,Base1)</f>
        <v>0</v>
      </c>
      <c r="G173" s="7">
        <f>SUMIF(CODE,C173,Base2)</f>
        <v>0</v>
      </c>
      <c r="H173" s="7">
        <f>SUMIF(CODE,C173,Base3)</f>
        <v>0</v>
      </c>
      <c r="I173" s="7">
        <f>SUMIF(CODE,C173,Base4)</f>
        <v>0</v>
      </c>
      <c r="J173" s="7">
        <f>SUMIF(CODE,C173,Base5)</f>
        <v>0</v>
      </c>
      <c r="K173" s="7">
        <f>SUMIF(CODE,C173,Base6)</f>
        <v>0</v>
      </c>
      <c r="L173" s="7">
        <f>SUMIF(CODE,C173,Base7)</f>
        <v>0</v>
      </c>
      <c r="M173" s="7">
        <f>SUMIF(CODE,C173,Base8)</f>
        <v>0</v>
      </c>
      <c r="N173" s="7">
        <f>SUMIF(CODE,C173,Base9)</f>
        <v>0</v>
      </c>
      <c r="O173" s="7">
        <f>SUMIF(CODE,C173,Base10)</f>
        <v>0</v>
      </c>
      <c r="P173" s="7">
        <f>SUMIF(CODE,C173,Base11)</f>
        <v>0</v>
      </c>
      <c r="Q173" s="7">
        <f>SUMIF(CODE,C173,Base12)</f>
        <v>0</v>
      </c>
    </row>
    <row r="174" spans="1:17" x14ac:dyDescent="0.2">
      <c r="B174" s="31" t="s">
        <v>180</v>
      </c>
      <c r="C174" s="1" t="s">
        <v>92</v>
      </c>
      <c r="E174" s="7">
        <f>SUM(F174:Q174)</f>
        <v>342588</v>
      </c>
      <c r="F174" s="7">
        <f>SUMIF(CODE,C174,Base1)</f>
        <v>2639</v>
      </c>
      <c r="G174" s="7">
        <f>SUMIF(CODE,C174,Base2)</f>
        <v>12059</v>
      </c>
      <c r="H174" s="7">
        <f>SUMIF(CODE,C174,Base3)</f>
        <v>10763</v>
      </c>
      <c r="I174" s="7">
        <f>SUMIF(CODE,C174,Base4)</f>
        <v>73534</v>
      </c>
      <c r="J174" s="7">
        <f>SUMIF(CODE,C174,Base5)</f>
        <v>2346</v>
      </c>
      <c r="K174" s="7">
        <f>SUMIF(CODE,C174,Base6)</f>
        <v>58179</v>
      </c>
      <c r="L174" s="7">
        <f>SUMIF(CODE,C174,Base7)</f>
        <v>3313</v>
      </c>
      <c r="M174" s="7">
        <f>SUMIF(CODE,C174,Base8)</f>
        <v>68983</v>
      </c>
      <c r="N174" s="7">
        <f>SUMIF(CODE,C174,Base9)</f>
        <v>54971</v>
      </c>
      <c r="O174" s="7">
        <f>SUMIF(CODE,C174,Base10)</f>
        <v>18282</v>
      </c>
      <c r="P174" s="7">
        <f>SUMIF(CODE,C174,Base11)</f>
        <v>14538</v>
      </c>
      <c r="Q174" s="7">
        <f>SUMIF(CODE,C174,Base12)</f>
        <v>22981</v>
      </c>
    </row>
    <row r="175" spans="1:17" x14ac:dyDescent="0.2">
      <c r="B175" s="31" t="s">
        <v>181</v>
      </c>
      <c r="C175" s="1" t="s">
        <v>102</v>
      </c>
      <c r="E175" s="7">
        <f>SUM(F175:Q175)</f>
        <v>1921166</v>
      </c>
      <c r="F175" s="7">
        <f>SUMIF(CODE,C175,Base1)</f>
        <v>128657</v>
      </c>
      <c r="G175" s="7">
        <f>SUMIF(CODE,C175,Base2)</f>
        <v>167395</v>
      </c>
      <c r="H175" s="7">
        <f>SUMIF(CODE,C175,Base3)</f>
        <v>271504</v>
      </c>
      <c r="I175" s="7">
        <f>SUMIF(CODE,C175,Base4)</f>
        <v>168313</v>
      </c>
      <c r="J175" s="7">
        <f>SUMIF(CODE,C175,Base5)</f>
        <v>-13281</v>
      </c>
      <c r="K175" s="7">
        <f>SUMIF(CODE,C175,Base6)</f>
        <v>123375</v>
      </c>
      <c r="L175" s="7">
        <f>SUMIF(CODE,C175,Base7)</f>
        <v>253403</v>
      </c>
      <c r="M175" s="7">
        <f>SUMIF(CODE,C175,Base8)</f>
        <v>114261</v>
      </c>
      <c r="N175" s="7">
        <f>SUMIF(CODE,C175,Base9)</f>
        <v>193693</v>
      </c>
      <c r="O175" s="7">
        <f>SUMIF(CODE,C175,Base10)</f>
        <v>156829</v>
      </c>
      <c r="P175" s="7">
        <f>SUMIF(CODE,C175,Base11)</f>
        <v>197748</v>
      </c>
      <c r="Q175" s="7">
        <f>SUMIF(CODE,C175,Base12)</f>
        <v>159269</v>
      </c>
    </row>
    <row r="176" spans="1:17" x14ac:dyDescent="0.2">
      <c r="B176" s="31" t="s">
        <v>182</v>
      </c>
      <c r="C176" s="1" t="s">
        <v>170</v>
      </c>
      <c r="E176" s="7">
        <f>SUM(F176:Q176)</f>
        <v>188</v>
      </c>
      <c r="F176" s="7">
        <f>SUMIF(CODE,C176,Base1)</f>
        <v>260</v>
      </c>
      <c r="G176" s="7">
        <f>SUMIF(CODE,C176,Base2)</f>
        <v>-441</v>
      </c>
      <c r="H176" s="7">
        <f>SUMIF(CODE,C176,Base3)</f>
        <v>13</v>
      </c>
      <c r="I176" s="7">
        <f>SUMIF(CODE,C176,Base4)</f>
        <v>71</v>
      </c>
      <c r="J176" s="7">
        <f>SUMIF(CODE,C176,Base5)</f>
        <v>185</v>
      </c>
      <c r="K176" s="7">
        <f>SUMIF(CODE,C176,Base6)</f>
        <v>-134</v>
      </c>
      <c r="L176" s="7">
        <f>SUMIF(CODE,C176,Base7)</f>
        <v>97</v>
      </c>
      <c r="M176" s="7">
        <f>SUMIF(CODE,C176,Base8)</f>
        <v>33</v>
      </c>
      <c r="N176" s="7">
        <f>SUMIF(CODE,C176,Base9)</f>
        <v>26</v>
      </c>
      <c r="O176" s="7">
        <f>SUMIF(CODE,C176,Base10)</f>
        <v>26</v>
      </c>
      <c r="P176" s="7">
        <f>SUMIF(CODE,C176,Base11)</f>
        <v>26</v>
      </c>
      <c r="Q176" s="7">
        <f>SUMIF(CODE,C176,Base12)</f>
        <v>26</v>
      </c>
    </row>
    <row r="177" spans="2:17" x14ac:dyDescent="0.2">
      <c r="B177" s="32" t="s">
        <v>184</v>
      </c>
      <c r="E177" s="7">
        <f>SUM(E164:E171)+SUM(E173:E176)</f>
        <v>19221147</v>
      </c>
      <c r="F177" s="7">
        <f>SUM(F164:F171)+SUM(F173:F176)</f>
        <v>1549491</v>
      </c>
      <c r="G177" s="7">
        <f>SUM(G164:G171)+SUM(G173:G176)</f>
        <v>1889499</v>
      </c>
      <c r="H177" s="7">
        <f t="shared" ref="H177:Q177" si="23">SUM(H164:H171)+SUM(H173:H176)</f>
        <v>1742375</v>
      </c>
      <c r="I177" s="7">
        <f t="shared" si="23"/>
        <v>-638371</v>
      </c>
      <c r="J177" s="7">
        <f t="shared" si="23"/>
        <v>1863324</v>
      </c>
      <c r="K177" s="7">
        <f>SUM(K164:K171)+SUM(K173:K176)</f>
        <v>1512802</v>
      </c>
      <c r="L177" s="7">
        <f>SUM(L164:L171)+SUM(L173:L176)</f>
        <v>1465100</v>
      </c>
      <c r="M177" s="7">
        <f t="shared" si="23"/>
        <v>1752445</v>
      </c>
      <c r="N177" s="7">
        <f t="shared" si="23"/>
        <v>2142128</v>
      </c>
      <c r="O177" s="7">
        <f t="shared" si="23"/>
        <v>1993876</v>
      </c>
      <c r="P177" s="7">
        <f t="shared" si="23"/>
        <v>1998511</v>
      </c>
      <c r="Q177" s="7">
        <f t="shared" si="23"/>
        <v>1949967</v>
      </c>
    </row>
    <row r="178" spans="2:17" x14ac:dyDescent="0.2">
      <c r="B178" s="29" t="s">
        <v>9</v>
      </c>
      <c r="C178" s="1" t="s">
        <v>10</v>
      </c>
      <c r="E178" s="7">
        <f>SUM(F178:Q178)</f>
        <v>23903638</v>
      </c>
      <c r="F178" s="7">
        <f>SUMIF(CODE,C178,Base1)</f>
        <v>1974918</v>
      </c>
      <c r="G178" s="7">
        <f>SUMIF(CODE,C178,Base2)</f>
        <v>1978658</v>
      </c>
      <c r="H178" s="7">
        <f>SUMIF(CODE,C178,Base3)</f>
        <v>1992899</v>
      </c>
      <c r="I178" s="7">
        <f>SUMIF(CODE,C178,Base4)</f>
        <v>2044425</v>
      </c>
      <c r="J178" s="7">
        <f>SUMIF(CODE,C178,Base5)</f>
        <v>2004220</v>
      </c>
      <c r="K178" s="7">
        <f>SUMIF(CODE,C178,Base6)</f>
        <v>2023158</v>
      </c>
      <c r="L178" s="7">
        <f>SUMIF(CODE,C178,Base7)</f>
        <v>2015899</v>
      </c>
      <c r="M178" s="7">
        <f>SUMIF(CODE,C178,Base8)</f>
        <v>2025539</v>
      </c>
      <c r="N178" s="7">
        <f>SUMIF(CODE,C178,Base9)</f>
        <v>1954188</v>
      </c>
      <c r="O178" s="7">
        <f>SUMIF(CODE,C178,Base10)</f>
        <v>1958132</v>
      </c>
      <c r="P178" s="7">
        <f>SUMIF(CODE,C178,Base11)</f>
        <v>1959258</v>
      </c>
      <c r="Q178" s="7">
        <f>SUMIF(CODE,C178,Base12)</f>
        <v>1972344</v>
      </c>
    </row>
    <row r="179" spans="2:17" x14ac:dyDescent="0.2">
      <c r="B179" s="29" t="s">
        <v>185</v>
      </c>
      <c r="C179" s="1" t="s">
        <v>13</v>
      </c>
      <c r="E179" s="7">
        <f>SUM(F179:Q179)</f>
        <v>320512</v>
      </c>
      <c r="F179" s="7">
        <f>SUMIF(CODE,C179,Base1)</f>
        <v>40064</v>
      </c>
      <c r="G179" s="7">
        <f>SUMIF(CODE,C179,Base2)</f>
        <v>40064</v>
      </c>
      <c r="H179" s="7">
        <f>SUMIF(CODE,C179,Base3)</f>
        <v>40064</v>
      </c>
      <c r="I179" s="7">
        <f>SUMIF(CODE,C179,Base4)</f>
        <v>40064</v>
      </c>
      <c r="J179" s="7">
        <f>SUMIF(CODE,C179,Base5)</f>
        <v>40064</v>
      </c>
      <c r="K179" s="7">
        <f>SUMIF(CODE,C179,Base6)</f>
        <v>40064</v>
      </c>
      <c r="L179" s="7">
        <f>SUMIF(CODE,C179,Base7)</f>
        <v>40064</v>
      </c>
      <c r="M179" s="7">
        <f>SUMIF(CODE,C179,Base8)</f>
        <v>40064</v>
      </c>
      <c r="N179" s="7">
        <f>SUMIF(CODE,C179,Base9)</f>
        <v>0</v>
      </c>
      <c r="O179" s="7">
        <f>SUMIF(CODE,C179,Base10)</f>
        <v>0</v>
      </c>
      <c r="P179" s="7">
        <f>SUMIF(CODE,C179,Base11)</f>
        <v>0</v>
      </c>
      <c r="Q179" s="7">
        <f>SUMIF(CODE,C179,Base12)</f>
        <v>0</v>
      </c>
    </row>
    <row r="180" spans="2:17" x14ac:dyDescent="0.2">
      <c r="B180" s="29" t="s">
        <v>186</v>
      </c>
      <c r="C180" s="1" t="s">
        <v>19</v>
      </c>
      <c r="E180" s="7">
        <f>SUM(F180:Q180)</f>
        <v>3848334</v>
      </c>
      <c r="F180" s="7">
        <f>SUMIF(CODE,C180,Base1)</f>
        <v>-221883</v>
      </c>
      <c r="G180" s="7">
        <f>SUMIF(CODE,C180,Base2)</f>
        <v>660986</v>
      </c>
      <c r="H180" s="7">
        <f>SUMIF(CODE,C180,Base3)</f>
        <v>667922</v>
      </c>
      <c r="I180" s="7">
        <f>SUMIF(CODE,C180,Base4)</f>
        <v>-1239578</v>
      </c>
      <c r="J180" s="7">
        <f>SUMIF(CODE,C180,Base5)</f>
        <v>692861</v>
      </c>
      <c r="K180" s="7">
        <f>SUMIF(CODE,C180,Base6)</f>
        <v>326484</v>
      </c>
      <c r="L180" s="7">
        <f>SUMIF(CODE,C180,Base7)</f>
        <v>488483</v>
      </c>
      <c r="M180" s="7">
        <f>SUMIF(CODE,C180,Base8)</f>
        <v>500038</v>
      </c>
      <c r="N180" s="7">
        <f>SUMIF(CODE,C180,Base9)</f>
        <v>500720</v>
      </c>
      <c r="O180" s="7">
        <f>SUMIF(CODE,C180,Base10)</f>
        <v>490476</v>
      </c>
      <c r="P180" s="7">
        <f>SUMIF(CODE,C180,Base11)</f>
        <v>490938</v>
      </c>
      <c r="Q180" s="7">
        <f>SUMIF(CODE,C180,Base12)</f>
        <v>490887</v>
      </c>
    </row>
    <row r="181" spans="2:17" x14ac:dyDescent="0.2">
      <c r="B181" s="29" t="s">
        <v>187</v>
      </c>
      <c r="C181" s="1" t="s">
        <v>28</v>
      </c>
      <c r="E181" s="7">
        <f>SUM(F181:Q181)</f>
        <v>7231358</v>
      </c>
      <c r="F181" s="7">
        <f>SUMIF(CODE,C181,Base1)</f>
        <v>602614</v>
      </c>
      <c r="G181" s="7">
        <f>SUMIF(CODE,C181,Base2)</f>
        <v>602614</v>
      </c>
      <c r="H181" s="7">
        <f>SUMIF(CODE,C181,Base3)</f>
        <v>602614</v>
      </c>
      <c r="I181" s="7">
        <f>SUMIF(CODE,C181,Base4)</f>
        <v>602614</v>
      </c>
      <c r="J181" s="7">
        <f>SUMIF(CODE,C181,Base5)</f>
        <v>602614</v>
      </c>
      <c r="K181" s="7">
        <f>SUMIF(CODE,C181,Base6)</f>
        <v>602614</v>
      </c>
      <c r="L181" s="7">
        <f>SUMIF(CODE,C181,Base7)</f>
        <v>602614</v>
      </c>
      <c r="M181" s="7">
        <f>SUMIF(CODE,C181,Base8)</f>
        <v>602614</v>
      </c>
      <c r="N181" s="7">
        <f>SUMIF(CODE,C181,Base9)</f>
        <v>602614</v>
      </c>
      <c r="O181" s="7">
        <f>SUMIF(CODE,C181,Base10)</f>
        <v>602614</v>
      </c>
      <c r="P181" s="7">
        <f>SUMIF(CODE,C181,Base11)</f>
        <v>602614</v>
      </c>
      <c r="Q181" s="7">
        <f>SUMIF(CODE,C181,Base12)</f>
        <v>602604</v>
      </c>
    </row>
    <row r="182" spans="2:17" x14ac:dyDescent="0.2">
      <c r="B182" s="29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2:17" x14ac:dyDescent="0.2">
      <c r="B183" s="29" t="s">
        <v>188</v>
      </c>
      <c r="E183" s="7">
        <f t="shared" ref="E183:Q183" si="24">E159-E161-E162-E177-E178-E179-E180-E181</f>
        <v>40651922</v>
      </c>
      <c r="F183" s="7">
        <f t="shared" si="24"/>
        <v>-278158</v>
      </c>
      <c r="G183" s="7">
        <f t="shared" si="24"/>
        <v>-658698</v>
      </c>
      <c r="H183" s="7">
        <f t="shared" si="24"/>
        <v>928834</v>
      </c>
      <c r="I183" s="7">
        <f t="shared" si="24"/>
        <v>11754442</v>
      </c>
      <c r="J183" s="7">
        <f t="shared" si="24"/>
        <v>9821255</v>
      </c>
      <c r="K183" s="7">
        <f t="shared" si="24"/>
        <v>10643224</v>
      </c>
      <c r="L183" s="7">
        <f t="shared" si="24"/>
        <v>7205469</v>
      </c>
      <c r="M183" s="7">
        <f t="shared" si="24"/>
        <v>2662309</v>
      </c>
      <c r="N183" s="7">
        <f t="shared" si="24"/>
        <v>-193783</v>
      </c>
      <c r="O183" s="7">
        <f t="shared" si="24"/>
        <v>-337530</v>
      </c>
      <c r="P183" s="7">
        <f t="shared" si="24"/>
        <v>-475017</v>
      </c>
      <c r="Q183" s="7">
        <f t="shared" si="24"/>
        <v>-420425</v>
      </c>
    </row>
    <row r="184" spans="2:17" x14ac:dyDescent="0.2">
      <c r="B184" s="29"/>
      <c r="D184" s="33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2:17" x14ac:dyDescent="0.2">
      <c r="B185" s="29" t="s">
        <v>189</v>
      </c>
      <c r="E185" s="7">
        <f>E159-E161-E162-E177-E178-E179-E180</f>
        <v>47883280</v>
      </c>
      <c r="F185" s="7">
        <f t="shared" ref="F185:Q185" si="25">F159-F161-F162-F177-F178-F179-F180</f>
        <v>324456</v>
      </c>
      <c r="G185" s="7">
        <f t="shared" si="25"/>
        <v>-56084</v>
      </c>
      <c r="H185" s="7">
        <f t="shared" si="25"/>
        <v>1531448</v>
      </c>
      <c r="I185" s="7">
        <f t="shared" si="25"/>
        <v>12357056</v>
      </c>
      <c r="J185" s="7">
        <f t="shared" si="25"/>
        <v>10423869</v>
      </c>
      <c r="K185" s="7">
        <f t="shared" si="25"/>
        <v>11245838</v>
      </c>
      <c r="L185" s="7">
        <f t="shared" si="25"/>
        <v>7808083</v>
      </c>
      <c r="M185" s="7">
        <f t="shared" si="25"/>
        <v>3264923</v>
      </c>
      <c r="N185" s="7">
        <f t="shared" si="25"/>
        <v>408831</v>
      </c>
      <c r="O185" s="7">
        <f t="shared" si="25"/>
        <v>265084</v>
      </c>
      <c r="P185" s="7">
        <f t="shared" si="25"/>
        <v>127597</v>
      </c>
      <c r="Q185" s="7">
        <f t="shared" si="25"/>
        <v>182179</v>
      </c>
    </row>
    <row r="186" spans="2:17" x14ac:dyDescent="0.2">
      <c r="B186" s="3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2:17" x14ac:dyDescent="0.2"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2">
      <c r="E188" s="7"/>
      <c r="F188" s="7"/>
    </row>
    <row r="189" spans="2:17" x14ac:dyDescent="0.2">
      <c r="E189" s="7"/>
      <c r="F189" s="7"/>
    </row>
    <row r="190" spans="2:17" x14ac:dyDescent="0.2">
      <c r="E190" s="7"/>
      <c r="F190" s="7"/>
    </row>
    <row r="191" spans="2:17" x14ac:dyDescent="0.2">
      <c r="E191" s="7"/>
      <c r="F191" s="7"/>
    </row>
    <row r="192" spans="2:17" x14ac:dyDescent="0.2">
      <c r="E192" s="7"/>
      <c r="F192" s="7"/>
    </row>
    <row r="193" spans="1:25" s="2" customFormat="1" x14ac:dyDescent="0.2">
      <c r="A193" s="1"/>
      <c r="B193" s="1"/>
      <c r="C193" s="1"/>
      <c r="D193" s="1"/>
      <c r="E193" s="7"/>
      <c r="F193" s="7"/>
      <c r="R193" s="3"/>
      <c r="S193" s="3"/>
      <c r="T193" s="3"/>
      <c r="U193" s="3"/>
      <c r="V193" s="3"/>
      <c r="W193" s="3"/>
      <c r="X193" s="3"/>
      <c r="Y193" s="3"/>
    </row>
    <row r="194" spans="1:25" s="2" customFormat="1" x14ac:dyDescent="0.2">
      <c r="A194" s="1"/>
      <c r="B194" s="1"/>
      <c r="C194" s="1"/>
      <c r="D194" s="1"/>
      <c r="E194" s="7"/>
      <c r="F194" s="7"/>
      <c r="R194" s="3"/>
      <c r="S194" s="3"/>
      <c r="T194" s="3"/>
      <c r="U194" s="3"/>
      <c r="V194" s="3"/>
      <c r="W194" s="3"/>
      <c r="X194" s="3"/>
      <c r="Y194" s="3"/>
    </row>
    <row r="195" spans="1:25" s="2" customFormat="1" x14ac:dyDescent="0.2">
      <c r="A195" s="1"/>
      <c r="B195" s="1"/>
      <c r="C195" s="1"/>
      <c r="D195" s="1"/>
      <c r="E195" s="7"/>
      <c r="F195" s="7"/>
      <c r="R195" s="3"/>
      <c r="S195" s="3"/>
      <c r="T195" s="3"/>
      <c r="U195" s="3"/>
      <c r="V195" s="3"/>
      <c r="W195" s="3"/>
      <c r="X195" s="3"/>
      <c r="Y195" s="3"/>
    </row>
    <row r="196" spans="1:25" s="2" customFormat="1" x14ac:dyDescent="0.2">
      <c r="A196" s="1"/>
      <c r="B196" s="1"/>
      <c r="C196" s="1"/>
      <c r="D196" s="1"/>
      <c r="E196" s="7"/>
      <c r="F196" s="7"/>
      <c r="R196" s="3"/>
      <c r="S196" s="3"/>
      <c r="T196" s="3"/>
      <c r="U196" s="3"/>
      <c r="V196" s="3"/>
      <c r="W196" s="3"/>
      <c r="X196" s="3"/>
      <c r="Y196" s="3"/>
    </row>
    <row r="197" spans="1:25" s="2" customFormat="1" x14ac:dyDescent="0.2">
      <c r="A197" s="1"/>
      <c r="B197" s="1"/>
      <c r="C197" s="1"/>
      <c r="D197" s="1"/>
      <c r="E197" s="7"/>
      <c r="F197" s="7"/>
      <c r="R197" s="3"/>
      <c r="S197" s="3"/>
      <c r="T197" s="3"/>
      <c r="U197" s="3"/>
      <c r="V197" s="3"/>
      <c r="W197" s="3"/>
      <c r="X197" s="3"/>
      <c r="Y197" s="3"/>
    </row>
    <row r="198" spans="1:25" s="2" customFormat="1" x14ac:dyDescent="0.2">
      <c r="A198" s="1"/>
      <c r="B198" s="1"/>
      <c r="C198" s="1"/>
      <c r="D198" s="1"/>
      <c r="E198" s="7"/>
      <c r="F198" s="7"/>
      <c r="R198" s="3"/>
      <c r="S198" s="3"/>
      <c r="T198" s="3"/>
      <c r="U198" s="3"/>
      <c r="V198" s="3"/>
      <c r="W198" s="3"/>
      <c r="X198" s="3"/>
      <c r="Y198" s="3"/>
    </row>
    <row r="199" spans="1:25" s="2" customFormat="1" x14ac:dyDescent="0.2">
      <c r="A199" s="1"/>
      <c r="B199" s="1"/>
      <c r="C199" s="1"/>
      <c r="D199" s="1"/>
      <c r="E199" s="7"/>
      <c r="F199" s="7"/>
      <c r="R199" s="3"/>
      <c r="S199" s="3"/>
      <c r="T199" s="3"/>
      <c r="U199" s="3"/>
      <c r="V199" s="3"/>
      <c r="W199" s="3"/>
      <c r="X199" s="3"/>
      <c r="Y199" s="3"/>
    </row>
    <row r="200" spans="1:25" s="2" customFormat="1" x14ac:dyDescent="0.2">
      <c r="A200" s="1"/>
      <c r="B200" s="1"/>
      <c r="C200" s="1"/>
      <c r="D200" s="1"/>
      <c r="E200" s="7"/>
      <c r="F200" s="7"/>
      <c r="R200" s="3"/>
      <c r="S200" s="3"/>
      <c r="T200" s="3"/>
      <c r="U200" s="3"/>
      <c r="V200" s="3"/>
      <c r="W200" s="3"/>
      <c r="X200" s="3"/>
      <c r="Y200" s="3"/>
    </row>
    <row r="201" spans="1:25" s="2" customFormat="1" x14ac:dyDescent="0.2">
      <c r="A201" s="1"/>
      <c r="B201" s="1"/>
      <c r="C201" s="1"/>
      <c r="D201" s="1"/>
      <c r="E201" s="7"/>
      <c r="F201" s="7"/>
      <c r="R201" s="3"/>
      <c r="S201" s="3"/>
      <c r="T201" s="3"/>
      <c r="U201" s="3"/>
      <c r="V201" s="3"/>
      <c r="W201" s="3"/>
      <c r="X201" s="3"/>
      <c r="Y201" s="3"/>
    </row>
    <row r="202" spans="1:25" s="2" customFormat="1" x14ac:dyDescent="0.2">
      <c r="A202" s="1"/>
      <c r="B202" s="1"/>
      <c r="C202" s="1"/>
      <c r="D202" s="1"/>
      <c r="E202" s="7"/>
      <c r="F202" s="7"/>
      <c r="R202" s="3"/>
      <c r="S202" s="3"/>
      <c r="T202" s="3"/>
      <c r="U202" s="3"/>
      <c r="V202" s="3"/>
      <c r="W202" s="3"/>
      <c r="X202" s="3"/>
      <c r="Y202" s="3"/>
    </row>
    <row r="203" spans="1:25" s="2" customFormat="1" x14ac:dyDescent="0.2">
      <c r="A203" s="1"/>
      <c r="B203" s="1"/>
      <c r="C203" s="1"/>
      <c r="D203" s="1"/>
      <c r="E203" s="7"/>
      <c r="F203" s="7"/>
      <c r="R203" s="3"/>
      <c r="S203" s="3"/>
      <c r="T203" s="3"/>
      <c r="U203" s="3"/>
      <c r="V203" s="3"/>
      <c r="W203" s="3"/>
      <c r="X203" s="3"/>
      <c r="Y203" s="3"/>
    </row>
    <row r="204" spans="1:25" s="2" customFormat="1" x14ac:dyDescent="0.2">
      <c r="A204" s="1"/>
      <c r="B204" s="1"/>
      <c r="C204" s="1"/>
      <c r="D204" s="1"/>
      <c r="E204" s="7"/>
      <c r="F204" s="7"/>
      <c r="R204" s="3"/>
      <c r="S204" s="3"/>
      <c r="T204" s="3"/>
      <c r="U204" s="3"/>
      <c r="V204" s="3"/>
      <c r="W204" s="3"/>
      <c r="X204" s="3"/>
      <c r="Y204" s="3"/>
    </row>
    <row r="205" spans="1:25" s="2" customFormat="1" x14ac:dyDescent="0.2">
      <c r="A205" s="1"/>
      <c r="B205" s="1"/>
      <c r="C205" s="1"/>
      <c r="D205" s="1"/>
      <c r="E205" s="7"/>
      <c r="F205" s="7"/>
      <c r="R205" s="3"/>
      <c r="S205" s="3"/>
      <c r="T205" s="3"/>
      <c r="U205" s="3"/>
      <c r="V205" s="3"/>
      <c r="W205" s="3"/>
      <c r="X205" s="3"/>
      <c r="Y205" s="3"/>
    </row>
    <row r="206" spans="1:25" s="2" customFormat="1" x14ac:dyDescent="0.2">
      <c r="A206" s="1"/>
      <c r="B206" s="1"/>
      <c r="C206" s="1"/>
      <c r="D206" s="1"/>
      <c r="E206" s="7"/>
      <c r="F206" s="7"/>
      <c r="R206" s="3"/>
      <c r="S206" s="3"/>
      <c r="T206" s="3"/>
      <c r="U206" s="3"/>
      <c r="V206" s="3"/>
      <c r="W206" s="3"/>
      <c r="X206" s="3"/>
      <c r="Y206" s="3"/>
    </row>
    <row r="207" spans="1:25" s="2" customFormat="1" x14ac:dyDescent="0.2">
      <c r="A207" s="1"/>
      <c r="B207" s="1"/>
      <c r="C207" s="1"/>
      <c r="D207" s="1"/>
      <c r="E207" s="7"/>
      <c r="F207" s="7"/>
      <c r="R207" s="3"/>
      <c r="S207" s="3"/>
      <c r="T207" s="3"/>
      <c r="U207" s="3"/>
      <c r="V207" s="3"/>
      <c r="W207" s="3"/>
      <c r="X207" s="3"/>
      <c r="Y207" s="3"/>
    </row>
    <row r="208" spans="1:25" s="2" customFormat="1" x14ac:dyDescent="0.2">
      <c r="A208" s="1"/>
      <c r="B208" s="1"/>
      <c r="C208" s="1"/>
      <c r="D208" s="1"/>
      <c r="E208" s="7"/>
      <c r="F208" s="7"/>
      <c r="R208" s="3"/>
      <c r="S208" s="3"/>
      <c r="T208" s="3"/>
      <c r="U208" s="3"/>
      <c r="V208" s="3"/>
      <c r="W208" s="3"/>
      <c r="X208" s="3"/>
      <c r="Y208" s="3"/>
    </row>
    <row r="209" spans="1:25" s="2" customFormat="1" x14ac:dyDescent="0.2">
      <c r="A209" s="1"/>
      <c r="B209" s="1"/>
      <c r="C209" s="1"/>
      <c r="D209" s="1"/>
      <c r="E209" s="7"/>
      <c r="F209" s="7"/>
      <c r="R209" s="3"/>
      <c r="S209" s="3"/>
      <c r="T209" s="3"/>
      <c r="U209" s="3"/>
      <c r="V209" s="3"/>
      <c r="W209" s="3"/>
      <c r="X209" s="3"/>
      <c r="Y209" s="3"/>
    </row>
    <row r="210" spans="1:25" s="2" customFormat="1" x14ac:dyDescent="0.2">
      <c r="A210" s="1"/>
      <c r="B210" s="1"/>
      <c r="C210" s="1"/>
      <c r="D210" s="1"/>
      <c r="E210" s="7"/>
      <c r="F210" s="7"/>
      <c r="R210" s="3"/>
      <c r="S210" s="3"/>
      <c r="T210" s="3"/>
      <c r="U210" s="3"/>
      <c r="V210" s="3"/>
      <c r="W210" s="3"/>
      <c r="X210" s="3"/>
      <c r="Y210" s="3"/>
    </row>
    <row r="211" spans="1:25" s="2" customFormat="1" x14ac:dyDescent="0.2">
      <c r="A211" s="1"/>
      <c r="B211" s="1"/>
      <c r="C211" s="1"/>
      <c r="D211" s="1"/>
      <c r="E211" s="7"/>
      <c r="F211" s="7"/>
      <c r="R211" s="3"/>
      <c r="S211" s="3"/>
      <c r="T211" s="3"/>
      <c r="U211" s="3"/>
      <c r="V211" s="3"/>
      <c r="W211" s="3"/>
      <c r="X211" s="3"/>
      <c r="Y211" s="3"/>
    </row>
    <row r="212" spans="1:25" s="2" customFormat="1" x14ac:dyDescent="0.2">
      <c r="A212" s="1"/>
      <c r="B212" s="1"/>
      <c r="C212" s="1"/>
      <c r="D212" s="1"/>
      <c r="E212" s="7"/>
      <c r="F212" s="7"/>
      <c r="R212" s="3"/>
      <c r="S212" s="3"/>
      <c r="T212" s="3"/>
      <c r="U212" s="3"/>
      <c r="V212" s="3"/>
      <c r="W212" s="3"/>
      <c r="X212" s="3"/>
      <c r="Y212" s="3"/>
    </row>
    <row r="213" spans="1:25" s="2" customFormat="1" x14ac:dyDescent="0.2">
      <c r="A213" s="1"/>
      <c r="B213" s="1"/>
      <c r="C213" s="1"/>
      <c r="D213" s="1"/>
      <c r="E213" s="7"/>
      <c r="F213" s="7"/>
      <c r="R213" s="3"/>
      <c r="S213" s="3"/>
      <c r="T213" s="3"/>
      <c r="U213" s="3"/>
      <c r="V213" s="3"/>
      <c r="W213" s="3"/>
      <c r="X213" s="3"/>
      <c r="Y213" s="3"/>
    </row>
    <row r="214" spans="1:25" s="2" customFormat="1" x14ac:dyDescent="0.2">
      <c r="A214" s="1"/>
      <c r="B214" s="1"/>
      <c r="C214" s="1"/>
      <c r="D214" s="1"/>
      <c r="E214" s="7"/>
      <c r="F214" s="7"/>
      <c r="R214" s="3"/>
      <c r="S214" s="3"/>
      <c r="T214" s="3"/>
      <c r="U214" s="3"/>
      <c r="V214" s="3"/>
      <c r="W214" s="3"/>
      <c r="X214" s="3"/>
      <c r="Y214" s="3"/>
    </row>
    <row r="215" spans="1:25" s="2" customFormat="1" x14ac:dyDescent="0.2">
      <c r="A215" s="1"/>
      <c r="B215" s="1"/>
      <c r="C215" s="1"/>
      <c r="D215" s="1"/>
      <c r="E215" s="7"/>
      <c r="F215" s="7"/>
      <c r="R215" s="3"/>
      <c r="S215" s="3"/>
      <c r="T215" s="3"/>
      <c r="U215" s="3"/>
      <c r="V215" s="3"/>
      <c r="W215" s="3"/>
      <c r="X215" s="3"/>
      <c r="Y215" s="3"/>
    </row>
    <row r="216" spans="1:25" s="2" customFormat="1" x14ac:dyDescent="0.2">
      <c r="A216" s="1"/>
      <c r="B216" s="1"/>
      <c r="C216" s="1"/>
      <c r="D216" s="1"/>
      <c r="E216" s="7"/>
      <c r="F216" s="7"/>
      <c r="R216" s="3"/>
      <c r="S216" s="3"/>
      <c r="T216" s="3"/>
      <c r="U216" s="3"/>
      <c r="V216" s="3"/>
      <c r="W216" s="3"/>
      <c r="X216" s="3"/>
      <c r="Y216" s="3"/>
    </row>
    <row r="217" spans="1:25" s="2" customFormat="1" x14ac:dyDescent="0.2">
      <c r="A217" s="1"/>
      <c r="B217" s="1"/>
      <c r="C217" s="1"/>
      <c r="D217" s="1"/>
      <c r="E217" s="7"/>
      <c r="F217" s="7"/>
      <c r="R217" s="3"/>
      <c r="S217" s="3"/>
      <c r="T217" s="3"/>
      <c r="U217" s="3"/>
      <c r="V217" s="3"/>
      <c r="W217" s="3"/>
      <c r="X217" s="3"/>
      <c r="Y217" s="3"/>
    </row>
    <row r="218" spans="1:25" s="2" customFormat="1" x14ac:dyDescent="0.2">
      <c r="A218" s="1"/>
      <c r="B218" s="1"/>
      <c r="C218" s="1"/>
      <c r="D218" s="1"/>
      <c r="E218" s="7"/>
      <c r="F218" s="7"/>
      <c r="R218" s="3"/>
      <c r="S218" s="3"/>
      <c r="T218" s="3"/>
      <c r="U218" s="3"/>
      <c r="V218" s="3"/>
      <c r="W218" s="3"/>
      <c r="X218" s="3"/>
      <c r="Y218" s="3"/>
    </row>
    <row r="219" spans="1:25" s="2" customFormat="1" x14ac:dyDescent="0.2">
      <c r="A219" s="1"/>
      <c r="B219" s="1"/>
      <c r="C219" s="1"/>
      <c r="D219" s="1"/>
      <c r="E219" s="7"/>
      <c r="F219" s="7"/>
      <c r="R219" s="3"/>
      <c r="S219" s="3"/>
      <c r="T219" s="3"/>
      <c r="U219" s="3"/>
      <c r="V219" s="3"/>
      <c r="W219" s="3"/>
      <c r="X219" s="3"/>
      <c r="Y219" s="3"/>
    </row>
    <row r="220" spans="1:25" s="2" customFormat="1" x14ac:dyDescent="0.2">
      <c r="A220" s="1"/>
      <c r="B220" s="1"/>
      <c r="C220" s="1"/>
      <c r="D220" s="1"/>
      <c r="E220" s="7"/>
      <c r="F220" s="7"/>
      <c r="R220" s="3"/>
      <c r="S220" s="3"/>
      <c r="T220" s="3"/>
      <c r="U220" s="3"/>
      <c r="V220" s="3"/>
      <c r="W220" s="3"/>
      <c r="X220" s="3"/>
      <c r="Y220" s="3"/>
    </row>
    <row r="221" spans="1:25" s="2" customFormat="1" x14ac:dyDescent="0.2">
      <c r="A221" s="1"/>
      <c r="B221" s="1"/>
      <c r="C221" s="1"/>
      <c r="D221" s="1"/>
      <c r="E221" s="7"/>
      <c r="F221" s="7"/>
      <c r="R221" s="3"/>
      <c r="S221" s="3"/>
      <c r="T221" s="3"/>
      <c r="U221" s="3"/>
      <c r="V221" s="3"/>
      <c r="W221" s="3"/>
      <c r="X221" s="3"/>
      <c r="Y221" s="3"/>
    </row>
    <row r="222" spans="1:25" s="2" customFormat="1" x14ac:dyDescent="0.2">
      <c r="A222" s="1"/>
      <c r="B222" s="1"/>
      <c r="C222" s="1"/>
      <c r="D222" s="1"/>
      <c r="E222" s="7"/>
      <c r="F222" s="7"/>
      <c r="R222" s="3"/>
      <c r="S222" s="3"/>
      <c r="T222" s="3"/>
      <c r="U222" s="3"/>
      <c r="V222" s="3"/>
      <c r="W222" s="3"/>
      <c r="X222" s="3"/>
      <c r="Y222" s="3"/>
    </row>
    <row r="223" spans="1:25" s="2" customFormat="1" x14ac:dyDescent="0.2">
      <c r="A223" s="1"/>
      <c r="B223" s="1"/>
      <c r="C223" s="1"/>
      <c r="D223" s="1"/>
      <c r="E223" s="7"/>
      <c r="F223" s="7"/>
      <c r="R223" s="3"/>
      <c r="S223" s="3"/>
      <c r="T223" s="3"/>
      <c r="U223" s="3"/>
      <c r="V223" s="3"/>
      <c r="W223" s="3"/>
      <c r="X223" s="3"/>
      <c r="Y223" s="3"/>
    </row>
    <row r="224" spans="1:25" s="2" customFormat="1" x14ac:dyDescent="0.2">
      <c r="A224" s="1"/>
      <c r="B224" s="1"/>
      <c r="C224" s="1"/>
      <c r="D224" s="1"/>
      <c r="E224" s="7"/>
      <c r="F224" s="7"/>
      <c r="R224" s="3"/>
      <c r="S224" s="3"/>
      <c r="T224" s="3"/>
      <c r="U224" s="3"/>
      <c r="V224" s="3"/>
      <c r="W224" s="3"/>
      <c r="X224" s="3"/>
      <c r="Y224" s="3"/>
    </row>
    <row r="225" spans="1:25" s="2" customFormat="1" x14ac:dyDescent="0.2">
      <c r="A225" s="1"/>
      <c r="B225" s="1"/>
      <c r="C225" s="1"/>
      <c r="D225" s="1"/>
      <c r="E225" s="7"/>
      <c r="F225" s="7"/>
      <c r="R225" s="3"/>
      <c r="S225" s="3"/>
      <c r="T225" s="3"/>
      <c r="U225" s="3"/>
      <c r="V225" s="3"/>
      <c r="W225" s="3"/>
      <c r="X225" s="3"/>
      <c r="Y225" s="3"/>
    </row>
    <row r="226" spans="1:25" s="2" customFormat="1" x14ac:dyDescent="0.2">
      <c r="A226" s="1"/>
      <c r="B226" s="1"/>
      <c r="C226" s="1"/>
      <c r="D226" s="1"/>
      <c r="E226" s="7"/>
      <c r="F226" s="7"/>
      <c r="R226" s="3"/>
      <c r="S226" s="3"/>
      <c r="T226" s="3"/>
      <c r="U226" s="3"/>
      <c r="V226" s="3"/>
      <c r="W226" s="3"/>
      <c r="X226" s="3"/>
      <c r="Y226" s="3"/>
    </row>
    <row r="227" spans="1:25" s="2" customFormat="1" x14ac:dyDescent="0.2">
      <c r="A227" s="1"/>
      <c r="B227" s="1"/>
      <c r="C227" s="1"/>
      <c r="D227" s="1"/>
      <c r="E227" s="7"/>
      <c r="F227" s="7"/>
      <c r="R227" s="3"/>
      <c r="S227" s="3"/>
      <c r="T227" s="3"/>
      <c r="U227" s="3"/>
      <c r="V227" s="3"/>
      <c r="W227" s="3"/>
      <c r="X227" s="3"/>
      <c r="Y227" s="3"/>
    </row>
    <row r="228" spans="1:25" s="2" customFormat="1" x14ac:dyDescent="0.2">
      <c r="A228" s="1"/>
      <c r="B228" s="1"/>
      <c r="C228" s="1"/>
      <c r="D228" s="1"/>
      <c r="E228" s="7"/>
      <c r="F228" s="7"/>
      <c r="R228" s="3"/>
      <c r="S228" s="3"/>
      <c r="T228" s="3"/>
      <c r="U228" s="3"/>
      <c r="V228" s="3"/>
      <c r="W228" s="3"/>
      <c r="X228" s="3"/>
      <c r="Y228" s="3"/>
    </row>
    <row r="229" spans="1:25" s="2" customFormat="1" x14ac:dyDescent="0.2">
      <c r="A229" s="1"/>
      <c r="B229" s="1"/>
      <c r="C229" s="1"/>
      <c r="D229" s="1"/>
      <c r="E229" s="7"/>
      <c r="F229" s="7"/>
      <c r="R229" s="3"/>
      <c r="S229" s="3"/>
      <c r="T229" s="3"/>
      <c r="U229" s="3"/>
      <c r="V229" s="3"/>
      <c r="W229" s="3"/>
      <c r="X229" s="3"/>
      <c r="Y229" s="3"/>
    </row>
    <row r="230" spans="1:25" s="2" customFormat="1" x14ac:dyDescent="0.2">
      <c r="A230" s="1"/>
      <c r="B230" s="1"/>
      <c r="C230" s="1"/>
      <c r="D230" s="1"/>
      <c r="E230" s="7"/>
      <c r="F230" s="7"/>
      <c r="R230" s="3"/>
      <c r="S230" s="3"/>
      <c r="T230" s="3"/>
      <c r="U230" s="3"/>
      <c r="V230" s="3"/>
      <c r="W230" s="3"/>
      <c r="X230" s="3"/>
      <c r="Y230" s="3"/>
    </row>
    <row r="231" spans="1:25" s="2" customFormat="1" x14ac:dyDescent="0.2">
      <c r="A231" s="1"/>
      <c r="B231" s="1"/>
      <c r="C231" s="1"/>
      <c r="D231" s="1"/>
      <c r="E231" s="7"/>
      <c r="F231" s="7"/>
      <c r="R231" s="3"/>
      <c r="S231" s="3"/>
      <c r="T231" s="3"/>
      <c r="U231" s="3"/>
      <c r="V231" s="3"/>
      <c r="W231" s="3"/>
      <c r="X231" s="3"/>
      <c r="Y231" s="3"/>
    </row>
    <row r="232" spans="1:25" s="2" customFormat="1" x14ac:dyDescent="0.2">
      <c r="A232" s="1"/>
      <c r="B232" s="1"/>
      <c r="C232" s="1"/>
      <c r="D232" s="1"/>
      <c r="E232" s="7"/>
      <c r="F232" s="7"/>
      <c r="R232" s="3"/>
      <c r="S232" s="3"/>
      <c r="T232" s="3"/>
      <c r="U232" s="3"/>
      <c r="V232" s="3"/>
      <c r="W232" s="3"/>
      <c r="X232" s="3"/>
      <c r="Y232" s="3"/>
    </row>
    <row r="233" spans="1:25" s="2" customFormat="1" x14ac:dyDescent="0.2">
      <c r="A233" s="1"/>
      <c r="B233" s="1"/>
      <c r="C233" s="1"/>
      <c r="D233" s="1"/>
      <c r="E233" s="7"/>
      <c r="F233" s="7"/>
      <c r="R233" s="3"/>
      <c r="S233" s="3"/>
      <c r="T233" s="3"/>
      <c r="U233" s="3"/>
      <c r="V233" s="3"/>
      <c r="W233" s="3"/>
      <c r="X233" s="3"/>
      <c r="Y233" s="3"/>
    </row>
    <row r="234" spans="1:25" s="2" customFormat="1" x14ac:dyDescent="0.2">
      <c r="A234" s="1"/>
      <c r="B234" s="1"/>
      <c r="C234" s="1"/>
      <c r="D234" s="1"/>
      <c r="E234" s="7"/>
      <c r="F234" s="7"/>
      <c r="R234" s="3"/>
      <c r="S234" s="3"/>
      <c r="T234" s="3"/>
      <c r="U234" s="3"/>
      <c r="V234" s="3"/>
      <c r="W234" s="3"/>
      <c r="X234" s="3"/>
      <c r="Y234" s="3"/>
    </row>
    <row r="235" spans="1:25" s="2" customFormat="1" x14ac:dyDescent="0.2">
      <c r="A235" s="1"/>
      <c r="B235" s="1"/>
      <c r="C235" s="1"/>
      <c r="D235" s="1"/>
      <c r="E235" s="7"/>
      <c r="F235" s="7"/>
      <c r="R235" s="3"/>
      <c r="S235" s="3"/>
      <c r="T235" s="3"/>
      <c r="U235" s="3"/>
      <c r="V235" s="3"/>
      <c r="W235" s="3"/>
      <c r="X235" s="3"/>
      <c r="Y235" s="3"/>
    </row>
    <row r="236" spans="1:25" s="2" customFormat="1" x14ac:dyDescent="0.2">
      <c r="A236" s="1"/>
      <c r="B236" s="1"/>
      <c r="C236" s="1"/>
      <c r="D236" s="1"/>
      <c r="E236" s="7"/>
      <c r="F236" s="7"/>
      <c r="R236" s="3"/>
      <c r="S236" s="3"/>
      <c r="T236" s="3"/>
      <c r="U236" s="3"/>
      <c r="V236" s="3"/>
      <c r="W236" s="3"/>
      <c r="X236" s="3"/>
      <c r="Y236" s="3"/>
    </row>
    <row r="237" spans="1:25" s="2" customFormat="1" x14ac:dyDescent="0.2">
      <c r="A237" s="1"/>
      <c r="B237" s="1"/>
      <c r="C237" s="1"/>
      <c r="D237" s="1"/>
      <c r="E237" s="7"/>
      <c r="F237" s="7"/>
      <c r="R237" s="3"/>
      <c r="S237" s="3"/>
      <c r="T237" s="3"/>
      <c r="U237" s="3"/>
      <c r="V237" s="3"/>
      <c r="W237" s="3"/>
      <c r="X237" s="3"/>
      <c r="Y237" s="3"/>
    </row>
    <row r="238" spans="1:25" s="2" customFormat="1" x14ac:dyDescent="0.2">
      <c r="A238" s="1"/>
      <c r="B238" s="1"/>
      <c r="C238" s="1"/>
      <c r="D238" s="1"/>
      <c r="E238" s="7"/>
      <c r="F238" s="7"/>
      <c r="R238" s="3"/>
      <c r="S238" s="3"/>
      <c r="T238" s="3"/>
      <c r="U238" s="3"/>
      <c r="V238" s="3"/>
      <c r="W238" s="3"/>
      <c r="X238" s="3"/>
      <c r="Y238" s="3"/>
    </row>
    <row r="239" spans="1:25" s="2" customFormat="1" x14ac:dyDescent="0.2">
      <c r="A239" s="1"/>
      <c r="B239" s="1"/>
      <c r="C239" s="1"/>
      <c r="D239" s="1"/>
      <c r="E239" s="7"/>
      <c r="F239" s="7"/>
      <c r="R239" s="3"/>
      <c r="S239" s="3"/>
      <c r="T239" s="3"/>
      <c r="U239" s="3"/>
      <c r="V239" s="3"/>
      <c r="W239" s="3"/>
      <c r="X239" s="3"/>
      <c r="Y239" s="3"/>
    </row>
    <row r="240" spans="1:25" s="2" customFormat="1" x14ac:dyDescent="0.2">
      <c r="A240" s="1"/>
      <c r="B240" s="1"/>
      <c r="C240" s="1"/>
      <c r="D240" s="1"/>
      <c r="E240" s="7"/>
      <c r="F240" s="7"/>
      <c r="R240" s="3"/>
      <c r="S240" s="3"/>
      <c r="T240" s="3"/>
      <c r="U240" s="3"/>
      <c r="V240" s="3"/>
      <c r="W240" s="3"/>
      <c r="X240" s="3"/>
      <c r="Y240" s="3"/>
    </row>
    <row r="241" spans="1:25" s="2" customFormat="1" x14ac:dyDescent="0.2">
      <c r="A241" s="1"/>
      <c r="B241" s="1"/>
      <c r="C241" s="1"/>
      <c r="D241" s="1"/>
      <c r="E241" s="7"/>
      <c r="F241" s="7"/>
      <c r="R241" s="3"/>
      <c r="S241" s="3"/>
      <c r="T241" s="3"/>
      <c r="U241" s="3"/>
      <c r="V241" s="3"/>
      <c r="W241" s="3"/>
      <c r="X241" s="3"/>
      <c r="Y241" s="3"/>
    </row>
    <row r="242" spans="1:25" s="2" customFormat="1" x14ac:dyDescent="0.2">
      <c r="A242" s="1"/>
      <c r="B242" s="1"/>
      <c r="C242" s="1"/>
      <c r="D242" s="1"/>
      <c r="E242" s="7"/>
      <c r="F242" s="7"/>
      <c r="R242" s="3"/>
      <c r="S242" s="3"/>
      <c r="T242" s="3"/>
      <c r="U242" s="3"/>
      <c r="V242" s="3"/>
      <c r="W242" s="3"/>
      <c r="X242" s="3"/>
      <c r="Y242" s="3"/>
    </row>
    <row r="243" spans="1:25" s="2" customFormat="1" x14ac:dyDescent="0.2">
      <c r="A243" s="1"/>
      <c r="B243" s="1"/>
      <c r="C243" s="1"/>
      <c r="D243" s="1"/>
      <c r="E243" s="7"/>
      <c r="F243" s="7"/>
      <c r="R243" s="3"/>
      <c r="S243" s="3"/>
      <c r="T243" s="3"/>
      <c r="U243" s="3"/>
      <c r="V243" s="3"/>
      <c r="W243" s="3"/>
      <c r="X243" s="3"/>
      <c r="Y243" s="3"/>
    </row>
    <row r="244" spans="1:25" s="2" customFormat="1" x14ac:dyDescent="0.2">
      <c r="A244" s="1"/>
      <c r="B244" s="1"/>
      <c r="C244" s="1"/>
      <c r="D244" s="1"/>
      <c r="E244" s="7"/>
      <c r="F244" s="7"/>
      <c r="R244" s="3"/>
      <c r="S244" s="3"/>
      <c r="T244" s="3"/>
      <c r="U244" s="3"/>
      <c r="V244" s="3"/>
      <c r="W244" s="3"/>
      <c r="X244" s="3"/>
      <c r="Y244" s="3"/>
    </row>
    <row r="245" spans="1:25" s="2" customFormat="1" x14ac:dyDescent="0.2">
      <c r="A245" s="1"/>
      <c r="B245" s="1"/>
      <c r="C245" s="1"/>
      <c r="D245" s="1"/>
      <c r="E245" s="7"/>
      <c r="F245" s="7"/>
      <c r="R245" s="3"/>
      <c r="S245" s="3"/>
      <c r="T245" s="3"/>
      <c r="U245" s="3"/>
      <c r="V245" s="3"/>
      <c r="W245" s="3"/>
      <c r="X245" s="3"/>
      <c r="Y245" s="3"/>
    </row>
    <row r="246" spans="1:25" s="2" customFormat="1" x14ac:dyDescent="0.2">
      <c r="A246" s="1"/>
      <c r="B246" s="1"/>
      <c r="C246" s="1"/>
      <c r="D246" s="1"/>
      <c r="E246" s="7"/>
      <c r="F246" s="7"/>
      <c r="R246" s="3"/>
      <c r="S246" s="3"/>
      <c r="T246" s="3"/>
      <c r="U246" s="3"/>
      <c r="V246" s="3"/>
      <c r="W246" s="3"/>
      <c r="X246" s="3"/>
      <c r="Y246" s="3"/>
    </row>
    <row r="247" spans="1:25" s="2" customFormat="1" x14ac:dyDescent="0.2">
      <c r="A247" s="1"/>
      <c r="B247" s="1"/>
      <c r="C247" s="1"/>
      <c r="D247" s="1"/>
      <c r="E247" s="7"/>
      <c r="F247" s="7"/>
      <c r="R247" s="3"/>
      <c r="S247" s="3"/>
      <c r="T247" s="3"/>
      <c r="U247" s="3"/>
      <c r="V247" s="3"/>
      <c r="W247" s="3"/>
      <c r="X247" s="3"/>
      <c r="Y247" s="3"/>
    </row>
    <row r="248" spans="1:25" s="2" customFormat="1" x14ac:dyDescent="0.2">
      <c r="A248" s="1"/>
      <c r="B248" s="1"/>
      <c r="C248" s="1"/>
      <c r="D248" s="1"/>
      <c r="E248" s="7"/>
      <c r="F248" s="7"/>
      <c r="R248" s="3"/>
      <c r="S248" s="3"/>
      <c r="T248" s="3"/>
      <c r="U248" s="3"/>
      <c r="V248" s="3"/>
      <c r="W248" s="3"/>
      <c r="X248" s="3"/>
      <c r="Y248" s="3"/>
    </row>
    <row r="249" spans="1:25" s="2" customFormat="1" x14ac:dyDescent="0.2">
      <c r="A249" s="1"/>
      <c r="B249" s="1"/>
      <c r="C249" s="1"/>
      <c r="D249" s="1"/>
      <c r="E249" s="7"/>
      <c r="F249" s="7"/>
      <c r="R249" s="3"/>
      <c r="S249" s="3"/>
      <c r="T249" s="3"/>
      <c r="U249" s="3"/>
      <c r="V249" s="3"/>
      <c r="W249" s="3"/>
      <c r="X249" s="3"/>
      <c r="Y249" s="3"/>
    </row>
    <row r="250" spans="1:25" s="2" customFormat="1" x14ac:dyDescent="0.2">
      <c r="A250" s="1"/>
      <c r="B250" s="1"/>
      <c r="C250" s="1"/>
      <c r="D250" s="1"/>
      <c r="E250" s="7"/>
      <c r="F250" s="7"/>
      <c r="R250" s="3"/>
      <c r="S250" s="3"/>
      <c r="T250" s="3"/>
      <c r="U250" s="3"/>
      <c r="V250" s="3"/>
      <c r="W250" s="3"/>
      <c r="X250" s="3"/>
      <c r="Y250" s="3"/>
    </row>
    <row r="251" spans="1:25" s="2" customFormat="1" x14ac:dyDescent="0.2">
      <c r="A251" s="1"/>
      <c r="B251" s="1"/>
      <c r="C251" s="1"/>
      <c r="D251" s="1"/>
      <c r="E251" s="7"/>
      <c r="F251" s="7"/>
      <c r="R251" s="3"/>
      <c r="S251" s="3"/>
      <c r="T251" s="3"/>
      <c r="U251" s="3"/>
      <c r="V251" s="3"/>
      <c r="W251" s="3"/>
      <c r="X251" s="3"/>
      <c r="Y251" s="3"/>
    </row>
    <row r="252" spans="1:25" s="2" customFormat="1" x14ac:dyDescent="0.2">
      <c r="A252" s="1"/>
      <c r="B252" s="1"/>
      <c r="C252" s="1"/>
      <c r="D252" s="1"/>
      <c r="E252" s="7"/>
      <c r="F252" s="7"/>
      <c r="R252" s="3"/>
      <c r="S252" s="3"/>
      <c r="T252" s="3"/>
      <c r="U252" s="3"/>
      <c r="V252" s="3"/>
      <c r="W252" s="3"/>
      <c r="X252" s="3"/>
      <c r="Y252" s="3"/>
    </row>
    <row r="253" spans="1:25" s="2" customFormat="1" x14ac:dyDescent="0.2">
      <c r="A253" s="1"/>
      <c r="B253" s="1"/>
      <c r="C253" s="1"/>
      <c r="D253" s="1"/>
      <c r="E253" s="7"/>
      <c r="F253" s="7"/>
      <c r="R253" s="3"/>
      <c r="S253" s="3"/>
      <c r="T253" s="3"/>
      <c r="U253" s="3"/>
      <c r="V253" s="3"/>
      <c r="W253" s="3"/>
      <c r="X253" s="3"/>
      <c r="Y253" s="3"/>
    </row>
    <row r="254" spans="1:25" s="2" customFormat="1" x14ac:dyDescent="0.2">
      <c r="A254" s="1"/>
      <c r="B254" s="1"/>
      <c r="C254" s="1"/>
      <c r="D254" s="1"/>
      <c r="E254" s="7"/>
      <c r="F254" s="7"/>
      <c r="R254" s="3"/>
      <c r="S254" s="3"/>
      <c r="T254" s="3"/>
      <c r="U254" s="3"/>
      <c r="V254" s="3"/>
      <c r="W254" s="3"/>
      <c r="X254" s="3"/>
      <c r="Y254" s="3"/>
    </row>
    <row r="255" spans="1:25" s="2" customFormat="1" x14ac:dyDescent="0.2">
      <c r="A255" s="1"/>
      <c r="B255" s="1"/>
      <c r="C255" s="1"/>
      <c r="D255" s="1"/>
      <c r="E255" s="7"/>
      <c r="F255" s="7"/>
      <c r="R255" s="3"/>
      <c r="S255" s="3"/>
      <c r="T255" s="3"/>
      <c r="U255" s="3"/>
      <c r="V255" s="3"/>
      <c r="W255" s="3"/>
      <c r="X255" s="3"/>
      <c r="Y255" s="3"/>
    </row>
    <row r="256" spans="1:25" s="2" customFormat="1" x14ac:dyDescent="0.2">
      <c r="A256" s="1"/>
      <c r="B256" s="1"/>
      <c r="C256" s="1"/>
      <c r="D256" s="1"/>
      <c r="E256" s="7"/>
      <c r="F256" s="7"/>
      <c r="R256" s="3"/>
      <c r="S256" s="3"/>
      <c r="T256" s="3"/>
      <c r="U256" s="3"/>
      <c r="V256" s="3"/>
      <c r="W256" s="3"/>
      <c r="X256" s="3"/>
      <c r="Y256" s="3"/>
    </row>
    <row r="257" spans="1:25" s="2" customFormat="1" x14ac:dyDescent="0.2">
      <c r="A257" s="1"/>
      <c r="B257" s="1"/>
      <c r="C257" s="1"/>
      <c r="D257" s="1"/>
      <c r="E257" s="7"/>
      <c r="F257" s="7"/>
      <c r="R257" s="3"/>
      <c r="S257" s="3"/>
      <c r="T257" s="3"/>
      <c r="U257" s="3"/>
      <c r="V257" s="3"/>
      <c r="W257" s="3"/>
      <c r="X257" s="3"/>
      <c r="Y257" s="3"/>
    </row>
    <row r="258" spans="1:25" s="2" customFormat="1" x14ac:dyDescent="0.2">
      <c r="A258" s="1"/>
      <c r="B258" s="1"/>
      <c r="C258" s="1"/>
      <c r="D258" s="1"/>
      <c r="E258" s="7"/>
      <c r="F258" s="7"/>
      <c r="R258" s="3"/>
      <c r="S258" s="3"/>
      <c r="T258" s="3"/>
      <c r="U258" s="3"/>
      <c r="V258" s="3"/>
      <c r="W258" s="3"/>
      <c r="X258" s="3"/>
      <c r="Y258" s="3"/>
    </row>
    <row r="259" spans="1:25" s="2" customFormat="1" x14ac:dyDescent="0.2">
      <c r="A259" s="1"/>
      <c r="B259" s="1"/>
      <c r="C259" s="1"/>
      <c r="D259" s="1"/>
      <c r="E259" s="7"/>
      <c r="F259" s="7"/>
      <c r="R259" s="3"/>
      <c r="S259" s="3"/>
      <c r="T259" s="3"/>
      <c r="U259" s="3"/>
      <c r="V259" s="3"/>
      <c r="W259" s="3"/>
      <c r="X259" s="3"/>
      <c r="Y259" s="3"/>
    </row>
    <row r="260" spans="1:25" s="2" customFormat="1" x14ac:dyDescent="0.2">
      <c r="A260" s="1"/>
      <c r="B260" s="1"/>
      <c r="C260" s="1"/>
      <c r="D260" s="1"/>
      <c r="E260" s="7"/>
      <c r="F260" s="7"/>
      <c r="R260" s="3"/>
      <c r="S260" s="3"/>
      <c r="T260" s="3"/>
      <c r="U260" s="3"/>
      <c r="V260" s="3"/>
      <c r="W260" s="3"/>
      <c r="X260" s="3"/>
      <c r="Y260" s="3"/>
    </row>
    <row r="261" spans="1:25" s="2" customFormat="1" x14ac:dyDescent="0.2">
      <c r="A261" s="1"/>
      <c r="B261" s="1"/>
      <c r="C261" s="1"/>
      <c r="D261" s="1"/>
      <c r="E261" s="7"/>
      <c r="F261" s="7"/>
      <c r="R261" s="3"/>
      <c r="S261" s="3"/>
      <c r="T261" s="3"/>
      <c r="U261" s="3"/>
      <c r="V261" s="3"/>
      <c r="W261" s="3"/>
      <c r="X261" s="3"/>
      <c r="Y261" s="3"/>
    </row>
    <row r="262" spans="1:25" s="2" customFormat="1" x14ac:dyDescent="0.2">
      <c r="A262" s="1"/>
      <c r="B262" s="1"/>
      <c r="C262" s="1"/>
      <c r="D262" s="1"/>
      <c r="E262" s="7"/>
      <c r="F262" s="7"/>
      <c r="R262" s="3"/>
      <c r="S262" s="3"/>
      <c r="T262" s="3"/>
      <c r="U262" s="3"/>
      <c r="V262" s="3"/>
      <c r="W262" s="3"/>
      <c r="X262" s="3"/>
      <c r="Y262" s="3"/>
    </row>
    <row r="263" spans="1:25" s="2" customFormat="1" x14ac:dyDescent="0.2">
      <c r="A263" s="1"/>
      <c r="B263" s="1"/>
      <c r="C263" s="1"/>
      <c r="D263" s="1"/>
      <c r="E263" s="7"/>
      <c r="F263" s="7"/>
      <c r="R263" s="3"/>
      <c r="S263" s="3"/>
      <c r="T263" s="3"/>
      <c r="U263" s="3"/>
      <c r="V263" s="3"/>
      <c r="W263" s="3"/>
      <c r="X263" s="3"/>
      <c r="Y263" s="3"/>
    </row>
    <row r="264" spans="1:25" s="2" customFormat="1" x14ac:dyDescent="0.2">
      <c r="A264" s="1"/>
      <c r="B264" s="1"/>
      <c r="C264" s="1"/>
      <c r="D264" s="1"/>
      <c r="E264" s="7"/>
      <c r="F264" s="7"/>
      <c r="R264" s="3"/>
      <c r="S264" s="3"/>
      <c r="T264" s="3"/>
      <c r="U264" s="3"/>
      <c r="V264" s="3"/>
      <c r="W264" s="3"/>
      <c r="X264" s="3"/>
      <c r="Y264" s="3"/>
    </row>
    <row r="265" spans="1:25" s="2" customFormat="1" x14ac:dyDescent="0.2">
      <c r="A265" s="1"/>
      <c r="B265" s="1"/>
      <c r="C265" s="1"/>
      <c r="D265" s="1"/>
      <c r="E265" s="7"/>
      <c r="F265" s="7"/>
      <c r="R265" s="3"/>
      <c r="S265" s="3"/>
      <c r="T265" s="3"/>
      <c r="U265" s="3"/>
      <c r="V265" s="3"/>
      <c r="W265" s="3"/>
      <c r="X265" s="3"/>
      <c r="Y265" s="3"/>
    </row>
    <row r="266" spans="1:25" s="2" customFormat="1" x14ac:dyDescent="0.2">
      <c r="A266" s="1"/>
      <c r="B266" s="1"/>
      <c r="C266" s="1"/>
      <c r="D266" s="1"/>
      <c r="E266" s="7"/>
      <c r="F266" s="7"/>
      <c r="R266" s="3"/>
      <c r="S266" s="3"/>
      <c r="T266" s="3"/>
      <c r="U266" s="3"/>
      <c r="V266" s="3"/>
      <c r="W266" s="3"/>
      <c r="X266" s="3"/>
      <c r="Y266" s="3"/>
    </row>
    <row r="267" spans="1:25" s="2" customFormat="1" x14ac:dyDescent="0.2">
      <c r="A267" s="1"/>
      <c r="B267" s="1"/>
      <c r="C267" s="1"/>
      <c r="D267" s="1"/>
      <c r="E267" s="7"/>
      <c r="F267" s="7"/>
      <c r="R267" s="3"/>
      <c r="S267" s="3"/>
      <c r="T267" s="3"/>
      <c r="U267" s="3"/>
      <c r="V267" s="3"/>
      <c r="W267" s="3"/>
      <c r="X267" s="3"/>
      <c r="Y267" s="3"/>
    </row>
    <row r="268" spans="1:25" s="2" customFormat="1" x14ac:dyDescent="0.2">
      <c r="A268" s="1"/>
      <c r="B268" s="1"/>
      <c r="C268" s="1"/>
      <c r="D268" s="1"/>
      <c r="E268" s="7"/>
      <c r="F268" s="7"/>
      <c r="R268" s="3"/>
      <c r="S268" s="3"/>
      <c r="T268" s="3"/>
      <c r="U268" s="3"/>
      <c r="V268" s="3"/>
      <c r="W268" s="3"/>
      <c r="X268" s="3"/>
      <c r="Y268" s="3"/>
    </row>
    <row r="269" spans="1:25" s="2" customFormat="1" x14ac:dyDescent="0.2">
      <c r="A269" s="1"/>
      <c r="B269" s="1"/>
      <c r="C269" s="1"/>
      <c r="D269" s="1"/>
      <c r="E269" s="7"/>
      <c r="F269" s="7"/>
      <c r="R269" s="3"/>
      <c r="S269" s="3"/>
      <c r="T269" s="3"/>
      <c r="U269" s="3"/>
      <c r="V269" s="3"/>
      <c r="W269" s="3"/>
      <c r="X269" s="3"/>
      <c r="Y269" s="3"/>
    </row>
    <row r="270" spans="1:25" s="2" customFormat="1" x14ac:dyDescent="0.2">
      <c r="A270" s="1"/>
      <c r="B270" s="1"/>
      <c r="C270" s="1"/>
      <c r="D270" s="1"/>
      <c r="E270" s="7"/>
      <c r="F270" s="7"/>
      <c r="R270" s="3"/>
      <c r="S270" s="3"/>
      <c r="T270" s="3"/>
      <c r="U270" s="3"/>
      <c r="V270" s="3"/>
      <c r="W270" s="3"/>
      <c r="X270" s="3"/>
      <c r="Y270" s="3"/>
    </row>
    <row r="271" spans="1:25" s="2" customFormat="1" x14ac:dyDescent="0.2">
      <c r="A271" s="1"/>
      <c r="B271" s="1"/>
      <c r="C271" s="1"/>
      <c r="D271" s="1"/>
      <c r="E271" s="7"/>
      <c r="F271" s="7"/>
      <c r="R271" s="3"/>
      <c r="S271" s="3"/>
      <c r="T271" s="3"/>
      <c r="U271" s="3"/>
      <c r="V271" s="3"/>
      <c r="W271" s="3"/>
      <c r="X271" s="3"/>
      <c r="Y271" s="3"/>
    </row>
    <row r="272" spans="1:25" s="2" customFormat="1" x14ac:dyDescent="0.2">
      <c r="A272" s="1"/>
      <c r="B272" s="1"/>
      <c r="C272" s="1"/>
      <c r="D272" s="1"/>
      <c r="E272" s="7"/>
      <c r="F272" s="7"/>
      <c r="R272" s="3"/>
      <c r="S272" s="3"/>
      <c r="T272" s="3"/>
      <c r="U272" s="3"/>
      <c r="V272" s="3"/>
      <c r="W272" s="3"/>
      <c r="X272" s="3"/>
      <c r="Y272" s="3"/>
    </row>
    <row r="273" spans="1:25" s="2" customFormat="1" x14ac:dyDescent="0.2">
      <c r="A273" s="1"/>
      <c r="B273" s="1"/>
      <c r="C273" s="1"/>
      <c r="D273" s="1"/>
      <c r="E273" s="7"/>
      <c r="F273" s="7"/>
      <c r="R273" s="3"/>
      <c r="S273" s="3"/>
      <c r="T273" s="3"/>
      <c r="U273" s="3"/>
      <c r="V273" s="3"/>
      <c r="W273" s="3"/>
      <c r="X273" s="3"/>
      <c r="Y273" s="3"/>
    </row>
    <row r="274" spans="1:25" s="2" customFormat="1" x14ac:dyDescent="0.2">
      <c r="A274" s="1"/>
      <c r="B274" s="1"/>
      <c r="C274" s="1"/>
      <c r="D274" s="1"/>
      <c r="E274" s="7"/>
      <c r="F274" s="7"/>
      <c r="R274" s="3"/>
      <c r="S274" s="3"/>
      <c r="T274" s="3"/>
      <c r="U274" s="3"/>
      <c r="V274" s="3"/>
      <c r="W274" s="3"/>
      <c r="X274" s="3"/>
      <c r="Y274" s="3"/>
    </row>
    <row r="275" spans="1:25" s="2" customFormat="1" x14ac:dyDescent="0.2">
      <c r="A275" s="1"/>
      <c r="B275" s="1"/>
      <c r="C275" s="1"/>
      <c r="D275" s="1"/>
      <c r="E275" s="7"/>
      <c r="F275" s="7"/>
      <c r="R275" s="3"/>
      <c r="S275" s="3"/>
      <c r="T275" s="3"/>
      <c r="U275" s="3"/>
      <c r="V275" s="3"/>
      <c r="W275" s="3"/>
      <c r="X275" s="3"/>
      <c r="Y275" s="3"/>
    </row>
    <row r="276" spans="1:25" s="2" customFormat="1" x14ac:dyDescent="0.2">
      <c r="A276" s="1"/>
      <c r="B276" s="1"/>
      <c r="C276" s="1"/>
      <c r="D276" s="1"/>
      <c r="E276" s="7"/>
      <c r="F276" s="7"/>
      <c r="R276" s="3"/>
      <c r="S276" s="3"/>
      <c r="T276" s="3"/>
      <c r="U276" s="3"/>
      <c r="V276" s="3"/>
      <c r="W276" s="3"/>
      <c r="X276" s="3"/>
      <c r="Y276" s="3"/>
    </row>
    <row r="277" spans="1:25" s="2" customFormat="1" x14ac:dyDescent="0.2">
      <c r="A277" s="1"/>
      <c r="B277" s="1"/>
      <c r="C277" s="1"/>
      <c r="D277" s="1"/>
      <c r="E277" s="7"/>
      <c r="F277" s="7"/>
      <c r="R277" s="3"/>
      <c r="S277" s="3"/>
      <c r="T277" s="3"/>
      <c r="U277" s="3"/>
      <c r="V277" s="3"/>
      <c r="W277" s="3"/>
      <c r="X277" s="3"/>
      <c r="Y277" s="3"/>
    </row>
    <row r="278" spans="1:25" s="2" customFormat="1" x14ac:dyDescent="0.2">
      <c r="A278" s="1"/>
      <c r="B278" s="1"/>
      <c r="C278" s="1"/>
      <c r="D278" s="1"/>
      <c r="E278" s="7"/>
      <c r="F278" s="7"/>
      <c r="R278" s="3"/>
      <c r="S278" s="3"/>
      <c r="T278" s="3"/>
      <c r="U278" s="3"/>
      <c r="V278" s="3"/>
      <c r="W278" s="3"/>
      <c r="X278" s="3"/>
      <c r="Y278" s="3"/>
    </row>
    <row r="279" spans="1:25" s="2" customFormat="1" x14ac:dyDescent="0.2">
      <c r="A279" s="1"/>
      <c r="B279" s="1"/>
      <c r="C279" s="1"/>
      <c r="D279" s="1"/>
      <c r="E279" s="7"/>
      <c r="F279" s="7"/>
      <c r="R279" s="3"/>
      <c r="S279" s="3"/>
      <c r="T279" s="3"/>
      <c r="U279" s="3"/>
      <c r="V279" s="3"/>
      <c r="W279" s="3"/>
      <c r="X279" s="3"/>
      <c r="Y279" s="3"/>
    </row>
    <row r="280" spans="1:25" s="2" customFormat="1" x14ac:dyDescent="0.2">
      <c r="A280" s="1"/>
      <c r="B280" s="1"/>
      <c r="C280" s="1"/>
      <c r="D280" s="1"/>
      <c r="E280" s="7"/>
      <c r="F280" s="7"/>
      <c r="R280" s="3"/>
      <c r="S280" s="3"/>
      <c r="T280" s="3"/>
      <c r="U280" s="3"/>
      <c r="V280" s="3"/>
      <c r="W280" s="3"/>
      <c r="X280" s="3"/>
      <c r="Y280" s="3"/>
    </row>
    <row r="281" spans="1:25" s="2" customFormat="1" x14ac:dyDescent="0.2">
      <c r="A281" s="1"/>
      <c r="B281" s="1"/>
      <c r="C281" s="1"/>
      <c r="D281" s="1"/>
      <c r="E281" s="7"/>
      <c r="F281" s="7"/>
      <c r="R281" s="3"/>
      <c r="S281" s="3"/>
      <c r="T281" s="3"/>
      <c r="U281" s="3"/>
      <c r="V281" s="3"/>
      <c r="W281" s="3"/>
      <c r="X281" s="3"/>
      <c r="Y281" s="3"/>
    </row>
    <row r="282" spans="1:25" s="2" customFormat="1" x14ac:dyDescent="0.2">
      <c r="A282" s="1"/>
      <c r="B282" s="1"/>
      <c r="C282" s="1"/>
      <c r="D282" s="1"/>
      <c r="E282" s="7"/>
      <c r="F282" s="7"/>
      <c r="R282" s="3"/>
      <c r="S282" s="3"/>
      <c r="T282" s="3"/>
      <c r="U282" s="3"/>
      <c r="V282" s="3"/>
      <c r="W282" s="3"/>
      <c r="X282" s="3"/>
      <c r="Y282" s="3"/>
    </row>
    <row r="283" spans="1:25" s="2" customFormat="1" x14ac:dyDescent="0.2">
      <c r="A283" s="1"/>
      <c r="B283" s="1"/>
      <c r="C283" s="1"/>
      <c r="D283" s="1"/>
      <c r="E283" s="7"/>
      <c r="F283" s="7"/>
      <c r="R283" s="3"/>
      <c r="S283" s="3"/>
      <c r="T283" s="3"/>
      <c r="U283" s="3"/>
      <c r="V283" s="3"/>
      <c r="W283" s="3"/>
      <c r="X283" s="3"/>
      <c r="Y283" s="3"/>
    </row>
    <row r="284" spans="1:25" s="2" customFormat="1" x14ac:dyDescent="0.2">
      <c r="A284" s="1"/>
      <c r="B284" s="1"/>
      <c r="C284" s="1"/>
      <c r="D284" s="1"/>
      <c r="E284" s="7"/>
      <c r="F284" s="7"/>
      <c r="R284" s="3"/>
      <c r="S284" s="3"/>
      <c r="T284" s="3"/>
      <c r="U284" s="3"/>
      <c r="V284" s="3"/>
      <c r="W284" s="3"/>
      <c r="X284" s="3"/>
      <c r="Y284" s="3"/>
    </row>
    <row r="285" spans="1:25" s="2" customFormat="1" x14ac:dyDescent="0.2">
      <c r="A285" s="1"/>
      <c r="B285" s="1"/>
      <c r="C285" s="1"/>
      <c r="D285" s="1"/>
      <c r="E285" s="7"/>
      <c r="F285" s="7"/>
      <c r="R285" s="3"/>
      <c r="S285" s="3"/>
      <c r="T285" s="3"/>
      <c r="U285" s="3"/>
      <c r="V285" s="3"/>
      <c r="W285" s="3"/>
      <c r="X285" s="3"/>
      <c r="Y285" s="3"/>
    </row>
    <row r="286" spans="1:25" s="2" customFormat="1" x14ac:dyDescent="0.2">
      <c r="A286" s="1"/>
      <c r="B286" s="1"/>
      <c r="C286" s="1"/>
      <c r="D286" s="1"/>
      <c r="E286" s="7"/>
      <c r="F286" s="7"/>
      <c r="R286" s="3"/>
      <c r="S286" s="3"/>
      <c r="T286" s="3"/>
      <c r="U286" s="3"/>
      <c r="V286" s="3"/>
      <c r="W286" s="3"/>
      <c r="X286" s="3"/>
      <c r="Y286" s="3"/>
    </row>
    <row r="287" spans="1:25" s="2" customFormat="1" x14ac:dyDescent="0.2">
      <c r="A287" s="1"/>
      <c r="B287" s="1"/>
      <c r="C287" s="1"/>
      <c r="D287" s="1"/>
      <c r="E287" s="7"/>
      <c r="F287" s="7"/>
      <c r="R287" s="3"/>
      <c r="S287" s="3"/>
      <c r="T287" s="3"/>
      <c r="U287" s="3"/>
      <c r="V287" s="3"/>
      <c r="W287" s="3"/>
      <c r="X287" s="3"/>
      <c r="Y287" s="3"/>
    </row>
    <row r="288" spans="1:25" s="2" customFormat="1" x14ac:dyDescent="0.2">
      <c r="A288" s="1"/>
      <c r="B288" s="1"/>
      <c r="C288" s="1"/>
      <c r="D288" s="1"/>
      <c r="E288" s="7"/>
      <c r="F288" s="7"/>
      <c r="R288" s="3"/>
      <c r="S288" s="3"/>
      <c r="T288" s="3"/>
      <c r="U288" s="3"/>
      <c r="V288" s="3"/>
      <c r="W288" s="3"/>
      <c r="X288" s="3"/>
      <c r="Y288" s="3"/>
    </row>
    <row r="289" spans="1:25" s="2" customFormat="1" x14ac:dyDescent="0.2">
      <c r="A289" s="1"/>
      <c r="B289" s="1"/>
      <c r="C289" s="1"/>
      <c r="D289" s="1"/>
      <c r="E289" s="7"/>
      <c r="F289" s="7"/>
      <c r="R289" s="3"/>
      <c r="S289" s="3"/>
      <c r="T289" s="3"/>
      <c r="U289" s="3"/>
      <c r="V289" s="3"/>
      <c r="W289" s="3"/>
      <c r="X289" s="3"/>
      <c r="Y289" s="3"/>
    </row>
    <row r="290" spans="1:25" s="2" customFormat="1" x14ac:dyDescent="0.2">
      <c r="A290" s="1"/>
      <c r="B290" s="1"/>
      <c r="C290" s="1"/>
      <c r="D290" s="1"/>
      <c r="E290" s="7"/>
      <c r="F290" s="7"/>
      <c r="R290" s="3"/>
      <c r="S290" s="3"/>
      <c r="T290" s="3"/>
      <c r="U290" s="3"/>
      <c r="V290" s="3"/>
      <c r="W290" s="3"/>
      <c r="X290" s="3"/>
      <c r="Y290" s="3"/>
    </row>
    <row r="291" spans="1:25" s="2" customFormat="1" x14ac:dyDescent="0.2">
      <c r="A291" s="1"/>
      <c r="B291" s="1"/>
      <c r="C291" s="1"/>
      <c r="D291" s="1"/>
      <c r="E291" s="7"/>
      <c r="F291" s="7"/>
      <c r="R291" s="3"/>
      <c r="S291" s="3"/>
      <c r="T291" s="3"/>
      <c r="U291" s="3"/>
      <c r="V291" s="3"/>
      <c r="W291" s="3"/>
      <c r="X291" s="3"/>
      <c r="Y291" s="3"/>
    </row>
    <row r="292" spans="1:25" s="2" customFormat="1" x14ac:dyDescent="0.2">
      <c r="A292" s="1"/>
      <c r="B292" s="1"/>
      <c r="C292" s="1"/>
      <c r="D292" s="1"/>
      <c r="E292" s="7"/>
      <c r="F292" s="7"/>
      <c r="R292" s="3"/>
      <c r="S292" s="3"/>
      <c r="T292" s="3"/>
      <c r="U292" s="3"/>
      <c r="V292" s="3"/>
      <c r="W292" s="3"/>
      <c r="X292" s="3"/>
      <c r="Y292" s="3"/>
    </row>
    <row r="293" spans="1:25" s="2" customFormat="1" x14ac:dyDescent="0.2">
      <c r="A293" s="1"/>
      <c r="B293" s="1"/>
      <c r="C293" s="1"/>
      <c r="D293" s="1"/>
      <c r="E293" s="7"/>
      <c r="F293" s="7"/>
      <c r="R293" s="3"/>
      <c r="S293" s="3"/>
      <c r="T293" s="3"/>
      <c r="U293" s="3"/>
      <c r="V293" s="3"/>
      <c r="W293" s="3"/>
      <c r="X293" s="3"/>
      <c r="Y293" s="3"/>
    </row>
    <row r="294" spans="1:25" s="2" customFormat="1" x14ac:dyDescent="0.2">
      <c r="A294" s="1"/>
      <c r="B294" s="1"/>
      <c r="C294" s="1"/>
      <c r="D294" s="1"/>
      <c r="E294" s="7"/>
      <c r="F294" s="7"/>
      <c r="R294" s="3"/>
      <c r="S294" s="3"/>
      <c r="T294" s="3"/>
      <c r="U294" s="3"/>
      <c r="V294" s="3"/>
      <c r="W294" s="3"/>
      <c r="X294" s="3"/>
      <c r="Y294" s="3"/>
    </row>
    <row r="295" spans="1:25" s="2" customFormat="1" x14ac:dyDescent="0.2">
      <c r="A295" s="1"/>
      <c r="B295" s="1"/>
      <c r="C295" s="1"/>
      <c r="D295" s="1"/>
      <c r="E295" s="7"/>
      <c r="F295" s="7"/>
      <c r="R295" s="3"/>
      <c r="S295" s="3"/>
      <c r="T295" s="3"/>
      <c r="U295" s="3"/>
      <c r="V295" s="3"/>
      <c r="W295" s="3"/>
      <c r="X295" s="3"/>
      <c r="Y295" s="3"/>
    </row>
    <row r="296" spans="1:25" s="2" customFormat="1" x14ac:dyDescent="0.2">
      <c r="A296" s="1"/>
      <c r="B296" s="1"/>
      <c r="C296" s="1"/>
      <c r="D296" s="1"/>
      <c r="E296" s="7"/>
      <c r="F296" s="7"/>
      <c r="R296" s="3"/>
      <c r="S296" s="3"/>
      <c r="T296" s="3"/>
      <c r="U296" s="3"/>
      <c r="V296" s="3"/>
      <c r="W296" s="3"/>
      <c r="X296" s="3"/>
      <c r="Y296" s="3"/>
    </row>
    <row r="297" spans="1:25" s="2" customFormat="1" x14ac:dyDescent="0.2">
      <c r="A297" s="1"/>
      <c r="B297" s="1"/>
      <c r="C297" s="1"/>
      <c r="D297" s="1"/>
      <c r="E297" s="7"/>
      <c r="F297" s="7"/>
      <c r="R297" s="3"/>
      <c r="S297" s="3"/>
      <c r="T297" s="3"/>
      <c r="U297" s="3"/>
      <c r="V297" s="3"/>
      <c r="W297" s="3"/>
      <c r="X297" s="3"/>
      <c r="Y297" s="3"/>
    </row>
    <row r="298" spans="1:25" s="2" customFormat="1" x14ac:dyDescent="0.2">
      <c r="A298" s="1"/>
      <c r="B298" s="1"/>
      <c r="C298" s="1"/>
      <c r="D298" s="1"/>
      <c r="E298" s="7"/>
      <c r="F298" s="7"/>
      <c r="R298" s="3"/>
      <c r="S298" s="3"/>
      <c r="T298" s="3"/>
      <c r="U298" s="3"/>
      <c r="V298" s="3"/>
      <c r="W298" s="3"/>
      <c r="X298" s="3"/>
      <c r="Y298" s="3"/>
    </row>
    <row r="299" spans="1:25" s="2" customFormat="1" x14ac:dyDescent="0.2">
      <c r="A299" s="1"/>
      <c r="B299" s="1"/>
      <c r="C299" s="1"/>
      <c r="D299" s="1"/>
      <c r="E299" s="7"/>
      <c r="F299" s="7"/>
      <c r="R299" s="3"/>
      <c r="S299" s="3"/>
      <c r="T299" s="3"/>
      <c r="U299" s="3"/>
      <c r="V299" s="3"/>
      <c r="W299" s="3"/>
      <c r="X299" s="3"/>
      <c r="Y299" s="3"/>
    </row>
    <row r="300" spans="1:25" s="2" customFormat="1" x14ac:dyDescent="0.2">
      <c r="A300" s="1"/>
      <c r="B300" s="1"/>
      <c r="C300" s="1"/>
      <c r="D300" s="1"/>
      <c r="E300" s="7"/>
      <c r="F300" s="7"/>
      <c r="R300" s="3"/>
      <c r="S300" s="3"/>
      <c r="T300" s="3"/>
      <c r="U300" s="3"/>
      <c r="V300" s="3"/>
      <c r="W300" s="3"/>
      <c r="X300" s="3"/>
      <c r="Y300" s="3"/>
    </row>
    <row r="301" spans="1:25" s="2" customFormat="1" x14ac:dyDescent="0.2">
      <c r="A301" s="1"/>
      <c r="B301" s="1"/>
      <c r="C301" s="1"/>
      <c r="D301" s="1"/>
      <c r="E301" s="7"/>
      <c r="F301" s="7"/>
      <c r="R301" s="3"/>
      <c r="S301" s="3"/>
      <c r="T301" s="3"/>
      <c r="U301" s="3"/>
      <c r="V301" s="3"/>
      <c r="W301" s="3"/>
      <c r="X301" s="3"/>
      <c r="Y301" s="3"/>
    </row>
    <row r="302" spans="1:25" s="2" customFormat="1" x14ac:dyDescent="0.2">
      <c r="A302" s="1"/>
      <c r="B302" s="1"/>
      <c r="C302" s="1"/>
      <c r="D302" s="1"/>
      <c r="E302" s="7"/>
      <c r="F302" s="7"/>
      <c r="R302" s="3"/>
      <c r="S302" s="3"/>
      <c r="T302" s="3"/>
      <c r="U302" s="3"/>
      <c r="V302" s="3"/>
      <c r="W302" s="3"/>
      <c r="X302" s="3"/>
      <c r="Y302" s="3"/>
    </row>
    <row r="303" spans="1:25" s="2" customFormat="1" x14ac:dyDescent="0.2">
      <c r="A303" s="1"/>
      <c r="B303" s="1"/>
      <c r="C303" s="1"/>
      <c r="D303" s="1"/>
      <c r="E303" s="7"/>
      <c r="F303" s="7"/>
      <c r="R303" s="3"/>
      <c r="S303" s="3"/>
      <c r="T303" s="3"/>
      <c r="U303" s="3"/>
      <c r="V303" s="3"/>
      <c r="W303" s="3"/>
      <c r="X303" s="3"/>
      <c r="Y303" s="3"/>
    </row>
    <row r="304" spans="1:25" s="2" customFormat="1" x14ac:dyDescent="0.2">
      <c r="A304" s="1"/>
      <c r="B304" s="1"/>
      <c r="C304" s="1"/>
      <c r="D304" s="1"/>
      <c r="E304" s="7"/>
      <c r="F304" s="7"/>
      <c r="R304" s="3"/>
      <c r="S304" s="3"/>
      <c r="T304" s="3"/>
      <c r="U304" s="3"/>
      <c r="V304" s="3"/>
      <c r="W304" s="3"/>
      <c r="X304" s="3"/>
      <c r="Y304" s="3"/>
    </row>
    <row r="305" spans="1:25" s="2" customFormat="1" x14ac:dyDescent="0.2">
      <c r="A305" s="1"/>
      <c r="B305" s="1"/>
      <c r="C305" s="1"/>
      <c r="D305" s="1"/>
      <c r="E305" s="7"/>
      <c r="F305" s="7"/>
      <c r="R305" s="3"/>
      <c r="S305" s="3"/>
      <c r="T305" s="3"/>
      <c r="U305" s="3"/>
      <c r="V305" s="3"/>
      <c r="W305" s="3"/>
      <c r="X305" s="3"/>
      <c r="Y305" s="3"/>
    </row>
    <row r="306" spans="1:25" s="2" customFormat="1" x14ac:dyDescent="0.2">
      <c r="A306" s="1"/>
      <c r="B306" s="1"/>
      <c r="C306" s="1"/>
      <c r="D306" s="1"/>
      <c r="E306" s="7"/>
      <c r="F306" s="7"/>
      <c r="R306" s="3"/>
      <c r="S306" s="3"/>
      <c r="T306" s="3"/>
      <c r="U306" s="3"/>
      <c r="V306" s="3"/>
      <c r="W306" s="3"/>
      <c r="X306" s="3"/>
      <c r="Y306" s="3"/>
    </row>
    <row r="307" spans="1:25" s="2" customFormat="1" x14ac:dyDescent="0.2">
      <c r="A307" s="1"/>
      <c r="B307" s="1"/>
      <c r="C307" s="1"/>
      <c r="D307" s="1"/>
      <c r="E307" s="7"/>
      <c r="F307" s="7"/>
      <c r="R307" s="3"/>
      <c r="S307" s="3"/>
      <c r="T307" s="3"/>
      <c r="U307" s="3"/>
      <c r="V307" s="3"/>
      <c r="W307" s="3"/>
      <c r="X307" s="3"/>
      <c r="Y307" s="3"/>
    </row>
    <row r="308" spans="1:25" s="2" customFormat="1" x14ac:dyDescent="0.2">
      <c r="A308" s="1"/>
      <c r="B308" s="1"/>
      <c r="C308" s="1"/>
      <c r="D308" s="1"/>
      <c r="E308" s="7"/>
      <c r="F308" s="7"/>
      <c r="R308" s="3"/>
      <c r="S308" s="3"/>
      <c r="T308" s="3"/>
      <c r="U308" s="3"/>
      <c r="V308" s="3"/>
      <c r="W308" s="3"/>
      <c r="X308" s="3"/>
      <c r="Y308" s="3"/>
    </row>
    <row r="309" spans="1:25" s="2" customFormat="1" x14ac:dyDescent="0.2">
      <c r="A309" s="1"/>
      <c r="B309" s="1"/>
      <c r="C309" s="1"/>
      <c r="D309" s="1"/>
      <c r="E309" s="7"/>
      <c r="F309" s="7"/>
      <c r="R309" s="3"/>
      <c r="S309" s="3"/>
      <c r="T309" s="3"/>
      <c r="U309" s="3"/>
      <c r="V309" s="3"/>
      <c r="W309" s="3"/>
      <c r="X309" s="3"/>
      <c r="Y309" s="3"/>
    </row>
    <row r="310" spans="1:25" s="2" customFormat="1" x14ac:dyDescent="0.2">
      <c r="A310" s="1"/>
      <c r="B310" s="1"/>
      <c r="C310" s="1"/>
      <c r="D310" s="1"/>
      <c r="E310" s="7"/>
      <c r="F310" s="7"/>
      <c r="R310" s="3"/>
      <c r="S310" s="3"/>
      <c r="T310" s="3"/>
      <c r="U310" s="3"/>
      <c r="V310" s="3"/>
      <c r="W310" s="3"/>
      <c r="X310" s="3"/>
      <c r="Y310" s="3"/>
    </row>
    <row r="311" spans="1:25" s="2" customFormat="1" x14ac:dyDescent="0.2">
      <c r="A311" s="1"/>
      <c r="B311" s="1"/>
      <c r="C311" s="1"/>
      <c r="D311" s="1"/>
      <c r="E311" s="7"/>
      <c r="F311" s="7"/>
      <c r="R311" s="3"/>
      <c r="S311" s="3"/>
      <c r="T311" s="3"/>
      <c r="U311" s="3"/>
      <c r="V311" s="3"/>
      <c r="W311" s="3"/>
      <c r="X311" s="3"/>
      <c r="Y311" s="3"/>
    </row>
    <row r="312" spans="1:25" s="2" customFormat="1" x14ac:dyDescent="0.2">
      <c r="A312" s="1"/>
      <c r="B312" s="1"/>
      <c r="C312" s="1"/>
      <c r="D312" s="1"/>
      <c r="E312" s="7"/>
      <c r="F312" s="7"/>
      <c r="R312" s="3"/>
      <c r="S312" s="3"/>
      <c r="T312" s="3"/>
      <c r="U312" s="3"/>
      <c r="V312" s="3"/>
      <c r="W312" s="3"/>
      <c r="X312" s="3"/>
      <c r="Y312" s="3"/>
    </row>
    <row r="313" spans="1:25" s="2" customFormat="1" x14ac:dyDescent="0.2">
      <c r="A313" s="1"/>
      <c r="B313" s="1"/>
      <c r="C313" s="1"/>
      <c r="D313" s="1"/>
      <c r="E313" s="7"/>
      <c r="F313" s="7"/>
      <c r="R313" s="3"/>
      <c r="S313" s="3"/>
      <c r="T313" s="3"/>
      <c r="U313" s="3"/>
      <c r="V313" s="3"/>
      <c r="W313" s="3"/>
      <c r="X313" s="3"/>
      <c r="Y313" s="3"/>
    </row>
    <row r="314" spans="1:25" s="2" customFormat="1" x14ac:dyDescent="0.2">
      <c r="A314" s="1"/>
      <c r="B314" s="1"/>
      <c r="C314" s="1"/>
      <c r="D314" s="1"/>
      <c r="E314" s="7"/>
      <c r="F314" s="7"/>
      <c r="R314" s="3"/>
      <c r="S314" s="3"/>
      <c r="T314" s="3"/>
      <c r="U314" s="3"/>
      <c r="V314" s="3"/>
      <c r="W314" s="3"/>
      <c r="X314" s="3"/>
      <c r="Y314" s="3"/>
    </row>
  </sheetData>
  <pageMargins left="0.5" right="0.5" top="1" bottom="1" header="1" footer="0.3"/>
  <pageSetup scale="60" orientation="landscape" blackAndWhite="1" r:id="rId1"/>
  <headerFooter alignWithMargins="0">
    <oddHeader>&amp;R&amp;"Times New Roman,Bold"KyPSC Case No. 2025-00125
STAFF-DR-01-003 Attachment
Page &amp;P of &amp;N</oddHeader>
  </headerFooter>
  <colBreaks count="1" manualBreakCount="1">
    <brk id="11" max="15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1C53EB-4576-4922-929B-AD7765CCA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B58A2E-25F5-47B8-A581-6FE3F945BE25}">
  <ds:schemaRefs>
    <ds:schemaRef ds:uri="6c836d23-bd62-4bc8-8279-d47645d2dce0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3BC45C-945A-4EFF-8787-B65EC1A16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BASE PERIOD</vt:lpstr>
      <vt:lpstr>AccountBP</vt:lpstr>
      <vt:lpstr>AmountBP</vt:lpstr>
      <vt:lpstr>Base1</vt:lpstr>
      <vt:lpstr>Base10</vt:lpstr>
      <vt:lpstr>Base11</vt:lpstr>
      <vt:lpstr>Base12</vt:lpstr>
      <vt:lpstr>Base2</vt:lpstr>
      <vt:lpstr>Base3</vt:lpstr>
      <vt:lpstr>Base4</vt:lpstr>
      <vt:lpstr>Base5</vt:lpstr>
      <vt:lpstr>Base6</vt:lpstr>
      <vt:lpstr>Base7</vt:lpstr>
      <vt:lpstr>Base8</vt:lpstr>
      <vt:lpstr>Base9</vt:lpstr>
      <vt:lpstr>BasePeriod</vt:lpstr>
      <vt:lpstr>CODE</vt:lpstr>
      <vt:lpstr>Database</vt:lpstr>
      <vt:lpstr>FERCBP</vt:lpstr>
      <vt:lpstr>'BASE PERIOD'!Print_Area</vt:lpstr>
      <vt:lpstr>'BASE PERIOD'!Print_Titles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Whisman, Julie</dc:creator>
  <cp:lastModifiedBy>Sunderman, Minna</cp:lastModifiedBy>
  <cp:lastPrinted>2025-06-16T15:57:02Z</cp:lastPrinted>
  <dcterms:created xsi:type="dcterms:W3CDTF">2025-06-05T14:39:57Z</dcterms:created>
  <dcterms:modified xsi:type="dcterms:W3CDTF">2025-06-16T15:57:08Z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