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33411\Downloads\OneDrive_1_6-2-2025 (1)\"/>
    </mc:Choice>
  </mc:AlternateContent>
  <xr:revisionPtr revIDLastSave="0" documentId="13_ncr:1_{62E1B3C8-011D-4198-9EEA-C7208BC4427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Meter Pulse Service Charge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5" i="4" l="1"/>
  <c r="D27" i="4"/>
  <c r="D26" i="4"/>
  <c r="D28" i="4" s="1"/>
  <c r="D32" i="4"/>
  <c r="D19" i="4"/>
  <c r="D10" i="4"/>
  <c r="D21" i="4" s="1"/>
  <c r="D34" i="4" l="1"/>
</calcChain>
</file>

<file path=xl/sharedStrings.xml><?xml version="1.0" encoding="utf-8"?>
<sst xmlns="http://schemas.openxmlformats.org/spreadsheetml/2006/main" count="27" uniqueCount="25">
  <si>
    <t>Cost</t>
  </si>
  <si>
    <t>Calculation of Meter Pulse Service Charges</t>
  </si>
  <si>
    <t>Line No.</t>
  </si>
  <si>
    <t>Equipment Descriptions</t>
  </si>
  <si>
    <t>Installation of Meter Pulse Equipment:</t>
  </si>
  <si>
    <t>Pulser (1 of 2 options):</t>
  </si>
  <si>
    <t>Weather-proof Box</t>
  </si>
  <si>
    <t>Average Meter Index Cost</t>
  </si>
  <si>
    <t>Average Pulser Cost (Average Lines 3 &amp; 4)</t>
  </si>
  <si>
    <t>Labor Hourly Rate</t>
  </si>
  <si>
    <t>Estimated hours</t>
  </si>
  <si>
    <t>Meter Index if needed (1 of 2 options):</t>
  </si>
  <si>
    <t xml:space="preserve">   Single Lead Metretek Pulser (#50116511):</t>
  </si>
  <si>
    <t xml:space="preserve">   Dual Lead Metretek Pulser (#50130416):</t>
  </si>
  <si>
    <t>Life Lube Rotary Index (#50101099, #140013)</t>
  </si>
  <si>
    <t>Life Lube Rotary Index Conversion Kit (#140007, #140008)</t>
  </si>
  <si>
    <t>Intrinsically Safe Barriers (ISB) AC115/DC24V Power</t>
  </si>
  <si>
    <t>Total ISB Cost: (Line 6 + Line 7)</t>
  </si>
  <si>
    <t>Total Labor (Line 9 x Line 10)</t>
  </si>
  <si>
    <t>Total Meter Pulse Equipment: (Line 5 + Line 8 + Line 11)</t>
  </si>
  <si>
    <t>Tariff Sheet Value Proposed: (Based on Line 12)</t>
  </si>
  <si>
    <t>Total Labor (Line 18 x Line 19)</t>
  </si>
  <si>
    <t>Total Meter Index (Line 17 + Line 20)</t>
  </si>
  <si>
    <t>Tariff Sheet Value Proposed: (Based on Line 21)</t>
  </si>
  <si>
    <t>Duke Energy Kentucky, Inc.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</si>
</sst>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7">
    <xf numFmtId="0" fontId="0" fillId="0" borderId="0" xfId="0"/>
    <xf numFmtId="164" fontId="0" fillId="0" borderId="0" xfId="0" applyNumberFormat="1"/>
    <xf numFmtId="44" fontId="0" fillId="0" borderId="2" xfId="2" applyFont="1" applyFill="1" applyBorder="1"/>
    <xf numFmtId="44" fontId="0" fillId="0" borderId="3" xfId="2" applyFont="1" applyFill="1" applyBorder="1"/>
    <xf numFmtId="44" fontId="0" fillId="0" borderId="4" xfId="2" applyFont="1" applyFill="1" applyBorder="1"/>
    <xf numFmtId="44" fontId="0" fillId="0" borderId="0" xfId="2" applyFont="1" applyFill="1"/>
    <xf numFmtId="44" fontId="0" fillId="0" borderId="7" xfId="2" applyFont="1" applyFill="1" applyBorder="1"/>
    <xf numFmtId="44" fontId="0" fillId="0" borderId="0" xfId="0" applyNumberFormat="1"/>
    <xf numFmtId="0" fontId="2" fillId="0" borderId="0" xfId="0" applyFont="1"/>
    <xf numFmtId="0" fontId="2" fillId="0" borderId="0" xfId="0" quotePrefix="1" applyFont="1" applyAlignment="1">
      <alignment horizontal="left"/>
    </xf>
    <xf numFmtId="0" fontId="0" fillId="0" borderId="0" xfId="0" quotePrefix="1" applyAlignment="1">
      <alignment horizontal="left"/>
    </xf>
    <xf numFmtId="43" fontId="0" fillId="0" borderId="0" xfId="1" applyFont="1" applyFill="1"/>
    <xf numFmtId="0" fontId="0" fillId="0" borderId="5" xfId="0" quotePrefix="1" applyBorder="1" applyAlignment="1">
      <alignment horizontal="left"/>
    </xf>
    <xf numFmtId="0" fontId="0" fillId="0" borderId="6" xfId="0" applyBorder="1"/>
    <xf numFmtId="43" fontId="0" fillId="0" borderId="0" xfId="1" quotePrefix="1" applyFont="1" applyFill="1" applyAlignment="1">
      <alignment horizontal="left"/>
    </xf>
    <xf numFmtId="44" fontId="0" fillId="0" borderId="3" xfId="0" applyNumberFormat="1" applyBorder="1"/>
    <xf numFmtId="44" fontId="0" fillId="0" borderId="1" xfId="2" applyFont="1" applyFill="1" applyBorder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30DCED-8A4A-4130-8B9F-11EEAF32C932}">
  <dimension ref="A1:I36"/>
  <sheetViews>
    <sheetView tabSelected="1" view="pageLayout" zoomScaleNormal="100" workbookViewId="0">
      <selection activeCell="E12" sqref="E12"/>
    </sheetView>
  </sheetViews>
  <sheetFormatPr defaultRowHeight="15" x14ac:dyDescent="0.25"/>
  <cols>
    <col min="1" max="1" width="9" customWidth="1"/>
    <col min="2" max="2" width="51.7109375" customWidth="1"/>
    <col min="3" max="3" width="2.7109375" customWidth="1"/>
    <col min="4" max="4" width="11.140625" customWidth="1"/>
    <col min="9" max="9" width="10.5703125" bestFit="1" customWidth="1"/>
  </cols>
  <sheetData>
    <row r="1" spans="1:9" x14ac:dyDescent="0.25">
      <c r="A1" s="8" t="s">
        <v>24</v>
      </c>
    </row>
    <row r="2" spans="1:9" x14ac:dyDescent="0.25">
      <c r="A2" s="9" t="s">
        <v>1</v>
      </c>
    </row>
    <row r="5" spans="1:9" x14ac:dyDescent="0.25">
      <c r="A5" s="8" t="s">
        <v>2</v>
      </c>
      <c r="B5" s="8" t="s">
        <v>3</v>
      </c>
      <c r="C5" s="8"/>
      <c r="D5" s="8" t="s">
        <v>0</v>
      </c>
    </row>
    <row r="6" spans="1:9" x14ac:dyDescent="0.25">
      <c r="A6">
        <v>1</v>
      </c>
      <c r="B6" t="s">
        <v>4</v>
      </c>
    </row>
    <row r="7" spans="1:9" x14ac:dyDescent="0.25">
      <c r="A7">
        <v>2</v>
      </c>
      <c r="B7" t="s">
        <v>5</v>
      </c>
    </row>
    <row r="8" spans="1:9" x14ac:dyDescent="0.25">
      <c r="A8">
        <v>3</v>
      </c>
      <c r="B8" s="10" t="s">
        <v>12</v>
      </c>
      <c r="D8" s="5">
        <v>146</v>
      </c>
      <c r="I8" s="7"/>
    </row>
    <row r="9" spans="1:9" x14ac:dyDescent="0.25">
      <c r="A9">
        <v>4</v>
      </c>
      <c r="B9" s="10" t="s">
        <v>13</v>
      </c>
      <c r="D9" s="16">
        <v>162</v>
      </c>
      <c r="I9" s="7"/>
    </row>
    <row r="10" spans="1:9" x14ac:dyDescent="0.25">
      <c r="A10">
        <v>5</v>
      </c>
      <c r="B10" s="10" t="s">
        <v>8</v>
      </c>
      <c r="D10" s="2">
        <f>AVERAGE(D8:D9)</f>
        <v>154</v>
      </c>
      <c r="I10" s="7"/>
    </row>
    <row r="11" spans="1:9" x14ac:dyDescent="0.25">
      <c r="D11" s="5"/>
      <c r="I11" s="7"/>
    </row>
    <row r="12" spans="1:9" x14ac:dyDescent="0.25">
      <c r="A12">
        <v>6</v>
      </c>
      <c r="B12" s="10" t="s">
        <v>16</v>
      </c>
      <c r="D12" s="2">
        <v>300</v>
      </c>
      <c r="I12" s="7"/>
    </row>
    <row r="13" spans="1:9" x14ac:dyDescent="0.25">
      <c r="D13" s="5"/>
      <c r="I13" s="7"/>
    </row>
    <row r="14" spans="1:9" x14ac:dyDescent="0.25">
      <c r="A14">
        <v>7</v>
      </c>
      <c r="B14" t="s">
        <v>6</v>
      </c>
      <c r="D14" s="16">
        <v>100</v>
      </c>
      <c r="I14" s="7"/>
    </row>
    <row r="15" spans="1:9" x14ac:dyDescent="0.25">
      <c r="A15">
        <v>8</v>
      </c>
      <c r="B15" s="10" t="s">
        <v>17</v>
      </c>
      <c r="D15" s="2">
        <f>D12+D14</f>
        <v>400</v>
      </c>
      <c r="I15" s="7"/>
    </row>
    <row r="16" spans="1:9" x14ac:dyDescent="0.25">
      <c r="D16" s="5"/>
      <c r="I16" s="7"/>
    </row>
    <row r="17" spans="1:9" x14ac:dyDescent="0.25">
      <c r="A17">
        <v>9</v>
      </c>
      <c r="B17" t="s">
        <v>9</v>
      </c>
      <c r="D17" s="5">
        <v>118.08</v>
      </c>
      <c r="I17" s="7"/>
    </row>
    <row r="18" spans="1:9" x14ac:dyDescent="0.25">
      <c r="A18">
        <v>10</v>
      </c>
      <c r="B18" t="s">
        <v>10</v>
      </c>
      <c r="D18" s="11">
        <v>4</v>
      </c>
      <c r="I18" s="7"/>
    </row>
    <row r="19" spans="1:9" x14ac:dyDescent="0.25">
      <c r="A19">
        <v>11</v>
      </c>
      <c r="B19" s="10" t="s">
        <v>18</v>
      </c>
      <c r="D19" s="4">
        <f>+D17*D18</f>
        <v>472.32</v>
      </c>
      <c r="I19" s="7"/>
    </row>
    <row r="20" spans="1:9" x14ac:dyDescent="0.25">
      <c r="I20" s="7"/>
    </row>
    <row r="21" spans="1:9" ht="15.75" thickBot="1" x14ac:dyDescent="0.3">
      <c r="A21">
        <v>12</v>
      </c>
      <c r="B21" s="10" t="s">
        <v>19</v>
      </c>
      <c r="D21" s="3">
        <f>D10+D15+D19</f>
        <v>1026.32</v>
      </c>
      <c r="I21" s="7"/>
    </row>
    <row r="22" spans="1:9" ht="16.5" thickTop="1" thickBot="1" x14ac:dyDescent="0.3">
      <c r="I22" s="7"/>
    </row>
    <row r="23" spans="1:9" ht="15.75" thickBot="1" x14ac:dyDescent="0.3">
      <c r="A23">
        <v>13</v>
      </c>
      <c r="B23" s="12" t="s">
        <v>20</v>
      </c>
      <c r="C23" s="13"/>
      <c r="D23" s="6">
        <v>1025</v>
      </c>
      <c r="I23" s="7"/>
    </row>
    <row r="24" spans="1:9" x14ac:dyDescent="0.25">
      <c r="D24" s="5"/>
      <c r="I24" s="7"/>
    </row>
    <row r="25" spans="1:9" x14ac:dyDescent="0.25">
      <c r="A25">
        <v>14</v>
      </c>
      <c r="B25" s="10" t="s">
        <v>11</v>
      </c>
      <c r="D25" s="5"/>
      <c r="I25" s="7"/>
    </row>
    <row r="26" spans="1:9" x14ac:dyDescent="0.25">
      <c r="A26">
        <v>15</v>
      </c>
      <c r="B26" s="10" t="s">
        <v>14</v>
      </c>
      <c r="D26" s="5">
        <f>ROUND((461+707.01)/2,0)</f>
        <v>584</v>
      </c>
      <c r="I26" s="7"/>
    </row>
    <row r="27" spans="1:9" x14ac:dyDescent="0.25">
      <c r="A27">
        <v>16</v>
      </c>
      <c r="B27" t="s">
        <v>15</v>
      </c>
      <c r="D27" s="16">
        <f>ROUND((786.27+631.5)/2,0)</f>
        <v>709</v>
      </c>
      <c r="I27" s="7"/>
    </row>
    <row r="28" spans="1:9" x14ac:dyDescent="0.25">
      <c r="A28">
        <v>17</v>
      </c>
      <c r="B28" t="s">
        <v>7</v>
      </c>
      <c r="D28" s="4">
        <f>AVERAGE(D26:D27)</f>
        <v>646.5</v>
      </c>
      <c r="I28" s="7"/>
    </row>
    <row r="29" spans="1:9" x14ac:dyDescent="0.25">
      <c r="I29" s="7"/>
    </row>
    <row r="30" spans="1:9" x14ac:dyDescent="0.25">
      <c r="A30">
        <v>18</v>
      </c>
      <c r="B30" t="s">
        <v>9</v>
      </c>
      <c r="D30" s="5">
        <v>118.08</v>
      </c>
      <c r="E30" s="1"/>
      <c r="I30" s="7"/>
    </row>
    <row r="31" spans="1:9" x14ac:dyDescent="0.25">
      <c r="A31">
        <v>19</v>
      </c>
      <c r="B31" t="s">
        <v>10</v>
      </c>
      <c r="D31" s="11">
        <v>1</v>
      </c>
      <c r="E31" s="1"/>
      <c r="I31" s="7"/>
    </row>
    <row r="32" spans="1:9" x14ac:dyDescent="0.25">
      <c r="A32">
        <v>20</v>
      </c>
      <c r="B32" s="10" t="s">
        <v>21</v>
      </c>
      <c r="D32" s="4">
        <f>+D30*D31</f>
        <v>118.08</v>
      </c>
      <c r="E32" s="1"/>
      <c r="I32" s="7"/>
    </row>
    <row r="33" spans="1:9" x14ac:dyDescent="0.25">
      <c r="B33" s="11"/>
      <c r="E33" s="1"/>
      <c r="I33" s="7"/>
    </row>
    <row r="34" spans="1:9" ht="15.75" thickBot="1" x14ac:dyDescent="0.3">
      <c r="A34">
        <v>21</v>
      </c>
      <c r="B34" s="14" t="s">
        <v>22</v>
      </c>
      <c r="D34" s="15">
        <f>+D32+D28</f>
        <v>764.58</v>
      </c>
      <c r="E34" s="1"/>
      <c r="I34" s="7"/>
    </row>
    <row r="35" spans="1:9" ht="16.5" thickTop="1" thickBot="1" x14ac:dyDescent="0.3">
      <c r="E35" s="1"/>
      <c r="I35" s="7"/>
    </row>
    <row r="36" spans="1:9" ht="15.75" thickBot="1" x14ac:dyDescent="0.3">
      <c r="A36">
        <v>22</v>
      </c>
      <c r="B36" s="12" t="s">
        <v>23</v>
      </c>
      <c r="C36" s="13"/>
      <c r="D36" s="6">
        <v>760</v>
      </c>
      <c r="I36" s="7"/>
    </row>
  </sheetData>
  <pageMargins left="0.7" right="0.7" top="0.89583333333333337" bottom="0.75" header="0.3" footer="0.3"/>
  <pageSetup orientation="portrait" r:id="rId1"/>
  <headerFooter>
    <oddHeader>&amp;R&amp;"Times New Roman,Bold"&amp;10KyPSC Case No. 2025-00125
Attachment BLS-4
Page 1 of 1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EBEE85F94FDA24284F9339BDDA255A4" ma:contentTypeVersion="7" ma:contentTypeDescription="Create a new document." ma:contentTypeScope="" ma:versionID="0290cd217b6b460a9f294ab39cf69c42">
  <xsd:schema xmlns:xsd="http://www.w3.org/2001/XMLSchema" xmlns:xs="http://www.w3.org/2001/XMLSchema" xmlns:p="http://schemas.microsoft.com/office/2006/metadata/properties" xmlns:ns2="6c836d23-bd62-4bc8-8279-d47645d2dce0" targetNamespace="http://schemas.microsoft.com/office/2006/metadata/properties" ma:root="true" ma:fieldsID="1cdd3d27240e743f636c0970f4407252" ns2:_="">
    <xsd:import namespace="6c836d23-bd62-4bc8-8279-d47645d2dce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Witnes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836d23-bd62-4bc8-8279-d47645d2dc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Witness" ma:index="13" nillable="true" ma:displayName="Witness" ma:format="Dropdown" ma:list="UserInfo" ma:SharePointGroup="0" ma:internalName="Witnes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 ma:index="8" ma:displayName="Subject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Witness xmlns="6c836d23-bd62-4bc8-8279-d47645d2dce0">
      <UserInfo>
        <DisplayName/>
        <AccountId xsi:nil="true"/>
        <AccountType/>
      </UserInfo>
    </Witnes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B2CA7D0-07E7-4119-AFFB-D03406C6EBB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c836d23-bd62-4bc8-8279-d47645d2dce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A02F7B4-FF9B-4902-A8DF-CDF1CB6CC03A}">
  <ds:schemaRefs>
    <ds:schemaRef ds:uri="http://purl.org/dc/terms/"/>
    <ds:schemaRef ds:uri="6c836d23-bd62-4bc8-8279-d47645d2dce0"/>
    <ds:schemaRef ds:uri="http://purl.org/dc/elements/1.1/"/>
    <ds:schemaRef ds:uri="http://www.w3.org/XML/1998/namespace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6A173036-689F-43B9-957B-0C62E67F5B5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Meter Pulse Service Charge</vt:lpstr>
    </vt:vector>
  </TitlesOfParts>
  <Company>Duke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KY Gas Meter Pulse Service Charge Calcs</dc:subject>
  <dc:creator>Ziolkowski, Jim</dc:creator>
  <cp:lastModifiedBy>Sunderman, Minna</cp:lastModifiedBy>
  <cp:lastPrinted>2021-07-07T12:50:01Z</cp:lastPrinted>
  <dcterms:created xsi:type="dcterms:W3CDTF">2017-05-09T21:27:38Z</dcterms:created>
  <dcterms:modified xsi:type="dcterms:W3CDTF">2025-06-02T14:28:04Z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0x010100FEBEE85F94FDA24284F9339BDDA255A4</vt:lpwstr>
  </property>
</Properties>
</file>