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kymsoffice-my.sharepoint.com/personal/angela_goad_ky_gov/Documents/Documents/Water Rate Cases/Kentucky-American Water Company/Case No. 2025-00122/Baudino ROE Testimony/"/>
    </mc:Choice>
  </mc:AlternateContent>
  <xr:revisionPtr revIDLastSave="4" documentId="8_{312D1761-2997-47C1-8751-69AAA6FB0877}" xr6:coauthVersionLast="47" xr6:coauthVersionMax="47" xr10:uidLastSave="{B64644E8-988E-4EE0-B9C3-B36AEA965D4E}"/>
  <bookViews>
    <workbookView xWindow="-24120" yWindow="2610" windowWidth="24240" windowHeight="13020" xr2:uid="{00000000-000D-0000-FFFF-FFFF00000000}"/>
  </bookViews>
  <sheets>
    <sheet name="Figure 1" sheetId="64" r:id="rId1"/>
    <sheet name="Bond Yields " sheetId="63" r:id="rId2"/>
    <sheet name="BLS Data Series Figure 2" sheetId="95" r:id="rId3"/>
    <sheet name="VIX_History Figure 3" sheetId="96" r:id="rId4"/>
    <sheet name="Proxy Group Stock Prices" sheetId="101" r:id="rId5"/>
    <sheet name="RAB-2" sheetId="92" r:id="rId6"/>
    <sheet name="RAB-3" sheetId="93" r:id="rId7"/>
    <sheet name="RAB-4" sheetId="106" r:id="rId8"/>
    <sheet name="RAB-5" sheetId="107" r:id="rId9"/>
    <sheet name="RAB-6" sheetId="7" r:id="rId10"/>
    <sheet name="RAB-7" sheetId="110" r:id="rId11"/>
    <sheet name="Table 1" sheetId="5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A">#REF!</definedName>
    <definedName name="\N">#REF!</definedName>
    <definedName name="\P">#REF!</definedName>
    <definedName name="\Q">#REF!</definedName>
    <definedName name="\S">#REF!</definedName>
    <definedName name="\W">'[5]# shares Calc'!$V$1</definedName>
    <definedName name="__123Graph_A" localSheetId="5" hidden="1">[1]G!#REF!</definedName>
    <definedName name="__123Graph_A" localSheetId="6" hidden="1">[1]G!#REF!</definedName>
    <definedName name="__123Graph_A" localSheetId="7" hidden="1">[1]G!#REF!</definedName>
    <definedName name="__123Graph_A" localSheetId="8" hidden="1">[1]G!#REF!</definedName>
    <definedName name="__123Graph_A" localSheetId="10" hidden="1">[1]G!#REF!</definedName>
    <definedName name="__123Graph_A" hidden="1">[1]G!#REF!</definedName>
    <definedName name="__123Graph_B" localSheetId="5" hidden="1">[1]G!#REF!</definedName>
    <definedName name="__123Graph_B" localSheetId="6" hidden="1">[1]G!#REF!</definedName>
    <definedName name="__123Graph_B" localSheetId="7" hidden="1">[1]G!#REF!</definedName>
    <definedName name="__123Graph_B" localSheetId="8" hidden="1">[1]G!#REF!</definedName>
    <definedName name="__123Graph_B" localSheetId="10" hidden="1">[1]G!#REF!</definedName>
    <definedName name="__123Graph_B" hidden="1">[1]G!#REF!</definedName>
    <definedName name="__123Graph_C" localSheetId="5" hidden="1">[1]G!#REF!</definedName>
    <definedName name="__123Graph_C" localSheetId="6" hidden="1">[1]G!#REF!</definedName>
    <definedName name="__123Graph_C" localSheetId="7" hidden="1">[1]G!#REF!</definedName>
    <definedName name="__123Graph_C" localSheetId="8" hidden="1">[1]G!#REF!</definedName>
    <definedName name="__123Graph_C" localSheetId="10" hidden="1">[1]G!#REF!</definedName>
    <definedName name="__123Graph_C" hidden="1">[1]G!#REF!</definedName>
    <definedName name="__123Graph_D" localSheetId="5" hidden="1">'[2]C-3.10'!#REF!</definedName>
    <definedName name="__123Graph_D" localSheetId="6" hidden="1">'[2]C-3.10'!#REF!</definedName>
    <definedName name="__123Graph_D" localSheetId="7" hidden="1">'[2]C-3.10'!#REF!</definedName>
    <definedName name="__123Graph_D" localSheetId="8" hidden="1">'[2]C-3.10'!#REF!</definedName>
    <definedName name="__123Graph_D" localSheetId="10" hidden="1">'[2]C-3.10'!#REF!</definedName>
    <definedName name="__123Graph_D" hidden="1">'[2]C-3.10'!#REF!</definedName>
    <definedName name="__123Graph_E" localSheetId="5" hidden="1">[1]G!#REF!</definedName>
    <definedName name="__123Graph_E" localSheetId="6" hidden="1">[1]G!#REF!</definedName>
    <definedName name="__123Graph_E" localSheetId="7" hidden="1">[1]G!#REF!</definedName>
    <definedName name="__123Graph_E" localSheetId="8" hidden="1">[1]G!#REF!</definedName>
    <definedName name="__123Graph_E" localSheetId="10" hidden="1">[1]G!#REF!</definedName>
    <definedName name="__123Graph_E" hidden="1">[1]G!#REF!</definedName>
    <definedName name="__123Graph_F" hidden="1">[1]G!#REF!</definedName>
    <definedName name="_00_01">#REF!</definedName>
    <definedName name="_000">#REF!</definedName>
    <definedName name="_1__123Graph_ACHART_4">'[3]MCMANEUS EXHIBIT 4'!$B$38:$D$38</definedName>
    <definedName name="_1_0pf1">[4]DIAMOND!#REF!</definedName>
    <definedName name="_1_13MO_M_S">#REF!</definedName>
    <definedName name="_1_1MO_YTD">'[5]# shares Calc'!$B$9:$H$55</definedName>
    <definedName name="_106DATA">#REF!</definedName>
    <definedName name="_12__123Graph_BCHART_4">'[6]MCMANEUS EXHIBIT 4'!$B$39:$D$39</definedName>
    <definedName name="_16__123Graph_CCHART_4">'[6]MCMANEUS EXHIBIT 4'!$B$40:$D$40</definedName>
    <definedName name="_2__123Graph_BCHART_4">'[3]MCMANEUS EXHIBIT 4'!$B$39:$D$39</definedName>
    <definedName name="_2_0BL">[7]Returns!#REF!</definedName>
    <definedName name="_2_6MO_ACT">#REF!</definedName>
    <definedName name="_3__123Graph_CCHART_4">'[3]MCMANEUS EXHIBIT 4'!$B$40:$D$40</definedName>
    <definedName name="_3_6MO_ACT_UPIS">#REF!</definedName>
    <definedName name="_329">#REF!</definedName>
    <definedName name="_3M">#REF!</definedName>
    <definedName name="_4_0i">[4]DIAMOND!#REF!</definedName>
    <definedName name="_8__123Graph_ACHART_4">'[6]MCMANEUS EXHIBIT 4'!$B$38:$D$38</definedName>
    <definedName name="_AWW03">#REF!</definedName>
    <definedName name="_AWW04">#REF!</definedName>
    <definedName name="_AWW05">#REF!</definedName>
    <definedName name="_AWW06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ill" hidden="1">'[8]Bond Returns'!$A$8:$A$107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10" hidden="1">#REF!</definedName>
    <definedName name="_Key1" hidden="1">#REF!</definedName>
    <definedName name="_Key11" localSheetId="5" hidden="1">#REF!</definedName>
    <definedName name="_Key11" localSheetId="6" hidden="1">#REF!</definedName>
    <definedName name="_Key11" localSheetId="7" hidden="1">#REF!</definedName>
    <definedName name="_Key11" localSheetId="8" hidden="1">#REF!</definedName>
    <definedName name="_Key11" localSheetId="10" hidden="1">#REF!</definedName>
    <definedName name="_Key11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10" hidden="1">#REF!</definedName>
    <definedName name="_Key2" hidden="1">#REF!</definedName>
    <definedName name="_M">[9]A!#REF!</definedName>
    <definedName name="_new23" localSheetId="5" hidden="1">{#N/A,#N/A,FALSE,"SCA";#N/A,#N/A,FALSE,"NCA";#N/A,#N/A,FALSE,"SAZ";#N/A,#N/A,FALSE,"CAZ";#N/A,#N/A,FALSE,"SNV";#N/A,#N/A,FALSE,"NNV";#N/A,#N/A,FALSE,"PP";#N/A,#N/A,FALSE,"SA"}</definedName>
    <definedName name="_new23" localSheetId="6" hidden="1">{#N/A,#N/A,FALSE,"SCA";#N/A,#N/A,FALSE,"NCA";#N/A,#N/A,FALSE,"SAZ";#N/A,#N/A,FALSE,"CAZ";#N/A,#N/A,FALSE,"SNV";#N/A,#N/A,FALSE,"NNV";#N/A,#N/A,FALSE,"PP";#N/A,#N/A,FALSE,"SA"}</definedName>
    <definedName name="_new23" localSheetId="7" hidden="1">{#N/A,#N/A,FALSE,"SCA";#N/A,#N/A,FALSE,"NCA";#N/A,#N/A,FALSE,"SAZ";#N/A,#N/A,FALSE,"CAZ";#N/A,#N/A,FALSE,"SNV";#N/A,#N/A,FALSE,"NNV";#N/A,#N/A,FALSE,"PP";#N/A,#N/A,FALSE,"SA"}</definedName>
    <definedName name="_new23" localSheetId="8" hidden="1">{#N/A,#N/A,FALSE,"SCA";#N/A,#N/A,FALSE,"NCA";#N/A,#N/A,FALSE,"SAZ";#N/A,#N/A,FALSE,"CAZ";#N/A,#N/A,FALSE,"SNV";#N/A,#N/A,FALSE,"NNV";#N/A,#N/A,FALSE,"PP";#N/A,#N/A,FALSE,"SA"}</definedName>
    <definedName name="_new23" localSheetId="10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5" hidden="1">{#N/A,#N/A,FALSE,"SCA";#N/A,#N/A,FALSE,"NCA";#N/A,#N/A,FALSE,"SAZ";#N/A,#N/A,FALSE,"CAZ";#N/A,#N/A,FALSE,"SNV";#N/A,#N/A,FALSE,"NNV";#N/A,#N/A,FALSE,"PP";#N/A,#N/A,FALSE,"SA"}</definedName>
    <definedName name="_new37" localSheetId="6" hidden="1">{#N/A,#N/A,FALSE,"SCA";#N/A,#N/A,FALSE,"NCA";#N/A,#N/A,FALSE,"SAZ";#N/A,#N/A,FALSE,"CAZ";#N/A,#N/A,FALSE,"SNV";#N/A,#N/A,FALSE,"NNV";#N/A,#N/A,FALSE,"PP";#N/A,#N/A,FALSE,"SA"}</definedName>
    <definedName name="_new37" localSheetId="7" hidden="1">{#N/A,#N/A,FALSE,"SCA";#N/A,#N/A,FALSE,"NCA";#N/A,#N/A,FALSE,"SAZ";#N/A,#N/A,FALSE,"CAZ";#N/A,#N/A,FALSE,"SNV";#N/A,#N/A,FALSE,"NNV";#N/A,#N/A,FALSE,"PP";#N/A,#N/A,FALSE,"SA"}</definedName>
    <definedName name="_new37" localSheetId="8" hidden="1">{#N/A,#N/A,FALSE,"SCA";#N/A,#N/A,FALSE,"NCA";#N/A,#N/A,FALSE,"SAZ";#N/A,#N/A,FALSE,"CAZ";#N/A,#N/A,FALSE,"SNV";#N/A,#N/A,FALSE,"NNV";#N/A,#N/A,FALSE,"PP";#N/A,#N/A,FALSE,"SA"}</definedName>
    <definedName name="_new37" localSheetId="10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5" hidden="1">{#N/A,#N/A,FALSE,"SCA";#N/A,#N/A,FALSE,"NCA";#N/A,#N/A,FALSE,"SAZ";#N/A,#N/A,FALSE,"CAZ";#N/A,#N/A,FALSE,"SNV";#N/A,#N/A,FALSE,"NNV";#N/A,#N/A,FALSE,"PP";#N/A,#N/A,FALSE,"SA"}</definedName>
    <definedName name="_new43" localSheetId="6" hidden="1">{#N/A,#N/A,FALSE,"SCA";#N/A,#N/A,FALSE,"NCA";#N/A,#N/A,FALSE,"SAZ";#N/A,#N/A,FALSE,"CAZ";#N/A,#N/A,FALSE,"SNV";#N/A,#N/A,FALSE,"NNV";#N/A,#N/A,FALSE,"PP";#N/A,#N/A,FALSE,"SA"}</definedName>
    <definedName name="_new43" localSheetId="7" hidden="1">{#N/A,#N/A,FALSE,"SCA";#N/A,#N/A,FALSE,"NCA";#N/A,#N/A,FALSE,"SAZ";#N/A,#N/A,FALSE,"CAZ";#N/A,#N/A,FALSE,"SNV";#N/A,#N/A,FALSE,"NNV";#N/A,#N/A,FALSE,"PP";#N/A,#N/A,FALSE,"SA"}</definedName>
    <definedName name="_new43" localSheetId="8" hidden="1">{#N/A,#N/A,FALSE,"SCA";#N/A,#N/A,FALSE,"NCA";#N/A,#N/A,FALSE,"SAZ";#N/A,#N/A,FALSE,"CAZ";#N/A,#N/A,FALSE,"SNV";#N/A,#N/A,FALSE,"NNV";#N/A,#N/A,FALSE,"PP";#N/A,#N/A,FALSE,"SA"}</definedName>
    <definedName name="_new43" localSheetId="10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5" hidden="1">{#N/A,#N/A,FALSE,"SCA";#N/A,#N/A,FALSE,"NCA";#N/A,#N/A,FALSE,"SAZ";#N/A,#N/A,FALSE,"CAZ";#N/A,#N/A,FALSE,"SNV";#N/A,#N/A,FALSE,"NNV";#N/A,#N/A,FALSE,"PP";#N/A,#N/A,FALSE,"SA"}</definedName>
    <definedName name="_new57" localSheetId="6" hidden="1">{#N/A,#N/A,FALSE,"SCA";#N/A,#N/A,FALSE,"NCA";#N/A,#N/A,FALSE,"SAZ";#N/A,#N/A,FALSE,"CAZ";#N/A,#N/A,FALSE,"SNV";#N/A,#N/A,FALSE,"NNV";#N/A,#N/A,FALSE,"PP";#N/A,#N/A,FALSE,"SA"}</definedName>
    <definedName name="_new57" localSheetId="7" hidden="1">{#N/A,#N/A,FALSE,"SCA";#N/A,#N/A,FALSE,"NCA";#N/A,#N/A,FALSE,"SAZ";#N/A,#N/A,FALSE,"CAZ";#N/A,#N/A,FALSE,"SNV";#N/A,#N/A,FALSE,"NNV";#N/A,#N/A,FALSE,"PP";#N/A,#N/A,FALSE,"SA"}</definedName>
    <definedName name="_new57" localSheetId="8" hidden="1">{#N/A,#N/A,FALSE,"SCA";#N/A,#N/A,FALSE,"NCA";#N/A,#N/A,FALSE,"SAZ";#N/A,#N/A,FALSE,"CAZ";#N/A,#N/A,FALSE,"SNV";#N/A,#N/A,FALSE,"NNV";#N/A,#N/A,FALSE,"PP";#N/A,#N/A,FALSE,"SA"}</definedName>
    <definedName name="_new57" localSheetId="10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5" hidden="1">{#N/A,#N/A,FALSE,"SCA";#N/A,#N/A,FALSE,"NCA";#N/A,#N/A,FALSE,"SAZ";#N/A,#N/A,FALSE,"CAZ";#N/A,#N/A,FALSE,"SNV";#N/A,#N/A,FALSE,"NNV";#N/A,#N/A,FALSE,"PP";#N/A,#N/A,FALSE,"SA"}</definedName>
    <definedName name="_new58" localSheetId="6" hidden="1">{#N/A,#N/A,FALSE,"SCA";#N/A,#N/A,FALSE,"NCA";#N/A,#N/A,FALSE,"SAZ";#N/A,#N/A,FALSE,"CAZ";#N/A,#N/A,FALSE,"SNV";#N/A,#N/A,FALSE,"NNV";#N/A,#N/A,FALSE,"PP";#N/A,#N/A,FALSE,"SA"}</definedName>
    <definedName name="_new58" localSheetId="7" hidden="1">{#N/A,#N/A,FALSE,"SCA";#N/A,#N/A,FALSE,"NCA";#N/A,#N/A,FALSE,"SAZ";#N/A,#N/A,FALSE,"CAZ";#N/A,#N/A,FALSE,"SNV";#N/A,#N/A,FALSE,"NNV";#N/A,#N/A,FALSE,"PP";#N/A,#N/A,FALSE,"SA"}</definedName>
    <definedName name="_new58" localSheetId="8" hidden="1">{#N/A,#N/A,FALSE,"SCA";#N/A,#N/A,FALSE,"NCA";#N/A,#N/A,FALSE,"SAZ";#N/A,#N/A,FALSE,"CAZ";#N/A,#N/A,FALSE,"SNV";#N/A,#N/A,FALSE,"NNV";#N/A,#N/A,FALSE,"PP";#N/A,#N/A,FALSE,"SA"}</definedName>
    <definedName name="_new58" localSheetId="10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5" hidden="1">{#N/A,#N/A,FALSE,"SCA";#N/A,#N/A,FALSE,"NCA";#N/A,#N/A,FALSE,"SAZ";#N/A,#N/A,FALSE,"CAZ";#N/A,#N/A,FALSE,"SNV";#N/A,#N/A,FALSE,"NNV";#N/A,#N/A,FALSE,"PP";#N/A,#N/A,FALSE,"SA"}</definedName>
    <definedName name="_new71" localSheetId="6" hidden="1">{#N/A,#N/A,FALSE,"SCA";#N/A,#N/A,FALSE,"NCA";#N/A,#N/A,FALSE,"SAZ";#N/A,#N/A,FALSE,"CAZ";#N/A,#N/A,FALSE,"SNV";#N/A,#N/A,FALSE,"NNV";#N/A,#N/A,FALSE,"PP";#N/A,#N/A,FALSE,"SA"}</definedName>
    <definedName name="_new71" localSheetId="7" hidden="1">{#N/A,#N/A,FALSE,"SCA";#N/A,#N/A,FALSE,"NCA";#N/A,#N/A,FALSE,"SAZ";#N/A,#N/A,FALSE,"CAZ";#N/A,#N/A,FALSE,"SNV";#N/A,#N/A,FALSE,"NNV";#N/A,#N/A,FALSE,"PP";#N/A,#N/A,FALSE,"SA"}</definedName>
    <definedName name="_new71" localSheetId="8" hidden="1">{#N/A,#N/A,FALSE,"SCA";#N/A,#N/A,FALSE,"NCA";#N/A,#N/A,FALSE,"SAZ";#N/A,#N/A,FALSE,"CAZ";#N/A,#N/A,FALSE,"SNV";#N/A,#N/A,FALSE,"NNV";#N/A,#N/A,FALSE,"PP";#N/A,#N/A,FALSE,"SA"}</definedName>
    <definedName name="_new71" localSheetId="10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5" hidden="1">{#N/A,#N/A,FALSE,"SCA";#N/A,#N/A,FALSE,"NCA";#N/A,#N/A,FALSE,"SAZ";#N/A,#N/A,FALSE,"CAZ";#N/A,#N/A,FALSE,"SNV";#N/A,#N/A,FALSE,"NNV";#N/A,#N/A,FALSE,"PP";#N/A,#N/A,FALSE,"SA"}</definedName>
    <definedName name="_new72" localSheetId="6" hidden="1">{#N/A,#N/A,FALSE,"SCA";#N/A,#N/A,FALSE,"NCA";#N/A,#N/A,FALSE,"SAZ";#N/A,#N/A,FALSE,"CAZ";#N/A,#N/A,FALSE,"SNV";#N/A,#N/A,FALSE,"NNV";#N/A,#N/A,FALSE,"PP";#N/A,#N/A,FALSE,"SA"}</definedName>
    <definedName name="_new72" localSheetId="7" hidden="1">{#N/A,#N/A,FALSE,"SCA";#N/A,#N/A,FALSE,"NCA";#N/A,#N/A,FALSE,"SAZ";#N/A,#N/A,FALSE,"CAZ";#N/A,#N/A,FALSE,"SNV";#N/A,#N/A,FALSE,"NNV";#N/A,#N/A,FALSE,"PP";#N/A,#N/A,FALSE,"SA"}</definedName>
    <definedName name="_new72" localSheetId="8" hidden="1">{#N/A,#N/A,FALSE,"SCA";#N/A,#N/A,FALSE,"NCA";#N/A,#N/A,FALSE,"SAZ";#N/A,#N/A,FALSE,"CAZ";#N/A,#N/A,FALSE,"SNV";#N/A,#N/A,FALSE,"NNV";#N/A,#N/A,FALSE,"PP";#N/A,#N/A,FALSE,"SA"}</definedName>
    <definedName name="_new72" localSheetId="10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10" hidden="1">#REF!</definedName>
    <definedName name="_Regression_X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10" hidden="1">#REF!</definedName>
    <definedName name="_Regression_Y" hidden="1">#REF!</definedName>
    <definedName name="_Sch1">#REF!</definedName>
    <definedName name="_Sch2">#REF!</definedName>
    <definedName name="_Sch3">#REF!</definedName>
    <definedName name="_Sch4">#REF!</definedName>
    <definedName name="_Sch5">#REF!</definedName>
    <definedName name="_Sch6">#REF!</definedName>
    <definedName name="_Sch7">#REF!</definedName>
    <definedName name="_Sort" hidden="1">#REF!</definedName>
    <definedName name="_sort2" hidden="1">#REF!</definedName>
    <definedName name="_Table2_Out" hidden="1">#REF!</definedName>
    <definedName name="A">'[10]Tom''s Sheet'!$A$1:$A$75</definedName>
    <definedName name="AAET">#REF!</definedName>
    <definedName name="AcctNumDec">'[11]BU or FP'!$D$1:$E$100</definedName>
    <definedName name="ACCUMRES">#REF!</definedName>
    <definedName name="Active_FINAL_with_Gender">#REF!</definedName>
    <definedName name="ACTUAL">#REF!</definedName>
    <definedName name="ActualCostCurrent">#REF!</definedName>
    <definedName name="ACTUALHEAD">#REF!</definedName>
    <definedName name="ALL">'[5]# shares Calc'!$B$9:$H$81</definedName>
    <definedName name="ALL_DATA">#REF!</definedName>
    <definedName name="ALT">#REF!</definedName>
    <definedName name="American">#REF!</definedName>
    <definedName name="Apollo_TaxRate">#REF!</definedName>
    <definedName name="Application">[12]MDSummary!$D$3</definedName>
    <definedName name="AS_400">#REF!</definedName>
    <definedName name="AS2DocOpenMode" hidden="1">"AS2DocumentEdit"</definedName>
    <definedName name="AS2NamedRange">7</definedName>
    <definedName name="AsOf">#REF!</definedName>
    <definedName name="asof2">[13]Input!$B$2</definedName>
    <definedName name="asof3">[14]Input!$B$2</definedName>
    <definedName name="AsOfMonthText">#REF!</definedName>
    <definedName name="asofmonthtext2">[13]Input!$B$6</definedName>
    <definedName name="asofmonthtext3">[14]Input!$B$6</definedName>
    <definedName name="attch1">#REF!</definedName>
    <definedName name="AVALON">#REF!</definedName>
    <definedName name="awkfiscal">#REF!</definedName>
    <definedName name="AWR">#REF!</definedName>
    <definedName name="AWWOp">#REF!</definedName>
    <definedName name="AWWS_Corp">"est"</definedName>
    <definedName name="AZ">#REF!</definedName>
    <definedName name="AZAM00">#REF!</definedName>
    <definedName name="AZAM01">#REF!</definedName>
    <definedName name="azamfiscal">#REF!</definedName>
    <definedName name="B">#REF!</definedName>
    <definedName name="bb_MDMyNTU0NDRBODY1NDVEQz" localSheetId="5" hidden="1">#REF!</definedName>
    <definedName name="bb_MDMyNTU0NDRBODY1NDVEQz" localSheetId="6" hidden="1">#REF!</definedName>
    <definedName name="bb_MDMyNTU0NDRBODY1NDVEQz" localSheetId="7" hidden="1">#REF!</definedName>
    <definedName name="bb_MDMyNTU0NDRBODY1NDVEQz" localSheetId="8" hidden="1">#REF!</definedName>
    <definedName name="bb_MDMyNTU0NDRBODY1NDVEQz" localSheetId="10" hidden="1">#REF!</definedName>
    <definedName name="bb_MDMyNTU0NDRBODY1NDVEQz" hidden="1">#REF!</definedName>
    <definedName name="BELMAWR">#REF!</definedName>
    <definedName name="BizUnits">[15]BU!$B$1:$C$74</definedName>
    <definedName name="Bloomberg_Earnings_Growth" localSheetId="5">#REF!</definedName>
    <definedName name="Bloomberg_Earnings_Growth" localSheetId="6">#REF!</definedName>
    <definedName name="Bloomberg_Earnings_Growth" localSheetId="7">#REF!</definedName>
    <definedName name="Bloomberg_Earnings_Growth" localSheetId="8">#REF!</definedName>
    <definedName name="Bloomberg_Earnings_Growth" localSheetId="10">#REF!</definedName>
    <definedName name="Bloomberg_Earnings_Growth">#REF!</definedName>
    <definedName name="BLPH2" localSheetId="5" hidden="1">'[16]Commercial Paper'!#REF!</definedName>
    <definedName name="BLPH2" localSheetId="6" hidden="1">'[16]Commercial Paper'!#REF!</definedName>
    <definedName name="BLPH2" localSheetId="7" hidden="1">'[16]Commercial Paper'!#REF!</definedName>
    <definedName name="BLPH2" localSheetId="8" hidden="1">'[16]Commercial Paper'!#REF!</definedName>
    <definedName name="BLPH2" localSheetId="10" hidden="1">'[16]Commercial Paper'!#REF!</definedName>
    <definedName name="BLPH2" hidden="1">'[16]Commercial Paper'!#REF!</definedName>
    <definedName name="BLPH3" localSheetId="5" hidden="1">'[16]Commercial Paper'!#REF!</definedName>
    <definedName name="BLPH3" localSheetId="6" hidden="1">'[16]Commercial Paper'!#REF!</definedName>
    <definedName name="BLPH3" localSheetId="7" hidden="1">'[16]Commercial Paper'!#REF!</definedName>
    <definedName name="BLPH3" localSheetId="8" hidden="1">'[16]Commercial Paper'!#REF!</definedName>
    <definedName name="BLPH3" localSheetId="10" hidden="1">'[16]Commercial Paper'!#REF!</definedName>
    <definedName name="BLPH3" hidden="1">'[16]Commercial Paper'!#REF!</definedName>
    <definedName name="BLPH4" localSheetId="5" hidden="1">'[16]Commercial Paper'!#REF!</definedName>
    <definedName name="BLPH4" localSheetId="6" hidden="1">'[16]Commercial Paper'!#REF!</definedName>
    <definedName name="BLPH4" localSheetId="7" hidden="1">'[16]Commercial Paper'!#REF!</definedName>
    <definedName name="BLPH4" localSheetId="8" hidden="1">'[16]Commercial Paper'!#REF!</definedName>
    <definedName name="BLPH4" localSheetId="10" hidden="1">'[16]Commercial Paper'!#REF!</definedName>
    <definedName name="BLPH4" hidden="1">'[16]Commercial Paper'!#REF!</definedName>
    <definedName name="BLPH5" localSheetId="5" hidden="1">'[16]Commercial Paper'!#REF!</definedName>
    <definedName name="BLPH5" localSheetId="6" hidden="1">'[16]Commercial Paper'!#REF!</definedName>
    <definedName name="BLPH5" localSheetId="7" hidden="1">'[16]Commercial Paper'!#REF!</definedName>
    <definedName name="BLPH5" localSheetId="8" hidden="1">'[16]Commercial Paper'!#REF!</definedName>
    <definedName name="BLPH5" localSheetId="10" hidden="1">'[16]Commercial Paper'!#REF!</definedName>
    <definedName name="BLPH5" hidden="1">'[16]Commercial Paper'!#REF!</definedName>
    <definedName name="BLPH6" localSheetId="5" hidden="1">'[16]Commercial Paper'!#REF!</definedName>
    <definedName name="BLPH6" localSheetId="6" hidden="1">'[16]Commercial Paper'!#REF!</definedName>
    <definedName name="BLPH6" localSheetId="7" hidden="1">'[16]Commercial Paper'!#REF!</definedName>
    <definedName name="BLPH6" localSheetId="8" hidden="1">'[16]Commercial Paper'!#REF!</definedName>
    <definedName name="BLPH6" localSheetId="10" hidden="1">'[16]Commercial Paper'!#REF!</definedName>
    <definedName name="BLPH6" hidden="1">'[16]Commercial Paper'!#REF!</definedName>
    <definedName name="BR" localSheetId="5">#REF!</definedName>
    <definedName name="BR" localSheetId="6">#REF!</definedName>
    <definedName name="BR" localSheetId="7">#REF!</definedName>
    <definedName name="BR" localSheetId="8">#REF!</definedName>
    <definedName name="BR" localSheetId="10">#REF!</definedName>
    <definedName name="BR">#REF!</definedName>
    <definedName name="BR_SV" localSheetId="5">#REF!</definedName>
    <definedName name="BR_SV" localSheetId="6">#REF!</definedName>
    <definedName name="BR_SV" localSheetId="7">#REF!</definedName>
    <definedName name="BR_SV" localSheetId="8">#REF!</definedName>
    <definedName name="BR_SV" localSheetId="10">#REF!</definedName>
    <definedName name="BR_SV">#REF!</definedName>
    <definedName name="BUDGET">#REF!</definedName>
    <definedName name="BUDGETHEAD">#REF!</definedName>
    <definedName name="CA">#REF!</definedName>
    <definedName name="CAAM00">#REF!</definedName>
    <definedName name="CAAM01">#REF!</definedName>
    <definedName name="caamfiscal">#REF!</definedName>
    <definedName name="CAI">#REF!</definedName>
    <definedName name="CapEx_Effectiveness">#REF!</definedName>
    <definedName name="capitalization">'[17]CS Data'!$B$16:$J$69</definedName>
    <definedName name="cb_erf">#REF!</definedName>
    <definedName name="cbcredit">#REF!</definedName>
    <definedName name="CCI">#REF!</definedName>
    <definedName name="cell_down_and_left">#REF!</definedName>
    <definedName name="CellToLeft">#REF!</definedName>
    <definedName name="CICdate">[18]Summ!$A$1</definedName>
    <definedName name="CICprice">[18]Summ!$A$2</definedName>
    <definedName name="CLI">#REF!</definedName>
    <definedName name="CLIENT_NAME">'[19]AWW Consolidated'!$D$3</definedName>
    <definedName name="Co">#REF!</definedName>
    <definedName name="ColControl">#REF!</definedName>
    <definedName name="ComEqty">'[20]December 2013 AFUDC Calc'!$F$14</definedName>
    <definedName name="Common" localSheetId="5" hidden="1">{#N/A,#N/A,FALSE,"SCA";#N/A,#N/A,FALSE,"NCA";#N/A,#N/A,FALSE,"SAZ";#N/A,#N/A,FALSE,"CAZ";#N/A,#N/A,FALSE,"SNV";#N/A,#N/A,FALSE,"NNV";#N/A,#N/A,FALSE,"PP";#N/A,#N/A,FALSE,"SA"}</definedName>
    <definedName name="Common" localSheetId="6" hidden="1">{#N/A,#N/A,FALSE,"SCA";#N/A,#N/A,FALSE,"NCA";#N/A,#N/A,FALSE,"SAZ";#N/A,#N/A,FALSE,"CAZ";#N/A,#N/A,FALSE,"SNV";#N/A,#N/A,FALSE,"NNV";#N/A,#N/A,FALSE,"PP";#N/A,#N/A,FALSE,"SA"}</definedName>
    <definedName name="Common" localSheetId="7" hidden="1">{#N/A,#N/A,FALSE,"SCA";#N/A,#N/A,FALSE,"NCA";#N/A,#N/A,FALSE,"SAZ";#N/A,#N/A,FALSE,"CAZ";#N/A,#N/A,FALSE,"SNV";#N/A,#N/A,FALSE,"NNV";#N/A,#N/A,FALSE,"PP";#N/A,#N/A,FALSE,"SA"}</definedName>
    <definedName name="Common" localSheetId="8" hidden="1">{#N/A,#N/A,FALSE,"SCA";#N/A,#N/A,FALSE,"NCA";#N/A,#N/A,FALSE,"SAZ";#N/A,#N/A,FALSE,"CAZ";#N/A,#N/A,FALSE,"SNV";#N/A,#N/A,FALSE,"NNV";#N/A,#N/A,FALSE,"PP";#N/A,#N/A,FALSE,"SA"}</definedName>
    <definedName name="Common" localSheetId="10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nam3">[14]Input!$B$1</definedName>
    <definedName name="compname">#REF!</definedName>
    <definedName name="compname2">[13]Input!$B$1</definedName>
    <definedName name="Composite">[21]COMPINDEX!$A$1:$AT$73</definedName>
    <definedName name="ComRate">'[20]December 2013 AFUDC Calc'!$F$15</definedName>
    <definedName name="contr">#REF!</definedName>
    <definedName name="Core_DebtCap">#REF!</definedName>
    <definedName name="Core_EquityCap">#REF!</definedName>
    <definedName name="core_ROE">#REF!</definedName>
    <definedName name="Cos">#REF!</definedName>
    <definedName name="CostOfEquityRate1">#REF!</definedName>
    <definedName name="CostOfEquityRate2">#REF!</definedName>
    <definedName name="cover" localSheetId="5" hidden="1">#REF!</definedName>
    <definedName name="cover" localSheetId="6" hidden="1">#REF!</definedName>
    <definedName name="cover" localSheetId="7" hidden="1">#REF!</definedName>
    <definedName name="cover" localSheetId="8" hidden="1">#REF!</definedName>
    <definedName name="cover" localSheetId="10" hidden="1">#REF!</definedName>
    <definedName name="cover" hidden="1">#REF!</definedName>
    <definedName name="Crap">#REF!</definedName>
    <definedName name="_xlnm.Criteria">#REF!</definedName>
    <definedName name="crud">#REF!</definedName>
    <definedName name="CTAM00">#REF!</definedName>
    <definedName name="CTAM01">#REF!</definedName>
    <definedName name="ctamfiscal">#REF!</definedName>
    <definedName name="customer">#REF!</definedName>
    <definedName name="d" localSheetId="5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localSheetId="10" hidden="1">#REF!</definedName>
    <definedName name="d" hidden="1">#REF!</definedName>
    <definedName name="DATA">#N/A</definedName>
    <definedName name="_xlnm.Database">[22]CA!#REF!</definedName>
    <definedName name="Database_MI">[22]CA!#REF!</definedName>
    <definedName name="DATAW">#REF!</definedName>
    <definedName name="Date">[12]MDSummary!$D$10</definedName>
    <definedName name="DEPR_DB">#REF!</definedName>
    <definedName name="DEPR_EXP">#REF!</definedName>
    <definedName name="DiscRate">[23]General!$B$2</definedName>
    <definedName name="Dividend" localSheetId="5">#REF!</definedName>
    <definedName name="Dividend" localSheetId="6">#REF!</definedName>
    <definedName name="Dividend" localSheetId="7">#REF!</definedName>
    <definedName name="Dividend" localSheetId="8">#REF!</definedName>
    <definedName name="Dividend" localSheetId="10">#REF!</definedName>
    <definedName name="Dividend">#REF!</definedName>
    <definedName name="Dividend_Ticker" localSheetId="5">#REF!</definedName>
    <definedName name="Dividend_Ticker" localSheetId="6">#REF!</definedName>
    <definedName name="Dividend_Ticker" localSheetId="7">#REF!</definedName>
    <definedName name="Dividend_Ticker" localSheetId="8">#REF!</definedName>
    <definedName name="Dividend_Ticker" localSheetId="10">#REF!</definedName>
    <definedName name="Dividend_Ticker">#REF!</definedName>
    <definedName name="DOB">'[24]NEI (Abernathy)'!#REF!</definedName>
    <definedName name="DOC">#REF!</definedName>
    <definedName name="DP1813TB1">[25]TPACT!$B$5:$B$141</definedName>
    <definedName name="DP1813TB2">[24]TPACT!$B$287:$B$423</definedName>
    <definedName name="DP1814TB1">[25]TPACT!$B$146:$B$282</definedName>
    <definedName name="DT">#REF!</definedName>
    <definedName name="E_Palo_Alto">#REF!</definedName>
    <definedName name="ENTRY">#REF!</definedName>
    <definedName name="EPA">#REF!</definedName>
    <definedName name="EquipList">[26]NEW!$A$6:$G$138</definedName>
    <definedName name="ET">#REF!</definedName>
    <definedName name="EV__LASTREFTIME__" hidden="1">39198.5712152778</definedName>
    <definedName name="EW">#REF!</definedName>
    <definedName name="ExpLoad">[27]Assumptions!$E$4</definedName>
    <definedName name="_xlnm.Extract">#REF!</definedName>
    <definedName name="f" hidden="1">#REF!</definedName>
    <definedName name="financings">#REF!</definedName>
    <definedName name="FINCO2000">#REF!</definedName>
    <definedName name="FINCO2001">#REF!</definedName>
    <definedName name="fincofiscal">#REF!</definedName>
    <definedName name="fiscalprint">#REF!</definedName>
    <definedName name="Fleet_Auto_Information">#REF!</definedName>
    <definedName name="frequency">'[28]Regn by Line'!$A$7</definedName>
    <definedName name="FYE">[29]Input1!$B$6</definedName>
    <definedName name="g">#REF!</definedName>
    <definedName name="GAM">[30]TPACT!$B$5:$B$141</definedName>
    <definedName name="GAM83F">[31]TPACT!$B$851:$B$987</definedName>
    <definedName name="gam83f2">[31]TPACT!$B$851:$B$987</definedName>
    <definedName name="gam83f3">[31]TPACT!$B$851:$B$987</definedName>
    <definedName name="GAM83M">[31]TPACT!$B$710:$B$846</definedName>
    <definedName name="gam83m2">[31]TPACT!$B$710:$B$846</definedName>
    <definedName name="gam83m3">[31]TPACT!$B$710:$B$846</definedName>
    <definedName name="GAM94F">[30]TPACT!$B$146:$B$282</definedName>
    <definedName name="Growth_Rates_Ticker">#REF!</definedName>
    <definedName name="h">#REF!</definedName>
    <definedName name="HADDON_HEIGHTS">#REF!</definedName>
    <definedName name="HAMP00">#REF!</definedName>
    <definedName name="HAMP01">#REF!</definedName>
    <definedName name="hamptfiscal">#REF!</definedName>
    <definedName name="HERSHEY">#REF!</definedName>
    <definedName name="HI">#REF!</definedName>
    <definedName name="HIAM00">#REF!</definedName>
    <definedName name="HIAM01">#REF!</definedName>
    <definedName name="hiamfiscal">#REF!</definedName>
    <definedName name="Howell">#REF!</definedName>
    <definedName name="HTML_CodePage" hidden="1">1252</definedName>
    <definedName name="HTML_Control" localSheetId="5" hidden="1">{"'Sheet1'!$A$1:$O$40"}</definedName>
    <definedName name="HTML_Control" localSheetId="6" hidden="1">{"'Sheet1'!$A$1:$O$40"}</definedName>
    <definedName name="HTML_Control" localSheetId="7" hidden="1">{"'Sheet1'!$A$1:$O$40"}</definedName>
    <definedName name="HTML_Control" localSheetId="8" hidden="1">{"'Sheet1'!$A$1:$O$40"}</definedName>
    <definedName name="HTML_Control" localSheetId="10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A">#REF!</definedName>
    <definedName name="IAAM00">#REF!</definedName>
    <definedName name="IAAM01">#REF!</definedName>
    <definedName name="iaamfiscal">#REF!</definedName>
    <definedName name="IL">#REF!</definedName>
    <definedName name="ILAM00">#REF!</definedName>
    <definedName name="ILAM01">#REF!</definedName>
    <definedName name="ilamfiscal">#REF!</definedName>
    <definedName name="ILL">#REF!</definedName>
    <definedName name="ILLCORP">#REF!</definedName>
    <definedName name="ILLINOIS">#REF!</definedName>
    <definedName name="Impact">#REF!</definedName>
    <definedName name="IN">#REF!</definedName>
    <definedName name="INAM00">#REF!</definedName>
    <definedName name="INAM01">#REF!</definedName>
    <definedName name="inamfiscal">#REF!</definedName>
    <definedName name="IND">#REF!</definedName>
    <definedName name="INDCORP">#REF!</definedName>
    <definedName name="INDIANA">#REF!</definedName>
    <definedName name="INFO">'[32]PLAN-INFO'!$C$4</definedName>
    <definedName name="Inputs_Group">#REF!</definedName>
    <definedName name="Inputs_Ticker">#REF!</definedName>
    <definedName name="INT">#REF!</definedName>
    <definedName name="IOA">#REF!</definedName>
    <definedName name="IOACORP">#REF!</definedName>
    <definedName name="IOWA">#REF!</definedName>
    <definedName name="ipSexCode">[25]IO!$C$25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IN">#REF!</definedName>
    <definedName name="IS_PC">#REF!</definedName>
    <definedName name="j">#REF!</definedName>
    <definedName name="JCWC00">#REF!</definedName>
    <definedName name="JCWC01">#REF!</definedName>
    <definedName name="jcwcfiscal">#REF!</definedName>
    <definedName name="je" localSheetId="5" hidden="1">{#N/A,#N/A,FALSE,"SCA";#N/A,#N/A,FALSE,"NCA";#N/A,#N/A,FALSE,"SAZ";#N/A,#N/A,FALSE,"CAZ";#N/A,#N/A,FALSE,"SNV";#N/A,#N/A,FALSE,"NNV";#N/A,#N/A,FALSE,"PP";#N/A,#N/A,FALSE,"SA"}</definedName>
    <definedName name="je" localSheetId="6" hidden="1">{#N/A,#N/A,FALSE,"SCA";#N/A,#N/A,FALSE,"NCA";#N/A,#N/A,FALSE,"SAZ";#N/A,#N/A,FALSE,"CAZ";#N/A,#N/A,FALSE,"SNV";#N/A,#N/A,FALSE,"NNV";#N/A,#N/A,FALSE,"PP";#N/A,#N/A,FALSE,"SA"}</definedName>
    <definedName name="je" localSheetId="7" hidden="1">{#N/A,#N/A,FALSE,"SCA";#N/A,#N/A,FALSE,"NCA";#N/A,#N/A,FALSE,"SAZ";#N/A,#N/A,FALSE,"CAZ";#N/A,#N/A,FALSE,"SNV";#N/A,#N/A,FALSE,"NNV";#N/A,#N/A,FALSE,"PP";#N/A,#N/A,FALSE,"SA"}</definedName>
    <definedName name="je" localSheetId="8" hidden="1">{#N/A,#N/A,FALSE,"SCA";#N/A,#N/A,FALSE,"NCA";#N/A,#N/A,FALSE,"SAZ";#N/A,#N/A,FALSE,"CAZ";#N/A,#N/A,FALSE,"SNV";#N/A,#N/A,FALSE,"NNV";#N/A,#N/A,FALSE,"PP";#N/A,#N/A,FALSE,"SA"}</definedName>
    <definedName name="je" localSheetId="10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5" hidden="1">{"'Sheet1'!$A$1:$O$40"}</definedName>
    <definedName name="jhlkqFL" localSheetId="6" hidden="1">{"'Sheet1'!$A$1:$O$40"}</definedName>
    <definedName name="jhlkqFL" localSheetId="7" hidden="1">{"'Sheet1'!$A$1:$O$40"}</definedName>
    <definedName name="jhlkqFL" localSheetId="8" hidden="1">{"'Sheet1'!$A$1:$O$40"}</definedName>
    <definedName name="jhlkqFL" localSheetId="10" hidden="1">{"'Sheet1'!$A$1:$O$40"}</definedName>
    <definedName name="jhlkqFL" hidden="1">{"'Sheet1'!$A$1:$O$40"}</definedName>
    <definedName name="jj">#REF!</definedName>
    <definedName name="joe">#REF!</definedName>
    <definedName name="JOP">#REF!</definedName>
    <definedName name="JOURNAL">#REF!</definedName>
    <definedName name="JOURNAL_ENTRY">#REF!</definedName>
    <definedName name="jp">#REF!</definedName>
    <definedName name="KOK">#REF!</definedName>
    <definedName name="KY">#REF!</definedName>
    <definedName name="KYAM00">#REF!</definedName>
    <definedName name="KYAM01">#REF!</definedName>
    <definedName name="kyamfiscal">#REF!</definedName>
    <definedName name="l" hidden="1">#REF!</definedName>
    <definedName name="LI">#REF!</definedName>
    <definedName name="LinkList">#REF!</definedName>
    <definedName name="LIST">#REF!</definedName>
    <definedName name="LIST2">#REF!</definedName>
    <definedName name="LIWC00">#REF!</definedName>
    <definedName name="LIWC01">#REF!</definedName>
    <definedName name="liwcfiscal">#REF!</definedName>
    <definedName name="lkdeferral">'[18]DO NOT PRINT - Deferrals'!$C$13:$P$83</definedName>
    <definedName name="LS">[30]TPACT!$B$287:$B$423</definedName>
    <definedName name="LSDiscountRate">[25]IO!$C$6</definedName>
    <definedName name="LTDebt">'[20]December 2013 AFUDC Calc'!$F$10</definedName>
    <definedName name="MA_ENGIN">#REF!</definedName>
    <definedName name="MA_OH">#REF!</definedName>
    <definedName name="MA_OM">#REF!</definedName>
    <definedName name="MA_OTHER">#REF!</definedName>
    <definedName name="MA_RESID">#REF!</definedName>
    <definedName name="MA_UNDER">#REF!</definedName>
    <definedName name="MAAM00">#REF!</definedName>
    <definedName name="MAAM01">#REF!</definedName>
    <definedName name="maamfiscal">#REF!</definedName>
    <definedName name="MAXLINES">#REF!</definedName>
    <definedName name="MD">#REF!</definedName>
    <definedName name="MDAM00">#REF!</definedName>
    <definedName name="MDAM01">#REF!</definedName>
    <definedName name="mdamfiscal">#REF!</definedName>
    <definedName name="MIAM00">#REF!</definedName>
    <definedName name="MIAM01">#REF!</definedName>
    <definedName name="miamfiscal">#REF!</definedName>
    <definedName name="MO">#REF!</definedName>
    <definedName name="MOA">#REF!</definedName>
    <definedName name="MOACORP">#REF!</definedName>
    <definedName name="MOAM00">#REF!</definedName>
    <definedName name="MOAM01">#REF!</definedName>
    <definedName name="moamfiscal">#REF!</definedName>
    <definedName name="Month">#REF!</definedName>
    <definedName name="MonthNum">[33]Filenames!$B$6</definedName>
    <definedName name="monthtext">#REF!</definedName>
    <definedName name="MUN">#REF!</definedName>
    <definedName name="NADA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D_ENGIN">#REF!</definedName>
    <definedName name="ND_OH">#REF!</definedName>
    <definedName name="ND_OM">#REF!</definedName>
    <definedName name="ND_OTHER">#REF!</definedName>
    <definedName name="ND_RESID">#REF!</definedName>
    <definedName name="ND_UNDER">#REF!</definedName>
    <definedName name="NE_ENGIN">#REF!</definedName>
    <definedName name="NE_OH">#REF!</definedName>
    <definedName name="NE_OM">#REF!</definedName>
    <definedName name="NE_OTHER">#REF!</definedName>
    <definedName name="NE_RESID">#REF!</definedName>
    <definedName name="NE_UNDER">#REF!</definedName>
    <definedName name="NEWCOSTS">#REF!</definedName>
    <definedName name="NEWPRINT">#REF!</definedName>
    <definedName name="NJ">#REF!</definedName>
    <definedName name="NJAM00">#REF!</definedName>
    <definedName name="NJAM01">#REF!</definedName>
    <definedName name="njamfiscal">#REF!</definedName>
    <definedName name="NM">#REF!</definedName>
    <definedName name="NMAM00">#REF!</definedName>
    <definedName name="NMAM01">#REF!</definedName>
    <definedName name="nmamfiscal">#REF!</definedName>
    <definedName name="NO_NEI">#REF!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5" hidden="1">{#N/A,#N/A,FALSE,"SCA";#N/A,#N/A,FALSE,"NCA";#N/A,#N/A,FALSE,"SAZ";#N/A,#N/A,FALSE,"CAZ";#N/A,#N/A,FALSE,"SNV";#N/A,#N/A,FALSE,"NNV";#N/A,#N/A,FALSE,"PP";#N/A,#N/A,FALSE,"SA"}</definedName>
    <definedName name="NONE" localSheetId="6" hidden="1">{#N/A,#N/A,FALSE,"SCA";#N/A,#N/A,FALSE,"NCA";#N/A,#N/A,FALSE,"SAZ";#N/A,#N/A,FALSE,"CAZ";#N/A,#N/A,FALSE,"SNV";#N/A,#N/A,FALSE,"NNV";#N/A,#N/A,FALSE,"PP";#N/A,#N/A,FALSE,"SA"}</definedName>
    <definedName name="NONE" localSheetId="7" hidden="1">{#N/A,#N/A,FALSE,"SCA";#N/A,#N/A,FALSE,"NCA";#N/A,#N/A,FALSE,"SAZ";#N/A,#N/A,FALSE,"CAZ";#N/A,#N/A,FALSE,"SNV";#N/A,#N/A,FALSE,"NNV";#N/A,#N/A,FALSE,"PP";#N/A,#N/A,FALSE,"SA"}</definedName>
    <definedName name="NONE" localSheetId="8" hidden="1">{#N/A,#N/A,FALSE,"SCA";#N/A,#N/A,FALSE,"NCA";#N/A,#N/A,FALSE,"SAZ";#N/A,#N/A,FALSE,"CAZ";#N/A,#N/A,FALSE,"SNV";#N/A,#N/A,FALSE,"NNV";#N/A,#N/A,FALSE,"PP";#N/A,#N/A,FALSE,"SA"}</definedName>
    <definedName name="NONE" localSheetId="10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RTHEAST">#REF!</definedName>
    <definedName name="NOSH">[34]ValSummary!$B$25</definedName>
    <definedName name="NOTES">#REF!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W_ENGIN">#REF!</definedName>
    <definedName name="NW_OH">#REF!</definedName>
    <definedName name="NW_OM">#REF!</definedName>
    <definedName name="NW_OTHER">#REF!</definedName>
    <definedName name="NW_RESID">#REF!</definedName>
    <definedName name="NW_UNDER">#REF!</definedName>
    <definedName name="NYAM00">#REF!</definedName>
    <definedName name="NYAM01">#REF!</definedName>
    <definedName name="nyamfiscal">#REF!</definedName>
    <definedName name="OCCAMT">'[35]Tax allocation 3-21-06'!#REF!</definedName>
    <definedName name="OH">#REF!</definedName>
    <definedName name="OH_ADJ">#REF!</definedName>
    <definedName name="OH_COMM">#REF!</definedName>
    <definedName name="OH_EL">#REF!</definedName>
    <definedName name="OH_EXEC">#REF!</definedName>
    <definedName name="OH_FIN">#REF!</definedName>
    <definedName name="OH_HR">#REF!</definedName>
    <definedName name="OH_LEGAL">#REF!</definedName>
    <definedName name="OH_MKT">#REF!</definedName>
    <definedName name="OH_OPS">#REF!</definedName>
    <definedName name="OH_OTH">#REF!</definedName>
    <definedName name="OH_PR">#REF!</definedName>
    <definedName name="OHA">#REF!</definedName>
    <definedName name="OHAM00">#REF!</definedName>
    <definedName name="OHAM01">#REF!</definedName>
    <definedName name="ohamfiscal">#REF!</definedName>
    <definedName name="ok">#REF!</definedName>
    <definedName name="OM_AR">#REF!,#REF!,#REF!,#REF!,#REF!,#REF!,#REF!,#REF!</definedName>
    <definedName name="OMI">#REF!</definedName>
    <definedName name="ORCOM">#REF!</definedName>
    <definedName name="OverEarn_Amount">#REF!</definedName>
    <definedName name="OverEarn_Switch">#REF!</definedName>
    <definedName name="OverEarnCap_Switch">#REF!</definedName>
    <definedName name="p">#REF!</definedName>
    <definedName name="PA">#REF!</definedName>
    <definedName name="PAAM00">#REF!</definedName>
    <definedName name="PAAM01">#REF!</definedName>
    <definedName name="paamfiscal">#REF!</definedName>
    <definedName name="PAGE1">#REF!</definedName>
    <definedName name="PAGE2">#REF!</definedName>
    <definedName name="pain">#REF!</definedName>
    <definedName name="PCALOC">#REF!</definedName>
    <definedName name="PEK">#REF!</definedName>
    <definedName name="PEO">#REF!</definedName>
    <definedName name="PERIOD_END">'[19]AWW Consolidated'!$D$4</definedName>
    <definedName name="PERO" localSheetId="5" hidden="1">{#N/A,#N/A,FALSE,"SCA";#N/A,#N/A,FALSE,"NCA";#N/A,#N/A,FALSE,"SAZ";#N/A,#N/A,FALSE,"CAZ";#N/A,#N/A,FALSE,"SNV";#N/A,#N/A,FALSE,"NNV";#N/A,#N/A,FALSE,"PP";#N/A,#N/A,FALSE,"SA"}</definedName>
    <definedName name="PERO" localSheetId="6" hidden="1">{#N/A,#N/A,FALSE,"SCA";#N/A,#N/A,FALSE,"NCA";#N/A,#N/A,FALSE,"SAZ";#N/A,#N/A,FALSE,"CAZ";#N/A,#N/A,FALSE,"SNV";#N/A,#N/A,FALSE,"NNV";#N/A,#N/A,FALSE,"PP";#N/A,#N/A,FALSE,"SA"}</definedName>
    <definedName name="PERO" localSheetId="7" hidden="1">{#N/A,#N/A,FALSE,"SCA";#N/A,#N/A,FALSE,"NCA";#N/A,#N/A,FALSE,"SAZ";#N/A,#N/A,FALSE,"CAZ";#N/A,#N/A,FALSE,"SNV";#N/A,#N/A,FALSE,"NNV";#N/A,#N/A,FALSE,"PP";#N/A,#N/A,FALSE,"SA"}</definedName>
    <definedName name="PERO" localSheetId="8" hidden="1">{#N/A,#N/A,FALSE,"SCA";#N/A,#N/A,FALSE,"NCA";#N/A,#N/A,FALSE,"SAZ";#N/A,#N/A,FALSE,"CAZ";#N/A,#N/A,FALSE,"SNV";#N/A,#N/A,FALSE,"NNV";#N/A,#N/A,FALSE,"PP";#N/A,#N/A,FALSE,"SA"}</definedName>
    <definedName name="PERO" localSheetId="10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FRate">'[20]December 2013 AFUDC Calc'!$F$13</definedName>
    <definedName name="PFYE">[29]Input1!$B$7</definedName>
    <definedName name="pj">#REF!</definedName>
    <definedName name="poil">#REF!</definedName>
    <definedName name="poll">#REF!</definedName>
    <definedName name="pop">#REF!</definedName>
    <definedName name="ppp">#REF!</definedName>
    <definedName name="PrefStk">'[20]December 2013 AFUDC Calc'!$F$12</definedName>
    <definedName name="PREPARED_BY">'[19]AWW Consolidated'!$J$3</definedName>
    <definedName name="PREPARED_DATE">'[19]AWW Consolidated'!$J$4</definedName>
    <definedName name="Price">#REF!</definedName>
    <definedName name="Price_Ticker">#REF!</definedName>
    <definedName name="PRINT">#REF!</definedName>
    <definedName name="_xlnm.Print_Area" localSheetId="1">'Bond Yields '!$A$44:$D$171</definedName>
    <definedName name="_xlnm.Print_Area" localSheetId="5">'RAB-2'!$C$4:$O$28</definedName>
    <definedName name="_xlnm.Print_Area" localSheetId="6">'RAB-3'!$B$4:$I$64</definedName>
    <definedName name="_xlnm.Print_Area" localSheetId="7">'RAB-4'!$C$4:$O$23</definedName>
    <definedName name="_xlnm.Print_Area" localSheetId="8">'RAB-5'!$B$4:$I$59</definedName>
    <definedName name="_xlnm.Print_Area" localSheetId="9">'RAB-6'!$A$2:$I$99</definedName>
    <definedName name="_xlnm.Print_Area" localSheetId="10">'RAB-7'!$B$4:$I$23</definedName>
    <definedName name="_xlnm.Print_Area" localSheetId="11">'Table 1'!$B$7:$D$45</definedName>
    <definedName name="_xlnm.Print_Area">'[5]# shares Calc'!$B$10:$H$80</definedName>
    <definedName name="Print_Area_MI">#REF!</definedName>
    <definedName name="_xlnm.Print_Titles" localSheetId="1">'Bond Yields '!$2:$7</definedName>
    <definedName name="_xlnm.Print_Titles" localSheetId="5">'RAB-2'!$4:$8</definedName>
    <definedName name="_xlnm.Print_Titles" localSheetId="7">'RAB-4'!$4:$8</definedName>
    <definedName name="_xlnm.Print_Titles">#N/A</definedName>
    <definedName name="Print_Titles_MI" localSheetId="1">'Bond Yields '!$2:$7</definedName>
    <definedName name="PRINT_TITLES_MI">#REF!</definedName>
    <definedName name="PRINT2000">#REF!</definedName>
    <definedName name="PRINT2001">#REF!</definedName>
    <definedName name="pull">#REF!</definedName>
    <definedName name="PY2AsOf">#REF!</definedName>
    <definedName name="PY3AsOf">#REF!</definedName>
    <definedName name="PYAsOf">#REF!</definedName>
    <definedName name="QC">#REF!</definedName>
    <definedName name="QUERY">#REF!</definedName>
    <definedName name="Query1">#REF!</definedName>
    <definedName name="RANGE">#REF!</definedName>
    <definedName name="Rankings">[21]RANKINGS!$C$1:$I$232</definedName>
    <definedName name="rate2006">#REF!</definedName>
    <definedName name="rate2007">#REF!</definedName>
    <definedName name="Ratios">'[36]SNL Data'!$A$6:$S$226</definedName>
    <definedName name="RegFee">'[37]2016 Exh 1 (C)'!$U$84</definedName>
    <definedName name="REGION_1">#REF!</definedName>
    <definedName name="REGION_2">#REF!</definedName>
    <definedName name="Report_Pages">[21]CATMASTER!$A$1:$AC$290</definedName>
    <definedName name="RIC">#REF!</definedName>
    <definedName name="RICHMOND">#REF!</definedName>
    <definedName name="riskmeasures">'[17]Utility Proxy Group'!$B$13:$N$65</definedName>
    <definedName name="rk" localSheetId="5" hidden="1">{#N/A,#N/A,FALSE,"SCA";#N/A,#N/A,FALSE,"NCA";#N/A,#N/A,FALSE,"SAZ";#N/A,#N/A,FALSE,"CAZ";#N/A,#N/A,FALSE,"SNV";#N/A,#N/A,FALSE,"NNV";#N/A,#N/A,FALSE,"PP";#N/A,#N/A,FALSE,"SA"}</definedName>
    <definedName name="rk" localSheetId="6" hidden="1">{#N/A,#N/A,FALSE,"SCA";#N/A,#N/A,FALSE,"NCA";#N/A,#N/A,FALSE,"SAZ";#N/A,#N/A,FALSE,"CAZ";#N/A,#N/A,FALSE,"SNV";#N/A,#N/A,FALSE,"NNV";#N/A,#N/A,FALSE,"PP";#N/A,#N/A,FALSE,"SA"}</definedName>
    <definedName name="rk" localSheetId="7" hidden="1">{#N/A,#N/A,FALSE,"SCA";#N/A,#N/A,FALSE,"NCA";#N/A,#N/A,FALSE,"SAZ";#N/A,#N/A,FALSE,"CAZ";#N/A,#N/A,FALSE,"SNV";#N/A,#N/A,FALSE,"NNV";#N/A,#N/A,FALSE,"PP";#N/A,#N/A,FALSE,"SA"}</definedName>
    <definedName name="rk" localSheetId="8" hidden="1">{#N/A,#N/A,FALSE,"SCA";#N/A,#N/A,FALSE,"NCA";#N/A,#N/A,FALSE,"SAZ";#N/A,#N/A,FALSE,"CAZ";#N/A,#N/A,FALSE,"SNV";#N/A,#N/A,FALSE,"NNV";#N/A,#N/A,FALSE,"PP";#N/A,#N/A,FALSE,"SA"}</definedName>
    <definedName name="rk" localSheetId="10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ALI00">#REF!</definedName>
    <definedName name="SALI01">#REF!</definedName>
    <definedName name="salisfiscal">#REF!</definedName>
    <definedName name="SAPBEXrevision" hidden="1">41</definedName>
    <definedName name="SAPBEXsysID" hidden="1">"PBW"</definedName>
    <definedName name="SAPBEXwbID" hidden="1">"3TD2FVG7ME7U056LVECBWI4A2"</definedName>
    <definedName name="SAPCrosstab1">#REF!</definedName>
    <definedName name="Sc1PG2">#REF!</definedName>
    <definedName name="Sch2Pg2">#REF!</definedName>
    <definedName name="Sch3Pg2">#REF!</definedName>
    <definedName name="Sch4_pg2">#REF!</definedName>
    <definedName name="Sch4_pg3">#REF!</definedName>
    <definedName name="Sch4_pg4">#REF!</definedName>
    <definedName name="Sch4_pg5">#REF!</definedName>
    <definedName name="Sch4_pg6">#REF!</definedName>
    <definedName name="Sch6_pg2">#REF!</definedName>
    <definedName name="Sch6_pg3">#REF!</definedName>
    <definedName name="Sch6_pg4">#REF!</definedName>
    <definedName name="Sch7_pg2">#REF!</definedName>
    <definedName name="Sch7_pg3">#REF!</definedName>
    <definedName name="sch8pg1">#REF!</definedName>
    <definedName name="sch8pg2">#REF!</definedName>
    <definedName name="schedule">#REF!</definedName>
    <definedName name="SE_ENGIN">#REF!</definedName>
    <definedName name="SE_OH">#REF!</definedName>
    <definedName name="SE_OM">#REF!</definedName>
    <definedName name="SE_OTHER">#REF!</definedName>
    <definedName name="SE_RESID">#REF!</definedName>
    <definedName name="SE_UNDER">#REF!</definedName>
    <definedName name="Service">#REF!</definedName>
    <definedName name="SEY">#REF!</definedName>
    <definedName name="showme">#REF!</definedName>
    <definedName name="SI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zingColumn">[38]BS!#REF!</definedName>
    <definedName name="SLCW00">#REF!</definedName>
    <definedName name="SLCW01">#REF!</definedName>
    <definedName name="slcwfiscal">#REF!</definedName>
    <definedName name="SOUTHEAST">#REF!</definedName>
    <definedName name="SPECIALS">#REF!</definedName>
    <definedName name="SRP">#REF!</definedName>
    <definedName name="STJ">#REF!</definedName>
    <definedName name="Stockprice">'[39]Stock Price (Combination)'!$C$1:$AQ$33</definedName>
    <definedName name="Stuff">#REF!</definedName>
    <definedName name="Summary">'[40]Casualty Data'!#REF!</definedName>
    <definedName name="Support">#REF!</definedName>
    <definedName name="SW_ENGIN">#REF!</definedName>
    <definedName name="SW_OH">#REF!</definedName>
    <definedName name="SW_OM">#REF!</definedName>
    <definedName name="SW_OTHER">#REF!</definedName>
    <definedName name="SW_RESID">#REF!</definedName>
    <definedName name="SW_UNDER">#REF!</definedName>
    <definedName name="sysExpenseLoad">[25]IO!$C$13</definedName>
    <definedName name="sysPlanCode">[41]IO!$K$2</definedName>
    <definedName name="sysValDate">[42]IO!$C$3</definedName>
    <definedName name="T">#REF!</definedName>
    <definedName name="TABLE">#REF!</definedName>
    <definedName name="Task_Order06">'[43]WO&amp;Proj06'!$A$1:$B$175</definedName>
    <definedName name="TaxRate">'[37]2016 Exh 1 (C)'!$U$86</definedName>
    <definedName name="te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horig">#REF!</definedName>
    <definedName name="TN">#REF!</definedName>
    <definedName name="TNAM00">#REF!</definedName>
    <definedName name="TNAM01">#REF!</definedName>
    <definedName name="tnamfiscal">#REF!</definedName>
    <definedName name="ToggleMax">[18]Summ!$D$1</definedName>
    <definedName name="TOTAL">#REF!</definedName>
    <definedName name="TotColControl">#REF!</definedName>
    <definedName name="TP_Footer_Path" hidden="1">"C:\DOCUME~1\kingca\LOCALS~1\Temp\C.NOTEDATA\"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"Kingca"</definedName>
    <definedName name="tp_footer_user2" hidden="1">"PEREZM"</definedName>
    <definedName name="tp_footer_user3" hidden="1">"DECRISS"</definedName>
    <definedName name="TP_Footer_Version" hidden="1">"v3.00"</definedName>
    <definedName name="TX">#REF!</definedName>
    <definedName name="Type">#REF!</definedName>
    <definedName name="Uncoll">'[37]2016 Exh 1 (C)'!$U$85</definedName>
    <definedName name="UPIS">#REF!</definedName>
    <definedName name="UserPass">"verify"</definedName>
    <definedName name="VA">#REF!</definedName>
    <definedName name="VAAM00">#REF!</definedName>
    <definedName name="VAAM01">#REF!</definedName>
    <definedName name="vaamfiscal">#REF!</definedName>
    <definedName name="ValDate">[23]General!$B$1</definedName>
    <definedName name="valpay">#REF!</definedName>
    <definedName name="Value_Line_Book_Value_Growth" localSheetId="5">#REF!</definedName>
    <definedName name="Value_Line_Book_Value_Growth" localSheetId="6">#REF!</definedName>
    <definedName name="Value_Line_Book_Value_Growth" localSheetId="7">#REF!</definedName>
    <definedName name="Value_Line_Book_Value_Growth" localSheetId="8">#REF!</definedName>
    <definedName name="Value_Line_Book_Value_Growth" localSheetId="10">#REF!</definedName>
    <definedName name="Value_Line_Book_Value_Growth">#REF!</definedName>
    <definedName name="Value_Line_Dividends_Growth" localSheetId="5">#REF!</definedName>
    <definedName name="Value_Line_Dividends_Growth" localSheetId="6">#REF!</definedName>
    <definedName name="Value_Line_Dividends_Growth" localSheetId="7">#REF!</definedName>
    <definedName name="Value_Line_Dividends_Growth" localSheetId="8">#REF!</definedName>
    <definedName name="Value_Line_Dividends_Growth" localSheetId="10">#REF!</definedName>
    <definedName name="Value_Line_Dividends_Growth">#REF!</definedName>
    <definedName name="Value_Line_Earnings_Growth" localSheetId="5">#REF!</definedName>
    <definedName name="Value_Line_Earnings_Growth" localSheetId="6">#REF!</definedName>
    <definedName name="Value_Line_Earnings_Growth" localSheetId="7">#REF!</definedName>
    <definedName name="Value_Line_Earnings_Growth" localSheetId="8">#REF!</definedName>
    <definedName name="Value_Line_Earnings_Growth" localSheetId="10">#REF!</definedName>
    <definedName name="Value_Line_Earnings_Growth">#REF!</definedName>
    <definedName name="VARIANCE">#REF!</definedName>
    <definedName name="VARIANCEHEAD">#REF!</definedName>
    <definedName name="vldatabase">'[17]Value Line Data'!$B$13:$AE$65</definedName>
    <definedName name="WAB">#REF!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STERN">#REF!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If03">#REF!</definedName>
    <definedName name="WhatIf04">#REF!</definedName>
    <definedName name="WhatIf05">#REF!</definedName>
    <definedName name="WhatIf06">#REF!</definedName>
    <definedName name="WhatIfOp">#REF!</definedName>
    <definedName name="Work_Order07">'[43]WO&amp;Proj07'!$A$1:$B$300</definedName>
    <definedName name="wrn.agexpense." localSheetId="5" hidden="1">{"pb",#N/A,FALSE,"Sheet3";"pd",#N/A,FALSE,"Sheet3";"pe",#N/A,FALSE,"Sheet3"}</definedName>
    <definedName name="wrn.agexpense." localSheetId="6" hidden="1">{"pb",#N/A,FALSE,"Sheet3";"pd",#N/A,FALSE,"Sheet3";"pe",#N/A,FALSE,"Sheet3"}</definedName>
    <definedName name="wrn.agexpense." localSheetId="7" hidden="1">{"pb",#N/A,FALSE,"Sheet3";"pd",#N/A,FALSE,"Sheet3";"pe",#N/A,FALSE,"Sheet3"}</definedName>
    <definedName name="wrn.agexpense." localSheetId="8" hidden="1">{"pb",#N/A,FALSE,"Sheet3";"pd",#N/A,FALSE,"Sheet3";"pe",#N/A,FALSE,"Sheet3"}</definedName>
    <definedName name="wrn.agexpense." localSheetId="10" hidden="1">{"pb",#N/A,FALSE,"Sheet3";"pd",#N/A,FALSE,"Sheet3";"pe",#N/A,FALSE,"Sheet3"}</definedName>
    <definedName name="wrn.agexpense." hidden="1">{"pb",#N/A,FALSE,"Sheet3";"pd",#N/A,FALSE,"Sheet3";"pe",#N/A,FALSE,"Sheet3"}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Rjs." localSheetId="5" hidden="1">{#N/A,#N/A,FALSE,"SCA";#N/A,#N/A,FALSE,"NCA";#N/A,#N/A,FALSE,"SAZ";#N/A,#N/A,FALSE,"CAZ";#N/A,#N/A,FALSE,"SNV";#N/A,#N/A,FALSE,"NNV";#N/A,#N/A,FALSE,"PP";#N/A,#N/A,FALSE,"SA"}</definedName>
    <definedName name="wrn.AllRjs." localSheetId="6" hidden="1">{#N/A,#N/A,FALSE,"SCA";#N/A,#N/A,FALSE,"NCA";#N/A,#N/A,FALSE,"SAZ";#N/A,#N/A,FALSE,"CAZ";#N/A,#N/A,FALSE,"SNV";#N/A,#N/A,FALSE,"NNV";#N/A,#N/A,FALSE,"PP";#N/A,#N/A,FALSE,"SA"}</definedName>
    <definedName name="wrn.AllRjs." localSheetId="7" hidden="1">{#N/A,#N/A,FALSE,"SCA";#N/A,#N/A,FALSE,"NCA";#N/A,#N/A,FALSE,"SAZ";#N/A,#N/A,FALSE,"CAZ";#N/A,#N/A,FALSE,"SNV";#N/A,#N/A,FALSE,"NNV";#N/A,#N/A,FALSE,"PP";#N/A,#N/A,FALSE,"SA"}</definedName>
    <definedName name="wrn.AllRjs." localSheetId="8" hidden="1">{#N/A,#N/A,FALSE,"SCA";#N/A,#N/A,FALSE,"NCA";#N/A,#N/A,FALSE,"SAZ";#N/A,#N/A,FALSE,"CAZ";#N/A,#N/A,FALSE,"SNV";#N/A,#N/A,FALSE,"NNV";#N/A,#N/A,FALSE,"PP";#N/A,#N/A,FALSE,"SA"}</definedName>
    <definedName name="wrn.AllRjs." localSheetId="10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5" hidden="1">{#N/A,#N/A,FALSE,"SCA";#N/A,#N/A,FALSE,"NCA";#N/A,#N/A,FALSE,"SAZ";#N/A,#N/A,FALSE,"CAZ";#N/A,#N/A,FALSE,"SNV";#N/A,#N/A,FALSE,"NNV";#N/A,#N/A,FALSE,"PP";#N/A,#N/A,FALSE,"SA"}</definedName>
    <definedName name="wrn.alrjs." localSheetId="6" hidden="1">{#N/A,#N/A,FALSE,"SCA";#N/A,#N/A,FALSE,"NCA";#N/A,#N/A,FALSE,"SAZ";#N/A,#N/A,FALSE,"CAZ";#N/A,#N/A,FALSE,"SNV";#N/A,#N/A,FALSE,"NNV";#N/A,#N/A,FALSE,"PP";#N/A,#N/A,FALSE,"SA"}</definedName>
    <definedName name="wrn.alrjs." localSheetId="7" hidden="1">{#N/A,#N/A,FALSE,"SCA";#N/A,#N/A,FALSE,"NCA";#N/A,#N/A,FALSE,"SAZ";#N/A,#N/A,FALSE,"CAZ";#N/A,#N/A,FALSE,"SNV";#N/A,#N/A,FALSE,"NNV";#N/A,#N/A,FALSE,"PP";#N/A,#N/A,FALSE,"SA"}</definedName>
    <definedName name="wrn.alrjs." localSheetId="8" hidden="1">{#N/A,#N/A,FALSE,"SCA";#N/A,#N/A,FALSE,"NCA";#N/A,#N/A,FALSE,"SAZ";#N/A,#N/A,FALSE,"CAZ";#N/A,#N/A,FALSE,"SNV";#N/A,#N/A,FALSE,"NNV";#N/A,#N/A,FALSE,"PP";#N/A,#N/A,FALSE,"SA"}</definedName>
    <definedName name="wrn.alrjs." localSheetId="10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5" hidden="1">{"PF",#N/A,FALSE,"Sheet4";"PG",#N/A,FALSE,"Sheet4";"PH",#N/A,FALSE,"Sheet4";"PI",#N/A,FALSE,"Sheet4";"PJ",#N/A,FALSE,"Sheet4"}</definedName>
    <definedName name="wrn.OMEXPENSE." localSheetId="6" hidden="1">{"PF",#N/A,FALSE,"Sheet4";"PG",#N/A,FALSE,"Sheet4";"PH",#N/A,FALSE,"Sheet4";"PI",#N/A,FALSE,"Sheet4";"PJ",#N/A,FALSE,"Sheet4"}</definedName>
    <definedName name="wrn.OMEXPENSE." localSheetId="7" hidden="1">{"PF",#N/A,FALSE,"Sheet4";"PG",#N/A,FALSE,"Sheet4";"PH",#N/A,FALSE,"Sheet4";"PI",#N/A,FALSE,"Sheet4";"PJ",#N/A,FALSE,"Sheet4"}</definedName>
    <definedName name="wrn.OMEXPENSE." localSheetId="8" hidden="1">{"PF",#N/A,FALSE,"Sheet4";"PG",#N/A,FALSE,"Sheet4";"PH",#N/A,FALSE,"Sheet4";"PI",#N/A,FALSE,"Sheet4";"PJ",#N/A,FALSE,"Sheet4"}</definedName>
    <definedName name="wrn.OMEXPENSE." localSheetId="10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printtable1." localSheetId="5" hidden="1">{"print1",#N/A,FALSE,"D21CUSTS"}</definedName>
    <definedName name="wrn.printtable1." localSheetId="6" hidden="1">{"print1",#N/A,FALSE,"D21CUSTS"}</definedName>
    <definedName name="wrn.printtable1." localSheetId="7" hidden="1">{"print1",#N/A,FALSE,"D21CUSTS"}</definedName>
    <definedName name="wrn.printtable1." localSheetId="8" hidden="1">{"print1",#N/A,FALSE,"D21CUSTS"}</definedName>
    <definedName name="wrn.printtable1." localSheetId="10" hidden="1">{"print1",#N/A,FALSE,"D21CUSTS"}</definedName>
    <definedName name="wrn.printtable1." hidden="1">{"print1",#N/A,FALSE,"D21CUSTS"}</definedName>
    <definedName name="wrn.printtable2." localSheetId="5" hidden="1">{"print2",#N/A,FALSE,"D21CUSTS"}</definedName>
    <definedName name="wrn.printtable2." localSheetId="6" hidden="1">{"print2",#N/A,FALSE,"D21CUSTS"}</definedName>
    <definedName name="wrn.printtable2." localSheetId="7" hidden="1">{"print2",#N/A,FALSE,"D21CUSTS"}</definedName>
    <definedName name="wrn.printtable2." localSheetId="8" hidden="1">{"print2",#N/A,FALSE,"D21CUSTS"}</definedName>
    <definedName name="wrn.printtable2." localSheetId="10" hidden="1">{"print2",#N/A,FALSE,"D21CUSTS"}</definedName>
    <definedName name="wrn.printtable2." hidden="1">{"print2",#N/A,FALSE,"D21CUSTS"}</definedName>
    <definedName name="wrn.printtable3." localSheetId="5" hidden="1">{"print3",#N/A,FALSE,"D21CUSTS"}</definedName>
    <definedName name="wrn.printtable3." localSheetId="6" hidden="1">{"print3",#N/A,FALSE,"D21CUSTS"}</definedName>
    <definedName name="wrn.printtable3." localSheetId="7" hidden="1">{"print3",#N/A,FALSE,"D21CUSTS"}</definedName>
    <definedName name="wrn.printtable3." localSheetId="8" hidden="1">{"print3",#N/A,FALSE,"D21CUSTS"}</definedName>
    <definedName name="wrn.printtable3." localSheetId="10" hidden="1">{"print3",#N/A,FALSE,"D21CUSTS"}</definedName>
    <definedName name="wrn.printtable3." hidden="1">{"print3",#N/A,FALSE,"D21CUSTS"}</definedName>
    <definedName name="wrn.printtable4." localSheetId="5" hidden="1">{"print4",#N/A,FALSE,"D21CUSTS"}</definedName>
    <definedName name="wrn.printtable4." localSheetId="6" hidden="1">{"print4",#N/A,FALSE,"D21CUSTS"}</definedName>
    <definedName name="wrn.printtable4." localSheetId="7" hidden="1">{"print4",#N/A,FALSE,"D21CUSTS"}</definedName>
    <definedName name="wrn.printtable4." localSheetId="8" hidden="1">{"print4",#N/A,FALSE,"D21CUSTS"}</definedName>
    <definedName name="wrn.printtable4." localSheetId="10" hidden="1">{"print4",#N/A,FALSE,"D21CUSTS"}</definedName>
    <definedName name="wrn.printtable4." hidden="1">{"print4",#N/A,FALSE,"D21CUSTS"}</definedName>
    <definedName name="wrn.Projected._.Def._.Adjustments.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5" hidden="1">{"print1",#N/A,FALSE,"D21CUSTS";"print2",#N/A,FALSE,"D21CUSTS";"print3",#N/A,FALSE,"D21CUSTS";"print4",#N/A,FALSE,"D21CUSTS"}</definedName>
    <definedName name="wrn.tables." localSheetId="6" hidden="1">{"print1",#N/A,FALSE,"D21CUSTS";"print2",#N/A,FALSE,"D21CUSTS";"print3",#N/A,FALSE,"D21CUSTS";"print4",#N/A,FALSE,"D21CUSTS"}</definedName>
    <definedName name="wrn.tables." localSheetId="7" hidden="1">{"print1",#N/A,FALSE,"D21CUSTS";"print2",#N/A,FALSE,"D21CUSTS";"print3",#N/A,FALSE,"D21CUSTS";"print4",#N/A,FALSE,"D21CUSTS"}</definedName>
    <definedName name="wrn.tables." localSheetId="8" hidden="1">{"print1",#N/A,FALSE,"D21CUSTS";"print2",#N/A,FALSE,"D21CUSTS";"print3",#N/A,FALSE,"D21CUSTS";"print4",#N/A,FALSE,"D21CUSTS"}</definedName>
    <definedName name="wrn.tables." localSheetId="10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  <definedName name="WV">#REF!</definedName>
    <definedName name="WVAM00">#REF!</definedName>
    <definedName name="WVAM01">#REF!</definedName>
    <definedName name="wvamfiscal">#REF!</definedName>
    <definedName name="X" hidden="1">#REF!</definedName>
    <definedName name="xsch4">[44]Sch4!#REF!</definedName>
    <definedName name="xxx" localSheetId="5" hidden="1">{"'Sheet1'!$A$1:$O$40"}</definedName>
    <definedName name="xxx" localSheetId="6" hidden="1">{"'Sheet1'!$A$1:$O$40"}</definedName>
    <definedName name="xxx" localSheetId="7" hidden="1">{"'Sheet1'!$A$1:$O$40"}</definedName>
    <definedName name="xxx" localSheetId="8" hidden="1">{"'Sheet1'!$A$1:$O$40"}</definedName>
    <definedName name="xxx" localSheetId="10" hidden="1">{"'Sheet1'!$A$1:$O$40"}</definedName>
    <definedName name="xxx" hidden="1">{"'Sheet1'!$A$1:$O$40"}</definedName>
    <definedName name="xyzUserPassword">"abcd"</definedName>
    <definedName name="Y" localSheetId="5" hidden="1">#REF!</definedName>
    <definedName name="Y" localSheetId="6" hidden="1">#REF!</definedName>
    <definedName name="Y" localSheetId="7" hidden="1">#REF!</definedName>
    <definedName name="Y" localSheetId="8" hidden="1">#REF!</definedName>
    <definedName name="Y" localSheetId="10" hidden="1">#REF!</definedName>
    <definedName name="Y" hidden="1">#REF!</definedName>
    <definedName name="Yahoo_Earnings_Growth" localSheetId="5">#REF!</definedName>
    <definedName name="Yahoo_Earnings_Growth" localSheetId="6">#REF!</definedName>
    <definedName name="Yahoo_Earnings_Growth" localSheetId="7">#REF!</definedName>
    <definedName name="Yahoo_Earnings_Growth" localSheetId="8">#REF!</definedName>
    <definedName name="Yahoo_Earnings_Growth" localSheetId="10">#REF!</definedName>
    <definedName name="Yahoo_Earnings_Growth">#REF!</definedName>
    <definedName name="Year">[45]Input!$B$9</definedName>
    <definedName name="Yield" localSheetId="5">#REF!</definedName>
    <definedName name="Yield" localSheetId="6">#REF!</definedName>
    <definedName name="Yield" localSheetId="7">#REF!</definedName>
    <definedName name="Yield" localSheetId="8">#REF!</definedName>
    <definedName name="Yield" localSheetId="10">#REF!</definedName>
    <definedName name="Yield">#REF!</definedName>
    <definedName name="YTDWIDE">'[5]# shares Calc'!$B$31:$T$55</definedName>
    <definedName name="ytm_ltd1">'[5]YTM-do not print'!$A$1:$E$35</definedName>
    <definedName name="ytm_ltd2">'[5]YTM-do not print'!$A$38:$E$82</definedName>
    <definedName name="ytm_ltd3">'[5]YTM-do not print'!$A$85:$E$119</definedName>
    <definedName name="ytm_ltd4">'[5]YTM-do not print'!$A$122:$E$156</definedName>
    <definedName name="ytm_ltd5">'[5]YTM-do not print'!$A$159:$E$193</definedName>
    <definedName name="ytm_ltd6">'[5]YTM-do not print'!$A$196:$E$230</definedName>
    <definedName name="ytm_ltd7">'[5]YTM-do not print'!$A$233:$E$277</definedName>
    <definedName name="ytm_pfs1">'[5]YTM-do not print'!$G$1:$K$65</definedName>
    <definedName name="ytm_pfs2">'[5]YTM-do not print'!$G$68:$K$132</definedName>
    <definedName name="ytm_pfs3">'[5]YTM-do not print'!$G$135:$K$199</definedName>
    <definedName name="ytm_pfs4">'[5]YTM-do not print'!$G$202:$K$266</definedName>
    <definedName name="Z" hidden="1">#REF!</definedName>
    <definedName name="Zacks_Earnings_Growth">#REF!</definedName>
    <definedName name="zzz" localSheetId="5" hidden="1">{"'Sheet1'!$A$1:$O$40"}</definedName>
    <definedName name="zzz" localSheetId="6" hidden="1">{"'Sheet1'!$A$1:$O$40"}</definedName>
    <definedName name="zzz" localSheetId="7" hidden="1">{"'Sheet1'!$A$1:$O$40"}</definedName>
    <definedName name="zzz" localSheetId="8" hidden="1">{"'Sheet1'!$A$1:$O$40"}</definedName>
    <definedName name="zzz" localSheetId="10" hidden="1">{"'Sheet1'!$A$1:$O$40"}</definedName>
    <definedName name="zzz" hidden="1">{"'Sheet1'!$A$1:$O$40"}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10" l="1"/>
  <c r="G20" i="110"/>
  <c r="F20" i="110"/>
  <c r="E20" i="110"/>
  <c r="H19" i="110"/>
  <c r="G19" i="110"/>
  <c r="F19" i="110"/>
  <c r="E19" i="110"/>
  <c r="B13" i="110"/>
  <c r="B14" i="110" s="1"/>
  <c r="C12" i="110"/>
  <c r="F1175" i="96"/>
  <c r="D48" i="54"/>
  <c r="D47" i="54"/>
  <c r="D46" i="54"/>
  <c r="L31" i="7"/>
  <c r="L32" i="7"/>
  <c r="L33" i="7"/>
  <c r="L34" i="7"/>
  <c r="L35" i="7"/>
  <c r="L36" i="7"/>
  <c r="L37" i="7"/>
  <c r="L38" i="7"/>
  <c r="L39" i="7"/>
  <c r="L40" i="7"/>
  <c r="L41" i="7"/>
  <c r="D142" i="101"/>
  <c r="E141" i="101"/>
  <c r="F141" i="101"/>
  <c r="G141" i="101"/>
  <c r="H141" i="101"/>
  <c r="I141" i="101"/>
  <c r="J141" i="101"/>
  <c r="K141" i="101"/>
  <c r="L141" i="101"/>
  <c r="M141" i="101"/>
  <c r="N141" i="101"/>
  <c r="O141" i="101"/>
  <c r="D141" i="101"/>
  <c r="E24" i="93"/>
  <c r="F24" i="93"/>
  <c r="J16" i="92"/>
  <c r="L16" i="92" s="1"/>
  <c r="M16" i="92"/>
  <c r="N16" i="92"/>
  <c r="O16" i="92"/>
  <c r="B15" i="110" l="1"/>
  <c r="C14" i="110"/>
  <c r="C13" i="110"/>
  <c r="D381" i="63"/>
  <c r="D382" i="63"/>
  <c r="D383" i="63"/>
  <c r="D384" i="63"/>
  <c r="D385" i="63"/>
  <c r="B16" i="110" l="1"/>
  <c r="C15" i="110"/>
  <c r="I43" i="7"/>
  <c r="J15" i="106"/>
  <c r="J14" i="106"/>
  <c r="J13" i="106"/>
  <c r="J12" i="106"/>
  <c r="J11" i="106"/>
  <c r="J16" i="106"/>
  <c r="J21" i="92"/>
  <c r="J19" i="92"/>
  <c r="J20" i="92"/>
  <c r="J18" i="92"/>
  <c r="J17" i="92"/>
  <c r="J15" i="92"/>
  <c r="J14" i="92"/>
  <c r="J13" i="92"/>
  <c r="J12" i="92"/>
  <c r="J11" i="92"/>
  <c r="C16" i="110" l="1"/>
  <c r="B17" i="110"/>
  <c r="I89" i="7"/>
  <c r="I44" i="7"/>
  <c r="H41" i="7"/>
  <c r="H37" i="7"/>
  <c r="H38" i="7"/>
  <c r="H39" i="7"/>
  <c r="H40" i="7"/>
  <c r="F39" i="7"/>
  <c r="F19" i="107"/>
  <c r="G19" i="107"/>
  <c r="G42" i="107" s="1"/>
  <c r="H19" i="107"/>
  <c r="H42" i="107" s="1"/>
  <c r="F20" i="107"/>
  <c r="G20" i="107"/>
  <c r="G53" i="107" s="1"/>
  <c r="H20" i="107"/>
  <c r="H53" i="107" s="1"/>
  <c r="E20" i="107"/>
  <c r="E53" i="107" s="1"/>
  <c r="E19" i="107"/>
  <c r="E42" i="107" s="1"/>
  <c r="L16" i="106"/>
  <c r="M16" i="106"/>
  <c r="N16" i="106"/>
  <c r="O16" i="106"/>
  <c r="C17" i="107"/>
  <c r="B17" i="107"/>
  <c r="C12" i="107"/>
  <c r="F53" i="107"/>
  <c r="F42" i="107"/>
  <c r="O142" i="101"/>
  <c r="O143" i="101"/>
  <c r="O144" i="101"/>
  <c r="B16" i="106"/>
  <c r="O15" i="106"/>
  <c r="N15" i="106"/>
  <c r="M15" i="106"/>
  <c r="L15" i="106"/>
  <c r="O14" i="106"/>
  <c r="N14" i="106"/>
  <c r="M14" i="106"/>
  <c r="L14" i="106"/>
  <c r="O13" i="106"/>
  <c r="N13" i="106"/>
  <c r="M13" i="106"/>
  <c r="L13" i="106"/>
  <c r="O12" i="106"/>
  <c r="N12" i="106"/>
  <c r="M12" i="106"/>
  <c r="L12" i="106"/>
  <c r="O11" i="106"/>
  <c r="N11" i="106"/>
  <c r="N18" i="106" s="1"/>
  <c r="M11" i="106"/>
  <c r="M18" i="106" s="1"/>
  <c r="L11" i="106"/>
  <c r="B12" i="106"/>
  <c r="B13" i="106" s="1"/>
  <c r="B14" i="106" s="1"/>
  <c r="B15" i="106" s="1"/>
  <c r="L15" i="92"/>
  <c r="M15" i="92"/>
  <c r="N15" i="92"/>
  <c r="O15" i="92"/>
  <c r="L17" i="92"/>
  <c r="M17" i="92"/>
  <c r="N17" i="92"/>
  <c r="O17" i="92"/>
  <c r="L18" i="92"/>
  <c r="M18" i="92"/>
  <c r="N18" i="92"/>
  <c r="O18" i="92"/>
  <c r="L19" i="92"/>
  <c r="M19" i="92"/>
  <c r="N19" i="92"/>
  <c r="O19" i="92"/>
  <c r="L20" i="92"/>
  <c r="M20" i="92"/>
  <c r="N20" i="92"/>
  <c r="O20" i="92"/>
  <c r="L21" i="92"/>
  <c r="M21" i="92"/>
  <c r="N21" i="92"/>
  <c r="O21" i="92"/>
  <c r="N144" i="101"/>
  <c r="M144" i="101"/>
  <c r="L144" i="101"/>
  <c r="K144" i="101"/>
  <c r="J144" i="101"/>
  <c r="I144" i="101"/>
  <c r="H144" i="101"/>
  <c r="G144" i="101"/>
  <c r="F144" i="101"/>
  <c r="E144" i="101"/>
  <c r="N143" i="101"/>
  <c r="M143" i="101"/>
  <c r="L143" i="101"/>
  <c r="K143" i="101"/>
  <c r="J143" i="101"/>
  <c r="I143" i="101"/>
  <c r="H143" i="101"/>
  <c r="G143" i="101"/>
  <c r="F143" i="101"/>
  <c r="E143" i="101"/>
  <c r="N142" i="101"/>
  <c r="M142" i="101"/>
  <c r="L142" i="101"/>
  <c r="K142" i="101"/>
  <c r="J142" i="101"/>
  <c r="I142" i="101"/>
  <c r="H142" i="101"/>
  <c r="G142" i="101"/>
  <c r="F142" i="101"/>
  <c r="E142" i="101"/>
  <c r="D144" i="101"/>
  <c r="D143" i="101"/>
  <c r="C17" i="110" l="1"/>
  <c r="L18" i="106"/>
  <c r="O18" i="106"/>
  <c r="E40" i="107" s="1"/>
  <c r="E51" i="107" s="1"/>
  <c r="E55" i="107" s="1"/>
  <c r="E57" i="107" s="1"/>
  <c r="I53" i="107"/>
  <c r="I42" i="107"/>
  <c r="F25" i="93"/>
  <c r="G25" i="93"/>
  <c r="H25" i="93"/>
  <c r="E25" i="93"/>
  <c r="G24" i="93"/>
  <c r="H24" i="93"/>
  <c r="B12" i="92"/>
  <c r="G367" i="63"/>
  <c r="F367" i="63"/>
  <c r="G379" i="63"/>
  <c r="F379" i="63"/>
  <c r="D380" i="63"/>
  <c r="F40" i="107" l="1"/>
  <c r="E44" i="107"/>
  <c r="E46" i="107" s="1"/>
  <c r="F44" i="107"/>
  <c r="F46" i="107" s="1"/>
  <c r="G40" i="107"/>
  <c r="F51" i="107"/>
  <c r="I40" i="107"/>
  <c r="I44" i="107" s="1"/>
  <c r="I46" i="107" s="1"/>
  <c r="D26" i="54" s="1"/>
  <c r="F55" i="107" l="1"/>
  <c r="F57" i="107" s="1"/>
  <c r="G44" i="107"/>
  <c r="G46" i="107" s="1"/>
  <c r="G51" i="107"/>
  <c r="H40" i="107"/>
  <c r="H44" i="107" s="1"/>
  <c r="H46" i="107" s="1"/>
  <c r="D38" i="7"/>
  <c r="I13" i="7" s="1"/>
  <c r="D24" i="54" l="1"/>
  <c r="D25" i="54"/>
  <c r="H51" i="107"/>
  <c r="H55" i="107" s="1"/>
  <c r="H57" i="107" s="1"/>
  <c r="G55" i="107"/>
  <c r="G57" i="107" s="1"/>
  <c r="I51" i="107"/>
  <c r="I55" i="107" s="1"/>
  <c r="I57" i="107" s="1"/>
  <c r="D30" i="54" s="1"/>
  <c r="D28" i="54" l="1"/>
  <c r="D29" i="54"/>
  <c r="B13" i="107"/>
  <c r="C13" i="107" s="1"/>
  <c r="M11" i="92"/>
  <c r="L11" i="92"/>
  <c r="F1025" i="96"/>
  <c r="B14" i="107" l="1"/>
  <c r="C14" i="107" s="1"/>
  <c r="D375" i="63"/>
  <c r="D376" i="63"/>
  <c r="D377" i="63"/>
  <c r="D378" i="63"/>
  <c r="D379" i="63"/>
  <c r="M14" i="92"/>
  <c r="O13" i="92"/>
  <c r="H31" i="7"/>
  <c r="H32" i="7"/>
  <c r="H33" i="7"/>
  <c r="H34" i="7"/>
  <c r="H35" i="7"/>
  <c r="H36" i="7"/>
  <c r="H44" i="7" s="1"/>
  <c r="L30" i="7"/>
  <c r="H30" i="7" s="1"/>
  <c r="F95" i="7"/>
  <c r="G95" i="7" s="1"/>
  <c r="H95" i="7" s="1"/>
  <c r="I95" i="7" s="1"/>
  <c r="H47" i="93"/>
  <c r="H58" i="93"/>
  <c r="C12" i="93"/>
  <c r="B13" i="92"/>
  <c r="B14" i="92" s="1"/>
  <c r="B15" i="92" s="1"/>
  <c r="B16" i="92" s="1"/>
  <c r="B17" i="92" s="1"/>
  <c r="B18" i="92" s="1"/>
  <c r="B19" i="92" s="1"/>
  <c r="B20" i="92" s="1"/>
  <c r="B21" i="92" s="1"/>
  <c r="L14" i="92"/>
  <c r="N12" i="92"/>
  <c r="E374" i="63"/>
  <c r="D374" i="63"/>
  <c r="D373" i="63"/>
  <c r="D372" i="63"/>
  <c r="D371" i="63"/>
  <c r="D370" i="63"/>
  <c r="D369" i="63"/>
  <c r="D368" i="63"/>
  <c r="D367" i="63"/>
  <c r="D366" i="63"/>
  <c r="H43" i="7" l="1"/>
  <c r="I46" i="7" s="1"/>
  <c r="B15" i="107"/>
  <c r="N14" i="92"/>
  <c r="O14" i="92"/>
  <c r="L12" i="92"/>
  <c r="M12" i="92"/>
  <c r="O12" i="92"/>
  <c r="G67" i="7"/>
  <c r="L13" i="92"/>
  <c r="N11" i="92"/>
  <c r="O11" i="92"/>
  <c r="N13" i="92"/>
  <c r="M13" i="92"/>
  <c r="L23" i="92" l="1"/>
  <c r="M23" i="92"/>
  <c r="N23" i="92"/>
  <c r="O23" i="92"/>
  <c r="E45" i="93" s="1"/>
  <c r="I18" i="7"/>
  <c r="B16" i="107"/>
  <c r="C16" i="107" s="1"/>
  <c r="C15" i="107"/>
  <c r="F509" i="96" l="1"/>
  <c r="F766" i="96"/>
  <c r="F919" i="96" l="1"/>
  <c r="D365" i="63"/>
  <c r="E250" i="63"/>
  <c r="E249" i="63"/>
  <c r="E248" i="63"/>
  <c r="D364" i="63" l="1"/>
  <c r="F253" i="96" l="1"/>
  <c r="D359" i="63"/>
  <c r="D360" i="63"/>
  <c r="D361" i="63"/>
  <c r="D362" i="63"/>
  <c r="D363" i="63"/>
  <c r="D358" i="63"/>
  <c r="D357" i="63" l="1"/>
  <c r="D356" i="63"/>
  <c r="D355" i="63"/>
  <c r="D354" i="63"/>
  <c r="D353" i="63" l="1"/>
  <c r="D37" i="7" l="1"/>
  <c r="D48" i="7"/>
  <c r="D50" i="7" s="1"/>
  <c r="G71" i="7" l="1"/>
  <c r="F30" i="7"/>
  <c r="G58" i="93"/>
  <c r="F58" i="93"/>
  <c r="E58" i="93"/>
  <c r="G47" i="93"/>
  <c r="F47" i="93"/>
  <c r="E47" i="93"/>
  <c r="B13" i="93"/>
  <c r="D352" i="63"/>
  <c r="D351" i="63"/>
  <c r="D350" i="63"/>
  <c r="D349" i="63"/>
  <c r="A15" i="7"/>
  <c r="I58" i="93" l="1"/>
  <c r="I47" i="93"/>
  <c r="B14" i="93"/>
  <c r="C14" i="93" s="1"/>
  <c r="F32" i="7" s="1"/>
  <c r="C13" i="93"/>
  <c r="F31" i="7" s="1"/>
  <c r="H71" i="7"/>
  <c r="I71" i="7" s="1"/>
  <c r="D348" i="63"/>
  <c r="D347" i="63"/>
  <c r="D346" i="63"/>
  <c r="D345" i="63"/>
  <c r="D344" i="63"/>
  <c r="D343" i="63"/>
  <c r="D342" i="63"/>
  <c r="D341" i="63"/>
  <c r="D340" i="63"/>
  <c r="B15" i="93" l="1"/>
  <c r="C15" i="93" s="1"/>
  <c r="F33" i="7" s="1"/>
  <c r="B16" i="93" l="1"/>
  <c r="B17" i="93" s="1"/>
  <c r="E56" i="93"/>
  <c r="E60" i="93" s="1"/>
  <c r="E62" i="93" s="1"/>
  <c r="F45" i="93"/>
  <c r="E49" i="93"/>
  <c r="E51" i="93" s="1"/>
  <c r="C17" i="93" l="1"/>
  <c r="F35" i="7" s="1"/>
  <c r="B18" i="93"/>
  <c r="C16" i="93"/>
  <c r="F34" i="7" s="1"/>
  <c r="F56" i="93"/>
  <c r="F60" i="93" s="1"/>
  <c r="F62" i="93" s="1"/>
  <c r="F49" i="93"/>
  <c r="F51" i="93" s="1"/>
  <c r="G45" i="93"/>
  <c r="H45" i="93" s="1"/>
  <c r="H49" i="93" s="1"/>
  <c r="H51" i="93" s="1"/>
  <c r="C18" i="93" l="1"/>
  <c r="F36" i="7" s="1"/>
  <c r="B19" i="93"/>
  <c r="G56" i="93"/>
  <c r="G49" i="93"/>
  <c r="G51" i="93" s="1"/>
  <c r="B20" i="93" l="1"/>
  <c r="C19" i="93"/>
  <c r="F37" i="7" s="1"/>
  <c r="G60" i="93"/>
  <c r="G62" i="93" s="1"/>
  <c r="H56" i="93"/>
  <c r="H60" i="93" s="1"/>
  <c r="H62" i="93" s="1"/>
  <c r="I45" i="93"/>
  <c r="I49" i="93" s="1"/>
  <c r="F211" i="63"/>
  <c r="E211" i="63"/>
  <c r="D339" i="63"/>
  <c r="B21" i="93" l="1"/>
  <c r="C20" i="93"/>
  <c r="F38" i="7" s="1"/>
  <c r="I51" i="93"/>
  <c r="D16" i="54" s="1"/>
  <c r="D15" i="54"/>
  <c r="D14" i="54"/>
  <c r="I56" i="93"/>
  <c r="I60" i="93" s="1"/>
  <c r="I62" i="93" s="1"/>
  <c r="B22" i="93" l="1"/>
  <c r="C22" i="93" s="1"/>
  <c r="F40" i="7" s="1"/>
  <c r="D20" i="54"/>
  <c r="D18" i="54"/>
  <c r="D19" i="54"/>
  <c r="D338" i="63"/>
  <c r="D333" i="63" l="1"/>
  <c r="D334" i="63"/>
  <c r="D335" i="63"/>
  <c r="D336" i="63"/>
  <c r="D337" i="63"/>
  <c r="D328" i="63" l="1"/>
  <c r="D329" i="63"/>
  <c r="D330" i="63"/>
  <c r="D331" i="63"/>
  <c r="D332" i="63"/>
  <c r="D327" i="63" l="1"/>
  <c r="D326" i="63"/>
  <c r="D325" i="63"/>
  <c r="D324" i="63"/>
  <c r="D323" i="63"/>
  <c r="D322" i="63"/>
  <c r="D321" i="63" l="1"/>
  <c r="D320" i="63"/>
  <c r="D319" i="63" l="1"/>
  <c r="D318" i="63" l="1"/>
  <c r="D317" i="63"/>
  <c r="D316" i="63"/>
  <c r="D315" i="63"/>
  <c r="D314" i="63"/>
  <c r="I11" i="7" l="1"/>
  <c r="D313" i="63" l="1"/>
  <c r="D312" i="63"/>
  <c r="D311" i="63" l="1"/>
  <c r="D310" i="63"/>
  <c r="D309" i="63"/>
  <c r="D308" i="63"/>
  <c r="D307" i="63" l="1"/>
  <c r="D306" i="63"/>
  <c r="D305" i="63"/>
  <c r="D304" i="63"/>
  <c r="D290" i="63"/>
  <c r="D291" i="63"/>
  <c r="D292" i="63"/>
  <c r="D293" i="63"/>
  <c r="D294" i="63"/>
  <c r="D295" i="63"/>
  <c r="D296" i="63"/>
  <c r="D297" i="63"/>
  <c r="D298" i="63"/>
  <c r="D299" i="63"/>
  <c r="D300" i="63"/>
  <c r="D301" i="63"/>
  <c r="D302" i="63"/>
  <c r="D303" i="63"/>
  <c r="D285" i="63"/>
  <c r="D286" i="63"/>
  <c r="D287" i="63"/>
  <c r="D288" i="63"/>
  <c r="D289" i="63"/>
  <c r="D284" i="63"/>
  <c r="D283" i="63"/>
  <c r="D282" i="63"/>
  <c r="D281" i="63"/>
  <c r="D280" i="63"/>
  <c r="D279" i="63"/>
  <c r="D278" i="63"/>
  <c r="D277" i="63"/>
  <c r="D276" i="63"/>
  <c r="D275" i="63"/>
  <c r="D274" i="63"/>
  <c r="D273" i="63"/>
  <c r="D272" i="63"/>
  <c r="D271" i="63"/>
  <c r="D270" i="63"/>
  <c r="D269" i="63"/>
  <c r="D268" i="63"/>
  <c r="D267" i="63"/>
  <c r="D266" i="63"/>
  <c r="D265" i="63"/>
  <c r="D264" i="63"/>
  <c r="D263" i="63"/>
  <c r="D262" i="63"/>
  <c r="D261" i="63"/>
  <c r="D260" i="63"/>
  <c r="D259" i="63"/>
  <c r="D258" i="63"/>
  <c r="D257" i="63"/>
  <c r="D256" i="63"/>
  <c r="D255" i="63"/>
  <c r="D254" i="63"/>
  <c r="D253" i="63"/>
  <c r="D252" i="63"/>
  <c r="D251" i="63"/>
  <c r="D250" i="63"/>
  <c r="D249" i="63"/>
  <c r="D248" i="63"/>
  <c r="D247" i="63"/>
  <c r="D246" i="63"/>
  <c r="D245" i="63"/>
  <c r="D244" i="63"/>
  <c r="D243" i="63"/>
  <c r="D242" i="63"/>
  <c r="D241" i="63"/>
  <c r="D240" i="63"/>
  <c r="D239" i="63"/>
  <c r="D238" i="63"/>
  <c r="D237" i="63"/>
  <c r="D236" i="63"/>
  <c r="D235" i="63"/>
  <c r="D234" i="63"/>
  <c r="D233" i="63"/>
  <c r="D232" i="63"/>
  <c r="D231" i="63"/>
  <c r="D230" i="63"/>
  <c r="D229" i="63"/>
  <c r="D228" i="63"/>
  <c r="D227" i="63"/>
  <c r="D226" i="63"/>
  <c r="D225" i="63"/>
  <c r="D224" i="63"/>
  <c r="D223" i="63"/>
  <c r="D222" i="63"/>
  <c r="D221" i="63"/>
  <c r="D220" i="63"/>
  <c r="D219" i="63"/>
  <c r="D218" i="63"/>
  <c r="D217" i="63"/>
  <c r="D216" i="63"/>
  <c r="D215" i="63"/>
  <c r="D214" i="63"/>
  <c r="D213" i="63"/>
  <c r="D212" i="63"/>
  <c r="D211" i="63"/>
  <c r="D210" i="63"/>
  <c r="D209" i="63"/>
  <c r="D208" i="63"/>
  <c r="D207" i="63"/>
  <c r="D206" i="63"/>
  <c r="D205" i="63"/>
  <c r="D204" i="63"/>
  <c r="D203" i="63"/>
  <c r="D202" i="63"/>
  <c r="D201" i="63"/>
  <c r="D200" i="63"/>
  <c r="D199" i="63"/>
  <c r="D198" i="63"/>
  <c r="D197" i="63"/>
  <c r="D196" i="63"/>
  <c r="D195" i="63"/>
  <c r="D194" i="63"/>
  <c r="D193" i="63"/>
  <c r="D192" i="63"/>
  <c r="D191" i="63"/>
  <c r="D190" i="63"/>
  <c r="D189" i="63"/>
  <c r="D188" i="63"/>
  <c r="D187" i="63"/>
  <c r="D186" i="63"/>
  <c r="D185" i="63"/>
  <c r="D184" i="63"/>
  <c r="D183" i="63"/>
  <c r="D182" i="63"/>
  <c r="D181" i="63"/>
  <c r="D180" i="63"/>
  <c r="D179" i="63"/>
  <c r="D178" i="63"/>
  <c r="D177" i="63"/>
  <c r="D176" i="63"/>
  <c r="D175" i="63"/>
  <c r="D174" i="63"/>
  <c r="D173" i="63"/>
  <c r="D172" i="63"/>
  <c r="D171" i="63"/>
  <c r="D170" i="63"/>
  <c r="D169" i="63"/>
  <c r="D168" i="63"/>
  <c r="D167" i="63"/>
  <c r="D166" i="63"/>
  <c r="D165" i="63"/>
  <c r="D164" i="63"/>
  <c r="D163" i="63"/>
  <c r="D162" i="63"/>
  <c r="D161" i="63"/>
  <c r="D160" i="63"/>
  <c r="D159" i="63"/>
  <c r="D158" i="63"/>
  <c r="D157" i="63"/>
  <c r="D156" i="63"/>
  <c r="D155" i="63"/>
  <c r="D154" i="63"/>
  <c r="D153" i="63"/>
  <c r="D152" i="63"/>
  <c r="D151" i="63"/>
  <c r="D150" i="63"/>
  <c r="D149" i="63"/>
  <c r="D148" i="63"/>
  <c r="D147" i="63"/>
  <c r="D146" i="63"/>
  <c r="D145" i="63"/>
  <c r="D144" i="63"/>
  <c r="D143" i="63"/>
  <c r="D142" i="63"/>
  <c r="D141" i="63"/>
  <c r="D140" i="63"/>
  <c r="D139" i="63"/>
  <c r="D138" i="63"/>
  <c r="D137" i="63"/>
  <c r="D136" i="63"/>
  <c r="D135" i="63"/>
  <c r="D134" i="63"/>
  <c r="D133" i="63"/>
  <c r="D132" i="63"/>
  <c r="D131" i="63"/>
  <c r="D130" i="63"/>
  <c r="D129" i="63"/>
  <c r="D128" i="63"/>
  <c r="D127" i="63"/>
  <c r="D126" i="63"/>
  <c r="D125" i="63"/>
  <c r="D124" i="63"/>
  <c r="D123" i="63"/>
  <c r="D122" i="63"/>
  <c r="D121" i="63"/>
  <c r="D120" i="63"/>
  <c r="D119" i="63"/>
  <c r="D118" i="63"/>
  <c r="D117" i="63"/>
  <c r="D116" i="63"/>
  <c r="E115" i="63"/>
  <c r="D115" i="63"/>
  <c r="D114" i="63"/>
  <c r="D113" i="63"/>
  <c r="D112" i="63"/>
  <c r="D111" i="63"/>
  <c r="D110" i="63"/>
  <c r="D109" i="63"/>
  <c r="D108" i="63"/>
  <c r="D107" i="63"/>
  <c r="D106" i="63"/>
  <c r="D105" i="63"/>
  <c r="D104" i="63"/>
  <c r="E103" i="63"/>
  <c r="D103" i="63"/>
  <c r="D102" i="63"/>
  <c r="D101" i="63"/>
  <c r="D100" i="63"/>
  <c r="D99" i="63"/>
  <c r="D98" i="63"/>
  <c r="D97" i="63"/>
  <c r="D96" i="63"/>
  <c r="D95" i="63"/>
  <c r="D94" i="63"/>
  <c r="D93" i="63"/>
  <c r="D92" i="63"/>
  <c r="E91" i="63"/>
  <c r="D91" i="63"/>
  <c r="D90" i="63"/>
  <c r="D89" i="63"/>
  <c r="D88" i="63"/>
  <c r="D87" i="63"/>
  <c r="D86" i="63"/>
  <c r="D85" i="63"/>
  <c r="D84" i="63"/>
  <c r="D83" i="63"/>
  <c r="D82" i="63"/>
  <c r="D81" i="63"/>
  <c r="D80" i="63"/>
  <c r="E79" i="63"/>
  <c r="D79" i="63"/>
  <c r="D78" i="63"/>
  <c r="D77" i="63"/>
  <c r="D76" i="63"/>
  <c r="D75" i="63"/>
  <c r="D74" i="63"/>
  <c r="D73" i="63"/>
  <c r="D72" i="63"/>
  <c r="D71" i="63"/>
  <c r="D70" i="63"/>
  <c r="D69" i="63"/>
  <c r="D68" i="63"/>
  <c r="E67" i="63"/>
  <c r="D67" i="63"/>
  <c r="D66" i="63"/>
  <c r="D65" i="63"/>
  <c r="D64" i="63"/>
  <c r="D63" i="63"/>
  <c r="D62" i="63"/>
  <c r="D61" i="63"/>
  <c r="D60" i="63"/>
  <c r="D59" i="63"/>
  <c r="D58" i="63"/>
  <c r="D57" i="63"/>
  <c r="D56" i="63"/>
  <c r="E55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E43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A16" i="7"/>
  <c r="A18" i="7" s="1"/>
  <c r="A20" i="7" s="1"/>
  <c r="A21" i="7" s="1"/>
  <c r="A23" i="7" s="1"/>
  <c r="A24" i="7" s="1"/>
  <c r="I16" i="7" l="1"/>
  <c r="H67" i="7"/>
  <c r="G69" i="7" l="1"/>
  <c r="G73" i="7" s="1"/>
  <c r="I21" i="7"/>
  <c r="I24" i="7" s="1"/>
  <c r="D34" i="54" s="1"/>
  <c r="H69" i="7"/>
  <c r="H73" i="7" s="1"/>
  <c r="D38" i="54" s="1"/>
  <c r="I67" i="7"/>
  <c r="I69" i="7" s="1"/>
  <c r="I73" i="7" s="1"/>
  <c r="D39" i="54" s="1"/>
  <c r="H91" i="7"/>
  <c r="G91" i="7" s="1"/>
  <c r="D37" i="54" l="1"/>
  <c r="G93" i="7"/>
  <c r="G97" i="7" s="1"/>
  <c r="D42" i="54" s="1"/>
  <c r="D49" i="54" s="1"/>
  <c r="F91" i="7"/>
  <c r="F93" i="7" s="1"/>
  <c r="F97" i="7" s="1"/>
  <c r="H93" i="7"/>
  <c r="H97" i="7" s="1"/>
  <c r="D41" i="54" s="1"/>
  <c r="I91" i="7"/>
  <c r="I93" i="7" s="1"/>
  <c r="I97" i="7" s="1"/>
  <c r="D44" i="54" s="1"/>
  <c r="D43" i="54" l="1"/>
</calcChain>
</file>

<file path=xl/sharedStrings.xml><?xml version="1.0" encoding="utf-8"?>
<sst xmlns="http://schemas.openxmlformats.org/spreadsheetml/2006/main" count="394" uniqueCount="198">
  <si>
    <t>Value</t>
  </si>
  <si>
    <t>Capital Asset Pricing Model Analysis</t>
  </si>
  <si>
    <t>Dividend Gr.</t>
  </si>
  <si>
    <t>AVERAGE PRICE, DIVIDEND AND DIVIDEND YIELD</t>
  </si>
  <si>
    <t>Market Required Return Estimate</t>
  </si>
  <si>
    <t>(5)</t>
  </si>
  <si>
    <t>CAPM Return on Equity</t>
  </si>
  <si>
    <t>Risk Premium</t>
  </si>
  <si>
    <t>(2)</t>
  </si>
  <si>
    <t>(3)</t>
  </si>
  <si>
    <t>(4)</t>
  </si>
  <si>
    <t>Company</t>
  </si>
  <si>
    <t>DPS</t>
  </si>
  <si>
    <t>Value Line</t>
  </si>
  <si>
    <t>Line</t>
  </si>
  <si>
    <t>No.</t>
  </si>
  <si>
    <t>Earnings Gr.</t>
  </si>
  <si>
    <t>Earning Gr.</t>
  </si>
  <si>
    <t>Zacks</t>
  </si>
  <si>
    <t>Supporting Data for CAPM Analyses</t>
  </si>
  <si>
    <t>Avg. Yield</t>
  </si>
  <si>
    <t>Method 1:</t>
  </si>
  <si>
    <t>Method 2:</t>
  </si>
  <si>
    <t>DCF Growth Rate Analysis</t>
  </si>
  <si>
    <t>(1)</t>
  </si>
  <si>
    <t>EPS</t>
  </si>
  <si>
    <t>Sources:</t>
  </si>
  <si>
    <t>Dividend Yield</t>
  </si>
  <si>
    <t>DCF Return on Equity</t>
  </si>
  <si>
    <t>6 month average</t>
  </si>
  <si>
    <t>Average of</t>
  </si>
  <si>
    <t>All Gr. Rates</t>
  </si>
  <si>
    <t>HISTORICAL BOND YIELDS</t>
  </si>
  <si>
    <t>Mergent</t>
  </si>
  <si>
    <t>Treas. Bond</t>
  </si>
  <si>
    <t>Utility Bonds</t>
  </si>
  <si>
    <t>Difference</t>
  </si>
  <si>
    <t>DCF RETURN ON EQUITY</t>
  </si>
  <si>
    <t>SUMMARY OF ROE ESTIMATES</t>
  </si>
  <si>
    <t>- Average</t>
  </si>
  <si>
    <t>Average Growth Rates</t>
  </si>
  <si>
    <t>- High</t>
  </si>
  <si>
    <t>- Low</t>
  </si>
  <si>
    <t>Median Growth Rates:</t>
  </si>
  <si>
    <t>30 Year Treasury Bond Data</t>
  </si>
  <si>
    <t>30-Yr.</t>
  </si>
  <si>
    <t>ND</t>
  </si>
  <si>
    <t>Historic Market Premium</t>
  </si>
  <si>
    <t>Arithmetic</t>
  </si>
  <si>
    <t>Mean</t>
  </si>
  <si>
    <t>Historical Market Risk Premium</t>
  </si>
  <si>
    <t>Beta * Market Premium</t>
  </si>
  <si>
    <t>CAPM Cost of Equity, Value Line Beta</t>
  </si>
  <si>
    <t>Risk-free Rate of Return, 30-Year Treasury Bond</t>
  </si>
  <si>
    <t>Proxy Group Beta</t>
  </si>
  <si>
    <t>Proxy Group Beta * Risk Premium</t>
  </si>
  <si>
    <t>Proxy Group Beta, Value Line</t>
  </si>
  <si>
    <t xml:space="preserve">Source: </t>
  </si>
  <si>
    <t>Median</t>
  </si>
  <si>
    <t>DCF Methodology</t>
  </si>
  <si>
    <t>CAPM Methodology</t>
  </si>
  <si>
    <t>Forward-lookng Market Return:</t>
  </si>
  <si>
    <t>Historical Risk Premium:</t>
  </si>
  <si>
    <t>TABLE 1</t>
  </si>
  <si>
    <t>Proxy Group Betas:</t>
  </si>
  <si>
    <t>Value Line Forward-Looking MRP</t>
  </si>
  <si>
    <t>Kroll</t>
  </si>
  <si>
    <t>Risk-free Rate of Return</t>
  </si>
  <si>
    <t>Market Risk Premium</t>
  </si>
  <si>
    <t>Beta times MRP</t>
  </si>
  <si>
    <t>CAPM Cost of Equity</t>
  </si>
  <si>
    <t>-  Arithmetic Mean</t>
  </si>
  <si>
    <t>Kroll MRP</t>
  </si>
  <si>
    <t>Damodaran MRP</t>
  </si>
  <si>
    <t>Supply</t>
  </si>
  <si>
    <t>Side</t>
  </si>
  <si>
    <t>ERP</t>
  </si>
  <si>
    <t>-  Supply side MRP</t>
  </si>
  <si>
    <t>PROXY GROUP</t>
  </si>
  <si>
    <t>Value Line Projected Return Data:</t>
  </si>
  <si>
    <t>Source: Value Line Summary and Index,</t>
  </si>
  <si>
    <t>3 - 5 Year Price Appreciation</t>
  </si>
  <si>
    <t>Est. Annual Total Return</t>
  </si>
  <si>
    <t>Estimated Annualized</t>
  </si>
  <si>
    <t>Price Appreciation</t>
  </si>
  <si>
    <t>(Line 2 plus Line 7)</t>
  </si>
  <si>
    <t>(Line 1 minus Line 2)</t>
  </si>
  <si>
    <t>(Line 4 * Line 5)</t>
  </si>
  <si>
    <t>Averages</t>
  </si>
  <si>
    <t>Expected Dividend Yield</t>
  </si>
  <si>
    <t>Proxy Group Median Growth Rate</t>
  </si>
  <si>
    <t>Proxy Group Average Growth Rate</t>
  </si>
  <si>
    <t>12-Month Percent Change</t>
  </si>
  <si>
    <t>Series Id:</t>
  </si>
  <si>
    <t>CUUR0000SA0</t>
  </si>
  <si>
    <t>Not Seasonally Adjusted</t>
  </si>
  <si>
    <t>Series Title:</t>
  </si>
  <si>
    <t>All items in U.S. city average, all urban consumers, not 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</si>
  <si>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</si>
  <si>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</si>
  <si>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</si>
  <si>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</si>
  <si>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</si>
  <si>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</si>
  <si>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</si>
  <si>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Date</t>
  </si>
  <si>
    <t>CPI-U</t>
  </si>
  <si>
    <t>DATE</t>
  </si>
  <si>
    <t>OPEN</t>
  </si>
  <si>
    <t>HIGH</t>
  </si>
  <si>
    <t>LOW</t>
  </si>
  <si>
    <t>CLOSE</t>
  </si>
  <si>
    <t>Supply Side</t>
  </si>
  <si>
    <t>Less WWII</t>
  </si>
  <si>
    <t>Bias</t>
  </si>
  <si>
    <t>-  Supply side Less WWI Bias</t>
  </si>
  <si>
    <t>Source:  Federal Reserve data</t>
  </si>
  <si>
    <t>Average Utility bond yield</t>
  </si>
  <si>
    <t>KMPG</t>
  </si>
  <si>
    <t>Other Market Risk Premium Sources</t>
  </si>
  <si>
    <t>Average MRP</t>
  </si>
  <si>
    <t>Consumer Price Index for All Urban Consumers (CPI-U)</t>
  </si>
  <si>
    <t>2014 to 2024</t>
  </si>
  <si>
    <t>KMPG MRP</t>
  </si>
  <si>
    <t>IESE MRP Survey</t>
  </si>
  <si>
    <t>Atmos Energy</t>
  </si>
  <si>
    <t>NiSource</t>
  </si>
  <si>
    <t>Northwest Natural Holding Company</t>
  </si>
  <si>
    <t>One Gas, Inc.</t>
  </si>
  <si>
    <t>Spire</t>
  </si>
  <si>
    <t>Average Price</t>
  </si>
  <si>
    <t>1-month</t>
  </si>
  <si>
    <t>2-month</t>
  </si>
  <si>
    <t>3-month</t>
  </si>
  <si>
    <t>6-month</t>
  </si>
  <si>
    <t>Current</t>
  </si>
  <si>
    <t>Dividend</t>
  </si>
  <si>
    <t>Proxy Group Average</t>
  </si>
  <si>
    <t>S&amp;P IQ</t>
  </si>
  <si>
    <t>Closing</t>
  </si>
  <si>
    <t>Price</t>
  </si>
  <si>
    <t>Company Name</t>
  </si>
  <si>
    <t>Source:</t>
  </si>
  <si>
    <t>Closing prices downloaded from S&amp;P Capital IQ</t>
  </si>
  <si>
    <t>Sources:  Value Line Investment Survey, S&amp;P Capital IQ</t>
  </si>
  <si>
    <t>Median Estimated Div. Yield</t>
  </si>
  <si>
    <t>3 month average</t>
  </si>
  <si>
    <t>Unadj. Beta</t>
  </si>
  <si>
    <t>Kroll Cost of Capital Navigator, historical period 1926 - 2024</t>
  </si>
  <si>
    <t xml:space="preserve"> </t>
  </si>
  <si>
    <t>Southwest Gas</t>
  </si>
  <si>
    <t>American States Water Company</t>
  </si>
  <si>
    <t>California Water Service Group</t>
  </si>
  <si>
    <t>Middlesex Water Company</t>
  </si>
  <si>
    <t>Essential Utilities, Inc.</t>
  </si>
  <si>
    <t>H2O America</t>
  </si>
  <si>
    <t>Value Line Investment Survey, May 23 and July 4, 2025</t>
  </si>
  <si>
    <t>Atmos</t>
  </si>
  <si>
    <t>Nisource</t>
  </si>
  <si>
    <t>NWN</t>
  </si>
  <si>
    <t>OGS</t>
  </si>
  <si>
    <t>SWX</t>
  </si>
  <si>
    <t>SR</t>
  </si>
  <si>
    <t>AWR</t>
  </si>
  <si>
    <t>CWT</t>
  </si>
  <si>
    <t>MSEX</t>
  </si>
  <si>
    <t>HTO</t>
  </si>
  <si>
    <t>WTRG</t>
  </si>
  <si>
    <t>1- month average</t>
  </si>
  <si>
    <t>2-month average</t>
  </si>
  <si>
    <t>3-month average</t>
  </si>
  <si>
    <t>6-month average</t>
  </si>
  <si>
    <t>Closing daily stock prices from S&amp;P Capital IQ, February 1 through July 31, 2025</t>
  </si>
  <si>
    <t>American Water Works</t>
  </si>
  <si>
    <t>AWK</t>
  </si>
  <si>
    <t>COMBINATION PROXY GROUP</t>
  </si>
  <si>
    <t>WATER PROXY GROUP</t>
  </si>
  <si>
    <t>Value Line Investment Survey, July 4, 2025</t>
  </si>
  <si>
    <t>IESE Survey 2025</t>
  </si>
  <si>
    <t>American Water Works Co.</t>
  </si>
  <si>
    <t>Midpoint of CAPM Range</t>
  </si>
  <si>
    <t>Average of CAPM Range</t>
  </si>
  <si>
    <t>Current dividend reported by the Value Line Investment Survey, May 23 and July 4, 2025 quarterly reports</t>
  </si>
  <si>
    <t>S&amp;P IQ Pro and Zacks accessed July 31, 2025</t>
  </si>
  <si>
    <t>Combination Proxy Group</t>
  </si>
  <si>
    <t>Water Proxy Group</t>
  </si>
  <si>
    <t>Midpoint excluding high and low</t>
  </si>
  <si>
    <t>Average excluding high and low</t>
  </si>
  <si>
    <t>August 1, 2025</t>
  </si>
  <si>
    <t>S&amp;P Capital IQ Pro and Zacks accessed July 31, 2025</t>
  </si>
  <si>
    <t>S&amp;P Capital IQ Pro growth used as proxy for Zacks growth for Northwest Natural Holding</t>
  </si>
  <si>
    <t>GAS DISTRIBUTION COMPANIES</t>
  </si>
  <si>
    <t>Growth Rate Analysis</t>
  </si>
  <si>
    <t>Current dividend reported by the Value Line Investment Survey, July 4, 2025 quarterly reports</t>
  </si>
  <si>
    <t>Combination Proxy Group Avg.</t>
  </si>
  <si>
    <t>Water Proxy Group Avg.</t>
  </si>
  <si>
    <t>Avg. of VL and S&amp;P Combination Proxy Group</t>
  </si>
  <si>
    <t>Damodaran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</si>
</sst>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0.00_)"/>
    <numFmt numFmtId="166" formatCode="0_)"/>
    <numFmt numFmtId="167" formatCode="0.000"/>
    <numFmt numFmtId="168" formatCode="0.0"/>
    <numFmt numFmtId="169" formatCode="_(* #,##0.000_);_(* \(#,##0.000\);_(* &quot;-&quot;??_);_(@_)"/>
    <numFmt numFmtId="170" formatCode="0.000000"/>
    <numFmt numFmtId="171" formatCode="_(&quot;$&quot;* #,##0.00000_);_(&quot;$&quot;* \(#,##0.00000\);_(&quot;$&quot;* &quot;-&quot;?????_);_(@_)"/>
    <numFmt numFmtId="172" formatCode="0.00_);\(0.00\)"/>
    <numFmt numFmtId="173" formatCode="&quot;$&quot;* #,##0_);&quot;$&quot;* \(#,##0\)"/>
    <numFmt numFmtId="174" formatCode="_(* #,##0.00000_);_(* \(#,##0.00000\);_(* &quot;-&quot;?????_);_(@_)"/>
    <numFmt numFmtId="175" formatCode="0.0000"/>
    <numFmt numFmtId="176" formatCode="General_)"/>
    <numFmt numFmtId="177" formatCode="_([$€-2]* #,##0.00_);_([$€-2]* \(#,##0.00\);_([$€-2]* &quot;-&quot;??_)"/>
    <numFmt numFmtId="178" formatCode="0.0000_)"/>
    <numFmt numFmtId="179" formatCode="#0.0"/>
    <numFmt numFmtId="180" formatCode="#,##0.00;\(#,##0.00\)"/>
  </numFmts>
  <fonts count="123">
    <font>
      <sz val="10"/>
      <name val="Arial"/>
    </font>
    <font>
      <sz val="12"/>
      <color theme="1"/>
      <name val="ArialMT"/>
      <family val="2"/>
    </font>
    <font>
      <sz val="12"/>
      <color theme="1"/>
      <name val="ArialMT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2"/>
      <name val="Helvetic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 MT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sz val="12"/>
      <color indexed="8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"/>
      <color indexed="9"/>
      <name val="Symbol"/>
      <family val="1"/>
      <charset val="2"/>
    </font>
    <font>
      <b/>
      <sz val="12"/>
      <name val="Tms Rmn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2"/>
      <name val="Arial MT"/>
    </font>
    <font>
      <b/>
      <sz val="11"/>
      <color rgb="FF3F3F3F"/>
      <name val="Calibri"/>
      <family val="2"/>
      <scheme val="minor"/>
    </font>
    <font>
      <sz val="9.75"/>
      <name val="Arial"/>
      <family val="2"/>
    </font>
    <font>
      <b/>
      <sz val="8"/>
      <color indexed="9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2"/>
      <color indexed="8"/>
      <name val="Arial MT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</font>
    <font>
      <sz val="10"/>
      <name val="MS Serif"/>
      <family val="1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b/>
      <sz val="8"/>
      <color indexed="8"/>
      <name val="Verdana"/>
      <family val="2"/>
    </font>
    <font>
      <u/>
      <sz val="11"/>
      <color theme="10"/>
      <name val="Calibri"/>
      <family val="2"/>
    </font>
    <font>
      <sz val="10"/>
      <name val="Times New Roman"/>
      <family val="1"/>
    </font>
    <font>
      <sz val="10"/>
      <name val="Geneva"/>
      <family val="2"/>
    </font>
    <font>
      <i/>
      <sz val="10"/>
      <name val="Arial"/>
      <family val="2"/>
    </font>
    <font>
      <sz val="10"/>
      <name val="Arial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indexed="55"/>
      </bottom>
      <diagonal/>
    </border>
    <border>
      <left/>
      <right/>
      <top/>
      <bottom style="thin">
        <color indexed="64"/>
      </bottom>
      <diagonal/>
    </border>
  </borders>
  <cellStyleXfs count="16953">
    <xf numFmtId="0" fontId="0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17" fillId="0" borderId="0">
      <alignment horizont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17" fillId="0" borderId="0" applyProtection="0"/>
    <xf numFmtId="0" fontId="18" fillId="0" borderId="0" applyProtection="0"/>
    <xf numFmtId="0" fontId="11" fillId="0" borderId="0" applyProtection="0"/>
    <xf numFmtId="0" fontId="19" fillId="0" borderId="0" applyProtection="0"/>
    <xf numFmtId="0" fontId="20" fillId="0" borderId="0" applyProtection="0"/>
    <xf numFmtId="0" fontId="21" fillId="0" borderId="0" applyProtection="0"/>
    <xf numFmtId="0" fontId="15" fillId="0" borderId="0" applyProtection="0"/>
    <xf numFmtId="0" fontId="22" fillId="0" borderId="0" applyProtection="0"/>
    <xf numFmtId="2" fontId="17" fillId="0" borderId="0" applyProtection="0"/>
    <xf numFmtId="0" fontId="23" fillId="0" borderId="0" applyProtection="0"/>
    <xf numFmtId="0" fontId="24" fillId="0" borderId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40" fontId="26" fillId="6" borderId="0">
      <alignment horizontal="right"/>
    </xf>
    <xf numFmtId="0" fontId="27" fillId="6" borderId="0">
      <alignment horizontal="right"/>
    </xf>
    <xf numFmtId="0" fontId="28" fillId="6" borderId="1"/>
    <xf numFmtId="0" fontId="28" fillId="0" borderId="0" applyBorder="0">
      <alignment horizontal="centerContinuous"/>
    </xf>
    <xf numFmtId="0" fontId="29" fillId="0" borderId="0" applyBorder="0">
      <alignment horizontal="centerContinuous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2">
      <alignment horizontal="center"/>
    </xf>
    <xf numFmtId="3" fontId="30" fillId="0" borderId="0" applyFont="0" applyFill="0" applyBorder="0" applyAlignment="0" applyProtection="0"/>
    <xf numFmtId="0" fontId="30" fillId="7" borderId="0" applyNumberFormat="0" applyFont="0" applyBorder="0" applyAlignment="0" applyProtection="0"/>
    <xf numFmtId="4" fontId="32" fillId="3" borderId="3" applyNumberFormat="0" applyProtection="0">
      <alignment vertical="center"/>
    </xf>
    <xf numFmtId="4" fontId="33" fillId="8" borderId="3" applyNumberFormat="0" applyProtection="0">
      <alignment vertical="center"/>
    </xf>
    <xf numFmtId="4" fontId="32" fillId="8" borderId="3" applyNumberFormat="0" applyProtection="0">
      <alignment horizontal="left" vertical="center" indent="1"/>
    </xf>
    <xf numFmtId="0" fontId="32" fillId="8" borderId="3" applyNumberFormat="0" applyProtection="0">
      <alignment horizontal="left" vertical="top" indent="1"/>
    </xf>
    <xf numFmtId="4" fontId="32" fillId="9" borderId="0" applyNumberFormat="0" applyProtection="0">
      <alignment horizontal="left" vertical="center" indent="1"/>
    </xf>
    <xf numFmtId="4" fontId="34" fillId="5" borderId="3" applyNumberFormat="0" applyProtection="0">
      <alignment horizontal="right" vertical="center"/>
    </xf>
    <xf numFmtId="4" fontId="34" fillId="2" borderId="3" applyNumberFormat="0" applyProtection="0">
      <alignment horizontal="right" vertical="center"/>
    </xf>
    <xf numFmtId="4" fontId="34" fillId="10" borderId="3" applyNumberFormat="0" applyProtection="0">
      <alignment horizontal="right" vertical="center"/>
    </xf>
    <xf numFmtId="4" fontId="34" fillId="11" borderId="3" applyNumberFormat="0" applyProtection="0">
      <alignment horizontal="right" vertical="center"/>
    </xf>
    <xf numFmtId="4" fontId="34" fillId="12" borderId="3" applyNumberFormat="0" applyProtection="0">
      <alignment horizontal="right" vertical="center"/>
    </xf>
    <xf numFmtId="4" fontId="34" fillId="4" borderId="3" applyNumberFormat="0" applyProtection="0">
      <alignment horizontal="right" vertical="center"/>
    </xf>
    <xf numFmtId="4" fontId="34" fillId="13" borderId="3" applyNumberFormat="0" applyProtection="0">
      <alignment horizontal="right" vertical="center"/>
    </xf>
    <xf numFmtId="4" fontId="34" fillId="14" borderId="3" applyNumberFormat="0" applyProtection="0">
      <alignment horizontal="right" vertical="center"/>
    </xf>
    <xf numFmtId="4" fontId="34" fillId="15" borderId="3" applyNumberFormat="0" applyProtection="0">
      <alignment horizontal="right" vertical="center"/>
    </xf>
    <xf numFmtId="4" fontId="32" fillId="16" borderId="4" applyNumberFormat="0" applyProtection="0">
      <alignment horizontal="left" vertical="center" indent="1"/>
    </xf>
    <xf numFmtId="4" fontId="34" fillId="17" borderId="0" applyNumberFormat="0" applyProtection="0">
      <alignment horizontal="left" vertical="center" indent="1"/>
    </xf>
    <xf numFmtId="4" fontId="35" fillId="18" borderId="0" applyNumberFormat="0" applyProtection="0">
      <alignment horizontal="left" vertical="center" indent="1"/>
    </xf>
    <xf numFmtId="4" fontId="34" fillId="19" borderId="3" applyNumberFormat="0" applyProtection="0">
      <alignment horizontal="right" vertical="center"/>
    </xf>
    <xf numFmtId="4" fontId="34" fillId="17" borderId="0" applyNumberFormat="0" applyProtection="0">
      <alignment horizontal="left" vertical="center" indent="1"/>
    </xf>
    <xf numFmtId="4" fontId="34" fillId="9" borderId="0" applyNumberFormat="0" applyProtection="0">
      <alignment horizontal="left" vertical="center" indent="1"/>
    </xf>
    <xf numFmtId="0" fontId="7" fillId="18" borderId="3" applyNumberFormat="0" applyProtection="0">
      <alignment horizontal="left" vertical="center" indent="1"/>
    </xf>
    <xf numFmtId="0" fontId="7" fillId="18" borderId="3" applyNumberFormat="0" applyProtection="0">
      <alignment horizontal="left" vertical="top" indent="1"/>
    </xf>
    <xf numFmtId="0" fontId="7" fillId="9" borderId="3" applyNumberFormat="0" applyProtection="0">
      <alignment horizontal="left" vertical="center" indent="1"/>
    </xf>
    <xf numFmtId="0" fontId="7" fillId="9" borderId="3" applyNumberFormat="0" applyProtection="0">
      <alignment horizontal="left" vertical="top" indent="1"/>
    </xf>
    <xf numFmtId="0" fontId="7" fillId="20" borderId="3" applyNumberFormat="0" applyProtection="0">
      <alignment horizontal="left" vertical="center" indent="1"/>
    </xf>
    <xf numFmtId="0" fontId="7" fillId="20" borderId="3" applyNumberFormat="0" applyProtection="0">
      <alignment horizontal="left" vertical="top" indent="1"/>
    </xf>
    <xf numFmtId="0" fontId="7" fillId="21" borderId="3" applyNumberFormat="0" applyProtection="0">
      <alignment horizontal="left" vertical="center" indent="1"/>
    </xf>
    <xf numFmtId="0" fontId="7" fillId="21" borderId="3" applyNumberFormat="0" applyProtection="0">
      <alignment horizontal="left" vertical="top" indent="1"/>
    </xf>
    <xf numFmtId="4" fontId="34" fillId="22" borderId="3" applyNumberFormat="0" applyProtection="0">
      <alignment vertical="center"/>
    </xf>
    <xf numFmtId="4" fontId="36" fillId="22" borderId="3" applyNumberFormat="0" applyProtection="0">
      <alignment vertical="center"/>
    </xf>
    <xf numFmtId="4" fontId="34" fillId="22" borderId="3" applyNumberFormat="0" applyProtection="0">
      <alignment horizontal="left" vertical="center" indent="1"/>
    </xf>
    <xf numFmtId="0" fontId="34" fillId="22" borderId="3" applyNumberFormat="0" applyProtection="0">
      <alignment horizontal="left" vertical="top" indent="1"/>
    </xf>
    <xf numFmtId="4" fontId="34" fillId="17" borderId="3" applyNumberFormat="0" applyProtection="0">
      <alignment horizontal="right" vertical="center"/>
    </xf>
    <xf numFmtId="4" fontId="36" fillId="17" borderId="3" applyNumberFormat="0" applyProtection="0">
      <alignment horizontal="right" vertical="center"/>
    </xf>
    <xf numFmtId="4" fontId="34" fillId="19" borderId="3" applyNumberFormat="0" applyProtection="0">
      <alignment horizontal="left" vertical="center" indent="1"/>
    </xf>
    <xf numFmtId="0" fontId="34" fillId="9" borderId="3" applyNumberFormat="0" applyProtection="0">
      <alignment horizontal="left" vertical="top" indent="1"/>
    </xf>
    <xf numFmtId="4" fontId="37" fillId="23" borderId="0" applyNumberFormat="0" applyProtection="0">
      <alignment horizontal="left" vertical="center" indent="1"/>
    </xf>
    <xf numFmtId="4" fontId="38" fillId="17" borderId="3" applyNumberFormat="0" applyProtection="0">
      <alignment horizontal="right" vertical="center"/>
    </xf>
    <xf numFmtId="170" fontId="7" fillId="0" borderId="0">
      <alignment horizontal="left" wrapText="1"/>
    </xf>
    <xf numFmtId="0" fontId="39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41" fillId="0" borderId="0" applyNumberFormat="0" applyBorder="0" applyAlignment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43" fontId="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/>
    <xf numFmtId="9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2" fontId="6" fillId="0" borderId="0" applyFill="0" applyBorder="0" applyProtection="0">
      <alignment horizontal="left"/>
    </xf>
    <xf numFmtId="42" fontId="46" fillId="0" borderId="0" applyFill="0" applyBorder="0" applyAlignment="0" applyProtection="0"/>
    <xf numFmtId="44" fontId="45" fillId="0" borderId="0">
      <alignment horizontal="left"/>
    </xf>
    <xf numFmtId="171" fontId="6" fillId="0" borderId="12" applyBorder="0">
      <alignment horizontal="center"/>
    </xf>
    <xf numFmtId="171" fontId="6" fillId="0" borderId="12" applyBorder="0">
      <alignment horizontal="center"/>
    </xf>
    <xf numFmtId="171" fontId="6" fillId="0" borderId="12" applyBorder="0">
      <alignment horizontal="center"/>
    </xf>
    <xf numFmtId="171" fontId="6" fillId="0" borderId="12" applyBorder="0">
      <alignment horizontal="center"/>
    </xf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34" fillId="5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34" fillId="5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4" fillId="56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34" fillId="57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34" fillId="58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34" fillId="59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34" fillId="60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34" fillId="2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34" fillId="1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34" fillId="5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34" fillId="6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4" fillId="1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9" fillId="61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9" fillId="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9" fillId="15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9" fillId="62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9" fillId="63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9" fillId="12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6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9" fillId="10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1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62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9" fillId="63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43" fontId="45" fillId="0" borderId="0">
      <alignment horizontal="left"/>
    </xf>
    <xf numFmtId="172" fontId="45" fillId="0" borderId="0">
      <alignment horizontal="left"/>
    </xf>
    <xf numFmtId="37" fontId="6" fillId="0" borderId="0" applyNumberFormat="0" applyBorder="0" applyAlignment="0"/>
    <xf numFmtId="38" fontId="50" fillId="0" borderId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2" fillId="5" borderId="0" applyNumberFormat="0" applyBorder="0" applyAlignment="0" applyProtection="0"/>
    <xf numFmtId="0" fontId="53" fillId="28" borderId="16" applyNumberFormat="0" applyAlignment="0" applyProtection="0"/>
    <xf numFmtId="0" fontId="53" fillId="28" borderId="16" applyNumberFormat="0" applyAlignment="0" applyProtection="0"/>
    <xf numFmtId="0" fontId="53" fillId="28" borderId="16" applyNumberFormat="0" applyAlignment="0" applyProtection="0"/>
    <xf numFmtId="0" fontId="53" fillId="28" borderId="16" applyNumberFormat="0" applyAlignment="0" applyProtection="0"/>
    <xf numFmtId="0" fontId="54" fillId="65" borderId="22" applyNumberFormat="0" applyAlignment="0" applyProtection="0"/>
    <xf numFmtId="0" fontId="34" fillId="0" borderId="0" applyAlignment="0"/>
    <xf numFmtId="0" fontId="55" fillId="29" borderId="19" applyNumberFormat="0" applyAlignment="0" applyProtection="0"/>
    <xf numFmtId="0" fontId="55" fillId="29" borderId="19" applyNumberFormat="0" applyAlignment="0" applyProtection="0"/>
    <xf numFmtId="0" fontId="55" fillId="29" borderId="19" applyNumberFormat="0" applyAlignment="0" applyProtection="0"/>
    <xf numFmtId="0" fontId="55" fillId="29" borderId="19" applyNumberFormat="0" applyAlignment="0" applyProtection="0"/>
    <xf numFmtId="0" fontId="56" fillId="66" borderId="23" applyNumberFormat="0" applyAlignment="0" applyProtection="0"/>
    <xf numFmtId="37" fontId="45" fillId="0" borderId="0">
      <alignment horizontal="center"/>
    </xf>
    <xf numFmtId="37" fontId="6" fillId="0" borderId="0" applyNumberFormat="0" applyFill="0" applyBorder="0" applyProtection="0">
      <alignment horizontal="centerContinuous"/>
    </xf>
    <xf numFmtId="37" fontId="45" fillId="0" borderId="10">
      <alignment horizontal="center"/>
    </xf>
    <xf numFmtId="37" fontId="45" fillId="0" borderId="10">
      <alignment horizontal="center"/>
    </xf>
    <xf numFmtId="37" fontId="45" fillId="0" borderId="10">
      <alignment horizontal="center"/>
    </xf>
    <xf numFmtId="37" fontId="45" fillId="0" borderId="10">
      <alignment horizontal="center"/>
    </xf>
    <xf numFmtId="0" fontId="57" fillId="67" borderId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7" fontId="6" fillId="0" borderId="0" applyFill="0" applyBorder="0" applyAlignment="0" applyProtection="0"/>
    <xf numFmtId="0" fontId="6" fillId="0" borderId="0" applyNumberFormat="0" applyFill="0" applyBorder="0" applyAlignment="0" applyProtection="0"/>
    <xf numFmtId="4" fontId="59" fillId="0" borderId="2" applyFill="0" applyProtection="0">
      <alignment horizontal="center" vertical="center" wrapText="1"/>
    </xf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6" fillId="0" borderId="0" applyFill="0" applyBorder="0" applyAlignment="0" applyProtection="0"/>
    <xf numFmtId="42" fontId="6" fillId="0" borderId="7"/>
    <xf numFmtId="43" fontId="6" fillId="0" borderId="0" applyBorder="0">
      <alignment horizontal="left"/>
    </xf>
    <xf numFmtId="0" fontId="60" fillId="0" borderId="0"/>
    <xf numFmtId="0" fontId="60" fillId="0" borderId="0"/>
    <xf numFmtId="0" fontId="60" fillId="0" borderId="24"/>
    <xf numFmtId="173" fontId="6" fillId="0" borderId="0"/>
    <xf numFmtId="7" fontId="61" fillId="0" borderId="25"/>
    <xf numFmtId="4" fontId="62" fillId="0" borderId="0" applyFont="0" applyBorder="0">
      <alignment horizontal="justify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8" fontId="46" fillId="0" borderId="0"/>
    <xf numFmtId="174" fontId="6" fillId="0" borderId="0">
      <alignment horizontal="center"/>
    </xf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6" fillId="56" borderId="0" applyNumberFormat="0" applyBorder="0" applyAlignment="0" applyProtection="0"/>
    <xf numFmtId="38" fontId="67" fillId="0" borderId="0"/>
    <xf numFmtId="49" fontId="68" fillId="0" borderId="0" applyNumberFormat="0" applyFill="0" applyBorder="0" applyProtection="0">
      <alignment horizontal="centerContinuous"/>
    </xf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70" fillId="0" borderId="26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2" fillId="0" borderId="27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4" fillId="0" borderId="28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6" borderId="0"/>
    <xf numFmtId="0" fontId="76" fillId="6" borderId="0"/>
    <xf numFmtId="0" fontId="77" fillId="27" borderId="16" applyNumberFormat="0" applyAlignment="0" applyProtection="0"/>
    <xf numFmtId="0" fontId="77" fillId="27" borderId="16" applyNumberFormat="0" applyAlignment="0" applyProtection="0"/>
    <xf numFmtId="0" fontId="77" fillId="27" borderId="16" applyNumberFormat="0" applyAlignment="0" applyProtection="0"/>
    <xf numFmtId="0" fontId="77" fillId="27" borderId="16" applyNumberFormat="0" applyAlignment="0" applyProtection="0"/>
    <xf numFmtId="0" fontId="78" fillId="59" borderId="22" applyNumberFormat="0" applyAlignment="0" applyProtection="0"/>
    <xf numFmtId="0" fontId="79" fillId="0" borderId="0" applyAlignment="0"/>
    <xf numFmtId="0" fontId="80" fillId="68" borderId="24"/>
    <xf numFmtId="37" fontId="11" fillId="0" borderId="0" applyBorder="0" applyAlignment="0" applyProtection="0"/>
    <xf numFmtId="0" fontId="11" fillId="69" borderId="0"/>
    <xf numFmtId="41" fontId="46" fillId="0" borderId="0" applyFill="0" applyBorder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2" fillId="0" borderId="29" applyNumberFormat="0" applyFill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4" fillId="3" borderId="0" applyNumberFormat="0" applyBorder="0" applyAlignment="0" applyProtection="0"/>
    <xf numFmtId="0" fontId="85" fillId="70" borderId="0" applyAlignment="0"/>
    <xf numFmtId="0" fontId="56" fillId="71" borderId="0" applyAlignment="0"/>
    <xf numFmtId="0" fontId="86" fillId="0" borderId="0" applyAlignment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87" fillId="0" borderId="0"/>
    <xf numFmtId="0" fontId="8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47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88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6" fillId="0" borderId="0"/>
    <xf numFmtId="0" fontId="58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9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89" fillId="0" borderId="0"/>
    <xf numFmtId="0" fontId="45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6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6" fillId="0" borderId="0"/>
    <xf numFmtId="0" fontId="58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37" fontId="6" fillId="0" borderId="0" applyFill="0" applyBorder="0" applyAlignment="0" applyProtection="0"/>
    <xf numFmtId="0" fontId="45" fillId="0" borderId="0"/>
    <xf numFmtId="37" fontId="6" fillId="0" borderId="0" applyFill="0" applyBorder="0" applyProtection="0"/>
    <xf numFmtId="0" fontId="45" fillId="0" borderId="0"/>
    <xf numFmtId="37" fontId="6" fillId="0" borderId="0" applyBorder="0" applyAlignment="0" applyProtection="0"/>
    <xf numFmtId="0" fontId="45" fillId="0" borderId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6" fillId="72" borderId="30" applyNumberFormat="0" applyFont="0" applyAlignment="0" applyProtection="0"/>
    <xf numFmtId="0" fontId="45" fillId="0" borderId="0"/>
    <xf numFmtId="0" fontId="45" fillId="0" borderId="0"/>
    <xf numFmtId="0" fontId="90" fillId="28" borderId="17" applyNumberFormat="0" applyAlignment="0" applyProtection="0"/>
    <xf numFmtId="0" fontId="45" fillId="0" borderId="0"/>
    <xf numFmtId="0" fontId="90" fillId="28" borderId="17" applyNumberFormat="0" applyAlignment="0" applyProtection="0"/>
    <xf numFmtId="0" fontId="45" fillId="0" borderId="0"/>
    <xf numFmtId="0" fontId="90" fillId="28" borderId="17" applyNumberFormat="0" applyAlignment="0" applyProtection="0"/>
    <xf numFmtId="0" fontId="45" fillId="0" borderId="0"/>
    <xf numFmtId="0" fontId="90" fillId="28" borderId="17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87" fillId="0" borderId="0" applyFont="0" applyFill="0" applyBorder="0" applyAlignment="0" applyProtection="0"/>
    <xf numFmtId="0" fontId="45" fillId="0" borderId="0"/>
    <xf numFmtId="9" fontId="8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37" fontId="11" fillId="0" borderId="0" applyNumberFormat="0" applyBorder="0" applyAlignment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0" borderId="0"/>
    <xf numFmtId="0" fontId="45" fillId="0" borderId="0"/>
    <xf numFmtId="0" fontId="60" fillId="0" borderId="0"/>
    <xf numFmtId="0" fontId="45" fillId="0" borderId="0"/>
    <xf numFmtId="0" fontId="92" fillId="73" borderId="0" applyAlignment="0"/>
    <xf numFmtId="49" fontId="6" fillId="0" borderId="0">
      <alignment horizontal="left" wrapText="1"/>
    </xf>
    <xf numFmtId="0" fontId="45" fillId="0" borderId="0"/>
    <xf numFmtId="0" fontId="93" fillId="71" borderId="0" applyNumberFormat="0" applyBorder="0" applyAlignment="0" applyProtection="0"/>
    <xf numFmtId="0" fontId="93" fillId="71" borderId="0" applyNumberFormat="0" applyBorder="0" applyAlignment="0" applyProtection="0"/>
    <xf numFmtId="0" fontId="45" fillId="0" borderId="0"/>
    <xf numFmtId="0" fontId="93" fillId="71" borderId="0" applyNumberFormat="0" applyBorder="0" applyAlignment="0" applyProtection="0"/>
    <xf numFmtId="0" fontId="45" fillId="0" borderId="0"/>
    <xf numFmtId="0" fontId="93" fillId="71" borderId="0" applyNumberFormat="0" applyBorder="0" applyAlignment="0" applyProtection="0"/>
    <xf numFmtId="0" fontId="45" fillId="0" borderId="0"/>
    <xf numFmtId="0" fontId="93" fillId="71" borderId="0" applyNumberFormat="0" applyBorder="0" applyAlignment="0" applyProtection="0"/>
    <xf numFmtId="0" fontId="45" fillId="0" borderId="0"/>
    <xf numFmtId="0" fontId="45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5" fillId="0" borderId="0"/>
    <xf numFmtId="0" fontId="94" fillId="0" borderId="0" applyNumberFormat="0" applyFill="0" applyBorder="0" applyAlignment="0" applyProtection="0"/>
    <xf numFmtId="0" fontId="45" fillId="0" borderId="0"/>
    <xf numFmtId="0" fontId="94" fillId="0" borderId="0" applyNumberFormat="0" applyFill="0" applyBorder="0" applyAlignment="0" applyProtection="0"/>
    <xf numFmtId="0" fontId="45" fillId="0" borderId="0"/>
    <xf numFmtId="0" fontId="94" fillId="0" borderId="0" applyNumberFormat="0" applyFill="0" applyBorder="0" applyAlignment="0" applyProtection="0"/>
    <xf numFmtId="0" fontId="45" fillId="0" borderId="0"/>
    <xf numFmtId="0" fontId="45" fillId="0" borderId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45" fillId="0" borderId="0"/>
    <xf numFmtId="0" fontId="95" fillId="71" borderId="0" applyNumberFormat="0" applyBorder="0" applyAlignment="0" applyProtection="0"/>
    <xf numFmtId="0" fontId="45" fillId="0" borderId="0"/>
    <xf numFmtId="0" fontId="95" fillId="71" borderId="0" applyNumberFormat="0" applyBorder="0" applyAlignment="0" applyProtection="0"/>
    <xf numFmtId="0" fontId="45" fillId="0" borderId="0"/>
    <xf numFmtId="0" fontId="95" fillId="71" borderId="0" applyNumberFormat="0" applyBorder="0" applyAlignment="0" applyProtection="0"/>
    <xf numFmtId="0" fontId="45" fillId="0" borderId="0"/>
    <xf numFmtId="0" fontId="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/>
    <xf numFmtId="0" fontId="24" fillId="0" borderId="0" applyNumberFormat="0" applyFill="0" applyBorder="0" applyAlignment="0" applyProtection="0"/>
    <xf numFmtId="0" fontId="45" fillId="0" borderId="0"/>
    <xf numFmtId="0" fontId="24" fillId="0" borderId="0" applyNumberFormat="0" applyFill="0" applyBorder="0" applyAlignment="0" applyProtection="0"/>
    <xf numFmtId="0" fontId="45" fillId="0" borderId="0"/>
    <xf numFmtId="0" fontId="24" fillId="0" borderId="0" applyNumberFormat="0" applyFill="0" applyBorder="0" applyAlignment="0" applyProtection="0"/>
    <xf numFmtId="0" fontId="45" fillId="0" borderId="0"/>
    <xf numFmtId="0" fontId="45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5" fillId="0" borderId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45" fillId="0" borderId="0"/>
    <xf numFmtId="0" fontId="45" fillId="0" borderId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45" fillId="0" borderId="0"/>
    <xf numFmtId="0" fontId="45" fillId="0" borderId="0"/>
    <xf numFmtId="0" fontId="56" fillId="74" borderId="0" applyNumberFormat="0" applyBorder="0" applyAlignment="0" applyProtection="0"/>
    <xf numFmtId="0" fontId="45" fillId="0" borderId="0"/>
    <xf numFmtId="0" fontId="56" fillId="74" borderId="0" applyNumberFormat="0" applyBorder="0" applyAlignment="0" applyProtection="0"/>
    <xf numFmtId="0" fontId="45" fillId="0" borderId="0"/>
    <xf numFmtId="0" fontId="45" fillId="0" borderId="0"/>
    <xf numFmtId="0" fontId="56" fillId="74" borderId="0" applyNumberFormat="0" applyBorder="0" applyProtection="0">
      <alignment horizontal="center"/>
    </xf>
    <xf numFmtId="0" fontId="56" fillId="74" borderId="0" applyNumberFormat="0" applyBorder="0" applyProtection="0">
      <alignment horizontal="center"/>
    </xf>
    <xf numFmtId="0" fontId="45" fillId="0" borderId="0"/>
    <xf numFmtId="0" fontId="56" fillId="74" borderId="0" applyNumberFormat="0" applyBorder="0" applyProtection="0">
      <alignment horizontal="center"/>
    </xf>
    <xf numFmtId="0" fontId="45" fillId="0" borderId="0"/>
    <xf numFmtId="0" fontId="56" fillId="74" borderId="0" applyNumberFormat="0" applyBorder="0" applyProtection="0">
      <alignment horizontal="center"/>
    </xf>
    <xf numFmtId="0" fontId="45" fillId="0" borderId="0"/>
    <xf numFmtId="0" fontId="56" fillId="74" borderId="0" applyNumberFormat="0" applyBorder="0" applyProtection="0">
      <alignment horizontal="center"/>
    </xf>
    <xf numFmtId="0" fontId="45" fillId="0" borderId="0"/>
    <xf numFmtId="0" fontId="45" fillId="0" borderId="0"/>
    <xf numFmtId="0" fontId="96" fillId="74" borderId="0" applyNumberFormat="0" applyBorder="0" applyAlignment="0" applyProtection="0"/>
    <xf numFmtId="0" fontId="96" fillId="74" borderId="0" applyNumberFormat="0" applyBorder="0" applyAlignment="0" applyProtection="0"/>
    <xf numFmtId="0" fontId="45" fillId="0" borderId="0"/>
    <xf numFmtId="0" fontId="96" fillId="74" borderId="0" applyNumberFormat="0" applyBorder="0" applyAlignment="0" applyProtection="0"/>
    <xf numFmtId="0" fontId="45" fillId="0" borderId="0"/>
    <xf numFmtId="0" fontId="96" fillId="74" borderId="0" applyNumberFormat="0" applyBorder="0" applyAlignment="0" applyProtection="0"/>
    <xf numFmtId="0" fontId="45" fillId="0" borderId="0"/>
    <xf numFmtId="0" fontId="96" fillId="74" borderId="0" applyNumberFormat="0" applyBorder="0" applyAlignment="0" applyProtection="0"/>
    <xf numFmtId="0" fontId="45" fillId="0" borderId="0"/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0" fontId="45" fillId="0" borderId="0"/>
    <xf numFmtId="0" fontId="45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45" fillId="0" borderId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98" fillId="0" borderId="0" applyAlignment="0"/>
    <xf numFmtId="0" fontId="99" fillId="0" borderId="0" applyAlignment="0"/>
    <xf numFmtId="0" fontId="60" fillId="0" borderId="24"/>
    <xf numFmtId="0" fontId="45" fillId="0" borderId="0"/>
    <xf numFmtId="0" fontId="60" fillId="0" borderId="24"/>
    <xf numFmtId="0" fontId="45" fillId="0" borderId="0"/>
    <xf numFmtId="37" fontId="12" fillId="0" borderId="0">
      <alignment horizontal="left"/>
    </xf>
    <xf numFmtId="0" fontId="45" fillId="0" borderId="0"/>
    <xf numFmtId="37" fontId="6" fillId="0" borderId="0">
      <alignment horizontal="left" indent="1"/>
    </xf>
    <xf numFmtId="0" fontId="45" fillId="0" borderId="0"/>
    <xf numFmtId="37" fontId="6" fillId="0" borderId="0">
      <alignment horizontal="left" indent="2"/>
    </xf>
    <xf numFmtId="0" fontId="45" fillId="0" borderId="0"/>
    <xf numFmtId="37" fontId="6" fillId="0" borderId="0">
      <alignment horizontal="left" indent="3"/>
    </xf>
    <xf numFmtId="0" fontId="45" fillId="0" borderId="0"/>
    <xf numFmtId="37" fontId="12" fillId="0" borderId="0">
      <alignment horizontal="left"/>
    </xf>
    <xf numFmtId="0" fontId="45" fillId="0" borderId="0"/>
    <xf numFmtId="37" fontId="12" fillId="0" borderId="0">
      <alignment horizontal="left" indent="1"/>
    </xf>
    <xf numFmtId="0" fontId="45" fillId="0" borderId="0"/>
    <xf numFmtId="49" fontId="45" fillId="0" borderId="0">
      <alignment horizontal="left" vertical="center" wrapText="1" indent="1"/>
    </xf>
    <xf numFmtId="0" fontId="45" fillId="0" borderId="0"/>
    <xf numFmtId="0" fontId="100" fillId="0" borderId="0" applyAlignment="0"/>
    <xf numFmtId="0" fontId="101" fillId="0" borderId="0" applyAlignment="0"/>
    <xf numFmtId="0" fontId="102" fillId="0" borderId="0" applyAlignment="0"/>
    <xf numFmtId="0" fontId="103" fillId="75" borderId="0"/>
    <xf numFmtId="0" fontId="45" fillId="0" borderId="0"/>
    <xf numFmtId="0" fontId="103" fillId="75" borderId="0"/>
    <xf numFmtId="0" fontId="45" fillId="0" borderId="0"/>
    <xf numFmtId="0" fontId="104" fillId="0" borderId="0" applyNumberFormat="0" applyFill="0" applyBorder="0" applyAlignment="0" applyProtection="0"/>
    <xf numFmtId="0" fontId="45" fillId="0" borderId="0"/>
    <xf numFmtId="0" fontId="104" fillId="0" borderId="0" applyNumberFormat="0" applyFill="0" applyBorder="0" applyAlignment="0" applyProtection="0"/>
    <xf numFmtId="0" fontId="45" fillId="0" borderId="0"/>
    <xf numFmtId="0" fontId="104" fillId="0" borderId="0" applyNumberFormat="0" applyFill="0" applyBorder="0" applyAlignment="0" applyProtection="0"/>
    <xf numFmtId="0" fontId="45" fillId="0" borderId="0"/>
    <xf numFmtId="0" fontId="105" fillId="0" borderId="0" applyAlignment="0"/>
    <xf numFmtId="0" fontId="106" fillId="0" borderId="21" applyNumberFormat="0" applyFill="0" applyAlignment="0" applyProtection="0"/>
    <xf numFmtId="0" fontId="45" fillId="0" borderId="0"/>
    <xf numFmtId="0" fontId="106" fillId="0" borderId="21" applyNumberFormat="0" applyFill="0" applyAlignment="0" applyProtection="0"/>
    <xf numFmtId="0" fontId="45" fillId="0" borderId="0"/>
    <xf numFmtId="0" fontId="106" fillId="0" borderId="21" applyNumberFormat="0" applyFill="0" applyAlignment="0" applyProtection="0"/>
    <xf numFmtId="0" fontId="45" fillId="0" borderId="0"/>
    <xf numFmtId="0" fontId="106" fillId="0" borderId="21" applyNumberFormat="0" applyFill="0" applyAlignment="0" applyProtection="0"/>
    <xf numFmtId="0" fontId="45" fillId="0" borderId="0"/>
    <xf numFmtId="0" fontId="45" fillId="0" borderId="0"/>
    <xf numFmtId="0" fontId="80" fillId="0" borderId="31"/>
    <xf numFmtId="0" fontId="45" fillId="0" borderId="0"/>
    <xf numFmtId="0" fontId="80" fillId="0" borderId="31"/>
    <xf numFmtId="0" fontId="45" fillId="0" borderId="0"/>
    <xf numFmtId="0" fontId="80" fillId="0" borderId="24"/>
    <xf numFmtId="0" fontId="45" fillId="0" borderId="0"/>
    <xf numFmtId="0" fontId="80" fillId="0" borderId="24"/>
    <xf numFmtId="0" fontId="45" fillId="0" borderId="0"/>
    <xf numFmtId="176" fontId="107" fillId="0" borderId="0"/>
    <xf numFmtId="0" fontId="45" fillId="0" borderId="0"/>
    <xf numFmtId="39" fontId="61" fillId="0" borderId="32"/>
    <xf numFmtId="0" fontId="108" fillId="0" borderId="0" applyNumberFormat="0" applyFill="0" applyBorder="0" applyAlignment="0" applyProtection="0"/>
    <xf numFmtId="0" fontId="45" fillId="0" borderId="0"/>
    <xf numFmtId="0" fontId="108" fillId="0" borderId="0" applyNumberFormat="0" applyFill="0" applyBorder="0" applyAlignment="0" applyProtection="0"/>
    <xf numFmtId="0" fontId="45" fillId="0" borderId="0"/>
    <xf numFmtId="0" fontId="108" fillId="0" borderId="0" applyNumberFormat="0" applyFill="0" applyBorder="0" applyAlignment="0" applyProtection="0"/>
    <xf numFmtId="0" fontId="45" fillId="0" borderId="0"/>
    <xf numFmtId="0" fontId="108" fillId="0" borderId="0" applyNumberFormat="0" applyFill="0" applyBorder="0" applyAlignment="0" applyProtection="0"/>
    <xf numFmtId="0" fontId="45" fillId="0" borderId="0"/>
    <xf numFmtId="0" fontId="45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6" fillId="0" borderId="0">
      <alignment horizontal="left" wrapText="1"/>
    </xf>
    <xf numFmtId="170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109" fillId="0" borderId="33" applyNumberFormat="0" applyFont="0" applyProtection="0">
      <alignment wrapText="1"/>
    </xf>
    <xf numFmtId="177" fontId="6" fillId="0" borderId="0" applyFont="0" applyFill="0" applyBorder="0" applyAlignment="0" applyProtection="0"/>
    <xf numFmtId="1" fontId="110" fillId="0" borderId="0" applyNumberFormat="0" applyFill="0" applyBorder="0" applyAlignment="0" applyProtection="0"/>
    <xf numFmtId="0" fontId="6" fillId="0" borderId="0"/>
    <xf numFmtId="0" fontId="111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2" fillId="0" borderId="0"/>
    <xf numFmtId="0" fontId="5" fillId="0" borderId="0">
      <alignment vertical="top"/>
    </xf>
    <xf numFmtId="0" fontId="6" fillId="0" borderId="0"/>
    <xf numFmtId="0" fontId="5" fillId="0" borderId="0"/>
    <xf numFmtId="0" fontId="6" fillId="0" borderId="0">
      <alignment vertical="top"/>
    </xf>
    <xf numFmtId="0" fontId="16" fillId="0" borderId="0"/>
    <xf numFmtId="0" fontId="6" fillId="72" borderId="30" applyNumberFormat="0" applyFont="0" applyAlignment="0" applyProtection="0"/>
    <xf numFmtId="0" fontId="6" fillId="72" borderId="30" applyNumberFormat="0" applyFont="0" applyAlignment="0" applyProtection="0"/>
    <xf numFmtId="9" fontId="6" fillId="0" borderId="0" applyFont="0" applyFill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94" fillId="0" borderId="0" applyNumberFormat="0" applyFill="0" applyBorder="0" applyAlignment="0" applyProtection="0">
      <alignment wrapText="1"/>
    </xf>
    <xf numFmtId="0" fontId="24" fillId="0" borderId="0" applyNumberFormat="0" applyFill="0" applyBorder="0" applyAlignment="0" applyProtection="0">
      <alignment wrapText="1"/>
    </xf>
    <xf numFmtId="0" fontId="56" fillId="74" borderId="0" applyNumberFormat="0" applyBorder="0" applyAlignment="0" applyProtection="0">
      <alignment wrapText="1"/>
    </xf>
    <xf numFmtId="0" fontId="113" fillId="0" borderId="0" applyNumberFormat="0" applyFill="0" applyBorder="0" applyAlignment="0" applyProtection="0"/>
    <xf numFmtId="0" fontId="34" fillId="0" borderId="32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114" fillId="0" borderId="0" applyAlignment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" fontId="59" fillId="0" borderId="2" applyFill="0" applyProtection="0">
      <alignment horizontal="center" vertical="center" wrapText="1"/>
    </xf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2" fontId="6" fillId="0" borderId="7"/>
    <xf numFmtId="0" fontId="11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7" fillId="0" borderId="0"/>
    <xf numFmtId="0" fontId="87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6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4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31" fillId="0" borderId="2">
      <alignment horizontal="center"/>
    </xf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70" borderId="0" applyNumberFormat="0" applyFon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2" fillId="0" borderId="0"/>
    <xf numFmtId="0" fontId="122" fillId="0" borderId="0"/>
    <xf numFmtId="0" fontId="1" fillId="0" borderId="0"/>
    <xf numFmtId="0" fontId="5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2">
    <xf numFmtId="0" fontId="0" fillId="0" borderId="0" xfId="0"/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0" fontId="0" fillId="0" borderId="0" xfId="0" applyNumberFormat="1"/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centerContinuous"/>
    </xf>
    <xf numFmtId="0" fontId="13" fillId="0" borderId="0" xfId="0" applyFont="1"/>
    <xf numFmtId="0" fontId="12" fillId="0" borderId="0" xfId="0" applyFont="1"/>
    <xf numFmtId="10" fontId="12" fillId="0" borderId="0" xfId="0" applyNumberFormat="1" applyFont="1"/>
    <xf numFmtId="0" fontId="12" fillId="0" borderId="0" xfId="0" applyFont="1" applyAlignment="1">
      <alignment horizontal="centerContinuous"/>
    </xf>
    <xf numFmtId="10" fontId="6" fillId="0" borderId="0" xfId="0" applyNumberFormat="1" applyFont="1"/>
    <xf numFmtId="165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6" fontId="6" fillId="0" borderId="0" xfId="0" applyNumberFormat="1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2" fontId="6" fillId="0" borderId="0" xfId="17" applyNumberFormat="1" applyFont="1" applyProtection="1"/>
    <xf numFmtId="0" fontId="6" fillId="0" borderId="0" xfId="16902" applyFont="1"/>
    <xf numFmtId="0" fontId="44" fillId="0" borderId="0" xfId="16902"/>
    <xf numFmtId="0" fontId="6" fillId="0" borderId="0" xfId="16902" applyFont="1" applyAlignment="1">
      <alignment horizontal="center"/>
    </xf>
    <xf numFmtId="17" fontId="6" fillId="0" borderId="0" xfId="16902" applyNumberFormat="1" applyFont="1"/>
    <xf numFmtId="165" fontId="6" fillId="0" borderId="0" xfId="16902" applyNumberFormat="1" applyFont="1"/>
    <xf numFmtId="39" fontId="6" fillId="0" borderId="0" xfId="16902" applyNumberFormat="1" applyFont="1"/>
    <xf numFmtId="39" fontId="44" fillId="0" borderId="0" xfId="16902" applyNumberFormat="1"/>
    <xf numFmtId="17" fontId="44" fillId="0" borderId="0" xfId="16902" applyNumberFormat="1"/>
    <xf numFmtId="2" fontId="0" fillId="0" borderId="0" xfId="0" applyNumberFormat="1"/>
    <xf numFmtId="0" fontId="0" fillId="0" borderId="0" xfId="16902" applyFont="1" applyAlignment="1">
      <alignment horizontal="center"/>
    </xf>
    <xf numFmtId="2" fontId="12" fillId="0" borderId="0" xfId="0" applyNumberFormat="1" applyFont="1"/>
    <xf numFmtId="0" fontId="119" fillId="0" borderId="0" xfId="0" applyFont="1" applyAlignment="1">
      <alignment horizontal="centerContinuous"/>
    </xf>
    <xf numFmtId="0" fontId="119" fillId="0" borderId="0" xfId="0" applyFont="1"/>
    <xf numFmtId="10" fontId="119" fillId="0" borderId="0" xfId="0" applyNumberFormat="1" applyFont="1"/>
    <xf numFmtId="165" fontId="119" fillId="0" borderId="0" xfId="0" applyNumberFormat="1" applyFont="1"/>
    <xf numFmtId="10" fontId="119" fillId="0" borderId="0" xfId="8650" applyNumberFormat="1" applyFont="1" applyProtection="1"/>
    <xf numFmtId="0" fontId="119" fillId="0" borderId="0" xfId="0" applyFont="1" applyAlignment="1">
      <alignment horizontal="center"/>
    </xf>
    <xf numFmtId="0" fontId="119" fillId="0" borderId="10" xfId="0" applyFont="1" applyBorder="1" applyAlignment="1">
      <alignment horizontal="center"/>
    </xf>
    <xf numFmtId="10" fontId="119" fillId="0" borderId="0" xfId="16943" applyNumberFormat="1" applyFont="1"/>
    <xf numFmtId="10" fontId="0" fillId="0" borderId="0" xfId="16944" applyNumberFormat="1" applyFont="1"/>
    <xf numFmtId="10" fontId="119" fillId="0" borderId="0" xfId="16944" applyNumberFormat="1" applyFont="1"/>
    <xf numFmtId="43" fontId="6" fillId="0" borderId="0" xfId="16945" applyFont="1"/>
    <xf numFmtId="10" fontId="6" fillId="0" borderId="0" xfId="16943" applyNumberFormat="1" applyFont="1"/>
    <xf numFmtId="10" fontId="0" fillId="0" borderId="0" xfId="16943" applyNumberFormat="1" applyFont="1"/>
    <xf numFmtId="10" fontId="120" fillId="0" borderId="0" xfId="0" applyNumberFormat="1" applyFont="1"/>
    <xf numFmtId="0" fontId="118" fillId="0" borderId="0" xfId="0" applyFont="1"/>
    <xf numFmtId="10" fontId="44" fillId="0" borderId="0" xfId="62" applyNumberFormat="1" applyFont="1"/>
    <xf numFmtId="17" fontId="6" fillId="0" borderId="0" xfId="0" quotePrefix="1" applyNumberFormat="1" applyFont="1"/>
    <xf numFmtId="17" fontId="0" fillId="0" borderId="0" xfId="0" applyNumberFormat="1" applyAlignment="1">
      <alignment horizontal="left"/>
    </xf>
    <xf numFmtId="2" fontId="44" fillId="0" borderId="0" xfId="16902" applyNumberFormat="1"/>
    <xf numFmtId="0" fontId="6" fillId="0" borderId="34" xfId="0" applyFont="1" applyBorder="1" applyAlignment="1">
      <alignment horizontal="center"/>
    </xf>
    <xf numFmtId="10" fontId="0" fillId="0" borderId="0" xfId="62" applyNumberFormat="1" applyFont="1"/>
    <xf numFmtId="0" fontId="6" fillId="0" borderId="0" xfId="0" quotePrefix="1" applyFont="1"/>
    <xf numFmtId="10" fontId="6" fillId="0" borderId="0" xfId="0" quotePrefix="1" applyNumberFormat="1" applyFont="1" applyAlignment="1">
      <alignment horizontal="right"/>
    </xf>
    <xf numFmtId="0" fontId="6" fillId="0" borderId="0" xfId="0" quotePrefix="1" applyFont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0" xfId="3735"/>
    <xf numFmtId="0" fontId="6" fillId="0" borderId="0" xfId="3735" applyAlignment="1">
      <alignment horizontal="right"/>
    </xf>
    <xf numFmtId="0" fontId="8" fillId="0" borderId="0" xfId="3735" applyFont="1" applyAlignment="1">
      <alignment horizontal="centerContinuous"/>
    </xf>
    <xf numFmtId="0" fontId="6" fillId="0" borderId="0" xfId="3735" applyAlignment="1">
      <alignment horizontal="centerContinuous"/>
    </xf>
    <xf numFmtId="164" fontId="6" fillId="0" borderId="0" xfId="3735" applyNumberFormat="1" applyAlignment="1">
      <alignment horizontal="centerContinuous"/>
    </xf>
    <xf numFmtId="14" fontId="6" fillId="0" borderId="0" xfId="3735" applyNumberFormat="1"/>
    <xf numFmtId="0" fontId="8" fillId="0" borderId="0" xfId="3735" applyFont="1"/>
    <xf numFmtId="167" fontId="6" fillId="0" borderId="0" xfId="3735" applyNumberFormat="1"/>
    <xf numFmtId="169" fontId="6" fillId="0" borderId="0" xfId="505" applyNumberFormat="1" applyFont="1" applyBorder="1" applyProtection="1"/>
    <xf numFmtId="178" fontId="6" fillId="0" borderId="0" xfId="3735" applyNumberFormat="1"/>
    <xf numFmtId="10" fontId="6" fillId="0" borderId="0" xfId="3735" applyNumberFormat="1"/>
    <xf numFmtId="0" fontId="6" fillId="0" borderId="0" xfId="3735" quotePrefix="1"/>
    <xf numFmtId="0" fontId="8" fillId="0" borderId="0" xfId="3735" quotePrefix="1" applyFont="1"/>
    <xf numFmtId="164" fontId="6" fillId="0" borderId="0" xfId="3735" applyNumberFormat="1"/>
    <xf numFmtId="0" fontId="6" fillId="0" borderId="0" xfId="3735" applyAlignment="1">
      <alignment horizontal="left"/>
    </xf>
    <xf numFmtId="10" fontId="6" fillId="0" borderId="0" xfId="8650" applyNumberFormat="1" applyFont="1" applyBorder="1" applyProtection="1"/>
    <xf numFmtId="0" fontId="6" fillId="0" borderId="6" xfId="3735" applyBorder="1"/>
    <xf numFmtId="0" fontId="6" fillId="0" borderId="7" xfId="3735" applyBorder="1"/>
    <xf numFmtId="0" fontId="6" fillId="0" borderId="8" xfId="3735" applyBorder="1"/>
    <xf numFmtId="0" fontId="6" fillId="0" borderId="5" xfId="3735" applyBorder="1"/>
    <xf numFmtId="0" fontId="6" fillId="0" borderId="0" xfId="3735" applyAlignment="1">
      <alignment horizontal="center"/>
    </xf>
    <xf numFmtId="0" fontId="6" fillId="0" borderId="0" xfId="3735" quotePrefix="1" applyAlignment="1">
      <alignment horizontal="center"/>
    </xf>
    <xf numFmtId="0" fontId="6" fillId="0" borderId="1" xfId="3735" applyBorder="1"/>
    <xf numFmtId="0" fontId="12" fillId="0" borderId="0" xfId="3735" applyFont="1"/>
    <xf numFmtId="0" fontId="12" fillId="0" borderId="0" xfId="3735" applyFont="1" applyAlignment="1">
      <alignment horizontal="center"/>
    </xf>
    <xf numFmtId="10" fontId="6" fillId="0" borderId="0" xfId="8650" applyNumberFormat="1" applyFont="1" applyBorder="1"/>
    <xf numFmtId="10" fontId="0" fillId="0" borderId="0" xfId="8650" applyNumberFormat="1" applyFont="1" applyBorder="1" applyAlignment="1">
      <alignment horizontal="right"/>
    </xf>
    <xf numFmtId="10" fontId="6" fillId="0" borderId="0" xfId="8650" applyNumberFormat="1" applyFont="1" applyBorder="1" applyAlignment="1">
      <alignment horizontal="right"/>
    </xf>
    <xf numFmtId="10" fontId="6" fillId="0" borderId="0" xfId="8650" applyNumberFormat="1" applyFont="1" applyFill="1" applyBorder="1"/>
    <xf numFmtId="10" fontId="6" fillId="0" borderId="0" xfId="8650" applyNumberFormat="1" applyFont="1" applyFill="1" applyBorder="1" applyAlignment="1">
      <alignment horizontal="right"/>
    </xf>
    <xf numFmtId="0" fontId="8" fillId="0" borderId="5" xfId="3735" applyFont="1" applyBorder="1"/>
    <xf numFmtId="0" fontId="6" fillId="0" borderId="9" xfId="3735" applyBorder="1"/>
    <xf numFmtId="0" fontId="6" fillId="0" borderId="10" xfId="3735" applyBorder="1"/>
    <xf numFmtId="0" fontId="6" fillId="0" borderId="11" xfId="3735" applyBorder="1"/>
    <xf numFmtId="7" fontId="6" fillId="0" borderId="7" xfId="3735" applyNumberFormat="1" applyBorder="1"/>
    <xf numFmtId="0" fontId="8" fillId="0" borderId="5" xfId="3735" applyFont="1" applyBorder="1" applyAlignment="1">
      <alignment horizontal="centerContinuous"/>
    </xf>
    <xf numFmtId="7" fontId="6" fillId="0" borderId="0" xfId="3735" applyNumberFormat="1" applyAlignment="1">
      <alignment horizontal="centerContinuous"/>
    </xf>
    <xf numFmtId="0" fontId="6" fillId="0" borderId="1" xfId="3735" applyBorder="1" applyAlignment="1">
      <alignment horizontal="centerContinuous"/>
    </xf>
    <xf numFmtId="0" fontId="8" fillId="0" borderId="1" xfId="3735" applyFont="1" applyBorder="1" applyAlignment="1">
      <alignment horizontal="centerContinuous"/>
    </xf>
    <xf numFmtId="10" fontId="6" fillId="0" borderId="5" xfId="3735" applyNumberFormat="1" applyBorder="1" applyAlignment="1">
      <alignment horizontal="centerContinuous"/>
    </xf>
    <xf numFmtId="10" fontId="6" fillId="0" borderId="5" xfId="3735" applyNumberFormat="1" applyBorder="1"/>
    <xf numFmtId="0" fontId="6" fillId="0" borderId="1" xfId="3735" quotePrefix="1" applyBorder="1" applyAlignment="1">
      <alignment horizontal="center"/>
    </xf>
    <xf numFmtId="0" fontId="6" fillId="0" borderId="1" xfId="3735" applyBorder="1" applyAlignment="1">
      <alignment horizontal="center"/>
    </xf>
    <xf numFmtId="0" fontId="12" fillId="0" borderId="1" xfId="3735" applyFont="1" applyBorder="1" applyAlignment="1">
      <alignment horizontal="center"/>
    </xf>
    <xf numFmtId="0" fontId="12" fillId="0" borderId="5" xfId="3735" applyFont="1" applyBorder="1"/>
    <xf numFmtId="10" fontId="6" fillId="0" borderId="1" xfId="3735" applyNumberFormat="1" applyBorder="1"/>
    <xf numFmtId="10" fontId="9" fillId="0" borderId="0" xfId="8650" applyNumberFormat="1" applyFont="1"/>
    <xf numFmtId="10" fontId="9" fillId="0" borderId="0" xfId="8650" applyNumberFormat="1" applyFont="1" applyBorder="1"/>
    <xf numFmtId="10" fontId="12" fillId="0" borderId="0" xfId="8650" applyNumberFormat="1" applyFont="1" applyBorder="1"/>
    <xf numFmtId="10" fontId="12" fillId="0" borderId="1" xfId="8650" applyNumberFormat="1" applyFont="1" applyBorder="1"/>
    <xf numFmtId="10" fontId="10" fillId="0" borderId="0" xfId="8650" applyNumberFormat="1" applyFont="1"/>
    <xf numFmtId="10" fontId="10" fillId="0" borderId="0" xfId="8650" applyNumberFormat="1" applyFont="1" applyBorder="1"/>
    <xf numFmtId="10" fontId="9" fillId="0" borderId="0" xfId="3735" applyNumberFormat="1" applyFont="1"/>
    <xf numFmtId="0" fontId="14" fillId="0" borderId="5" xfId="3735" applyFont="1" applyBorder="1"/>
    <xf numFmtId="0" fontId="14" fillId="0" borderId="0" xfId="3735" applyFont="1"/>
    <xf numFmtId="10" fontId="14" fillId="0" borderId="0" xfId="3735" applyNumberFormat="1" applyFont="1"/>
    <xf numFmtId="10" fontId="14" fillId="0" borderId="1" xfId="3735" applyNumberFormat="1" applyFont="1" applyBorder="1"/>
    <xf numFmtId="0" fontId="9" fillId="0" borderId="0" xfId="3735" applyFont="1"/>
    <xf numFmtId="10" fontId="119" fillId="0" borderId="0" xfId="62" applyNumberFormat="1" applyFont="1"/>
    <xf numFmtId="10" fontId="6" fillId="0" borderId="0" xfId="62" applyNumberFormat="1" applyFont="1" applyProtection="1"/>
    <xf numFmtId="10" fontId="6" fillId="0" borderId="0" xfId="62" applyNumberFormat="1" applyFont="1"/>
    <xf numFmtId="0" fontId="122" fillId="0" borderId="0" xfId="16948"/>
    <xf numFmtId="17" fontId="122" fillId="0" borderId="0" xfId="16948" applyNumberFormat="1"/>
    <xf numFmtId="0" fontId="1" fillId="0" borderId="0" xfId="16949"/>
    <xf numFmtId="14" fontId="1" fillId="0" borderId="0" xfId="16949" applyNumberFormat="1"/>
    <xf numFmtId="14" fontId="5" fillId="0" borderId="0" xfId="0" applyNumberFormat="1" applyFont="1"/>
    <xf numFmtId="0" fontId="5" fillId="0" borderId="0" xfId="0" applyFont="1"/>
    <xf numFmtId="2" fontId="44" fillId="0" borderId="0" xfId="17" applyNumberFormat="1" applyFont="1"/>
    <xf numFmtId="167" fontId="0" fillId="0" borderId="0" xfId="0" applyNumberFormat="1"/>
    <xf numFmtId="167" fontId="6" fillId="0" borderId="0" xfId="505" applyNumberFormat="1" applyFont="1" applyBorder="1" applyProtection="1"/>
    <xf numFmtId="2" fontId="6" fillId="0" borderId="0" xfId="3735" applyNumberFormat="1"/>
    <xf numFmtId="0" fontId="6" fillId="0" borderId="34" xfId="0" applyFont="1" applyBorder="1"/>
    <xf numFmtId="0" fontId="32" fillId="0" borderId="0" xfId="0" applyFont="1" applyAlignment="1">
      <alignment horizontal="left" vertical="top" wrapText="1"/>
    </xf>
    <xf numFmtId="179" fontId="34" fillId="0" borderId="0" xfId="0" applyNumberFormat="1" applyFont="1" applyAlignment="1">
      <alignment horizontal="right"/>
    </xf>
    <xf numFmtId="15" fontId="6" fillId="0" borderId="0" xfId="0" applyNumberFormat="1" applyFont="1"/>
    <xf numFmtId="17" fontId="6" fillId="0" borderId="0" xfId="3735" applyNumberFormat="1" applyAlignment="1">
      <alignment horizontal="right"/>
    </xf>
    <xf numFmtId="167" fontId="6" fillId="0" borderId="0" xfId="0" applyNumberFormat="1" applyFont="1"/>
    <xf numFmtId="167" fontId="12" fillId="0" borderId="0" xfId="0" applyNumberFormat="1" applyFont="1" applyAlignment="1">
      <alignment horizontal="center"/>
    </xf>
    <xf numFmtId="167" fontId="12" fillId="0" borderId="0" xfId="3735" applyNumberFormat="1" applyFont="1" applyAlignment="1">
      <alignment horizontal="center"/>
    </xf>
    <xf numFmtId="0" fontId="6" fillId="0" borderId="34" xfId="3735" applyBorder="1" applyAlignment="1">
      <alignment horizontal="centerContinuous"/>
    </xf>
    <xf numFmtId="0" fontId="12" fillId="0" borderId="34" xfId="3735" applyFont="1" applyBorder="1" applyAlignment="1">
      <alignment horizontal="centerContinuous"/>
    </xf>
    <xf numFmtId="14" fontId="12" fillId="0" borderId="34" xfId="3735" applyNumberFormat="1" applyFont="1" applyBorder="1" applyAlignment="1">
      <alignment horizontal="centerContinuous"/>
    </xf>
    <xf numFmtId="14" fontId="6" fillId="0" borderId="34" xfId="3735" applyNumberFormat="1" applyBorder="1" applyAlignment="1">
      <alignment horizontal="centerContinuous"/>
    </xf>
    <xf numFmtId="43" fontId="6" fillId="0" borderId="0" xfId="505" applyFont="1" applyBorder="1" applyProtection="1"/>
    <xf numFmtId="165" fontId="6" fillId="0" borderId="0" xfId="3735" applyNumberFormat="1"/>
    <xf numFmtId="165" fontId="6" fillId="0" borderId="0" xfId="505" applyNumberFormat="1" applyFont="1" applyBorder="1" applyProtection="1"/>
    <xf numFmtId="2" fontId="6" fillId="0" borderId="0" xfId="0" applyNumberFormat="1" applyFont="1"/>
    <xf numFmtId="2" fontId="45" fillId="0" borderId="0" xfId="0" applyNumberFormat="1" applyFont="1" applyAlignment="1">
      <alignment horizontal="center"/>
    </xf>
    <xf numFmtId="14" fontId="0" fillId="0" borderId="0" xfId="0" applyNumberFormat="1"/>
    <xf numFmtId="10" fontId="8" fillId="0" borderId="0" xfId="0" applyNumberFormat="1" applyFont="1" applyAlignment="1">
      <alignment horizontal="right"/>
    </xf>
    <xf numFmtId="10" fontId="8" fillId="0" borderId="0" xfId="0" applyNumberFormat="1" applyFont="1"/>
    <xf numFmtId="0" fontId="6" fillId="0" borderId="34" xfId="3735" applyBorder="1"/>
    <xf numFmtId="14" fontId="0" fillId="0" borderId="0" xfId="0" applyNumberFormat="1" applyAlignment="1">
      <alignment horizontal="left" vertical="top" wrapText="1"/>
    </xf>
    <xf numFmtId="180" fontId="0" fillId="0" borderId="0" xfId="0" applyNumberFormat="1" applyAlignment="1">
      <alignment horizontal="right" vertical="top" wrapText="1"/>
    </xf>
    <xf numFmtId="14" fontId="0" fillId="0" borderId="0" xfId="0" applyNumberFormat="1" applyAlignment="1">
      <alignment horizontal="right" vertical="top"/>
    </xf>
    <xf numFmtId="180" fontId="0" fillId="0" borderId="0" xfId="0" applyNumberFormat="1" applyAlignment="1">
      <alignment horizontal="right" vertical="top"/>
    </xf>
    <xf numFmtId="180" fontId="6" fillId="0" borderId="0" xfId="0" applyNumberFormat="1" applyFont="1" applyAlignment="1">
      <alignment horizontal="right" vertical="top"/>
    </xf>
    <xf numFmtId="180" fontId="0" fillId="0" borderId="0" xfId="0" applyNumberFormat="1"/>
    <xf numFmtId="14" fontId="6" fillId="0" borderId="0" xfId="0" applyNumberFormat="1" applyFont="1" applyAlignment="1">
      <alignment horizontal="right" vertical="top"/>
    </xf>
    <xf numFmtId="0" fontId="12" fillId="0" borderId="0" xfId="0" quotePrefix="1" applyFont="1"/>
    <xf numFmtId="0" fontId="34" fillId="0" borderId="0" xfId="0" applyFont="1" applyAlignment="1">
      <alignment horizontal="left" vertical="top" wrapText="1"/>
    </xf>
    <xf numFmtId="0" fontId="0" fillId="0" borderId="0" xfId="0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2" fillId="0" borderId="0" xfId="0" applyFont="1" applyAlignment="1">
      <alignment horizontal="left" vertical="top" wrapText="1"/>
    </xf>
  </cellXfs>
  <cellStyles count="16953">
    <cellStyle name="_x000a_bidires=100_x000d_" xfId="193" xr:uid="{00000000-0005-0000-0000-000000000000}"/>
    <cellStyle name="_x000d_bidires=100_x000d_" xfId="16904" xr:uid="{00000000-0005-0000-0000-000001000000}"/>
    <cellStyle name="$ Currency" xfId="194" xr:uid="{00000000-0005-0000-0000-00001B000000}"/>
    <cellStyle name="$ Linked Amount" xfId="195" xr:uid="{00000000-0005-0000-0000-00001C000000}"/>
    <cellStyle name="$Currency x2" xfId="196" xr:uid="{00000000-0005-0000-0000-00001D000000}"/>
    <cellStyle name="$Gas Cost x5" xfId="197" xr:uid="{00000000-0005-0000-0000-00001E000000}"/>
    <cellStyle name="$Gas Cost x5 2" xfId="198" xr:uid="{00000000-0005-0000-0000-00001F000000}"/>
    <cellStyle name="$Gas Cost x5 3" xfId="199" xr:uid="{00000000-0005-0000-0000-000020000000}"/>
    <cellStyle name="$Gas Cost x5 4" xfId="200" xr:uid="{00000000-0005-0000-0000-000021000000}"/>
    <cellStyle name="_2008 Reforecast 0+12  03.14.08" xfId="1" xr:uid="{00000000-0005-0000-0000-000002000000}"/>
    <cellStyle name="_2008 Reforecast 0+12  03.14.08_Avera UIL NEEWS Analyses 2011" xfId="2" xr:uid="{00000000-0005-0000-0000-000003000000}"/>
    <cellStyle name="_2008 Reforecast 0+12  03.14.08_Avera UIL NEEWS Analyses 2011_Baudino Exhibits" xfId="11308" xr:uid="{00000000-0005-0000-0000-000004000000}"/>
    <cellStyle name="_2008 Reforecast 0+12  03.14.08_Baudino Exhibits" xfId="11309" xr:uid="{00000000-0005-0000-0000-000005000000}"/>
    <cellStyle name="_2008 Reforecast 0+12  03.14.08_Value Line Data Base" xfId="3" xr:uid="{00000000-0005-0000-0000-000006000000}"/>
    <cellStyle name="_2008_ACCT 17103" xfId="4" xr:uid="{00000000-0005-0000-0000-000007000000}"/>
    <cellStyle name="_2008_ACCT 17103_Avera UIL NEEWS Analyses 2011" xfId="5" xr:uid="{00000000-0005-0000-0000-000008000000}"/>
    <cellStyle name="_2008_ACCT 17103_Avera UIL NEEWS Analyses 2011_Baudino Exhibits" xfId="11310" xr:uid="{00000000-0005-0000-0000-000009000000}"/>
    <cellStyle name="_2008_ACCT 17103_Baudino Exhibits" xfId="11311" xr:uid="{00000000-0005-0000-0000-00000A000000}"/>
    <cellStyle name="_2008_ACCT 17103_Value Line Data Base" xfId="6" xr:uid="{00000000-0005-0000-0000-00000B000000}"/>
    <cellStyle name="_2009 Budget 5_02_08  FINAL" xfId="7" xr:uid="{00000000-0005-0000-0000-00000C000000}"/>
    <cellStyle name="_2009 Budget 5_02_08  FINAL_Avera UIL NEEWS Analyses 2011" xfId="8" xr:uid="{00000000-0005-0000-0000-00000D000000}"/>
    <cellStyle name="_2009 Budget 5_02_08  FINAL_Avera UIL NEEWS Analyses 2011_Baudino Exhibits" xfId="11312" xr:uid="{00000000-0005-0000-0000-00000E000000}"/>
    <cellStyle name="_2009 Budget 5_02_08  FINAL_Baudino Exhibits" xfId="11313" xr:uid="{00000000-0005-0000-0000-00000F000000}"/>
    <cellStyle name="_2009 Budget 5_02_08  FINAL_Value Line Data Base" xfId="9" xr:uid="{00000000-0005-0000-0000-000010000000}"/>
    <cellStyle name="_Reformatted Cash Flow Consolidation 0706" xfId="10" xr:uid="{00000000-0005-0000-0000-000011000000}"/>
    <cellStyle name="_Reformatted Cash Flow Consolidation 0706_Avera UIL NEEWS Analyses 2011" xfId="11" xr:uid="{00000000-0005-0000-0000-000012000000}"/>
    <cellStyle name="_Reformatted Cash Flow Consolidation 0706_Avera UIL NEEWS Analyses 2011_Baudino Exhibits" xfId="11314" xr:uid="{00000000-0005-0000-0000-000013000000}"/>
    <cellStyle name="_Reformatted Cash Flow Consolidation 0706_Baudino Exhibits" xfId="11315" xr:uid="{00000000-0005-0000-0000-000014000000}"/>
    <cellStyle name="_Reformatted Cash Flow Consolidation 0706_Value Line Data Base" xfId="12" xr:uid="{00000000-0005-0000-0000-000015000000}"/>
    <cellStyle name="_Reformatted Cash Flow Consolidation 0906" xfId="13" xr:uid="{00000000-0005-0000-0000-000016000000}"/>
    <cellStyle name="_Reformatted Cash Flow Consolidation 0906_Avera UIL NEEWS Analyses 2011" xfId="14" xr:uid="{00000000-0005-0000-0000-000017000000}"/>
    <cellStyle name="_Reformatted Cash Flow Consolidation 0906_Avera UIL NEEWS Analyses 2011_Baudino Exhibits" xfId="11316" xr:uid="{00000000-0005-0000-0000-000018000000}"/>
    <cellStyle name="_Reformatted Cash Flow Consolidation 0906_Baudino Exhibits" xfId="11317" xr:uid="{00000000-0005-0000-0000-000019000000}"/>
    <cellStyle name="_Reformatted Cash Flow Consolidation 0906_Value Line Data Base" xfId="15" xr:uid="{00000000-0005-0000-0000-00001A000000}"/>
    <cellStyle name="20% - Accent1 2" xfId="201" xr:uid="{00000000-0005-0000-0000-000022000000}"/>
    <cellStyle name="20% - Accent1 2 2" xfId="202" xr:uid="{00000000-0005-0000-0000-000023000000}"/>
    <cellStyle name="20% - Accent1 2 2 2" xfId="203" xr:uid="{00000000-0005-0000-0000-000024000000}"/>
    <cellStyle name="20% - Accent1 2 2 2 2" xfId="11722" xr:uid="{00000000-0005-0000-0000-000025000000}"/>
    <cellStyle name="20% - Accent1 2 2 3" xfId="11723" xr:uid="{00000000-0005-0000-0000-000026000000}"/>
    <cellStyle name="20% - Accent1 2 3" xfId="204" xr:uid="{00000000-0005-0000-0000-000027000000}"/>
    <cellStyle name="20% - Accent1 2 3 2" xfId="11724" xr:uid="{00000000-0005-0000-0000-000028000000}"/>
    <cellStyle name="20% - Accent1 2 4" xfId="205" xr:uid="{00000000-0005-0000-0000-000029000000}"/>
    <cellStyle name="20% - Accent1 2 4 2" xfId="11725" xr:uid="{00000000-0005-0000-0000-00002A000000}"/>
    <cellStyle name="20% - Accent1 2 5" xfId="11726" xr:uid="{00000000-0005-0000-0000-00002B000000}"/>
    <cellStyle name="20% - Accent1 3" xfId="206" xr:uid="{00000000-0005-0000-0000-00002C000000}"/>
    <cellStyle name="20% - Accent1 3 2" xfId="207" xr:uid="{00000000-0005-0000-0000-00002D000000}"/>
    <cellStyle name="20% - Accent1 3 2 2" xfId="208" xr:uid="{00000000-0005-0000-0000-00002E000000}"/>
    <cellStyle name="20% - Accent1 3 2 2 2" xfId="11727" xr:uid="{00000000-0005-0000-0000-00002F000000}"/>
    <cellStyle name="20% - Accent1 3 2 3" xfId="11728" xr:uid="{00000000-0005-0000-0000-000030000000}"/>
    <cellStyle name="20% - Accent1 3 3" xfId="209" xr:uid="{00000000-0005-0000-0000-000031000000}"/>
    <cellStyle name="20% - Accent1 3 3 2" xfId="11729" xr:uid="{00000000-0005-0000-0000-000032000000}"/>
    <cellStyle name="20% - Accent1 3 4" xfId="11730" xr:uid="{00000000-0005-0000-0000-000033000000}"/>
    <cellStyle name="20% - Accent1 4" xfId="210" xr:uid="{00000000-0005-0000-0000-000034000000}"/>
    <cellStyle name="20% - Accent1 4 2" xfId="211" xr:uid="{00000000-0005-0000-0000-000035000000}"/>
    <cellStyle name="20% - Accent1 4 2 2" xfId="212" xr:uid="{00000000-0005-0000-0000-000036000000}"/>
    <cellStyle name="20% - Accent1 4 2 2 2" xfId="11731" xr:uid="{00000000-0005-0000-0000-000037000000}"/>
    <cellStyle name="20% - Accent1 4 2 3" xfId="11732" xr:uid="{00000000-0005-0000-0000-000038000000}"/>
    <cellStyle name="20% - Accent1 4 3" xfId="213" xr:uid="{00000000-0005-0000-0000-000039000000}"/>
    <cellStyle name="20% - Accent1 4 3 2" xfId="11733" xr:uid="{00000000-0005-0000-0000-00003A000000}"/>
    <cellStyle name="20% - Accent1 4 4" xfId="11734" xr:uid="{00000000-0005-0000-0000-00003B000000}"/>
    <cellStyle name="20% - Accent1 5" xfId="214" xr:uid="{00000000-0005-0000-0000-00003C000000}"/>
    <cellStyle name="20% - Accent1 5 2" xfId="215" xr:uid="{00000000-0005-0000-0000-00003D000000}"/>
    <cellStyle name="20% - Accent1 5 2 2" xfId="216" xr:uid="{00000000-0005-0000-0000-00003E000000}"/>
    <cellStyle name="20% - Accent1 5 2 2 2" xfId="11735" xr:uid="{00000000-0005-0000-0000-00003F000000}"/>
    <cellStyle name="20% - Accent1 5 2 3" xfId="11736" xr:uid="{00000000-0005-0000-0000-000040000000}"/>
    <cellStyle name="20% - Accent1 5 3" xfId="217" xr:uid="{00000000-0005-0000-0000-000041000000}"/>
    <cellStyle name="20% - Accent1 5 3 2" xfId="11737" xr:uid="{00000000-0005-0000-0000-000042000000}"/>
    <cellStyle name="20% - Accent1 5 4" xfId="11738" xr:uid="{00000000-0005-0000-0000-000043000000}"/>
    <cellStyle name="20% - Accent1 6" xfId="218" xr:uid="{00000000-0005-0000-0000-000044000000}"/>
    <cellStyle name="20% - Accent2 2" xfId="219" xr:uid="{00000000-0005-0000-0000-000045000000}"/>
    <cellStyle name="20% - Accent2 2 2" xfId="220" xr:uid="{00000000-0005-0000-0000-000046000000}"/>
    <cellStyle name="20% - Accent2 2 2 2" xfId="221" xr:uid="{00000000-0005-0000-0000-000047000000}"/>
    <cellStyle name="20% - Accent2 2 2 2 2" xfId="11739" xr:uid="{00000000-0005-0000-0000-000048000000}"/>
    <cellStyle name="20% - Accent2 2 2 3" xfId="11740" xr:uid="{00000000-0005-0000-0000-000049000000}"/>
    <cellStyle name="20% - Accent2 2 3" xfId="222" xr:uid="{00000000-0005-0000-0000-00004A000000}"/>
    <cellStyle name="20% - Accent2 2 3 2" xfId="11741" xr:uid="{00000000-0005-0000-0000-00004B000000}"/>
    <cellStyle name="20% - Accent2 2 4" xfId="223" xr:uid="{00000000-0005-0000-0000-00004C000000}"/>
    <cellStyle name="20% - Accent2 2 4 2" xfId="11742" xr:uid="{00000000-0005-0000-0000-00004D000000}"/>
    <cellStyle name="20% - Accent2 2 5" xfId="11743" xr:uid="{00000000-0005-0000-0000-00004E000000}"/>
    <cellStyle name="20% - Accent2 3" xfId="224" xr:uid="{00000000-0005-0000-0000-00004F000000}"/>
    <cellStyle name="20% - Accent2 3 2" xfId="225" xr:uid="{00000000-0005-0000-0000-000050000000}"/>
    <cellStyle name="20% - Accent2 3 2 2" xfId="226" xr:uid="{00000000-0005-0000-0000-000051000000}"/>
    <cellStyle name="20% - Accent2 3 2 2 2" xfId="11744" xr:uid="{00000000-0005-0000-0000-000052000000}"/>
    <cellStyle name="20% - Accent2 3 2 3" xfId="11745" xr:uid="{00000000-0005-0000-0000-000053000000}"/>
    <cellStyle name="20% - Accent2 3 3" xfId="227" xr:uid="{00000000-0005-0000-0000-000054000000}"/>
    <cellStyle name="20% - Accent2 3 3 2" xfId="11746" xr:uid="{00000000-0005-0000-0000-000055000000}"/>
    <cellStyle name="20% - Accent2 3 4" xfId="11747" xr:uid="{00000000-0005-0000-0000-000056000000}"/>
    <cellStyle name="20% - Accent2 4" xfId="228" xr:uid="{00000000-0005-0000-0000-000057000000}"/>
    <cellStyle name="20% - Accent2 4 2" xfId="229" xr:uid="{00000000-0005-0000-0000-000058000000}"/>
    <cellStyle name="20% - Accent2 4 2 2" xfId="230" xr:uid="{00000000-0005-0000-0000-000059000000}"/>
    <cellStyle name="20% - Accent2 4 2 2 2" xfId="11748" xr:uid="{00000000-0005-0000-0000-00005A000000}"/>
    <cellStyle name="20% - Accent2 4 2 3" xfId="11749" xr:uid="{00000000-0005-0000-0000-00005B000000}"/>
    <cellStyle name="20% - Accent2 4 3" xfId="231" xr:uid="{00000000-0005-0000-0000-00005C000000}"/>
    <cellStyle name="20% - Accent2 4 3 2" xfId="11750" xr:uid="{00000000-0005-0000-0000-00005D000000}"/>
    <cellStyle name="20% - Accent2 4 4" xfId="11751" xr:uid="{00000000-0005-0000-0000-00005E000000}"/>
    <cellStyle name="20% - Accent2 5" xfId="232" xr:uid="{00000000-0005-0000-0000-00005F000000}"/>
    <cellStyle name="20% - Accent2 5 2" xfId="233" xr:uid="{00000000-0005-0000-0000-000060000000}"/>
    <cellStyle name="20% - Accent2 5 2 2" xfId="234" xr:uid="{00000000-0005-0000-0000-000061000000}"/>
    <cellStyle name="20% - Accent2 5 2 2 2" xfId="11752" xr:uid="{00000000-0005-0000-0000-000062000000}"/>
    <cellStyle name="20% - Accent2 5 2 3" xfId="11753" xr:uid="{00000000-0005-0000-0000-000063000000}"/>
    <cellStyle name="20% - Accent2 5 3" xfId="235" xr:uid="{00000000-0005-0000-0000-000064000000}"/>
    <cellStyle name="20% - Accent2 5 3 2" xfId="11754" xr:uid="{00000000-0005-0000-0000-000065000000}"/>
    <cellStyle name="20% - Accent2 5 4" xfId="11755" xr:uid="{00000000-0005-0000-0000-000066000000}"/>
    <cellStyle name="20% - Accent2 6" xfId="236" xr:uid="{00000000-0005-0000-0000-000067000000}"/>
    <cellStyle name="20% - Accent3 2" xfId="237" xr:uid="{00000000-0005-0000-0000-000068000000}"/>
    <cellStyle name="20% - Accent3 2 2" xfId="238" xr:uid="{00000000-0005-0000-0000-000069000000}"/>
    <cellStyle name="20% - Accent3 2 2 2" xfId="239" xr:uid="{00000000-0005-0000-0000-00006A000000}"/>
    <cellStyle name="20% - Accent3 2 2 2 2" xfId="11756" xr:uid="{00000000-0005-0000-0000-00006B000000}"/>
    <cellStyle name="20% - Accent3 2 2 3" xfId="11757" xr:uid="{00000000-0005-0000-0000-00006C000000}"/>
    <cellStyle name="20% - Accent3 2 3" xfId="240" xr:uid="{00000000-0005-0000-0000-00006D000000}"/>
    <cellStyle name="20% - Accent3 2 3 2" xfId="11758" xr:uid="{00000000-0005-0000-0000-00006E000000}"/>
    <cellStyle name="20% - Accent3 2 4" xfId="241" xr:uid="{00000000-0005-0000-0000-00006F000000}"/>
    <cellStyle name="20% - Accent3 2 4 2" xfId="11759" xr:uid="{00000000-0005-0000-0000-000070000000}"/>
    <cellStyle name="20% - Accent3 2 5" xfId="11760" xr:uid="{00000000-0005-0000-0000-000071000000}"/>
    <cellStyle name="20% - Accent3 3" xfId="242" xr:uid="{00000000-0005-0000-0000-000072000000}"/>
    <cellStyle name="20% - Accent3 3 2" xfId="243" xr:uid="{00000000-0005-0000-0000-000073000000}"/>
    <cellStyle name="20% - Accent3 3 2 2" xfId="244" xr:uid="{00000000-0005-0000-0000-000074000000}"/>
    <cellStyle name="20% - Accent3 3 2 2 2" xfId="11761" xr:uid="{00000000-0005-0000-0000-000075000000}"/>
    <cellStyle name="20% - Accent3 3 2 3" xfId="11762" xr:uid="{00000000-0005-0000-0000-000076000000}"/>
    <cellStyle name="20% - Accent3 3 3" xfId="245" xr:uid="{00000000-0005-0000-0000-000077000000}"/>
    <cellStyle name="20% - Accent3 3 3 2" xfId="11763" xr:uid="{00000000-0005-0000-0000-000078000000}"/>
    <cellStyle name="20% - Accent3 3 4" xfId="11764" xr:uid="{00000000-0005-0000-0000-000079000000}"/>
    <cellStyle name="20% - Accent3 4" xfId="246" xr:uid="{00000000-0005-0000-0000-00007A000000}"/>
    <cellStyle name="20% - Accent3 4 2" xfId="247" xr:uid="{00000000-0005-0000-0000-00007B000000}"/>
    <cellStyle name="20% - Accent3 4 2 2" xfId="248" xr:uid="{00000000-0005-0000-0000-00007C000000}"/>
    <cellStyle name="20% - Accent3 4 2 2 2" xfId="11765" xr:uid="{00000000-0005-0000-0000-00007D000000}"/>
    <cellStyle name="20% - Accent3 4 2 3" xfId="11766" xr:uid="{00000000-0005-0000-0000-00007E000000}"/>
    <cellStyle name="20% - Accent3 4 3" xfId="249" xr:uid="{00000000-0005-0000-0000-00007F000000}"/>
    <cellStyle name="20% - Accent3 4 3 2" xfId="11767" xr:uid="{00000000-0005-0000-0000-000080000000}"/>
    <cellStyle name="20% - Accent3 4 4" xfId="11768" xr:uid="{00000000-0005-0000-0000-000081000000}"/>
    <cellStyle name="20% - Accent3 5" xfId="250" xr:uid="{00000000-0005-0000-0000-000082000000}"/>
    <cellStyle name="20% - Accent3 5 2" xfId="251" xr:uid="{00000000-0005-0000-0000-000083000000}"/>
    <cellStyle name="20% - Accent3 5 2 2" xfId="252" xr:uid="{00000000-0005-0000-0000-000084000000}"/>
    <cellStyle name="20% - Accent3 5 2 2 2" xfId="11769" xr:uid="{00000000-0005-0000-0000-000085000000}"/>
    <cellStyle name="20% - Accent3 5 2 3" xfId="11770" xr:uid="{00000000-0005-0000-0000-000086000000}"/>
    <cellStyle name="20% - Accent3 5 3" xfId="253" xr:uid="{00000000-0005-0000-0000-000087000000}"/>
    <cellStyle name="20% - Accent3 5 3 2" xfId="11771" xr:uid="{00000000-0005-0000-0000-000088000000}"/>
    <cellStyle name="20% - Accent3 5 4" xfId="11772" xr:uid="{00000000-0005-0000-0000-000089000000}"/>
    <cellStyle name="20% - Accent3 6" xfId="254" xr:uid="{00000000-0005-0000-0000-00008A000000}"/>
    <cellStyle name="20% - Accent4 2" xfId="255" xr:uid="{00000000-0005-0000-0000-00008B000000}"/>
    <cellStyle name="20% - Accent4 2 2" xfId="256" xr:uid="{00000000-0005-0000-0000-00008C000000}"/>
    <cellStyle name="20% - Accent4 2 2 2" xfId="257" xr:uid="{00000000-0005-0000-0000-00008D000000}"/>
    <cellStyle name="20% - Accent4 2 2 2 2" xfId="11773" xr:uid="{00000000-0005-0000-0000-00008E000000}"/>
    <cellStyle name="20% - Accent4 2 2 3" xfId="11774" xr:uid="{00000000-0005-0000-0000-00008F000000}"/>
    <cellStyle name="20% - Accent4 2 3" xfId="258" xr:uid="{00000000-0005-0000-0000-000090000000}"/>
    <cellStyle name="20% - Accent4 2 3 2" xfId="11775" xr:uid="{00000000-0005-0000-0000-000091000000}"/>
    <cellStyle name="20% - Accent4 2 4" xfId="259" xr:uid="{00000000-0005-0000-0000-000092000000}"/>
    <cellStyle name="20% - Accent4 2 4 2" xfId="11776" xr:uid="{00000000-0005-0000-0000-000093000000}"/>
    <cellStyle name="20% - Accent4 2 5" xfId="11777" xr:uid="{00000000-0005-0000-0000-000094000000}"/>
    <cellStyle name="20% - Accent4 3" xfId="260" xr:uid="{00000000-0005-0000-0000-000095000000}"/>
    <cellStyle name="20% - Accent4 3 2" xfId="261" xr:uid="{00000000-0005-0000-0000-000096000000}"/>
    <cellStyle name="20% - Accent4 3 2 2" xfId="262" xr:uid="{00000000-0005-0000-0000-000097000000}"/>
    <cellStyle name="20% - Accent4 3 2 2 2" xfId="11778" xr:uid="{00000000-0005-0000-0000-000098000000}"/>
    <cellStyle name="20% - Accent4 3 2 3" xfId="11779" xr:uid="{00000000-0005-0000-0000-000099000000}"/>
    <cellStyle name="20% - Accent4 3 3" xfId="263" xr:uid="{00000000-0005-0000-0000-00009A000000}"/>
    <cellStyle name="20% - Accent4 3 3 2" xfId="11780" xr:uid="{00000000-0005-0000-0000-00009B000000}"/>
    <cellStyle name="20% - Accent4 3 4" xfId="11781" xr:uid="{00000000-0005-0000-0000-00009C000000}"/>
    <cellStyle name="20% - Accent4 4" xfId="264" xr:uid="{00000000-0005-0000-0000-00009D000000}"/>
    <cellStyle name="20% - Accent4 4 2" xfId="265" xr:uid="{00000000-0005-0000-0000-00009E000000}"/>
    <cellStyle name="20% - Accent4 4 2 2" xfId="266" xr:uid="{00000000-0005-0000-0000-00009F000000}"/>
    <cellStyle name="20% - Accent4 4 2 2 2" xfId="11782" xr:uid="{00000000-0005-0000-0000-0000A0000000}"/>
    <cellStyle name="20% - Accent4 4 2 3" xfId="11783" xr:uid="{00000000-0005-0000-0000-0000A1000000}"/>
    <cellStyle name="20% - Accent4 4 3" xfId="267" xr:uid="{00000000-0005-0000-0000-0000A2000000}"/>
    <cellStyle name="20% - Accent4 4 3 2" xfId="11784" xr:uid="{00000000-0005-0000-0000-0000A3000000}"/>
    <cellStyle name="20% - Accent4 4 4" xfId="11785" xr:uid="{00000000-0005-0000-0000-0000A4000000}"/>
    <cellStyle name="20% - Accent4 5" xfId="268" xr:uid="{00000000-0005-0000-0000-0000A5000000}"/>
    <cellStyle name="20% - Accent4 5 2" xfId="269" xr:uid="{00000000-0005-0000-0000-0000A6000000}"/>
    <cellStyle name="20% - Accent4 5 2 2" xfId="270" xr:uid="{00000000-0005-0000-0000-0000A7000000}"/>
    <cellStyle name="20% - Accent4 5 2 2 2" xfId="11786" xr:uid="{00000000-0005-0000-0000-0000A8000000}"/>
    <cellStyle name="20% - Accent4 5 2 3" xfId="11787" xr:uid="{00000000-0005-0000-0000-0000A9000000}"/>
    <cellStyle name="20% - Accent4 5 3" xfId="271" xr:uid="{00000000-0005-0000-0000-0000AA000000}"/>
    <cellStyle name="20% - Accent4 5 3 2" xfId="11788" xr:uid="{00000000-0005-0000-0000-0000AB000000}"/>
    <cellStyle name="20% - Accent4 5 4" xfId="11789" xr:uid="{00000000-0005-0000-0000-0000AC000000}"/>
    <cellStyle name="20% - Accent4 6" xfId="272" xr:uid="{00000000-0005-0000-0000-0000AD000000}"/>
    <cellStyle name="20% - Accent5 2" xfId="273" xr:uid="{00000000-0005-0000-0000-0000AE000000}"/>
    <cellStyle name="20% - Accent5 2 2" xfId="274" xr:uid="{00000000-0005-0000-0000-0000AF000000}"/>
    <cellStyle name="20% - Accent5 2 2 2" xfId="275" xr:uid="{00000000-0005-0000-0000-0000B0000000}"/>
    <cellStyle name="20% - Accent5 2 2 2 2" xfId="11790" xr:uid="{00000000-0005-0000-0000-0000B1000000}"/>
    <cellStyle name="20% - Accent5 2 2 3" xfId="11791" xr:uid="{00000000-0005-0000-0000-0000B2000000}"/>
    <cellStyle name="20% - Accent5 2 3" xfId="276" xr:uid="{00000000-0005-0000-0000-0000B3000000}"/>
    <cellStyle name="20% - Accent5 2 3 2" xfId="11792" xr:uid="{00000000-0005-0000-0000-0000B4000000}"/>
    <cellStyle name="20% - Accent5 2 4" xfId="277" xr:uid="{00000000-0005-0000-0000-0000B5000000}"/>
    <cellStyle name="20% - Accent5 2 4 2" xfId="11793" xr:uid="{00000000-0005-0000-0000-0000B6000000}"/>
    <cellStyle name="20% - Accent5 2 5" xfId="11794" xr:uid="{00000000-0005-0000-0000-0000B7000000}"/>
    <cellStyle name="20% - Accent5 3" xfId="278" xr:uid="{00000000-0005-0000-0000-0000B8000000}"/>
    <cellStyle name="20% - Accent5 3 2" xfId="279" xr:uid="{00000000-0005-0000-0000-0000B9000000}"/>
    <cellStyle name="20% - Accent5 3 2 2" xfId="280" xr:uid="{00000000-0005-0000-0000-0000BA000000}"/>
    <cellStyle name="20% - Accent5 3 2 2 2" xfId="11795" xr:uid="{00000000-0005-0000-0000-0000BB000000}"/>
    <cellStyle name="20% - Accent5 3 2 3" xfId="11796" xr:uid="{00000000-0005-0000-0000-0000BC000000}"/>
    <cellStyle name="20% - Accent5 3 3" xfId="281" xr:uid="{00000000-0005-0000-0000-0000BD000000}"/>
    <cellStyle name="20% - Accent5 3 3 2" xfId="11797" xr:uid="{00000000-0005-0000-0000-0000BE000000}"/>
    <cellStyle name="20% - Accent5 3 4" xfId="11798" xr:uid="{00000000-0005-0000-0000-0000BF000000}"/>
    <cellStyle name="20% - Accent5 4" xfId="282" xr:uid="{00000000-0005-0000-0000-0000C0000000}"/>
    <cellStyle name="20% - Accent5 4 2" xfId="283" xr:uid="{00000000-0005-0000-0000-0000C1000000}"/>
    <cellStyle name="20% - Accent5 4 2 2" xfId="284" xr:uid="{00000000-0005-0000-0000-0000C2000000}"/>
    <cellStyle name="20% - Accent5 4 2 2 2" xfId="11799" xr:uid="{00000000-0005-0000-0000-0000C3000000}"/>
    <cellStyle name="20% - Accent5 4 2 3" xfId="11800" xr:uid="{00000000-0005-0000-0000-0000C4000000}"/>
    <cellStyle name="20% - Accent5 4 3" xfId="285" xr:uid="{00000000-0005-0000-0000-0000C5000000}"/>
    <cellStyle name="20% - Accent5 4 3 2" xfId="11801" xr:uid="{00000000-0005-0000-0000-0000C6000000}"/>
    <cellStyle name="20% - Accent5 4 4" xfId="11802" xr:uid="{00000000-0005-0000-0000-0000C7000000}"/>
    <cellStyle name="20% - Accent5 5" xfId="286" xr:uid="{00000000-0005-0000-0000-0000C8000000}"/>
    <cellStyle name="20% - Accent5 5 2" xfId="287" xr:uid="{00000000-0005-0000-0000-0000C9000000}"/>
    <cellStyle name="20% - Accent5 5 2 2" xfId="288" xr:uid="{00000000-0005-0000-0000-0000CA000000}"/>
    <cellStyle name="20% - Accent5 5 2 2 2" xfId="11803" xr:uid="{00000000-0005-0000-0000-0000CB000000}"/>
    <cellStyle name="20% - Accent5 5 2 3" xfId="11804" xr:uid="{00000000-0005-0000-0000-0000CC000000}"/>
    <cellStyle name="20% - Accent5 5 3" xfId="289" xr:uid="{00000000-0005-0000-0000-0000CD000000}"/>
    <cellStyle name="20% - Accent5 5 3 2" xfId="11805" xr:uid="{00000000-0005-0000-0000-0000CE000000}"/>
    <cellStyle name="20% - Accent5 5 4" xfId="11806" xr:uid="{00000000-0005-0000-0000-0000CF000000}"/>
    <cellStyle name="20% - Accent5 6" xfId="290" xr:uid="{00000000-0005-0000-0000-0000D0000000}"/>
    <cellStyle name="20% - Accent6 2" xfId="291" xr:uid="{00000000-0005-0000-0000-0000D1000000}"/>
    <cellStyle name="20% - Accent6 2 2" xfId="292" xr:uid="{00000000-0005-0000-0000-0000D2000000}"/>
    <cellStyle name="20% - Accent6 2 2 2" xfId="293" xr:uid="{00000000-0005-0000-0000-0000D3000000}"/>
    <cellStyle name="20% - Accent6 2 2 2 2" xfId="11807" xr:uid="{00000000-0005-0000-0000-0000D4000000}"/>
    <cellStyle name="20% - Accent6 2 2 3" xfId="11808" xr:uid="{00000000-0005-0000-0000-0000D5000000}"/>
    <cellStyle name="20% - Accent6 2 3" xfId="294" xr:uid="{00000000-0005-0000-0000-0000D6000000}"/>
    <cellStyle name="20% - Accent6 2 3 2" xfId="11809" xr:uid="{00000000-0005-0000-0000-0000D7000000}"/>
    <cellStyle name="20% - Accent6 2 4" xfId="295" xr:uid="{00000000-0005-0000-0000-0000D8000000}"/>
    <cellStyle name="20% - Accent6 2 4 2" xfId="11810" xr:uid="{00000000-0005-0000-0000-0000D9000000}"/>
    <cellStyle name="20% - Accent6 2 5" xfId="11811" xr:uid="{00000000-0005-0000-0000-0000DA000000}"/>
    <cellStyle name="20% - Accent6 3" xfId="296" xr:uid="{00000000-0005-0000-0000-0000DB000000}"/>
    <cellStyle name="20% - Accent6 3 2" xfId="297" xr:uid="{00000000-0005-0000-0000-0000DC000000}"/>
    <cellStyle name="20% - Accent6 3 2 2" xfId="298" xr:uid="{00000000-0005-0000-0000-0000DD000000}"/>
    <cellStyle name="20% - Accent6 3 2 2 2" xfId="11812" xr:uid="{00000000-0005-0000-0000-0000DE000000}"/>
    <cellStyle name="20% - Accent6 3 2 3" xfId="11813" xr:uid="{00000000-0005-0000-0000-0000DF000000}"/>
    <cellStyle name="20% - Accent6 3 3" xfId="299" xr:uid="{00000000-0005-0000-0000-0000E0000000}"/>
    <cellStyle name="20% - Accent6 3 3 2" xfId="11814" xr:uid="{00000000-0005-0000-0000-0000E1000000}"/>
    <cellStyle name="20% - Accent6 3 4" xfId="11815" xr:uid="{00000000-0005-0000-0000-0000E2000000}"/>
    <cellStyle name="20% - Accent6 4" xfId="300" xr:uid="{00000000-0005-0000-0000-0000E3000000}"/>
    <cellStyle name="20% - Accent6 4 2" xfId="301" xr:uid="{00000000-0005-0000-0000-0000E4000000}"/>
    <cellStyle name="20% - Accent6 4 2 2" xfId="302" xr:uid="{00000000-0005-0000-0000-0000E5000000}"/>
    <cellStyle name="20% - Accent6 4 2 2 2" xfId="11816" xr:uid="{00000000-0005-0000-0000-0000E6000000}"/>
    <cellStyle name="20% - Accent6 4 2 3" xfId="11817" xr:uid="{00000000-0005-0000-0000-0000E7000000}"/>
    <cellStyle name="20% - Accent6 4 3" xfId="303" xr:uid="{00000000-0005-0000-0000-0000E8000000}"/>
    <cellStyle name="20% - Accent6 4 3 2" xfId="11818" xr:uid="{00000000-0005-0000-0000-0000E9000000}"/>
    <cellStyle name="20% - Accent6 4 4" xfId="11819" xr:uid="{00000000-0005-0000-0000-0000EA000000}"/>
    <cellStyle name="20% - Accent6 5" xfId="304" xr:uid="{00000000-0005-0000-0000-0000EB000000}"/>
    <cellStyle name="20% - Accent6 5 2" xfId="305" xr:uid="{00000000-0005-0000-0000-0000EC000000}"/>
    <cellStyle name="20% - Accent6 5 2 2" xfId="306" xr:uid="{00000000-0005-0000-0000-0000ED000000}"/>
    <cellStyle name="20% - Accent6 5 2 2 2" xfId="11820" xr:uid="{00000000-0005-0000-0000-0000EE000000}"/>
    <cellStyle name="20% - Accent6 5 2 3" xfId="11821" xr:uid="{00000000-0005-0000-0000-0000EF000000}"/>
    <cellStyle name="20% - Accent6 5 3" xfId="307" xr:uid="{00000000-0005-0000-0000-0000F0000000}"/>
    <cellStyle name="20% - Accent6 5 3 2" xfId="11822" xr:uid="{00000000-0005-0000-0000-0000F1000000}"/>
    <cellStyle name="20% - Accent6 5 4" xfId="11823" xr:uid="{00000000-0005-0000-0000-0000F2000000}"/>
    <cellStyle name="20% - Accent6 6" xfId="308" xr:uid="{00000000-0005-0000-0000-0000F3000000}"/>
    <cellStyle name="40% - Accent1 2" xfId="309" xr:uid="{00000000-0005-0000-0000-0000F4000000}"/>
    <cellStyle name="40% - Accent1 2 2" xfId="310" xr:uid="{00000000-0005-0000-0000-0000F5000000}"/>
    <cellStyle name="40% - Accent1 2 2 2" xfId="311" xr:uid="{00000000-0005-0000-0000-0000F6000000}"/>
    <cellStyle name="40% - Accent1 2 2 2 2" xfId="11824" xr:uid="{00000000-0005-0000-0000-0000F7000000}"/>
    <cellStyle name="40% - Accent1 2 2 3" xfId="11825" xr:uid="{00000000-0005-0000-0000-0000F8000000}"/>
    <cellStyle name="40% - Accent1 2 3" xfId="312" xr:uid="{00000000-0005-0000-0000-0000F9000000}"/>
    <cellStyle name="40% - Accent1 2 3 2" xfId="11826" xr:uid="{00000000-0005-0000-0000-0000FA000000}"/>
    <cellStyle name="40% - Accent1 2 4" xfId="313" xr:uid="{00000000-0005-0000-0000-0000FB000000}"/>
    <cellStyle name="40% - Accent1 2 4 2" xfId="11827" xr:uid="{00000000-0005-0000-0000-0000FC000000}"/>
    <cellStyle name="40% - Accent1 2 5" xfId="11828" xr:uid="{00000000-0005-0000-0000-0000FD000000}"/>
    <cellStyle name="40% - Accent1 3" xfId="314" xr:uid="{00000000-0005-0000-0000-0000FE000000}"/>
    <cellStyle name="40% - Accent1 3 2" xfId="315" xr:uid="{00000000-0005-0000-0000-0000FF000000}"/>
    <cellStyle name="40% - Accent1 3 2 2" xfId="316" xr:uid="{00000000-0005-0000-0000-000000010000}"/>
    <cellStyle name="40% - Accent1 3 2 2 2" xfId="11829" xr:uid="{00000000-0005-0000-0000-000001010000}"/>
    <cellStyle name="40% - Accent1 3 2 3" xfId="11830" xr:uid="{00000000-0005-0000-0000-000002010000}"/>
    <cellStyle name="40% - Accent1 3 3" xfId="317" xr:uid="{00000000-0005-0000-0000-000003010000}"/>
    <cellStyle name="40% - Accent1 3 3 2" xfId="11831" xr:uid="{00000000-0005-0000-0000-000004010000}"/>
    <cellStyle name="40% - Accent1 3 4" xfId="11832" xr:uid="{00000000-0005-0000-0000-000005010000}"/>
    <cellStyle name="40% - Accent1 4" xfId="318" xr:uid="{00000000-0005-0000-0000-000006010000}"/>
    <cellStyle name="40% - Accent1 4 2" xfId="319" xr:uid="{00000000-0005-0000-0000-000007010000}"/>
    <cellStyle name="40% - Accent1 4 2 2" xfId="320" xr:uid="{00000000-0005-0000-0000-000008010000}"/>
    <cellStyle name="40% - Accent1 4 2 2 2" xfId="11833" xr:uid="{00000000-0005-0000-0000-000009010000}"/>
    <cellStyle name="40% - Accent1 4 2 3" xfId="11834" xr:uid="{00000000-0005-0000-0000-00000A010000}"/>
    <cellStyle name="40% - Accent1 4 3" xfId="321" xr:uid="{00000000-0005-0000-0000-00000B010000}"/>
    <cellStyle name="40% - Accent1 4 3 2" xfId="11835" xr:uid="{00000000-0005-0000-0000-00000C010000}"/>
    <cellStyle name="40% - Accent1 4 4" xfId="11836" xr:uid="{00000000-0005-0000-0000-00000D010000}"/>
    <cellStyle name="40% - Accent1 5" xfId="322" xr:uid="{00000000-0005-0000-0000-00000E010000}"/>
    <cellStyle name="40% - Accent1 5 2" xfId="323" xr:uid="{00000000-0005-0000-0000-00000F010000}"/>
    <cellStyle name="40% - Accent1 5 2 2" xfId="324" xr:uid="{00000000-0005-0000-0000-000010010000}"/>
    <cellStyle name="40% - Accent1 5 2 2 2" xfId="11837" xr:uid="{00000000-0005-0000-0000-000011010000}"/>
    <cellStyle name="40% - Accent1 5 2 3" xfId="11838" xr:uid="{00000000-0005-0000-0000-000012010000}"/>
    <cellStyle name="40% - Accent1 5 3" xfId="325" xr:uid="{00000000-0005-0000-0000-000013010000}"/>
    <cellStyle name="40% - Accent1 5 3 2" xfId="11839" xr:uid="{00000000-0005-0000-0000-000014010000}"/>
    <cellStyle name="40% - Accent1 5 4" xfId="11840" xr:uid="{00000000-0005-0000-0000-000015010000}"/>
    <cellStyle name="40% - Accent1 6" xfId="326" xr:uid="{00000000-0005-0000-0000-000016010000}"/>
    <cellStyle name="40% - Accent2 2" xfId="327" xr:uid="{00000000-0005-0000-0000-000017010000}"/>
    <cellStyle name="40% - Accent2 2 2" xfId="328" xr:uid="{00000000-0005-0000-0000-000018010000}"/>
    <cellStyle name="40% - Accent2 2 2 2" xfId="329" xr:uid="{00000000-0005-0000-0000-000019010000}"/>
    <cellStyle name="40% - Accent2 2 2 2 2" xfId="11841" xr:uid="{00000000-0005-0000-0000-00001A010000}"/>
    <cellStyle name="40% - Accent2 2 2 3" xfId="11842" xr:uid="{00000000-0005-0000-0000-00001B010000}"/>
    <cellStyle name="40% - Accent2 2 3" xfId="330" xr:uid="{00000000-0005-0000-0000-00001C010000}"/>
    <cellStyle name="40% - Accent2 2 3 2" xfId="11843" xr:uid="{00000000-0005-0000-0000-00001D010000}"/>
    <cellStyle name="40% - Accent2 2 4" xfId="331" xr:uid="{00000000-0005-0000-0000-00001E010000}"/>
    <cellStyle name="40% - Accent2 2 4 2" xfId="11844" xr:uid="{00000000-0005-0000-0000-00001F010000}"/>
    <cellStyle name="40% - Accent2 2 5" xfId="11845" xr:uid="{00000000-0005-0000-0000-000020010000}"/>
    <cellStyle name="40% - Accent2 3" xfId="332" xr:uid="{00000000-0005-0000-0000-000021010000}"/>
    <cellStyle name="40% - Accent2 3 2" xfId="333" xr:uid="{00000000-0005-0000-0000-000022010000}"/>
    <cellStyle name="40% - Accent2 3 2 2" xfId="334" xr:uid="{00000000-0005-0000-0000-000023010000}"/>
    <cellStyle name="40% - Accent2 3 2 2 2" xfId="11846" xr:uid="{00000000-0005-0000-0000-000024010000}"/>
    <cellStyle name="40% - Accent2 3 2 3" xfId="11847" xr:uid="{00000000-0005-0000-0000-000025010000}"/>
    <cellStyle name="40% - Accent2 3 3" xfId="335" xr:uid="{00000000-0005-0000-0000-000026010000}"/>
    <cellStyle name="40% - Accent2 3 3 2" xfId="11848" xr:uid="{00000000-0005-0000-0000-000027010000}"/>
    <cellStyle name="40% - Accent2 3 4" xfId="11849" xr:uid="{00000000-0005-0000-0000-000028010000}"/>
    <cellStyle name="40% - Accent2 4" xfId="336" xr:uid="{00000000-0005-0000-0000-000029010000}"/>
    <cellStyle name="40% - Accent2 4 2" xfId="337" xr:uid="{00000000-0005-0000-0000-00002A010000}"/>
    <cellStyle name="40% - Accent2 4 2 2" xfId="338" xr:uid="{00000000-0005-0000-0000-00002B010000}"/>
    <cellStyle name="40% - Accent2 4 2 2 2" xfId="11850" xr:uid="{00000000-0005-0000-0000-00002C010000}"/>
    <cellStyle name="40% - Accent2 4 2 3" xfId="11851" xr:uid="{00000000-0005-0000-0000-00002D010000}"/>
    <cellStyle name="40% - Accent2 4 3" xfId="339" xr:uid="{00000000-0005-0000-0000-00002E010000}"/>
    <cellStyle name="40% - Accent2 4 3 2" xfId="11852" xr:uid="{00000000-0005-0000-0000-00002F010000}"/>
    <cellStyle name="40% - Accent2 4 4" xfId="11853" xr:uid="{00000000-0005-0000-0000-000030010000}"/>
    <cellStyle name="40% - Accent2 5" xfId="340" xr:uid="{00000000-0005-0000-0000-000031010000}"/>
    <cellStyle name="40% - Accent2 5 2" xfId="341" xr:uid="{00000000-0005-0000-0000-000032010000}"/>
    <cellStyle name="40% - Accent2 5 2 2" xfId="342" xr:uid="{00000000-0005-0000-0000-000033010000}"/>
    <cellStyle name="40% - Accent2 5 2 2 2" xfId="11854" xr:uid="{00000000-0005-0000-0000-000034010000}"/>
    <cellStyle name="40% - Accent2 5 2 3" xfId="11855" xr:uid="{00000000-0005-0000-0000-000035010000}"/>
    <cellStyle name="40% - Accent2 5 3" xfId="343" xr:uid="{00000000-0005-0000-0000-000036010000}"/>
    <cellStyle name="40% - Accent2 5 3 2" xfId="11856" xr:uid="{00000000-0005-0000-0000-000037010000}"/>
    <cellStyle name="40% - Accent2 5 4" xfId="11857" xr:uid="{00000000-0005-0000-0000-000038010000}"/>
    <cellStyle name="40% - Accent2 6" xfId="344" xr:uid="{00000000-0005-0000-0000-000039010000}"/>
    <cellStyle name="40% - Accent3 2" xfId="345" xr:uid="{00000000-0005-0000-0000-00003A010000}"/>
    <cellStyle name="40% - Accent3 2 2" xfId="346" xr:uid="{00000000-0005-0000-0000-00003B010000}"/>
    <cellStyle name="40% - Accent3 2 2 2" xfId="347" xr:uid="{00000000-0005-0000-0000-00003C010000}"/>
    <cellStyle name="40% - Accent3 2 2 2 2" xfId="11858" xr:uid="{00000000-0005-0000-0000-00003D010000}"/>
    <cellStyle name="40% - Accent3 2 2 3" xfId="11859" xr:uid="{00000000-0005-0000-0000-00003E010000}"/>
    <cellStyle name="40% - Accent3 2 3" xfId="348" xr:uid="{00000000-0005-0000-0000-00003F010000}"/>
    <cellStyle name="40% - Accent3 2 3 2" xfId="11860" xr:uid="{00000000-0005-0000-0000-000040010000}"/>
    <cellStyle name="40% - Accent3 2 4" xfId="349" xr:uid="{00000000-0005-0000-0000-000041010000}"/>
    <cellStyle name="40% - Accent3 2 4 2" xfId="11861" xr:uid="{00000000-0005-0000-0000-000042010000}"/>
    <cellStyle name="40% - Accent3 2 5" xfId="11862" xr:uid="{00000000-0005-0000-0000-000043010000}"/>
    <cellStyle name="40% - Accent3 3" xfId="350" xr:uid="{00000000-0005-0000-0000-000044010000}"/>
    <cellStyle name="40% - Accent3 3 2" xfId="351" xr:uid="{00000000-0005-0000-0000-000045010000}"/>
    <cellStyle name="40% - Accent3 3 2 2" xfId="352" xr:uid="{00000000-0005-0000-0000-000046010000}"/>
    <cellStyle name="40% - Accent3 3 2 2 2" xfId="11863" xr:uid="{00000000-0005-0000-0000-000047010000}"/>
    <cellStyle name="40% - Accent3 3 2 3" xfId="11864" xr:uid="{00000000-0005-0000-0000-000048010000}"/>
    <cellStyle name="40% - Accent3 3 3" xfId="353" xr:uid="{00000000-0005-0000-0000-000049010000}"/>
    <cellStyle name="40% - Accent3 3 3 2" xfId="11865" xr:uid="{00000000-0005-0000-0000-00004A010000}"/>
    <cellStyle name="40% - Accent3 3 4" xfId="11866" xr:uid="{00000000-0005-0000-0000-00004B010000}"/>
    <cellStyle name="40% - Accent3 4" xfId="354" xr:uid="{00000000-0005-0000-0000-00004C010000}"/>
    <cellStyle name="40% - Accent3 4 2" xfId="355" xr:uid="{00000000-0005-0000-0000-00004D010000}"/>
    <cellStyle name="40% - Accent3 4 2 2" xfId="356" xr:uid="{00000000-0005-0000-0000-00004E010000}"/>
    <cellStyle name="40% - Accent3 4 2 2 2" xfId="11867" xr:uid="{00000000-0005-0000-0000-00004F010000}"/>
    <cellStyle name="40% - Accent3 4 2 3" xfId="11868" xr:uid="{00000000-0005-0000-0000-000050010000}"/>
    <cellStyle name="40% - Accent3 4 3" xfId="357" xr:uid="{00000000-0005-0000-0000-000051010000}"/>
    <cellStyle name="40% - Accent3 4 3 2" xfId="11869" xr:uid="{00000000-0005-0000-0000-000052010000}"/>
    <cellStyle name="40% - Accent3 4 4" xfId="11870" xr:uid="{00000000-0005-0000-0000-000053010000}"/>
    <cellStyle name="40% - Accent3 5" xfId="358" xr:uid="{00000000-0005-0000-0000-000054010000}"/>
    <cellStyle name="40% - Accent3 5 2" xfId="359" xr:uid="{00000000-0005-0000-0000-000055010000}"/>
    <cellStyle name="40% - Accent3 5 2 2" xfId="360" xr:uid="{00000000-0005-0000-0000-000056010000}"/>
    <cellStyle name="40% - Accent3 5 2 2 2" xfId="11871" xr:uid="{00000000-0005-0000-0000-000057010000}"/>
    <cellStyle name="40% - Accent3 5 2 3" xfId="11872" xr:uid="{00000000-0005-0000-0000-000058010000}"/>
    <cellStyle name="40% - Accent3 5 3" xfId="361" xr:uid="{00000000-0005-0000-0000-000059010000}"/>
    <cellStyle name="40% - Accent3 5 3 2" xfId="11873" xr:uid="{00000000-0005-0000-0000-00005A010000}"/>
    <cellStyle name="40% - Accent3 5 4" xfId="11874" xr:uid="{00000000-0005-0000-0000-00005B010000}"/>
    <cellStyle name="40% - Accent3 6" xfId="362" xr:uid="{00000000-0005-0000-0000-00005C010000}"/>
    <cellStyle name="40% - Accent4 2" xfId="363" xr:uid="{00000000-0005-0000-0000-00005D010000}"/>
    <cellStyle name="40% - Accent4 2 2" xfId="364" xr:uid="{00000000-0005-0000-0000-00005E010000}"/>
    <cellStyle name="40% - Accent4 2 2 2" xfId="365" xr:uid="{00000000-0005-0000-0000-00005F010000}"/>
    <cellStyle name="40% - Accent4 2 2 2 2" xfId="11875" xr:uid="{00000000-0005-0000-0000-000060010000}"/>
    <cellStyle name="40% - Accent4 2 2 3" xfId="11876" xr:uid="{00000000-0005-0000-0000-000061010000}"/>
    <cellStyle name="40% - Accent4 2 3" xfId="366" xr:uid="{00000000-0005-0000-0000-000062010000}"/>
    <cellStyle name="40% - Accent4 2 3 2" xfId="11877" xr:uid="{00000000-0005-0000-0000-000063010000}"/>
    <cellStyle name="40% - Accent4 2 4" xfId="367" xr:uid="{00000000-0005-0000-0000-000064010000}"/>
    <cellStyle name="40% - Accent4 2 4 2" xfId="11878" xr:uid="{00000000-0005-0000-0000-000065010000}"/>
    <cellStyle name="40% - Accent4 2 5" xfId="11879" xr:uid="{00000000-0005-0000-0000-000066010000}"/>
    <cellStyle name="40% - Accent4 3" xfId="368" xr:uid="{00000000-0005-0000-0000-000067010000}"/>
    <cellStyle name="40% - Accent4 3 2" xfId="369" xr:uid="{00000000-0005-0000-0000-000068010000}"/>
    <cellStyle name="40% - Accent4 3 2 2" xfId="370" xr:uid="{00000000-0005-0000-0000-000069010000}"/>
    <cellStyle name="40% - Accent4 3 2 2 2" xfId="11880" xr:uid="{00000000-0005-0000-0000-00006A010000}"/>
    <cellStyle name="40% - Accent4 3 2 3" xfId="11881" xr:uid="{00000000-0005-0000-0000-00006B010000}"/>
    <cellStyle name="40% - Accent4 3 3" xfId="371" xr:uid="{00000000-0005-0000-0000-00006C010000}"/>
    <cellStyle name="40% - Accent4 3 3 2" xfId="11882" xr:uid="{00000000-0005-0000-0000-00006D010000}"/>
    <cellStyle name="40% - Accent4 3 4" xfId="11883" xr:uid="{00000000-0005-0000-0000-00006E010000}"/>
    <cellStyle name="40% - Accent4 4" xfId="372" xr:uid="{00000000-0005-0000-0000-00006F010000}"/>
    <cellStyle name="40% - Accent4 4 2" xfId="373" xr:uid="{00000000-0005-0000-0000-000070010000}"/>
    <cellStyle name="40% - Accent4 4 2 2" xfId="374" xr:uid="{00000000-0005-0000-0000-000071010000}"/>
    <cellStyle name="40% - Accent4 4 2 2 2" xfId="11884" xr:uid="{00000000-0005-0000-0000-000072010000}"/>
    <cellStyle name="40% - Accent4 4 2 3" xfId="11885" xr:uid="{00000000-0005-0000-0000-000073010000}"/>
    <cellStyle name="40% - Accent4 4 3" xfId="375" xr:uid="{00000000-0005-0000-0000-000074010000}"/>
    <cellStyle name="40% - Accent4 4 3 2" xfId="11886" xr:uid="{00000000-0005-0000-0000-000075010000}"/>
    <cellStyle name="40% - Accent4 4 4" xfId="11887" xr:uid="{00000000-0005-0000-0000-000076010000}"/>
    <cellStyle name="40% - Accent4 5" xfId="376" xr:uid="{00000000-0005-0000-0000-000077010000}"/>
    <cellStyle name="40% - Accent4 5 2" xfId="377" xr:uid="{00000000-0005-0000-0000-000078010000}"/>
    <cellStyle name="40% - Accent4 5 2 2" xfId="378" xr:uid="{00000000-0005-0000-0000-000079010000}"/>
    <cellStyle name="40% - Accent4 5 2 2 2" xfId="11888" xr:uid="{00000000-0005-0000-0000-00007A010000}"/>
    <cellStyle name="40% - Accent4 5 2 3" xfId="11889" xr:uid="{00000000-0005-0000-0000-00007B010000}"/>
    <cellStyle name="40% - Accent4 5 3" xfId="379" xr:uid="{00000000-0005-0000-0000-00007C010000}"/>
    <cellStyle name="40% - Accent4 5 3 2" xfId="11890" xr:uid="{00000000-0005-0000-0000-00007D010000}"/>
    <cellStyle name="40% - Accent4 5 4" xfId="11891" xr:uid="{00000000-0005-0000-0000-00007E010000}"/>
    <cellStyle name="40% - Accent4 6" xfId="380" xr:uid="{00000000-0005-0000-0000-00007F010000}"/>
    <cellStyle name="40% - Accent5 2" xfId="381" xr:uid="{00000000-0005-0000-0000-000080010000}"/>
    <cellStyle name="40% - Accent5 2 2" xfId="382" xr:uid="{00000000-0005-0000-0000-000081010000}"/>
    <cellStyle name="40% - Accent5 2 2 2" xfId="383" xr:uid="{00000000-0005-0000-0000-000082010000}"/>
    <cellStyle name="40% - Accent5 2 2 2 2" xfId="11892" xr:uid="{00000000-0005-0000-0000-000083010000}"/>
    <cellStyle name="40% - Accent5 2 2 3" xfId="11893" xr:uid="{00000000-0005-0000-0000-000084010000}"/>
    <cellStyle name="40% - Accent5 2 3" xfId="384" xr:uid="{00000000-0005-0000-0000-000085010000}"/>
    <cellStyle name="40% - Accent5 2 3 2" xfId="11894" xr:uid="{00000000-0005-0000-0000-000086010000}"/>
    <cellStyle name="40% - Accent5 2 4" xfId="385" xr:uid="{00000000-0005-0000-0000-000087010000}"/>
    <cellStyle name="40% - Accent5 2 4 2" xfId="11895" xr:uid="{00000000-0005-0000-0000-000088010000}"/>
    <cellStyle name="40% - Accent5 2 5" xfId="11896" xr:uid="{00000000-0005-0000-0000-000089010000}"/>
    <cellStyle name="40% - Accent5 3" xfId="386" xr:uid="{00000000-0005-0000-0000-00008A010000}"/>
    <cellStyle name="40% - Accent5 3 2" xfId="387" xr:uid="{00000000-0005-0000-0000-00008B010000}"/>
    <cellStyle name="40% - Accent5 3 2 2" xfId="388" xr:uid="{00000000-0005-0000-0000-00008C010000}"/>
    <cellStyle name="40% - Accent5 3 2 2 2" xfId="11897" xr:uid="{00000000-0005-0000-0000-00008D010000}"/>
    <cellStyle name="40% - Accent5 3 2 3" xfId="11898" xr:uid="{00000000-0005-0000-0000-00008E010000}"/>
    <cellStyle name="40% - Accent5 3 3" xfId="389" xr:uid="{00000000-0005-0000-0000-00008F010000}"/>
    <cellStyle name="40% - Accent5 3 3 2" xfId="11899" xr:uid="{00000000-0005-0000-0000-000090010000}"/>
    <cellStyle name="40% - Accent5 3 4" xfId="11900" xr:uid="{00000000-0005-0000-0000-000091010000}"/>
    <cellStyle name="40% - Accent5 4" xfId="390" xr:uid="{00000000-0005-0000-0000-000092010000}"/>
    <cellStyle name="40% - Accent5 4 2" xfId="391" xr:uid="{00000000-0005-0000-0000-000093010000}"/>
    <cellStyle name="40% - Accent5 4 2 2" xfId="392" xr:uid="{00000000-0005-0000-0000-000094010000}"/>
    <cellStyle name="40% - Accent5 4 2 2 2" xfId="11901" xr:uid="{00000000-0005-0000-0000-000095010000}"/>
    <cellStyle name="40% - Accent5 4 2 3" xfId="11902" xr:uid="{00000000-0005-0000-0000-000096010000}"/>
    <cellStyle name="40% - Accent5 4 3" xfId="393" xr:uid="{00000000-0005-0000-0000-000097010000}"/>
    <cellStyle name="40% - Accent5 4 3 2" xfId="11903" xr:uid="{00000000-0005-0000-0000-000098010000}"/>
    <cellStyle name="40% - Accent5 4 4" xfId="11904" xr:uid="{00000000-0005-0000-0000-000099010000}"/>
    <cellStyle name="40% - Accent5 5" xfId="394" xr:uid="{00000000-0005-0000-0000-00009A010000}"/>
    <cellStyle name="40% - Accent5 5 2" xfId="395" xr:uid="{00000000-0005-0000-0000-00009B010000}"/>
    <cellStyle name="40% - Accent5 5 2 2" xfId="396" xr:uid="{00000000-0005-0000-0000-00009C010000}"/>
    <cellStyle name="40% - Accent5 5 2 2 2" xfId="11905" xr:uid="{00000000-0005-0000-0000-00009D010000}"/>
    <cellStyle name="40% - Accent5 5 2 3" xfId="11906" xr:uid="{00000000-0005-0000-0000-00009E010000}"/>
    <cellStyle name="40% - Accent5 5 3" xfId="397" xr:uid="{00000000-0005-0000-0000-00009F010000}"/>
    <cellStyle name="40% - Accent5 5 3 2" xfId="11907" xr:uid="{00000000-0005-0000-0000-0000A0010000}"/>
    <cellStyle name="40% - Accent5 5 4" xfId="11908" xr:uid="{00000000-0005-0000-0000-0000A1010000}"/>
    <cellStyle name="40% - Accent5 6" xfId="398" xr:uid="{00000000-0005-0000-0000-0000A2010000}"/>
    <cellStyle name="40% - Accent6 2" xfId="399" xr:uid="{00000000-0005-0000-0000-0000A3010000}"/>
    <cellStyle name="40% - Accent6 2 2" xfId="400" xr:uid="{00000000-0005-0000-0000-0000A4010000}"/>
    <cellStyle name="40% - Accent6 2 2 2" xfId="401" xr:uid="{00000000-0005-0000-0000-0000A5010000}"/>
    <cellStyle name="40% - Accent6 2 2 2 2" xfId="11909" xr:uid="{00000000-0005-0000-0000-0000A6010000}"/>
    <cellStyle name="40% - Accent6 2 2 3" xfId="11910" xr:uid="{00000000-0005-0000-0000-0000A7010000}"/>
    <cellStyle name="40% - Accent6 2 3" xfId="402" xr:uid="{00000000-0005-0000-0000-0000A8010000}"/>
    <cellStyle name="40% - Accent6 2 3 2" xfId="11911" xr:uid="{00000000-0005-0000-0000-0000A9010000}"/>
    <cellStyle name="40% - Accent6 2 4" xfId="403" xr:uid="{00000000-0005-0000-0000-0000AA010000}"/>
    <cellStyle name="40% - Accent6 2 4 2" xfId="11912" xr:uid="{00000000-0005-0000-0000-0000AB010000}"/>
    <cellStyle name="40% - Accent6 2 5" xfId="11913" xr:uid="{00000000-0005-0000-0000-0000AC010000}"/>
    <cellStyle name="40% - Accent6 3" xfId="404" xr:uid="{00000000-0005-0000-0000-0000AD010000}"/>
    <cellStyle name="40% - Accent6 3 2" xfId="405" xr:uid="{00000000-0005-0000-0000-0000AE010000}"/>
    <cellStyle name="40% - Accent6 3 2 2" xfId="406" xr:uid="{00000000-0005-0000-0000-0000AF010000}"/>
    <cellStyle name="40% - Accent6 3 2 2 2" xfId="11914" xr:uid="{00000000-0005-0000-0000-0000B0010000}"/>
    <cellStyle name="40% - Accent6 3 2 3" xfId="11915" xr:uid="{00000000-0005-0000-0000-0000B1010000}"/>
    <cellStyle name="40% - Accent6 3 3" xfId="407" xr:uid="{00000000-0005-0000-0000-0000B2010000}"/>
    <cellStyle name="40% - Accent6 3 3 2" xfId="11916" xr:uid="{00000000-0005-0000-0000-0000B3010000}"/>
    <cellStyle name="40% - Accent6 3 4" xfId="11917" xr:uid="{00000000-0005-0000-0000-0000B4010000}"/>
    <cellStyle name="40% - Accent6 4" xfId="408" xr:uid="{00000000-0005-0000-0000-0000B5010000}"/>
    <cellStyle name="40% - Accent6 4 2" xfId="409" xr:uid="{00000000-0005-0000-0000-0000B6010000}"/>
    <cellStyle name="40% - Accent6 4 2 2" xfId="410" xr:uid="{00000000-0005-0000-0000-0000B7010000}"/>
    <cellStyle name="40% - Accent6 4 2 2 2" xfId="11918" xr:uid="{00000000-0005-0000-0000-0000B8010000}"/>
    <cellStyle name="40% - Accent6 4 2 3" xfId="11919" xr:uid="{00000000-0005-0000-0000-0000B9010000}"/>
    <cellStyle name="40% - Accent6 4 3" xfId="411" xr:uid="{00000000-0005-0000-0000-0000BA010000}"/>
    <cellStyle name="40% - Accent6 4 3 2" xfId="11920" xr:uid="{00000000-0005-0000-0000-0000BB010000}"/>
    <cellStyle name="40% - Accent6 4 4" xfId="11921" xr:uid="{00000000-0005-0000-0000-0000BC010000}"/>
    <cellStyle name="40% - Accent6 5" xfId="412" xr:uid="{00000000-0005-0000-0000-0000BD010000}"/>
    <cellStyle name="40% - Accent6 5 2" xfId="413" xr:uid="{00000000-0005-0000-0000-0000BE010000}"/>
    <cellStyle name="40% - Accent6 5 2 2" xfId="414" xr:uid="{00000000-0005-0000-0000-0000BF010000}"/>
    <cellStyle name="40% - Accent6 5 2 2 2" xfId="11922" xr:uid="{00000000-0005-0000-0000-0000C0010000}"/>
    <cellStyle name="40% - Accent6 5 2 3" xfId="11923" xr:uid="{00000000-0005-0000-0000-0000C1010000}"/>
    <cellStyle name="40% - Accent6 5 3" xfId="415" xr:uid="{00000000-0005-0000-0000-0000C2010000}"/>
    <cellStyle name="40% - Accent6 5 3 2" xfId="11924" xr:uid="{00000000-0005-0000-0000-0000C3010000}"/>
    <cellStyle name="40% - Accent6 5 4" xfId="11925" xr:uid="{00000000-0005-0000-0000-0000C4010000}"/>
    <cellStyle name="40% - Accent6 6" xfId="416" xr:uid="{00000000-0005-0000-0000-0000C5010000}"/>
    <cellStyle name="60% - Accent1 2" xfId="417" xr:uid="{00000000-0005-0000-0000-0000C6010000}"/>
    <cellStyle name="60% - Accent1 3" xfId="418" xr:uid="{00000000-0005-0000-0000-0000C7010000}"/>
    <cellStyle name="60% - Accent1 4" xfId="419" xr:uid="{00000000-0005-0000-0000-0000C8010000}"/>
    <cellStyle name="60% - Accent1 5" xfId="420" xr:uid="{00000000-0005-0000-0000-0000C9010000}"/>
    <cellStyle name="60% - Accent1 6" xfId="421" xr:uid="{00000000-0005-0000-0000-0000CA010000}"/>
    <cellStyle name="60% - Accent2 2" xfId="422" xr:uid="{00000000-0005-0000-0000-0000CB010000}"/>
    <cellStyle name="60% - Accent2 3" xfId="423" xr:uid="{00000000-0005-0000-0000-0000CC010000}"/>
    <cellStyle name="60% - Accent2 4" xfId="424" xr:uid="{00000000-0005-0000-0000-0000CD010000}"/>
    <cellStyle name="60% - Accent2 5" xfId="425" xr:uid="{00000000-0005-0000-0000-0000CE010000}"/>
    <cellStyle name="60% - Accent2 6" xfId="426" xr:uid="{00000000-0005-0000-0000-0000CF010000}"/>
    <cellStyle name="60% - Accent3 2" xfId="427" xr:uid="{00000000-0005-0000-0000-0000D0010000}"/>
    <cellStyle name="60% - Accent3 3" xfId="428" xr:uid="{00000000-0005-0000-0000-0000D1010000}"/>
    <cellStyle name="60% - Accent3 4" xfId="429" xr:uid="{00000000-0005-0000-0000-0000D2010000}"/>
    <cellStyle name="60% - Accent3 5" xfId="430" xr:uid="{00000000-0005-0000-0000-0000D3010000}"/>
    <cellStyle name="60% - Accent3 6" xfId="431" xr:uid="{00000000-0005-0000-0000-0000D4010000}"/>
    <cellStyle name="60% - Accent4 2" xfId="432" xr:uid="{00000000-0005-0000-0000-0000D5010000}"/>
    <cellStyle name="60% - Accent4 3" xfId="433" xr:uid="{00000000-0005-0000-0000-0000D6010000}"/>
    <cellStyle name="60% - Accent4 4" xfId="434" xr:uid="{00000000-0005-0000-0000-0000D7010000}"/>
    <cellStyle name="60% - Accent4 5" xfId="435" xr:uid="{00000000-0005-0000-0000-0000D8010000}"/>
    <cellStyle name="60% - Accent4 6" xfId="436" xr:uid="{00000000-0005-0000-0000-0000D9010000}"/>
    <cellStyle name="60% - Accent5 2" xfId="437" xr:uid="{00000000-0005-0000-0000-0000DA010000}"/>
    <cellStyle name="60% - Accent5 3" xfId="438" xr:uid="{00000000-0005-0000-0000-0000DB010000}"/>
    <cellStyle name="60% - Accent5 4" xfId="439" xr:uid="{00000000-0005-0000-0000-0000DC010000}"/>
    <cellStyle name="60% - Accent5 5" xfId="440" xr:uid="{00000000-0005-0000-0000-0000DD010000}"/>
    <cellStyle name="60% - Accent5 6" xfId="441" xr:uid="{00000000-0005-0000-0000-0000DE010000}"/>
    <cellStyle name="60% - Accent6 2" xfId="442" xr:uid="{00000000-0005-0000-0000-0000DF010000}"/>
    <cellStyle name="60% - Accent6 3" xfId="443" xr:uid="{00000000-0005-0000-0000-0000E0010000}"/>
    <cellStyle name="60% - Accent6 4" xfId="444" xr:uid="{00000000-0005-0000-0000-0000E1010000}"/>
    <cellStyle name="60% - Accent6 5" xfId="445" xr:uid="{00000000-0005-0000-0000-0000E2010000}"/>
    <cellStyle name="60% - Accent6 6" xfId="446" xr:uid="{00000000-0005-0000-0000-0000E3010000}"/>
    <cellStyle name="Accent1 2" xfId="447" xr:uid="{00000000-0005-0000-0000-0000E4010000}"/>
    <cellStyle name="Accent1 3" xfId="448" xr:uid="{00000000-0005-0000-0000-0000E5010000}"/>
    <cellStyle name="Accent1 4" xfId="449" xr:uid="{00000000-0005-0000-0000-0000E6010000}"/>
    <cellStyle name="Accent1 5" xfId="450" xr:uid="{00000000-0005-0000-0000-0000E7010000}"/>
    <cellStyle name="Accent1 6" xfId="451" xr:uid="{00000000-0005-0000-0000-0000E8010000}"/>
    <cellStyle name="Accent2 2" xfId="452" xr:uid="{00000000-0005-0000-0000-0000E9010000}"/>
    <cellStyle name="Accent2 3" xfId="453" xr:uid="{00000000-0005-0000-0000-0000EA010000}"/>
    <cellStyle name="Accent2 4" xfId="454" xr:uid="{00000000-0005-0000-0000-0000EB010000}"/>
    <cellStyle name="Accent2 5" xfId="455" xr:uid="{00000000-0005-0000-0000-0000EC010000}"/>
    <cellStyle name="Accent2 6" xfId="456" xr:uid="{00000000-0005-0000-0000-0000ED010000}"/>
    <cellStyle name="Accent3 2" xfId="457" xr:uid="{00000000-0005-0000-0000-0000EE010000}"/>
    <cellStyle name="Accent3 3" xfId="458" xr:uid="{00000000-0005-0000-0000-0000EF010000}"/>
    <cellStyle name="Accent3 4" xfId="459" xr:uid="{00000000-0005-0000-0000-0000F0010000}"/>
    <cellStyle name="Accent3 5" xfId="460" xr:uid="{00000000-0005-0000-0000-0000F1010000}"/>
    <cellStyle name="Accent3 6" xfId="461" xr:uid="{00000000-0005-0000-0000-0000F2010000}"/>
    <cellStyle name="Accent4 2" xfId="462" xr:uid="{00000000-0005-0000-0000-0000F3010000}"/>
    <cellStyle name="Accent4 3" xfId="463" xr:uid="{00000000-0005-0000-0000-0000F4010000}"/>
    <cellStyle name="Accent4 4" xfId="464" xr:uid="{00000000-0005-0000-0000-0000F5010000}"/>
    <cellStyle name="Accent4 5" xfId="465" xr:uid="{00000000-0005-0000-0000-0000F6010000}"/>
    <cellStyle name="Accent4 6" xfId="466" xr:uid="{00000000-0005-0000-0000-0000F7010000}"/>
    <cellStyle name="Accent5 2" xfId="467" xr:uid="{00000000-0005-0000-0000-0000F8010000}"/>
    <cellStyle name="Accent5 3" xfId="468" xr:uid="{00000000-0005-0000-0000-0000F9010000}"/>
    <cellStyle name="Accent5 4" xfId="469" xr:uid="{00000000-0005-0000-0000-0000FA010000}"/>
    <cellStyle name="Accent5 5" xfId="470" xr:uid="{00000000-0005-0000-0000-0000FB010000}"/>
    <cellStyle name="Accent5 6" xfId="471" xr:uid="{00000000-0005-0000-0000-0000FC010000}"/>
    <cellStyle name="Accent6 2" xfId="472" xr:uid="{00000000-0005-0000-0000-0000FD010000}"/>
    <cellStyle name="Accent6 3" xfId="473" xr:uid="{00000000-0005-0000-0000-0000FE010000}"/>
    <cellStyle name="Accent6 4" xfId="474" xr:uid="{00000000-0005-0000-0000-0000FF010000}"/>
    <cellStyle name="Accent6 5" xfId="475" xr:uid="{00000000-0005-0000-0000-000000020000}"/>
    <cellStyle name="Accent6 6" xfId="476" xr:uid="{00000000-0005-0000-0000-000001020000}"/>
    <cellStyle name="Account No." xfId="477" xr:uid="{00000000-0005-0000-0000-000002020000}"/>
    <cellStyle name="Account No. 2" xfId="478" xr:uid="{00000000-0005-0000-0000-000003020000}"/>
    <cellStyle name="adj detail" xfId="479" xr:uid="{00000000-0005-0000-0000-000004020000}"/>
    <cellStyle name="Allocated" xfId="480" xr:uid="{00000000-0005-0000-0000-000005020000}"/>
    <cellStyle name="alternate1" xfId="16" xr:uid="{00000000-0005-0000-0000-000006020000}"/>
    <cellStyle name="Bad 2" xfId="481" xr:uid="{00000000-0005-0000-0000-000007020000}"/>
    <cellStyle name="Bad 3" xfId="482" xr:uid="{00000000-0005-0000-0000-000008020000}"/>
    <cellStyle name="Bad 4" xfId="483" xr:uid="{00000000-0005-0000-0000-000009020000}"/>
    <cellStyle name="Bad 5" xfId="484" xr:uid="{00000000-0005-0000-0000-00000A020000}"/>
    <cellStyle name="Bad 6" xfId="485" xr:uid="{00000000-0005-0000-0000-00000B020000}"/>
    <cellStyle name="Body: normal cell" xfId="11318" xr:uid="{00000000-0005-0000-0000-00000C020000}"/>
    <cellStyle name="Calculation 2" xfId="486" xr:uid="{00000000-0005-0000-0000-00000D020000}"/>
    <cellStyle name="Calculation 3" xfId="487" xr:uid="{00000000-0005-0000-0000-00000E020000}"/>
    <cellStyle name="Calculation 4" xfId="488" xr:uid="{00000000-0005-0000-0000-00000F020000}"/>
    <cellStyle name="Calculation 5" xfId="489" xr:uid="{00000000-0005-0000-0000-000010020000}"/>
    <cellStyle name="Calculation 6" xfId="490" xr:uid="{00000000-0005-0000-0000-000011020000}"/>
    <cellStyle name="ChartingText" xfId="491" xr:uid="{00000000-0005-0000-0000-000012020000}"/>
    <cellStyle name="Check Cell 2" xfId="492" xr:uid="{00000000-0005-0000-0000-000013020000}"/>
    <cellStyle name="Check Cell 3" xfId="493" xr:uid="{00000000-0005-0000-0000-000014020000}"/>
    <cellStyle name="Check Cell 4" xfId="494" xr:uid="{00000000-0005-0000-0000-000015020000}"/>
    <cellStyle name="Check Cell 5" xfId="495" xr:uid="{00000000-0005-0000-0000-000016020000}"/>
    <cellStyle name="Check Cell 6" xfId="496" xr:uid="{00000000-0005-0000-0000-000017020000}"/>
    <cellStyle name="CHPTop" xfId="11926" xr:uid="{00000000-0005-0000-0000-000018020000}"/>
    <cellStyle name="Col Cent" xfId="497" xr:uid="{00000000-0005-0000-0000-000019020000}"/>
    <cellStyle name="Col Cent Across" xfId="498" xr:uid="{00000000-0005-0000-0000-00001A020000}"/>
    <cellStyle name="Col Head Cent" xfId="499" xr:uid="{00000000-0005-0000-0000-00001B020000}"/>
    <cellStyle name="Col Head Cent 2" xfId="500" xr:uid="{00000000-0005-0000-0000-00001C020000}"/>
    <cellStyle name="Col Head Cent 3" xfId="501" xr:uid="{00000000-0005-0000-0000-00001D020000}"/>
    <cellStyle name="Col Head Cent 4" xfId="502" xr:uid="{00000000-0005-0000-0000-00001E020000}"/>
    <cellStyle name="ColumnHeaderNormal" xfId="503" xr:uid="{00000000-0005-0000-0000-00001F020000}"/>
    <cellStyle name="Comma" xfId="17" builtinId="3"/>
    <cellStyle name="Comma [0] 2" xfId="504" xr:uid="{00000000-0005-0000-0000-000021020000}"/>
    <cellStyle name="Comma 10" xfId="505" xr:uid="{00000000-0005-0000-0000-000022020000}"/>
    <cellStyle name="Comma 11" xfId="506" xr:uid="{00000000-0005-0000-0000-000023020000}"/>
    <cellStyle name="Comma 12" xfId="507" xr:uid="{00000000-0005-0000-0000-000024020000}"/>
    <cellStyle name="Comma 13" xfId="508" xr:uid="{00000000-0005-0000-0000-000025020000}"/>
    <cellStyle name="Comma 14" xfId="509" xr:uid="{00000000-0005-0000-0000-000026020000}"/>
    <cellStyle name="Comma 15" xfId="510" xr:uid="{00000000-0005-0000-0000-000027020000}"/>
    <cellStyle name="Comma 16" xfId="511" xr:uid="{00000000-0005-0000-0000-000028020000}"/>
    <cellStyle name="Comma 17" xfId="512" xr:uid="{00000000-0005-0000-0000-000029020000}"/>
    <cellStyle name="Comma 18" xfId="513" xr:uid="{00000000-0005-0000-0000-00002A020000}"/>
    <cellStyle name="Comma 18 2" xfId="514" xr:uid="{00000000-0005-0000-0000-00002B020000}"/>
    <cellStyle name="Comma 18 2 2" xfId="515" xr:uid="{00000000-0005-0000-0000-00002C020000}"/>
    <cellStyle name="Comma 18 2 3" xfId="11927" xr:uid="{00000000-0005-0000-0000-00002D020000}"/>
    <cellStyle name="Comma 18 2 4" xfId="11928" xr:uid="{00000000-0005-0000-0000-00002E020000}"/>
    <cellStyle name="Comma 18 3" xfId="516" xr:uid="{00000000-0005-0000-0000-00002F020000}"/>
    <cellStyle name="Comma 19" xfId="517" xr:uid="{00000000-0005-0000-0000-000030020000}"/>
    <cellStyle name="Comma 2" xfId="18" xr:uid="{00000000-0005-0000-0000-000031020000}"/>
    <cellStyle name="Comma 2 10" xfId="518" xr:uid="{00000000-0005-0000-0000-000032020000}"/>
    <cellStyle name="Comma 2 10 2" xfId="519" xr:uid="{00000000-0005-0000-0000-000033020000}"/>
    <cellStyle name="Comma 2 10 2 2" xfId="11929" xr:uid="{00000000-0005-0000-0000-000034020000}"/>
    <cellStyle name="Comma 2 10 3" xfId="520" xr:uid="{00000000-0005-0000-0000-000035020000}"/>
    <cellStyle name="Comma 2 10 3 2" xfId="521" xr:uid="{00000000-0005-0000-0000-000036020000}"/>
    <cellStyle name="Comma 2 10 4" xfId="11930" xr:uid="{00000000-0005-0000-0000-000037020000}"/>
    <cellStyle name="Comma 2 100" xfId="522" xr:uid="{00000000-0005-0000-0000-000038020000}"/>
    <cellStyle name="Comma 2 101" xfId="523" xr:uid="{00000000-0005-0000-0000-000039020000}"/>
    <cellStyle name="Comma 2 102" xfId="524" xr:uid="{00000000-0005-0000-0000-00003A020000}"/>
    <cellStyle name="Comma 2 103" xfId="525" xr:uid="{00000000-0005-0000-0000-00003B020000}"/>
    <cellStyle name="Comma 2 104" xfId="526" xr:uid="{00000000-0005-0000-0000-00003C020000}"/>
    <cellStyle name="Comma 2 105" xfId="527" xr:uid="{00000000-0005-0000-0000-00003D020000}"/>
    <cellStyle name="Comma 2 106" xfId="528" xr:uid="{00000000-0005-0000-0000-00003E020000}"/>
    <cellStyle name="Comma 2 106 2" xfId="529" xr:uid="{00000000-0005-0000-0000-00003F020000}"/>
    <cellStyle name="Comma 2 106 3 2" xfId="16939" xr:uid="{00000000-0005-0000-0000-000040020000}"/>
    <cellStyle name="Comma 2 107" xfId="530" xr:uid="{00000000-0005-0000-0000-000041020000}"/>
    <cellStyle name="Comma 2 107 2" xfId="531" xr:uid="{00000000-0005-0000-0000-000042020000}"/>
    <cellStyle name="Comma 2 108" xfId="532" xr:uid="{00000000-0005-0000-0000-000043020000}"/>
    <cellStyle name="Comma 2 108 2" xfId="533" xr:uid="{00000000-0005-0000-0000-000044020000}"/>
    <cellStyle name="Comma 2 109" xfId="534" xr:uid="{00000000-0005-0000-0000-000045020000}"/>
    <cellStyle name="Comma 2 109 2" xfId="535" xr:uid="{00000000-0005-0000-0000-000046020000}"/>
    <cellStyle name="Comma 2 11" xfId="536" xr:uid="{00000000-0005-0000-0000-000047020000}"/>
    <cellStyle name="Comma 2 11 2" xfId="537" xr:uid="{00000000-0005-0000-0000-000048020000}"/>
    <cellStyle name="Comma 2 11 2 2" xfId="11931" xr:uid="{00000000-0005-0000-0000-000049020000}"/>
    <cellStyle name="Comma 2 11 3" xfId="538" xr:uid="{00000000-0005-0000-0000-00004A020000}"/>
    <cellStyle name="Comma 2 11 3 2" xfId="539" xr:uid="{00000000-0005-0000-0000-00004B020000}"/>
    <cellStyle name="Comma 2 11 4" xfId="11932" xr:uid="{00000000-0005-0000-0000-00004C020000}"/>
    <cellStyle name="Comma 2 110" xfId="540" xr:uid="{00000000-0005-0000-0000-00004D020000}"/>
    <cellStyle name="Comma 2 110 2" xfId="541" xr:uid="{00000000-0005-0000-0000-00004E020000}"/>
    <cellStyle name="Comma 2 111" xfId="542" xr:uid="{00000000-0005-0000-0000-00004F020000}"/>
    <cellStyle name="Comma 2 111 2" xfId="543" xr:uid="{00000000-0005-0000-0000-000050020000}"/>
    <cellStyle name="Comma 2 112" xfId="544" xr:uid="{00000000-0005-0000-0000-000051020000}"/>
    <cellStyle name="Comma 2 112 2" xfId="545" xr:uid="{00000000-0005-0000-0000-000052020000}"/>
    <cellStyle name="Comma 2 113" xfId="546" xr:uid="{00000000-0005-0000-0000-000053020000}"/>
    <cellStyle name="Comma 2 113 2" xfId="547" xr:uid="{00000000-0005-0000-0000-000054020000}"/>
    <cellStyle name="Comma 2 114" xfId="548" xr:uid="{00000000-0005-0000-0000-000055020000}"/>
    <cellStyle name="Comma 2 114 2" xfId="549" xr:uid="{00000000-0005-0000-0000-000056020000}"/>
    <cellStyle name="Comma 2 115" xfId="550" xr:uid="{00000000-0005-0000-0000-000057020000}"/>
    <cellStyle name="Comma 2 115 2" xfId="551" xr:uid="{00000000-0005-0000-0000-000058020000}"/>
    <cellStyle name="Comma 2 116" xfId="552" xr:uid="{00000000-0005-0000-0000-000059020000}"/>
    <cellStyle name="Comma 2 116 2" xfId="553" xr:uid="{00000000-0005-0000-0000-00005A020000}"/>
    <cellStyle name="Comma 2 117" xfId="554" xr:uid="{00000000-0005-0000-0000-00005B020000}"/>
    <cellStyle name="Comma 2 117 2" xfId="555" xr:uid="{00000000-0005-0000-0000-00005C020000}"/>
    <cellStyle name="Comma 2 118" xfId="556" xr:uid="{00000000-0005-0000-0000-00005D020000}"/>
    <cellStyle name="Comma 2 119" xfId="557" xr:uid="{00000000-0005-0000-0000-00005E020000}"/>
    <cellStyle name="Comma 2 12" xfId="558" xr:uid="{00000000-0005-0000-0000-00005F020000}"/>
    <cellStyle name="Comma 2 12 2" xfId="559" xr:uid="{00000000-0005-0000-0000-000060020000}"/>
    <cellStyle name="Comma 2 12 2 2" xfId="11933" xr:uid="{00000000-0005-0000-0000-000061020000}"/>
    <cellStyle name="Comma 2 12 3" xfId="560" xr:uid="{00000000-0005-0000-0000-000062020000}"/>
    <cellStyle name="Comma 2 12 3 2" xfId="561" xr:uid="{00000000-0005-0000-0000-000063020000}"/>
    <cellStyle name="Comma 2 12 4" xfId="11934" xr:uid="{00000000-0005-0000-0000-000064020000}"/>
    <cellStyle name="Comma 2 120" xfId="562" xr:uid="{00000000-0005-0000-0000-000065020000}"/>
    <cellStyle name="Comma 2 121" xfId="563" xr:uid="{00000000-0005-0000-0000-000066020000}"/>
    <cellStyle name="Comma 2 122" xfId="564" xr:uid="{00000000-0005-0000-0000-000067020000}"/>
    <cellStyle name="Comma 2 122 2" xfId="565" xr:uid="{00000000-0005-0000-0000-000068020000}"/>
    <cellStyle name="Comma 2 123" xfId="566" xr:uid="{00000000-0005-0000-0000-000069020000}"/>
    <cellStyle name="Comma 2 123 2" xfId="567" xr:uid="{00000000-0005-0000-0000-00006A020000}"/>
    <cellStyle name="Comma 2 124" xfId="568" xr:uid="{00000000-0005-0000-0000-00006B020000}"/>
    <cellStyle name="Comma 2 124 2" xfId="569" xr:uid="{00000000-0005-0000-0000-00006C020000}"/>
    <cellStyle name="Comma 2 125" xfId="570" xr:uid="{00000000-0005-0000-0000-00006D020000}"/>
    <cellStyle name="Comma 2 125 2" xfId="571" xr:uid="{00000000-0005-0000-0000-00006E020000}"/>
    <cellStyle name="Comma 2 126" xfId="572" xr:uid="{00000000-0005-0000-0000-00006F020000}"/>
    <cellStyle name="Comma 2 126 2" xfId="573" xr:uid="{00000000-0005-0000-0000-000070020000}"/>
    <cellStyle name="Comma 2 127" xfId="574" xr:uid="{00000000-0005-0000-0000-000071020000}"/>
    <cellStyle name="Comma 2 127 2" xfId="575" xr:uid="{00000000-0005-0000-0000-000072020000}"/>
    <cellStyle name="Comma 2 128" xfId="576" xr:uid="{00000000-0005-0000-0000-000073020000}"/>
    <cellStyle name="Comma 2 128 2" xfId="577" xr:uid="{00000000-0005-0000-0000-000074020000}"/>
    <cellStyle name="Comma 2 129" xfId="578" xr:uid="{00000000-0005-0000-0000-000075020000}"/>
    <cellStyle name="Comma 2 129 2" xfId="579" xr:uid="{00000000-0005-0000-0000-000076020000}"/>
    <cellStyle name="Comma 2 13" xfId="580" xr:uid="{00000000-0005-0000-0000-000077020000}"/>
    <cellStyle name="Comma 2 13 2" xfId="581" xr:uid="{00000000-0005-0000-0000-000078020000}"/>
    <cellStyle name="Comma 2 13 2 2" xfId="11935" xr:uid="{00000000-0005-0000-0000-000079020000}"/>
    <cellStyle name="Comma 2 13 3" xfId="582" xr:uid="{00000000-0005-0000-0000-00007A020000}"/>
    <cellStyle name="Comma 2 13 3 2" xfId="583" xr:uid="{00000000-0005-0000-0000-00007B020000}"/>
    <cellStyle name="Comma 2 13 4" xfId="11936" xr:uid="{00000000-0005-0000-0000-00007C020000}"/>
    <cellStyle name="Comma 2 130" xfId="584" xr:uid="{00000000-0005-0000-0000-00007D020000}"/>
    <cellStyle name="Comma 2 130 2" xfId="585" xr:uid="{00000000-0005-0000-0000-00007E020000}"/>
    <cellStyle name="Comma 2 131" xfId="586" xr:uid="{00000000-0005-0000-0000-00007F020000}"/>
    <cellStyle name="Comma 2 131 2" xfId="587" xr:uid="{00000000-0005-0000-0000-000080020000}"/>
    <cellStyle name="Comma 2 132" xfId="588" xr:uid="{00000000-0005-0000-0000-000081020000}"/>
    <cellStyle name="Comma 2 132 2" xfId="589" xr:uid="{00000000-0005-0000-0000-000082020000}"/>
    <cellStyle name="Comma 2 133" xfId="590" xr:uid="{00000000-0005-0000-0000-000083020000}"/>
    <cellStyle name="Comma 2 133 2" xfId="591" xr:uid="{00000000-0005-0000-0000-000084020000}"/>
    <cellStyle name="Comma 2 134" xfId="592" xr:uid="{00000000-0005-0000-0000-000085020000}"/>
    <cellStyle name="Comma 2 134 2" xfId="593" xr:uid="{00000000-0005-0000-0000-000086020000}"/>
    <cellStyle name="Comma 2 135" xfId="594" xr:uid="{00000000-0005-0000-0000-000087020000}"/>
    <cellStyle name="Comma 2 135 2" xfId="595" xr:uid="{00000000-0005-0000-0000-000088020000}"/>
    <cellStyle name="Comma 2 136" xfId="596" xr:uid="{00000000-0005-0000-0000-000089020000}"/>
    <cellStyle name="Comma 2 136 2" xfId="597" xr:uid="{00000000-0005-0000-0000-00008A020000}"/>
    <cellStyle name="Comma 2 137" xfId="598" xr:uid="{00000000-0005-0000-0000-00008B020000}"/>
    <cellStyle name="Comma 2 137 2" xfId="599" xr:uid="{00000000-0005-0000-0000-00008C020000}"/>
    <cellStyle name="Comma 2 138" xfId="600" xr:uid="{00000000-0005-0000-0000-00008D020000}"/>
    <cellStyle name="Comma 2 138 2" xfId="601" xr:uid="{00000000-0005-0000-0000-00008E020000}"/>
    <cellStyle name="Comma 2 139" xfId="602" xr:uid="{00000000-0005-0000-0000-00008F020000}"/>
    <cellStyle name="Comma 2 139 2" xfId="603" xr:uid="{00000000-0005-0000-0000-000090020000}"/>
    <cellStyle name="Comma 2 14" xfId="604" xr:uid="{00000000-0005-0000-0000-000091020000}"/>
    <cellStyle name="Comma 2 14 2" xfId="605" xr:uid="{00000000-0005-0000-0000-000092020000}"/>
    <cellStyle name="Comma 2 14 2 2" xfId="11937" xr:uid="{00000000-0005-0000-0000-000093020000}"/>
    <cellStyle name="Comma 2 14 3" xfId="606" xr:uid="{00000000-0005-0000-0000-000094020000}"/>
    <cellStyle name="Comma 2 14 3 2" xfId="607" xr:uid="{00000000-0005-0000-0000-000095020000}"/>
    <cellStyle name="Comma 2 14 4" xfId="11938" xr:uid="{00000000-0005-0000-0000-000096020000}"/>
    <cellStyle name="Comma 2 140" xfId="608" xr:uid="{00000000-0005-0000-0000-000097020000}"/>
    <cellStyle name="Comma 2 140 2" xfId="609" xr:uid="{00000000-0005-0000-0000-000098020000}"/>
    <cellStyle name="Comma 2 141" xfId="610" xr:uid="{00000000-0005-0000-0000-000099020000}"/>
    <cellStyle name="Comma 2 141 2" xfId="611" xr:uid="{00000000-0005-0000-0000-00009A020000}"/>
    <cellStyle name="Comma 2 142" xfId="612" xr:uid="{00000000-0005-0000-0000-00009B020000}"/>
    <cellStyle name="Comma 2 142 2" xfId="613" xr:uid="{00000000-0005-0000-0000-00009C020000}"/>
    <cellStyle name="Comma 2 143" xfId="614" xr:uid="{00000000-0005-0000-0000-00009D020000}"/>
    <cellStyle name="Comma 2 143 2" xfId="615" xr:uid="{00000000-0005-0000-0000-00009E020000}"/>
    <cellStyle name="Comma 2 144" xfId="616" xr:uid="{00000000-0005-0000-0000-00009F020000}"/>
    <cellStyle name="Comma 2 145" xfId="617" xr:uid="{00000000-0005-0000-0000-0000A0020000}"/>
    <cellStyle name="Comma 2 146" xfId="618" xr:uid="{00000000-0005-0000-0000-0000A1020000}"/>
    <cellStyle name="Comma 2 146 2" xfId="619" xr:uid="{00000000-0005-0000-0000-0000A2020000}"/>
    <cellStyle name="Comma 2 147" xfId="620" xr:uid="{00000000-0005-0000-0000-0000A3020000}"/>
    <cellStyle name="Comma 2 147 2" xfId="621" xr:uid="{00000000-0005-0000-0000-0000A4020000}"/>
    <cellStyle name="Comma 2 148" xfId="622" xr:uid="{00000000-0005-0000-0000-0000A5020000}"/>
    <cellStyle name="Comma 2 148 2" xfId="623" xr:uid="{00000000-0005-0000-0000-0000A6020000}"/>
    <cellStyle name="Comma 2 149" xfId="624" xr:uid="{00000000-0005-0000-0000-0000A7020000}"/>
    <cellStyle name="Comma 2 149 2" xfId="625" xr:uid="{00000000-0005-0000-0000-0000A8020000}"/>
    <cellStyle name="Comma 2 15" xfId="626" xr:uid="{00000000-0005-0000-0000-0000A9020000}"/>
    <cellStyle name="Comma 2 15 2" xfId="627" xr:uid="{00000000-0005-0000-0000-0000AA020000}"/>
    <cellStyle name="Comma 2 15 2 2" xfId="11939" xr:uid="{00000000-0005-0000-0000-0000AB020000}"/>
    <cellStyle name="Comma 2 15 3" xfId="628" xr:uid="{00000000-0005-0000-0000-0000AC020000}"/>
    <cellStyle name="Comma 2 15 3 2" xfId="629" xr:uid="{00000000-0005-0000-0000-0000AD020000}"/>
    <cellStyle name="Comma 2 15 4" xfId="11940" xr:uid="{00000000-0005-0000-0000-0000AE020000}"/>
    <cellStyle name="Comma 2 150" xfId="630" xr:uid="{00000000-0005-0000-0000-0000AF020000}"/>
    <cellStyle name="Comma 2 150 2" xfId="631" xr:uid="{00000000-0005-0000-0000-0000B0020000}"/>
    <cellStyle name="Comma 2 151" xfId="632" xr:uid="{00000000-0005-0000-0000-0000B1020000}"/>
    <cellStyle name="Comma 2 152" xfId="633" xr:uid="{00000000-0005-0000-0000-0000B2020000}"/>
    <cellStyle name="Comma 2 152 2" xfId="634" xr:uid="{00000000-0005-0000-0000-0000B3020000}"/>
    <cellStyle name="Comma 2 153" xfId="635" xr:uid="{00000000-0005-0000-0000-0000B4020000}"/>
    <cellStyle name="Comma 2 154" xfId="636" xr:uid="{00000000-0005-0000-0000-0000B5020000}"/>
    <cellStyle name="Comma 2 16" xfId="637" xr:uid="{00000000-0005-0000-0000-0000B6020000}"/>
    <cellStyle name="Comma 2 16 2" xfId="638" xr:uid="{00000000-0005-0000-0000-0000B7020000}"/>
    <cellStyle name="Comma 2 16 2 2" xfId="11941" xr:uid="{00000000-0005-0000-0000-0000B8020000}"/>
    <cellStyle name="Comma 2 16 3" xfId="639" xr:uid="{00000000-0005-0000-0000-0000B9020000}"/>
    <cellStyle name="Comma 2 16 3 2" xfId="640" xr:uid="{00000000-0005-0000-0000-0000BA020000}"/>
    <cellStyle name="Comma 2 16 4" xfId="11942" xr:uid="{00000000-0005-0000-0000-0000BB020000}"/>
    <cellStyle name="Comma 2 17" xfId="641" xr:uid="{00000000-0005-0000-0000-0000BC020000}"/>
    <cellStyle name="Comma 2 17 2" xfId="642" xr:uid="{00000000-0005-0000-0000-0000BD020000}"/>
    <cellStyle name="Comma 2 17 2 2" xfId="643" xr:uid="{00000000-0005-0000-0000-0000BE020000}"/>
    <cellStyle name="Comma 2 17 3" xfId="11943" xr:uid="{00000000-0005-0000-0000-0000BF020000}"/>
    <cellStyle name="Comma 2 18" xfId="644" xr:uid="{00000000-0005-0000-0000-0000C0020000}"/>
    <cellStyle name="Comma 2 18 2" xfId="645" xr:uid="{00000000-0005-0000-0000-0000C1020000}"/>
    <cellStyle name="Comma 2 18 3" xfId="11944" xr:uid="{00000000-0005-0000-0000-0000C2020000}"/>
    <cellStyle name="Comma 2 19" xfId="646" xr:uid="{00000000-0005-0000-0000-0000C3020000}"/>
    <cellStyle name="Comma 2 19 2" xfId="647" xr:uid="{00000000-0005-0000-0000-0000C4020000}"/>
    <cellStyle name="Comma 2 19 3" xfId="11945" xr:uid="{00000000-0005-0000-0000-0000C5020000}"/>
    <cellStyle name="Comma 2 2" xfId="648" xr:uid="{00000000-0005-0000-0000-0000C6020000}"/>
    <cellStyle name="Comma 2 2 10" xfId="649" xr:uid="{00000000-0005-0000-0000-0000C7020000}"/>
    <cellStyle name="Comma 2 2 10 2" xfId="650" xr:uid="{00000000-0005-0000-0000-0000C8020000}"/>
    <cellStyle name="Comma 2 2 11" xfId="651" xr:uid="{00000000-0005-0000-0000-0000C9020000}"/>
    <cellStyle name="Comma 2 2 11 2" xfId="652" xr:uid="{00000000-0005-0000-0000-0000CA020000}"/>
    <cellStyle name="Comma 2 2 12" xfId="653" xr:uid="{00000000-0005-0000-0000-0000CB020000}"/>
    <cellStyle name="Comma 2 2 12 2" xfId="654" xr:uid="{00000000-0005-0000-0000-0000CC020000}"/>
    <cellStyle name="Comma 2 2 12 2 2" xfId="655" xr:uid="{00000000-0005-0000-0000-0000CD020000}"/>
    <cellStyle name="Comma 2 2 12 3" xfId="656" xr:uid="{00000000-0005-0000-0000-0000CE020000}"/>
    <cellStyle name="Comma 2 2 12 4" xfId="11946" xr:uid="{00000000-0005-0000-0000-0000CF020000}"/>
    <cellStyle name="Comma 2 2 12 5" xfId="11947" xr:uid="{00000000-0005-0000-0000-0000D0020000}"/>
    <cellStyle name="Comma 2 2 13" xfId="657" xr:uid="{00000000-0005-0000-0000-0000D1020000}"/>
    <cellStyle name="Comma 2 2 13 2" xfId="658" xr:uid="{00000000-0005-0000-0000-0000D2020000}"/>
    <cellStyle name="Comma 2 2 14" xfId="659" xr:uid="{00000000-0005-0000-0000-0000D3020000}"/>
    <cellStyle name="Comma 2 2 14 2" xfId="660" xr:uid="{00000000-0005-0000-0000-0000D4020000}"/>
    <cellStyle name="Comma 2 2 14 2 2" xfId="661" xr:uid="{00000000-0005-0000-0000-0000D5020000}"/>
    <cellStyle name="Comma 2 2 14 3" xfId="662" xr:uid="{00000000-0005-0000-0000-0000D6020000}"/>
    <cellStyle name="Comma 2 2 14 4" xfId="11948" xr:uid="{00000000-0005-0000-0000-0000D7020000}"/>
    <cellStyle name="Comma 2 2 14 5" xfId="11949" xr:uid="{00000000-0005-0000-0000-0000D8020000}"/>
    <cellStyle name="Comma 2 2 15" xfId="663" xr:uid="{00000000-0005-0000-0000-0000D9020000}"/>
    <cellStyle name="Comma 2 2 15 2" xfId="664" xr:uid="{00000000-0005-0000-0000-0000DA020000}"/>
    <cellStyle name="Comma 2 2 15 2 2" xfId="665" xr:uid="{00000000-0005-0000-0000-0000DB020000}"/>
    <cellStyle name="Comma 2 2 15 3" xfId="666" xr:uid="{00000000-0005-0000-0000-0000DC020000}"/>
    <cellStyle name="Comma 2 2 15 4" xfId="11950" xr:uid="{00000000-0005-0000-0000-0000DD020000}"/>
    <cellStyle name="Comma 2 2 15 5" xfId="11951" xr:uid="{00000000-0005-0000-0000-0000DE020000}"/>
    <cellStyle name="Comma 2 2 16" xfId="667" xr:uid="{00000000-0005-0000-0000-0000DF020000}"/>
    <cellStyle name="Comma 2 2 16 2" xfId="668" xr:uid="{00000000-0005-0000-0000-0000E0020000}"/>
    <cellStyle name="Comma 2 2 16 2 2" xfId="669" xr:uid="{00000000-0005-0000-0000-0000E1020000}"/>
    <cellStyle name="Comma 2 2 16 3" xfId="670" xr:uid="{00000000-0005-0000-0000-0000E2020000}"/>
    <cellStyle name="Comma 2 2 16 4" xfId="11952" xr:uid="{00000000-0005-0000-0000-0000E3020000}"/>
    <cellStyle name="Comma 2 2 16 5" xfId="11953" xr:uid="{00000000-0005-0000-0000-0000E4020000}"/>
    <cellStyle name="Comma 2 2 17" xfId="671" xr:uid="{00000000-0005-0000-0000-0000E5020000}"/>
    <cellStyle name="Comma 2 2 17 2" xfId="672" xr:uid="{00000000-0005-0000-0000-0000E6020000}"/>
    <cellStyle name="Comma 2 2 17 2 2" xfId="673" xr:uid="{00000000-0005-0000-0000-0000E7020000}"/>
    <cellStyle name="Comma 2 2 17 3" xfId="674" xr:uid="{00000000-0005-0000-0000-0000E8020000}"/>
    <cellStyle name="Comma 2 2 17 4" xfId="11954" xr:uid="{00000000-0005-0000-0000-0000E9020000}"/>
    <cellStyle name="Comma 2 2 17 5" xfId="11955" xr:uid="{00000000-0005-0000-0000-0000EA020000}"/>
    <cellStyle name="Comma 2 2 18" xfId="675" xr:uid="{00000000-0005-0000-0000-0000EB020000}"/>
    <cellStyle name="Comma 2 2 18 2" xfId="11956" xr:uid="{00000000-0005-0000-0000-0000EC020000}"/>
    <cellStyle name="Comma 2 2 19" xfId="676" xr:uid="{00000000-0005-0000-0000-0000ED020000}"/>
    <cellStyle name="Comma 2 2 2" xfId="677" xr:uid="{00000000-0005-0000-0000-0000EE020000}"/>
    <cellStyle name="Comma 2 2 2 10" xfId="678" xr:uid="{00000000-0005-0000-0000-0000EF020000}"/>
    <cellStyle name="Comma 2 2 2 11" xfId="679" xr:uid="{00000000-0005-0000-0000-0000F0020000}"/>
    <cellStyle name="Comma 2 2 2 12" xfId="680" xr:uid="{00000000-0005-0000-0000-0000F1020000}"/>
    <cellStyle name="Comma 2 2 2 13" xfId="681" xr:uid="{00000000-0005-0000-0000-0000F2020000}"/>
    <cellStyle name="Comma 2 2 2 14" xfId="682" xr:uid="{00000000-0005-0000-0000-0000F3020000}"/>
    <cellStyle name="Comma 2 2 2 15" xfId="683" xr:uid="{00000000-0005-0000-0000-0000F4020000}"/>
    <cellStyle name="Comma 2 2 2 16" xfId="684" xr:uid="{00000000-0005-0000-0000-0000F5020000}"/>
    <cellStyle name="Comma 2 2 2 17" xfId="685" xr:uid="{00000000-0005-0000-0000-0000F6020000}"/>
    <cellStyle name="Comma 2 2 2 18" xfId="686" xr:uid="{00000000-0005-0000-0000-0000F7020000}"/>
    <cellStyle name="Comma 2 2 2 18 2" xfId="687" xr:uid="{00000000-0005-0000-0000-0000F8020000}"/>
    <cellStyle name="Comma 2 2 2 19" xfId="688" xr:uid="{00000000-0005-0000-0000-0000F9020000}"/>
    <cellStyle name="Comma 2 2 2 19 2" xfId="689" xr:uid="{00000000-0005-0000-0000-0000FA020000}"/>
    <cellStyle name="Comma 2 2 2 2" xfId="690" xr:uid="{00000000-0005-0000-0000-0000FB020000}"/>
    <cellStyle name="Comma 2 2 2 2 10" xfId="691" xr:uid="{00000000-0005-0000-0000-0000FC020000}"/>
    <cellStyle name="Comma 2 2 2 2 10 2" xfId="692" xr:uid="{00000000-0005-0000-0000-0000FD020000}"/>
    <cellStyle name="Comma 2 2 2 2 10 2 2" xfId="693" xr:uid="{00000000-0005-0000-0000-0000FE020000}"/>
    <cellStyle name="Comma 2 2 2 2 10 3" xfId="694" xr:uid="{00000000-0005-0000-0000-0000FF020000}"/>
    <cellStyle name="Comma 2 2 2 2 10 4" xfId="11957" xr:uid="{00000000-0005-0000-0000-000000030000}"/>
    <cellStyle name="Comma 2 2 2 2 10 5" xfId="11958" xr:uid="{00000000-0005-0000-0000-000001030000}"/>
    <cellStyle name="Comma 2 2 2 2 11" xfId="695" xr:uid="{00000000-0005-0000-0000-000002030000}"/>
    <cellStyle name="Comma 2 2 2 2 11 2" xfId="696" xr:uid="{00000000-0005-0000-0000-000003030000}"/>
    <cellStyle name="Comma 2 2 2 2 11 2 2" xfId="697" xr:uid="{00000000-0005-0000-0000-000004030000}"/>
    <cellStyle name="Comma 2 2 2 2 11 3" xfId="698" xr:uid="{00000000-0005-0000-0000-000005030000}"/>
    <cellStyle name="Comma 2 2 2 2 11 4" xfId="11959" xr:uid="{00000000-0005-0000-0000-000006030000}"/>
    <cellStyle name="Comma 2 2 2 2 11 5" xfId="11960" xr:uid="{00000000-0005-0000-0000-000007030000}"/>
    <cellStyle name="Comma 2 2 2 2 12" xfId="699" xr:uid="{00000000-0005-0000-0000-000008030000}"/>
    <cellStyle name="Comma 2 2 2 2 12 2" xfId="700" xr:uid="{00000000-0005-0000-0000-000009030000}"/>
    <cellStyle name="Comma 2 2 2 2 12 2 2" xfId="701" xr:uid="{00000000-0005-0000-0000-00000A030000}"/>
    <cellStyle name="Comma 2 2 2 2 12 3" xfId="702" xr:uid="{00000000-0005-0000-0000-00000B030000}"/>
    <cellStyle name="Comma 2 2 2 2 12 4" xfId="11961" xr:uid="{00000000-0005-0000-0000-00000C030000}"/>
    <cellStyle name="Comma 2 2 2 2 12 5" xfId="11962" xr:uid="{00000000-0005-0000-0000-00000D030000}"/>
    <cellStyle name="Comma 2 2 2 2 13" xfId="703" xr:uid="{00000000-0005-0000-0000-00000E030000}"/>
    <cellStyle name="Comma 2 2 2 2 13 2" xfId="704" xr:uid="{00000000-0005-0000-0000-00000F030000}"/>
    <cellStyle name="Comma 2 2 2 2 13 2 2" xfId="705" xr:uid="{00000000-0005-0000-0000-000010030000}"/>
    <cellStyle name="Comma 2 2 2 2 13 3" xfId="706" xr:uid="{00000000-0005-0000-0000-000011030000}"/>
    <cellStyle name="Comma 2 2 2 2 13 4" xfId="11963" xr:uid="{00000000-0005-0000-0000-000012030000}"/>
    <cellStyle name="Comma 2 2 2 2 13 5" xfId="11964" xr:uid="{00000000-0005-0000-0000-000013030000}"/>
    <cellStyle name="Comma 2 2 2 2 14" xfId="707" xr:uid="{00000000-0005-0000-0000-000014030000}"/>
    <cellStyle name="Comma 2 2 2 2 14 2" xfId="708" xr:uid="{00000000-0005-0000-0000-000015030000}"/>
    <cellStyle name="Comma 2 2 2 2 14 2 2" xfId="709" xr:uid="{00000000-0005-0000-0000-000016030000}"/>
    <cellStyle name="Comma 2 2 2 2 14 3" xfId="710" xr:uid="{00000000-0005-0000-0000-000017030000}"/>
    <cellStyle name="Comma 2 2 2 2 14 4" xfId="11965" xr:uid="{00000000-0005-0000-0000-000018030000}"/>
    <cellStyle name="Comma 2 2 2 2 14 5" xfId="11966" xr:uid="{00000000-0005-0000-0000-000019030000}"/>
    <cellStyle name="Comma 2 2 2 2 15" xfId="711" xr:uid="{00000000-0005-0000-0000-00001A030000}"/>
    <cellStyle name="Comma 2 2 2 2 15 2" xfId="712" xr:uid="{00000000-0005-0000-0000-00001B030000}"/>
    <cellStyle name="Comma 2 2 2 2 15 2 2" xfId="713" xr:uid="{00000000-0005-0000-0000-00001C030000}"/>
    <cellStyle name="Comma 2 2 2 2 15 3" xfId="714" xr:uid="{00000000-0005-0000-0000-00001D030000}"/>
    <cellStyle name="Comma 2 2 2 2 15 4" xfId="11967" xr:uid="{00000000-0005-0000-0000-00001E030000}"/>
    <cellStyle name="Comma 2 2 2 2 15 5" xfId="11968" xr:uid="{00000000-0005-0000-0000-00001F030000}"/>
    <cellStyle name="Comma 2 2 2 2 16" xfId="715" xr:uid="{00000000-0005-0000-0000-000020030000}"/>
    <cellStyle name="Comma 2 2 2 2 16 2" xfId="716" xr:uid="{00000000-0005-0000-0000-000021030000}"/>
    <cellStyle name="Comma 2 2 2 2 16 2 2" xfId="11969" xr:uid="{00000000-0005-0000-0000-000022030000}"/>
    <cellStyle name="Comma 2 2 2 2 16 3" xfId="11970" xr:uid="{00000000-0005-0000-0000-000023030000}"/>
    <cellStyle name="Comma 2 2 2 2 16 4" xfId="11971" xr:uid="{00000000-0005-0000-0000-000024030000}"/>
    <cellStyle name="Comma 2 2 2 2 17" xfId="717" xr:uid="{00000000-0005-0000-0000-000025030000}"/>
    <cellStyle name="Comma 2 2 2 2 17 2" xfId="718" xr:uid="{00000000-0005-0000-0000-000026030000}"/>
    <cellStyle name="Comma 2 2 2 2 17 2 2" xfId="11972" xr:uid="{00000000-0005-0000-0000-000027030000}"/>
    <cellStyle name="Comma 2 2 2 2 17 3" xfId="11973" xr:uid="{00000000-0005-0000-0000-000028030000}"/>
    <cellStyle name="Comma 2 2 2 2 17 4" xfId="11974" xr:uid="{00000000-0005-0000-0000-000029030000}"/>
    <cellStyle name="Comma 2 2 2 2 2" xfId="719" xr:uid="{00000000-0005-0000-0000-00002A030000}"/>
    <cellStyle name="Comma 2 2 2 2 2 2" xfId="720" xr:uid="{00000000-0005-0000-0000-00002B030000}"/>
    <cellStyle name="Comma 2 2 2 2 2 2 2" xfId="721" xr:uid="{00000000-0005-0000-0000-00002C030000}"/>
    <cellStyle name="Comma 2 2 2 2 2 2 2 2" xfId="722" xr:uid="{00000000-0005-0000-0000-00002D030000}"/>
    <cellStyle name="Comma 2 2 2 2 2 2 2 2 2" xfId="723" xr:uid="{00000000-0005-0000-0000-00002E030000}"/>
    <cellStyle name="Comma 2 2 2 2 2 2 2 3" xfId="724" xr:uid="{00000000-0005-0000-0000-00002F030000}"/>
    <cellStyle name="Comma 2 2 2 2 2 2 2 4" xfId="11975" xr:uid="{00000000-0005-0000-0000-000030030000}"/>
    <cellStyle name="Comma 2 2 2 2 2 2 2 5" xfId="11976" xr:uid="{00000000-0005-0000-0000-000031030000}"/>
    <cellStyle name="Comma 2 2 2 2 2 2 3" xfId="725" xr:uid="{00000000-0005-0000-0000-000032030000}"/>
    <cellStyle name="Comma 2 2 2 2 2 2 3 2" xfId="726" xr:uid="{00000000-0005-0000-0000-000033030000}"/>
    <cellStyle name="Comma 2 2 2 2 2 2 3 2 2" xfId="727" xr:uid="{00000000-0005-0000-0000-000034030000}"/>
    <cellStyle name="Comma 2 2 2 2 2 2 3 3" xfId="728" xr:uid="{00000000-0005-0000-0000-000035030000}"/>
    <cellStyle name="Comma 2 2 2 2 2 2 3 4" xfId="11977" xr:uid="{00000000-0005-0000-0000-000036030000}"/>
    <cellStyle name="Comma 2 2 2 2 2 2 3 5" xfId="11978" xr:uid="{00000000-0005-0000-0000-000037030000}"/>
    <cellStyle name="Comma 2 2 2 2 2 2 4" xfId="729" xr:uid="{00000000-0005-0000-0000-000038030000}"/>
    <cellStyle name="Comma 2 2 2 2 2 2 4 2" xfId="730" xr:uid="{00000000-0005-0000-0000-000039030000}"/>
    <cellStyle name="Comma 2 2 2 2 2 2 4 2 2" xfId="731" xr:uid="{00000000-0005-0000-0000-00003A030000}"/>
    <cellStyle name="Comma 2 2 2 2 2 2 4 3" xfId="732" xr:uid="{00000000-0005-0000-0000-00003B030000}"/>
    <cellStyle name="Comma 2 2 2 2 2 2 4 4" xfId="11979" xr:uid="{00000000-0005-0000-0000-00003C030000}"/>
    <cellStyle name="Comma 2 2 2 2 2 2 4 5" xfId="11980" xr:uid="{00000000-0005-0000-0000-00003D030000}"/>
    <cellStyle name="Comma 2 2 2 2 2 2 5" xfId="733" xr:uid="{00000000-0005-0000-0000-00003E030000}"/>
    <cellStyle name="Comma 2 2 2 2 2 2 5 2" xfId="734" xr:uid="{00000000-0005-0000-0000-00003F030000}"/>
    <cellStyle name="Comma 2 2 2 2 2 2 5 2 2" xfId="735" xr:uid="{00000000-0005-0000-0000-000040030000}"/>
    <cellStyle name="Comma 2 2 2 2 2 2 5 3" xfId="736" xr:uid="{00000000-0005-0000-0000-000041030000}"/>
    <cellStyle name="Comma 2 2 2 2 2 2 5 4" xfId="11981" xr:uid="{00000000-0005-0000-0000-000042030000}"/>
    <cellStyle name="Comma 2 2 2 2 2 2 5 5" xfId="11982" xr:uid="{00000000-0005-0000-0000-000043030000}"/>
    <cellStyle name="Comma 2 2 2 2 2 3" xfId="737" xr:uid="{00000000-0005-0000-0000-000044030000}"/>
    <cellStyle name="Comma 2 2 2 2 2 4" xfId="738" xr:uid="{00000000-0005-0000-0000-000045030000}"/>
    <cellStyle name="Comma 2 2 2 2 2 5" xfId="739" xr:uid="{00000000-0005-0000-0000-000046030000}"/>
    <cellStyle name="Comma 2 2 2 2 2 6" xfId="740" xr:uid="{00000000-0005-0000-0000-000047030000}"/>
    <cellStyle name="Comma 2 2 2 2 2 6 2" xfId="741" xr:uid="{00000000-0005-0000-0000-000048030000}"/>
    <cellStyle name="Comma 2 2 2 2 2 7" xfId="742" xr:uid="{00000000-0005-0000-0000-000049030000}"/>
    <cellStyle name="Comma 2 2 2 2 2 8" xfId="11983" xr:uid="{00000000-0005-0000-0000-00004A030000}"/>
    <cellStyle name="Comma 2 2 2 2 2 9" xfId="11984" xr:uid="{00000000-0005-0000-0000-00004B030000}"/>
    <cellStyle name="Comma 2 2 2 2 3" xfId="743" xr:uid="{00000000-0005-0000-0000-00004C030000}"/>
    <cellStyle name="Comma 2 2 2 2 3 2" xfId="744" xr:uid="{00000000-0005-0000-0000-00004D030000}"/>
    <cellStyle name="Comma 2 2 2 2 3 2 2" xfId="745" xr:uid="{00000000-0005-0000-0000-00004E030000}"/>
    <cellStyle name="Comma 2 2 2 2 3 3" xfId="746" xr:uid="{00000000-0005-0000-0000-00004F030000}"/>
    <cellStyle name="Comma 2 2 2 2 3 4" xfId="11985" xr:uid="{00000000-0005-0000-0000-000050030000}"/>
    <cellStyle name="Comma 2 2 2 2 3 5" xfId="11986" xr:uid="{00000000-0005-0000-0000-000051030000}"/>
    <cellStyle name="Comma 2 2 2 2 4" xfId="747" xr:uid="{00000000-0005-0000-0000-000052030000}"/>
    <cellStyle name="Comma 2 2 2 2 4 2" xfId="748" xr:uid="{00000000-0005-0000-0000-000053030000}"/>
    <cellStyle name="Comma 2 2 2 2 4 2 2" xfId="749" xr:uid="{00000000-0005-0000-0000-000054030000}"/>
    <cellStyle name="Comma 2 2 2 2 4 3" xfId="750" xr:uid="{00000000-0005-0000-0000-000055030000}"/>
    <cellStyle name="Comma 2 2 2 2 4 4" xfId="11987" xr:uid="{00000000-0005-0000-0000-000056030000}"/>
    <cellStyle name="Comma 2 2 2 2 4 5" xfId="11988" xr:uid="{00000000-0005-0000-0000-000057030000}"/>
    <cellStyle name="Comma 2 2 2 2 5" xfId="751" xr:uid="{00000000-0005-0000-0000-000058030000}"/>
    <cellStyle name="Comma 2 2 2 2 5 2" xfId="752" xr:uid="{00000000-0005-0000-0000-000059030000}"/>
    <cellStyle name="Comma 2 2 2 2 5 2 2" xfId="753" xr:uid="{00000000-0005-0000-0000-00005A030000}"/>
    <cellStyle name="Comma 2 2 2 2 5 3" xfId="754" xr:uid="{00000000-0005-0000-0000-00005B030000}"/>
    <cellStyle name="Comma 2 2 2 2 5 4" xfId="11989" xr:uid="{00000000-0005-0000-0000-00005C030000}"/>
    <cellStyle name="Comma 2 2 2 2 5 5" xfId="11990" xr:uid="{00000000-0005-0000-0000-00005D030000}"/>
    <cellStyle name="Comma 2 2 2 2 6" xfId="755" xr:uid="{00000000-0005-0000-0000-00005E030000}"/>
    <cellStyle name="Comma 2 2 2 2 6 2" xfId="756" xr:uid="{00000000-0005-0000-0000-00005F030000}"/>
    <cellStyle name="Comma 2 2 2 2 6 2 2" xfId="757" xr:uid="{00000000-0005-0000-0000-000060030000}"/>
    <cellStyle name="Comma 2 2 2 2 6 3" xfId="758" xr:uid="{00000000-0005-0000-0000-000061030000}"/>
    <cellStyle name="Comma 2 2 2 2 6 4" xfId="11991" xr:uid="{00000000-0005-0000-0000-000062030000}"/>
    <cellStyle name="Comma 2 2 2 2 6 5" xfId="11992" xr:uid="{00000000-0005-0000-0000-000063030000}"/>
    <cellStyle name="Comma 2 2 2 2 7" xfId="759" xr:uid="{00000000-0005-0000-0000-000064030000}"/>
    <cellStyle name="Comma 2 2 2 2 7 2" xfId="760" xr:uid="{00000000-0005-0000-0000-000065030000}"/>
    <cellStyle name="Comma 2 2 2 2 7 2 2" xfId="761" xr:uid="{00000000-0005-0000-0000-000066030000}"/>
    <cellStyle name="Comma 2 2 2 2 7 3" xfId="762" xr:uid="{00000000-0005-0000-0000-000067030000}"/>
    <cellStyle name="Comma 2 2 2 2 7 4" xfId="11993" xr:uid="{00000000-0005-0000-0000-000068030000}"/>
    <cellStyle name="Comma 2 2 2 2 7 5" xfId="11994" xr:uid="{00000000-0005-0000-0000-000069030000}"/>
    <cellStyle name="Comma 2 2 2 2 8" xfId="763" xr:uid="{00000000-0005-0000-0000-00006A030000}"/>
    <cellStyle name="Comma 2 2 2 2 8 2" xfId="764" xr:uid="{00000000-0005-0000-0000-00006B030000}"/>
    <cellStyle name="Comma 2 2 2 2 8 2 2" xfId="765" xr:uid="{00000000-0005-0000-0000-00006C030000}"/>
    <cellStyle name="Comma 2 2 2 2 8 3" xfId="766" xr:uid="{00000000-0005-0000-0000-00006D030000}"/>
    <cellStyle name="Comma 2 2 2 2 8 4" xfId="11995" xr:uid="{00000000-0005-0000-0000-00006E030000}"/>
    <cellStyle name="Comma 2 2 2 2 8 5" xfId="11996" xr:uid="{00000000-0005-0000-0000-00006F030000}"/>
    <cellStyle name="Comma 2 2 2 2 9" xfId="767" xr:uid="{00000000-0005-0000-0000-000070030000}"/>
    <cellStyle name="Comma 2 2 2 2 9 2" xfId="768" xr:uid="{00000000-0005-0000-0000-000071030000}"/>
    <cellStyle name="Comma 2 2 2 2 9 2 2" xfId="769" xr:uid="{00000000-0005-0000-0000-000072030000}"/>
    <cellStyle name="Comma 2 2 2 2 9 3" xfId="770" xr:uid="{00000000-0005-0000-0000-000073030000}"/>
    <cellStyle name="Comma 2 2 2 2 9 4" xfId="11997" xr:uid="{00000000-0005-0000-0000-000074030000}"/>
    <cellStyle name="Comma 2 2 2 2 9 5" xfId="11998" xr:uid="{00000000-0005-0000-0000-000075030000}"/>
    <cellStyle name="Comma 2 2 2 20" xfId="771" xr:uid="{00000000-0005-0000-0000-000076030000}"/>
    <cellStyle name="Comma 2 2 2 21" xfId="11999" xr:uid="{00000000-0005-0000-0000-000077030000}"/>
    <cellStyle name="Comma 2 2 2 3" xfId="772" xr:uid="{00000000-0005-0000-0000-000078030000}"/>
    <cellStyle name="Comma 2 2 2 3 2" xfId="773" xr:uid="{00000000-0005-0000-0000-000079030000}"/>
    <cellStyle name="Comma 2 2 2 3 2 2" xfId="774" xr:uid="{00000000-0005-0000-0000-00007A030000}"/>
    <cellStyle name="Comma 2 2 2 4" xfId="775" xr:uid="{00000000-0005-0000-0000-00007B030000}"/>
    <cellStyle name="Comma 2 2 2 4 2" xfId="776" xr:uid="{00000000-0005-0000-0000-00007C030000}"/>
    <cellStyle name="Comma 2 2 2 4 2 2" xfId="777" xr:uid="{00000000-0005-0000-0000-00007D030000}"/>
    <cellStyle name="Comma 2 2 2 5" xfId="778" xr:uid="{00000000-0005-0000-0000-00007E030000}"/>
    <cellStyle name="Comma 2 2 2 5 2" xfId="779" xr:uid="{00000000-0005-0000-0000-00007F030000}"/>
    <cellStyle name="Comma 2 2 2 5 2 2" xfId="780" xr:uid="{00000000-0005-0000-0000-000080030000}"/>
    <cellStyle name="Comma 2 2 2 6" xfId="781" xr:uid="{00000000-0005-0000-0000-000081030000}"/>
    <cellStyle name="Comma 2 2 2 6 2" xfId="782" xr:uid="{00000000-0005-0000-0000-000082030000}"/>
    <cellStyle name="Comma 2 2 2 6 2 2" xfId="783" xr:uid="{00000000-0005-0000-0000-000083030000}"/>
    <cellStyle name="Comma 2 2 2 7" xfId="784" xr:uid="{00000000-0005-0000-0000-000084030000}"/>
    <cellStyle name="Comma 2 2 2 7 2" xfId="785" xr:uid="{00000000-0005-0000-0000-000085030000}"/>
    <cellStyle name="Comma 2 2 2 7 2 2" xfId="786" xr:uid="{00000000-0005-0000-0000-000086030000}"/>
    <cellStyle name="Comma 2 2 2 8" xfId="787" xr:uid="{00000000-0005-0000-0000-000087030000}"/>
    <cellStyle name="Comma 2 2 2 8 2" xfId="788" xr:uid="{00000000-0005-0000-0000-000088030000}"/>
    <cellStyle name="Comma 2 2 2 8 2 2" xfId="789" xr:uid="{00000000-0005-0000-0000-000089030000}"/>
    <cellStyle name="Comma 2 2 2 9" xfId="790" xr:uid="{00000000-0005-0000-0000-00008A030000}"/>
    <cellStyle name="Comma 2 2 2 9 2" xfId="791" xr:uid="{00000000-0005-0000-0000-00008B030000}"/>
    <cellStyle name="Comma 2 2 2 9 2 2" xfId="792" xr:uid="{00000000-0005-0000-0000-00008C030000}"/>
    <cellStyle name="Comma 2 2 20" xfId="793" xr:uid="{00000000-0005-0000-0000-00008D030000}"/>
    <cellStyle name="Comma 2 2 20 2" xfId="12000" xr:uid="{00000000-0005-0000-0000-00008E030000}"/>
    <cellStyle name="Comma 2 2 21" xfId="794" xr:uid="{00000000-0005-0000-0000-00008F030000}"/>
    <cellStyle name="Comma 2 2 3" xfId="795" xr:uid="{00000000-0005-0000-0000-000090030000}"/>
    <cellStyle name="Comma 2 2 3 2" xfId="796" xr:uid="{00000000-0005-0000-0000-000091030000}"/>
    <cellStyle name="Comma 2 2 3 2 2" xfId="12001" xr:uid="{00000000-0005-0000-0000-000092030000}"/>
    <cellStyle name="Comma 2 2 3 3" xfId="797" xr:uid="{00000000-0005-0000-0000-000093030000}"/>
    <cellStyle name="Comma 2 2 3 3 2" xfId="798" xr:uid="{00000000-0005-0000-0000-000094030000}"/>
    <cellStyle name="Comma 2 2 3 4" xfId="12002" xr:uid="{00000000-0005-0000-0000-000095030000}"/>
    <cellStyle name="Comma 2 2 4" xfId="799" xr:uid="{00000000-0005-0000-0000-000096030000}"/>
    <cellStyle name="Comma 2 2 4 2" xfId="800" xr:uid="{00000000-0005-0000-0000-000097030000}"/>
    <cellStyle name="Comma 2 2 4 2 2" xfId="12003" xr:uid="{00000000-0005-0000-0000-000098030000}"/>
    <cellStyle name="Comma 2 2 4 3" xfId="801" xr:uid="{00000000-0005-0000-0000-000099030000}"/>
    <cellStyle name="Comma 2 2 4 3 2" xfId="802" xr:uid="{00000000-0005-0000-0000-00009A030000}"/>
    <cellStyle name="Comma 2 2 4 4" xfId="12004" xr:uid="{00000000-0005-0000-0000-00009B030000}"/>
    <cellStyle name="Comma 2 2 5" xfId="803" xr:uid="{00000000-0005-0000-0000-00009C030000}"/>
    <cellStyle name="Comma 2 2 5 2" xfId="804" xr:uid="{00000000-0005-0000-0000-00009D030000}"/>
    <cellStyle name="Comma 2 2 5 2 2" xfId="12005" xr:uid="{00000000-0005-0000-0000-00009E030000}"/>
    <cellStyle name="Comma 2 2 5 3" xfId="805" xr:uid="{00000000-0005-0000-0000-00009F030000}"/>
    <cellStyle name="Comma 2 2 5 3 2" xfId="806" xr:uid="{00000000-0005-0000-0000-0000A0030000}"/>
    <cellStyle name="Comma 2 2 5 4" xfId="12006" xr:uid="{00000000-0005-0000-0000-0000A1030000}"/>
    <cellStyle name="Comma 2 2 6" xfId="807" xr:uid="{00000000-0005-0000-0000-0000A2030000}"/>
    <cellStyle name="Comma 2 2 6 2" xfId="808" xr:uid="{00000000-0005-0000-0000-0000A3030000}"/>
    <cellStyle name="Comma 2 2 6 2 2" xfId="12007" xr:uid="{00000000-0005-0000-0000-0000A4030000}"/>
    <cellStyle name="Comma 2 2 6 3" xfId="809" xr:uid="{00000000-0005-0000-0000-0000A5030000}"/>
    <cellStyle name="Comma 2 2 6 3 2" xfId="810" xr:uid="{00000000-0005-0000-0000-0000A6030000}"/>
    <cellStyle name="Comma 2 2 6 4" xfId="12008" xr:uid="{00000000-0005-0000-0000-0000A7030000}"/>
    <cellStyle name="Comma 2 2 7" xfId="811" xr:uid="{00000000-0005-0000-0000-0000A8030000}"/>
    <cellStyle name="Comma 2 2 7 2" xfId="812" xr:uid="{00000000-0005-0000-0000-0000A9030000}"/>
    <cellStyle name="Comma 2 2 7 2 2" xfId="12009" xr:uid="{00000000-0005-0000-0000-0000AA030000}"/>
    <cellStyle name="Comma 2 2 7 3" xfId="813" xr:uid="{00000000-0005-0000-0000-0000AB030000}"/>
    <cellStyle name="Comma 2 2 7 3 2" xfId="814" xr:uid="{00000000-0005-0000-0000-0000AC030000}"/>
    <cellStyle name="Comma 2 2 7 4" xfId="12010" xr:uid="{00000000-0005-0000-0000-0000AD030000}"/>
    <cellStyle name="Comma 2 2 8" xfId="815" xr:uid="{00000000-0005-0000-0000-0000AE030000}"/>
    <cellStyle name="Comma 2 2 8 2" xfId="816" xr:uid="{00000000-0005-0000-0000-0000AF030000}"/>
    <cellStyle name="Comma 2 2 8 2 2" xfId="12011" xr:uid="{00000000-0005-0000-0000-0000B0030000}"/>
    <cellStyle name="Comma 2 2 8 3" xfId="817" xr:uid="{00000000-0005-0000-0000-0000B1030000}"/>
    <cellStyle name="Comma 2 2 8 3 2" xfId="818" xr:uid="{00000000-0005-0000-0000-0000B2030000}"/>
    <cellStyle name="Comma 2 2 8 4" xfId="12012" xr:uid="{00000000-0005-0000-0000-0000B3030000}"/>
    <cellStyle name="Comma 2 2 9" xfId="819" xr:uid="{00000000-0005-0000-0000-0000B4030000}"/>
    <cellStyle name="Comma 2 2 9 2" xfId="820" xr:uid="{00000000-0005-0000-0000-0000B5030000}"/>
    <cellStyle name="Comma 2 2 9 3" xfId="821" xr:uid="{00000000-0005-0000-0000-0000B6030000}"/>
    <cellStyle name="Comma 2 20" xfId="822" xr:uid="{00000000-0005-0000-0000-0000B7030000}"/>
    <cellStyle name="Comma 2 20 2" xfId="823" xr:uid="{00000000-0005-0000-0000-0000B8030000}"/>
    <cellStyle name="Comma 2 20 3" xfId="12013" xr:uid="{00000000-0005-0000-0000-0000B9030000}"/>
    <cellStyle name="Comma 2 21" xfId="824" xr:uid="{00000000-0005-0000-0000-0000BA030000}"/>
    <cellStyle name="Comma 2 21 2" xfId="825" xr:uid="{00000000-0005-0000-0000-0000BB030000}"/>
    <cellStyle name="Comma 2 21 3" xfId="12014" xr:uid="{00000000-0005-0000-0000-0000BC030000}"/>
    <cellStyle name="Comma 2 22" xfId="826" xr:uid="{00000000-0005-0000-0000-0000BD030000}"/>
    <cellStyle name="Comma 2 22 2" xfId="827" xr:uid="{00000000-0005-0000-0000-0000BE030000}"/>
    <cellStyle name="Comma 2 22 3" xfId="12015" xr:uid="{00000000-0005-0000-0000-0000BF030000}"/>
    <cellStyle name="Comma 2 23" xfId="828" xr:uid="{00000000-0005-0000-0000-0000C0030000}"/>
    <cellStyle name="Comma 2 23 2" xfId="829" xr:uid="{00000000-0005-0000-0000-0000C1030000}"/>
    <cellStyle name="Comma 2 23 3" xfId="12016" xr:uid="{00000000-0005-0000-0000-0000C2030000}"/>
    <cellStyle name="Comma 2 24" xfId="830" xr:uid="{00000000-0005-0000-0000-0000C3030000}"/>
    <cellStyle name="Comma 2 24 2" xfId="831" xr:uid="{00000000-0005-0000-0000-0000C4030000}"/>
    <cellStyle name="Comma 2 24 3" xfId="12017" xr:uid="{00000000-0005-0000-0000-0000C5030000}"/>
    <cellStyle name="Comma 2 25" xfId="832" xr:uid="{00000000-0005-0000-0000-0000C6030000}"/>
    <cellStyle name="Comma 2 25 2" xfId="833" xr:uid="{00000000-0005-0000-0000-0000C7030000}"/>
    <cellStyle name="Comma 2 25 3" xfId="12018" xr:uid="{00000000-0005-0000-0000-0000C8030000}"/>
    <cellStyle name="Comma 2 26" xfId="834" xr:uid="{00000000-0005-0000-0000-0000C9030000}"/>
    <cellStyle name="Comma 2 26 2" xfId="835" xr:uid="{00000000-0005-0000-0000-0000CA030000}"/>
    <cellStyle name="Comma 2 26 3" xfId="12019" xr:uid="{00000000-0005-0000-0000-0000CB030000}"/>
    <cellStyle name="Comma 2 27" xfId="836" xr:uid="{00000000-0005-0000-0000-0000CC030000}"/>
    <cellStyle name="Comma 2 27 2" xfId="837" xr:uid="{00000000-0005-0000-0000-0000CD030000}"/>
    <cellStyle name="Comma 2 27 3" xfId="12020" xr:uid="{00000000-0005-0000-0000-0000CE030000}"/>
    <cellStyle name="Comma 2 28" xfId="838" xr:uid="{00000000-0005-0000-0000-0000CF030000}"/>
    <cellStyle name="Comma 2 28 2" xfId="839" xr:uid="{00000000-0005-0000-0000-0000D0030000}"/>
    <cellStyle name="Comma 2 28 3" xfId="12021" xr:uid="{00000000-0005-0000-0000-0000D1030000}"/>
    <cellStyle name="Comma 2 29" xfId="840" xr:uid="{00000000-0005-0000-0000-0000D2030000}"/>
    <cellStyle name="Comma 2 29 2" xfId="841" xr:uid="{00000000-0005-0000-0000-0000D3030000}"/>
    <cellStyle name="Comma 2 29 3" xfId="12022" xr:uid="{00000000-0005-0000-0000-0000D4030000}"/>
    <cellStyle name="Comma 2 3" xfId="842" xr:uid="{00000000-0005-0000-0000-0000D5030000}"/>
    <cellStyle name="Comma 2 3 2" xfId="843" xr:uid="{00000000-0005-0000-0000-0000D6030000}"/>
    <cellStyle name="Comma 2 3 2 2" xfId="844" xr:uid="{00000000-0005-0000-0000-0000D7030000}"/>
    <cellStyle name="Comma 2 3 2 2 2" xfId="845" xr:uid="{00000000-0005-0000-0000-0000D8030000}"/>
    <cellStyle name="Comma 2 3 3" xfId="846" xr:uid="{00000000-0005-0000-0000-0000D9030000}"/>
    <cellStyle name="Comma 2 3 3 2" xfId="847" xr:uid="{00000000-0005-0000-0000-0000DA030000}"/>
    <cellStyle name="Comma 2 3 4" xfId="12023" xr:uid="{00000000-0005-0000-0000-0000DB030000}"/>
    <cellStyle name="Comma 2 30" xfId="848" xr:uid="{00000000-0005-0000-0000-0000DC030000}"/>
    <cellStyle name="Comma 2 30 2" xfId="849" xr:uid="{00000000-0005-0000-0000-0000DD030000}"/>
    <cellStyle name="Comma 2 30 3" xfId="12024" xr:uid="{00000000-0005-0000-0000-0000DE030000}"/>
    <cellStyle name="Comma 2 31" xfId="850" xr:uid="{00000000-0005-0000-0000-0000DF030000}"/>
    <cellStyle name="Comma 2 31 2" xfId="851" xr:uid="{00000000-0005-0000-0000-0000E0030000}"/>
    <cellStyle name="Comma 2 31 3" xfId="12025" xr:uid="{00000000-0005-0000-0000-0000E1030000}"/>
    <cellStyle name="Comma 2 32" xfId="852" xr:uid="{00000000-0005-0000-0000-0000E2030000}"/>
    <cellStyle name="Comma 2 32 2" xfId="853" xr:uid="{00000000-0005-0000-0000-0000E3030000}"/>
    <cellStyle name="Comma 2 32 3" xfId="12026" xr:uid="{00000000-0005-0000-0000-0000E4030000}"/>
    <cellStyle name="Comma 2 33" xfId="854" xr:uid="{00000000-0005-0000-0000-0000E5030000}"/>
    <cellStyle name="Comma 2 33 2" xfId="855" xr:uid="{00000000-0005-0000-0000-0000E6030000}"/>
    <cellStyle name="Comma 2 33 3" xfId="12027" xr:uid="{00000000-0005-0000-0000-0000E7030000}"/>
    <cellStyle name="Comma 2 34" xfId="856" xr:uid="{00000000-0005-0000-0000-0000E8030000}"/>
    <cellStyle name="Comma 2 34 2" xfId="857" xr:uid="{00000000-0005-0000-0000-0000E9030000}"/>
    <cellStyle name="Comma 2 34 3" xfId="12028" xr:uid="{00000000-0005-0000-0000-0000EA030000}"/>
    <cellStyle name="Comma 2 35" xfId="858" xr:uid="{00000000-0005-0000-0000-0000EB030000}"/>
    <cellStyle name="Comma 2 35 2" xfId="859" xr:uid="{00000000-0005-0000-0000-0000EC030000}"/>
    <cellStyle name="Comma 2 35 3" xfId="12029" xr:uid="{00000000-0005-0000-0000-0000ED030000}"/>
    <cellStyle name="Comma 2 36" xfId="860" xr:uid="{00000000-0005-0000-0000-0000EE030000}"/>
    <cellStyle name="Comma 2 36 2" xfId="861" xr:uid="{00000000-0005-0000-0000-0000EF030000}"/>
    <cellStyle name="Comma 2 36 3" xfId="12030" xr:uid="{00000000-0005-0000-0000-0000F0030000}"/>
    <cellStyle name="Comma 2 37" xfId="862" xr:uid="{00000000-0005-0000-0000-0000F1030000}"/>
    <cellStyle name="Comma 2 37 2" xfId="863" xr:uid="{00000000-0005-0000-0000-0000F2030000}"/>
    <cellStyle name="Comma 2 37 3" xfId="12031" xr:uid="{00000000-0005-0000-0000-0000F3030000}"/>
    <cellStyle name="Comma 2 38" xfId="864" xr:uid="{00000000-0005-0000-0000-0000F4030000}"/>
    <cellStyle name="Comma 2 38 2" xfId="865" xr:uid="{00000000-0005-0000-0000-0000F5030000}"/>
    <cellStyle name="Comma 2 38 3" xfId="12032" xr:uid="{00000000-0005-0000-0000-0000F6030000}"/>
    <cellStyle name="Comma 2 39" xfId="866" xr:uid="{00000000-0005-0000-0000-0000F7030000}"/>
    <cellStyle name="Comma 2 39 2" xfId="867" xr:uid="{00000000-0005-0000-0000-0000F8030000}"/>
    <cellStyle name="Comma 2 39 3" xfId="12033" xr:uid="{00000000-0005-0000-0000-0000F9030000}"/>
    <cellStyle name="Comma 2 4" xfId="868" xr:uid="{00000000-0005-0000-0000-0000FA030000}"/>
    <cellStyle name="Comma 2 4 2" xfId="869" xr:uid="{00000000-0005-0000-0000-0000FB030000}"/>
    <cellStyle name="Comma 2 4 2 2" xfId="12034" xr:uid="{00000000-0005-0000-0000-0000FC030000}"/>
    <cellStyle name="Comma 2 4 3" xfId="870" xr:uid="{00000000-0005-0000-0000-0000FD030000}"/>
    <cellStyle name="Comma 2 4 3 2" xfId="871" xr:uid="{00000000-0005-0000-0000-0000FE030000}"/>
    <cellStyle name="Comma 2 4 4" xfId="12035" xr:uid="{00000000-0005-0000-0000-0000FF030000}"/>
    <cellStyle name="Comma 2 40" xfId="872" xr:uid="{00000000-0005-0000-0000-000000040000}"/>
    <cellStyle name="Comma 2 40 2" xfId="873" xr:uid="{00000000-0005-0000-0000-000001040000}"/>
    <cellStyle name="Comma 2 40 3" xfId="12036" xr:uid="{00000000-0005-0000-0000-000002040000}"/>
    <cellStyle name="Comma 2 41" xfId="874" xr:uid="{00000000-0005-0000-0000-000003040000}"/>
    <cellStyle name="Comma 2 41 2" xfId="875" xr:uid="{00000000-0005-0000-0000-000004040000}"/>
    <cellStyle name="Comma 2 41 3" xfId="12037" xr:uid="{00000000-0005-0000-0000-000005040000}"/>
    <cellStyle name="Comma 2 42" xfId="876" xr:uid="{00000000-0005-0000-0000-000006040000}"/>
    <cellStyle name="Comma 2 42 2" xfId="877" xr:uid="{00000000-0005-0000-0000-000007040000}"/>
    <cellStyle name="Comma 2 42 3" xfId="12038" xr:uid="{00000000-0005-0000-0000-000008040000}"/>
    <cellStyle name="Comma 2 43" xfId="878" xr:uid="{00000000-0005-0000-0000-000009040000}"/>
    <cellStyle name="Comma 2 43 2" xfId="879" xr:uid="{00000000-0005-0000-0000-00000A040000}"/>
    <cellStyle name="Comma 2 43 3" xfId="12039" xr:uid="{00000000-0005-0000-0000-00000B040000}"/>
    <cellStyle name="Comma 2 44" xfId="880" xr:uid="{00000000-0005-0000-0000-00000C040000}"/>
    <cellStyle name="Comma 2 44 2" xfId="881" xr:uid="{00000000-0005-0000-0000-00000D040000}"/>
    <cellStyle name="Comma 2 44 3" xfId="12040" xr:uid="{00000000-0005-0000-0000-00000E040000}"/>
    <cellStyle name="Comma 2 45" xfId="882" xr:uid="{00000000-0005-0000-0000-00000F040000}"/>
    <cellStyle name="Comma 2 45 2" xfId="883" xr:uid="{00000000-0005-0000-0000-000010040000}"/>
    <cellStyle name="Comma 2 45 3" xfId="12041" xr:uid="{00000000-0005-0000-0000-000011040000}"/>
    <cellStyle name="Comma 2 46" xfId="884" xr:uid="{00000000-0005-0000-0000-000012040000}"/>
    <cellStyle name="Comma 2 46 2" xfId="885" xr:uid="{00000000-0005-0000-0000-000013040000}"/>
    <cellStyle name="Comma 2 46 3" xfId="12042" xr:uid="{00000000-0005-0000-0000-000014040000}"/>
    <cellStyle name="Comma 2 47" xfId="886" xr:uid="{00000000-0005-0000-0000-000015040000}"/>
    <cellStyle name="Comma 2 47 2" xfId="887" xr:uid="{00000000-0005-0000-0000-000016040000}"/>
    <cellStyle name="Comma 2 47 3" xfId="12043" xr:uid="{00000000-0005-0000-0000-000017040000}"/>
    <cellStyle name="Comma 2 48" xfId="888" xr:uid="{00000000-0005-0000-0000-000018040000}"/>
    <cellStyle name="Comma 2 48 2" xfId="889" xr:uid="{00000000-0005-0000-0000-000019040000}"/>
    <cellStyle name="Comma 2 48 3" xfId="12044" xr:uid="{00000000-0005-0000-0000-00001A040000}"/>
    <cellStyle name="Comma 2 49" xfId="890" xr:uid="{00000000-0005-0000-0000-00001B040000}"/>
    <cellStyle name="Comma 2 49 2" xfId="891" xr:uid="{00000000-0005-0000-0000-00001C040000}"/>
    <cellStyle name="Comma 2 49 3" xfId="12045" xr:uid="{00000000-0005-0000-0000-00001D040000}"/>
    <cellStyle name="Comma 2 5" xfId="892" xr:uid="{00000000-0005-0000-0000-00001E040000}"/>
    <cellStyle name="Comma 2 5 2" xfId="893" xr:uid="{00000000-0005-0000-0000-00001F040000}"/>
    <cellStyle name="Comma 2 5 2 2" xfId="12046" xr:uid="{00000000-0005-0000-0000-000020040000}"/>
    <cellStyle name="Comma 2 5 3" xfId="894" xr:uid="{00000000-0005-0000-0000-000021040000}"/>
    <cellStyle name="Comma 2 5 3 2" xfId="895" xr:uid="{00000000-0005-0000-0000-000022040000}"/>
    <cellStyle name="Comma 2 5 4" xfId="12047" xr:uid="{00000000-0005-0000-0000-000023040000}"/>
    <cellStyle name="Comma 2 50" xfId="896" xr:uid="{00000000-0005-0000-0000-000024040000}"/>
    <cellStyle name="Comma 2 50 2" xfId="897" xr:uid="{00000000-0005-0000-0000-000025040000}"/>
    <cellStyle name="Comma 2 50 3" xfId="12048" xr:uid="{00000000-0005-0000-0000-000026040000}"/>
    <cellStyle name="Comma 2 51" xfId="898" xr:uid="{00000000-0005-0000-0000-000027040000}"/>
    <cellStyle name="Comma 2 51 2" xfId="899" xr:uid="{00000000-0005-0000-0000-000028040000}"/>
    <cellStyle name="Comma 2 51 3" xfId="12049" xr:uid="{00000000-0005-0000-0000-000029040000}"/>
    <cellStyle name="Comma 2 52" xfId="900" xr:uid="{00000000-0005-0000-0000-00002A040000}"/>
    <cellStyle name="Comma 2 52 2" xfId="901" xr:uid="{00000000-0005-0000-0000-00002B040000}"/>
    <cellStyle name="Comma 2 52 3" xfId="12050" xr:uid="{00000000-0005-0000-0000-00002C040000}"/>
    <cellStyle name="Comma 2 53" xfId="902" xr:uid="{00000000-0005-0000-0000-00002D040000}"/>
    <cellStyle name="Comma 2 53 2" xfId="903" xr:uid="{00000000-0005-0000-0000-00002E040000}"/>
    <cellStyle name="Comma 2 53 3" xfId="12051" xr:uid="{00000000-0005-0000-0000-00002F040000}"/>
    <cellStyle name="Comma 2 54" xfId="904" xr:uid="{00000000-0005-0000-0000-000030040000}"/>
    <cellStyle name="Comma 2 54 2" xfId="905" xr:uid="{00000000-0005-0000-0000-000031040000}"/>
    <cellStyle name="Comma 2 54 3" xfId="12052" xr:uid="{00000000-0005-0000-0000-000032040000}"/>
    <cellStyle name="Comma 2 55" xfId="906" xr:uid="{00000000-0005-0000-0000-000033040000}"/>
    <cellStyle name="Comma 2 55 2" xfId="907" xr:uid="{00000000-0005-0000-0000-000034040000}"/>
    <cellStyle name="Comma 2 55 3" xfId="12053" xr:uid="{00000000-0005-0000-0000-000035040000}"/>
    <cellStyle name="Comma 2 56" xfId="908" xr:uid="{00000000-0005-0000-0000-000036040000}"/>
    <cellStyle name="Comma 2 56 2" xfId="909" xr:uid="{00000000-0005-0000-0000-000037040000}"/>
    <cellStyle name="Comma 2 56 3" xfId="12054" xr:uid="{00000000-0005-0000-0000-000038040000}"/>
    <cellStyle name="Comma 2 57" xfId="910" xr:uid="{00000000-0005-0000-0000-000039040000}"/>
    <cellStyle name="Comma 2 57 2" xfId="911" xr:uid="{00000000-0005-0000-0000-00003A040000}"/>
    <cellStyle name="Comma 2 57 3" xfId="12055" xr:uid="{00000000-0005-0000-0000-00003B040000}"/>
    <cellStyle name="Comma 2 58" xfId="912" xr:uid="{00000000-0005-0000-0000-00003C040000}"/>
    <cellStyle name="Comma 2 58 2" xfId="913" xr:uid="{00000000-0005-0000-0000-00003D040000}"/>
    <cellStyle name="Comma 2 58 3" xfId="12056" xr:uid="{00000000-0005-0000-0000-00003E040000}"/>
    <cellStyle name="Comma 2 59" xfId="914" xr:uid="{00000000-0005-0000-0000-00003F040000}"/>
    <cellStyle name="Comma 2 59 2" xfId="915" xr:uid="{00000000-0005-0000-0000-000040040000}"/>
    <cellStyle name="Comma 2 59 3" xfId="12057" xr:uid="{00000000-0005-0000-0000-000041040000}"/>
    <cellStyle name="Comma 2 6" xfId="916" xr:uid="{00000000-0005-0000-0000-000042040000}"/>
    <cellStyle name="Comma 2 6 2" xfId="917" xr:uid="{00000000-0005-0000-0000-000043040000}"/>
    <cellStyle name="Comma 2 6 2 2" xfId="12058" xr:uid="{00000000-0005-0000-0000-000044040000}"/>
    <cellStyle name="Comma 2 6 3" xfId="918" xr:uid="{00000000-0005-0000-0000-000045040000}"/>
    <cellStyle name="Comma 2 6 3 2" xfId="919" xr:uid="{00000000-0005-0000-0000-000046040000}"/>
    <cellStyle name="Comma 2 6 4" xfId="12059" xr:uid="{00000000-0005-0000-0000-000047040000}"/>
    <cellStyle name="Comma 2 60" xfId="920" xr:uid="{00000000-0005-0000-0000-000048040000}"/>
    <cellStyle name="Comma 2 60 2" xfId="921" xr:uid="{00000000-0005-0000-0000-000049040000}"/>
    <cellStyle name="Comma 2 60 3" xfId="12060" xr:uid="{00000000-0005-0000-0000-00004A040000}"/>
    <cellStyle name="Comma 2 61" xfId="922" xr:uid="{00000000-0005-0000-0000-00004B040000}"/>
    <cellStyle name="Comma 2 61 2" xfId="923" xr:uid="{00000000-0005-0000-0000-00004C040000}"/>
    <cellStyle name="Comma 2 61 3" xfId="12061" xr:uid="{00000000-0005-0000-0000-00004D040000}"/>
    <cellStyle name="Comma 2 62" xfId="924" xr:uid="{00000000-0005-0000-0000-00004E040000}"/>
    <cellStyle name="Comma 2 62 2" xfId="925" xr:uid="{00000000-0005-0000-0000-00004F040000}"/>
    <cellStyle name="Comma 2 63" xfId="926" xr:uid="{00000000-0005-0000-0000-000050040000}"/>
    <cellStyle name="Comma 2 64" xfId="927" xr:uid="{00000000-0005-0000-0000-000051040000}"/>
    <cellStyle name="Comma 2 65" xfId="928" xr:uid="{00000000-0005-0000-0000-000052040000}"/>
    <cellStyle name="Comma 2 66" xfId="929" xr:uid="{00000000-0005-0000-0000-000053040000}"/>
    <cellStyle name="Comma 2 67" xfId="930" xr:uid="{00000000-0005-0000-0000-000054040000}"/>
    <cellStyle name="Comma 2 68" xfId="931" xr:uid="{00000000-0005-0000-0000-000055040000}"/>
    <cellStyle name="Comma 2 68 2" xfId="932" xr:uid="{00000000-0005-0000-0000-000056040000}"/>
    <cellStyle name="Comma 2 69" xfId="933" xr:uid="{00000000-0005-0000-0000-000057040000}"/>
    <cellStyle name="Comma 2 69 2" xfId="934" xr:uid="{00000000-0005-0000-0000-000058040000}"/>
    <cellStyle name="Comma 2 7" xfId="935" xr:uid="{00000000-0005-0000-0000-000059040000}"/>
    <cellStyle name="Comma 2 7 2" xfId="936" xr:uid="{00000000-0005-0000-0000-00005A040000}"/>
    <cellStyle name="Comma 2 7 2 2" xfId="12062" xr:uid="{00000000-0005-0000-0000-00005B040000}"/>
    <cellStyle name="Comma 2 7 3" xfId="937" xr:uid="{00000000-0005-0000-0000-00005C040000}"/>
    <cellStyle name="Comma 2 7 3 2" xfId="938" xr:uid="{00000000-0005-0000-0000-00005D040000}"/>
    <cellStyle name="Comma 2 7 4" xfId="12063" xr:uid="{00000000-0005-0000-0000-00005E040000}"/>
    <cellStyle name="Comma 2 70" xfId="939" xr:uid="{00000000-0005-0000-0000-00005F040000}"/>
    <cellStyle name="Comma 2 70 2" xfId="940" xr:uid="{00000000-0005-0000-0000-000060040000}"/>
    <cellStyle name="Comma 2 71" xfId="941" xr:uid="{00000000-0005-0000-0000-000061040000}"/>
    <cellStyle name="Comma 2 71 2" xfId="942" xr:uid="{00000000-0005-0000-0000-000062040000}"/>
    <cellStyle name="Comma 2 72" xfId="943" xr:uid="{00000000-0005-0000-0000-000063040000}"/>
    <cellStyle name="Comma 2 72 2" xfId="944" xr:uid="{00000000-0005-0000-0000-000064040000}"/>
    <cellStyle name="Comma 2 73" xfId="945" xr:uid="{00000000-0005-0000-0000-000065040000}"/>
    <cellStyle name="Comma 2 73 2" xfId="946" xr:uid="{00000000-0005-0000-0000-000066040000}"/>
    <cellStyle name="Comma 2 74" xfId="947" xr:uid="{00000000-0005-0000-0000-000067040000}"/>
    <cellStyle name="Comma 2 74 2" xfId="948" xr:uid="{00000000-0005-0000-0000-000068040000}"/>
    <cellStyle name="Comma 2 75" xfId="949" xr:uid="{00000000-0005-0000-0000-000069040000}"/>
    <cellStyle name="Comma 2 75 2" xfId="950" xr:uid="{00000000-0005-0000-0000-00006A040000}"/>
    <cellStyle name="Comma 2 76" xfId="951" xr:uid="{00000000-0005-0000-0000-00006B040000}"/>
    <cellStyle name="Comma 2 76 2" xfId="952" xr:uid="{00000000-0005-0000-0000-00006C040000}"/>
    <cellStyle name="Comma 2 77" xfId="953" xr:uid="{00000000-0005-0000-0000-00006D040000}"/>
    <cellStyle name="Comma 2 77 2" xfId="954" xr:uid="{00000000-0005-0000-0000-00006E040000}"/>
    <cellStyle name="Comma 2 78" xfId="955" xr:uid="{00000000-0005-0000-0000-00006F040000}"/>
    <cellStyle name="Comma 2 78 2" xfId="956" xr:uid="{00000000-0005-0000-0000-000070040000}"/>
    <cellStyle name="Comma 2 79" xfId="957" xr:uid="{00000000-0005-0000-0000-000071040000}"/>
    <cellStyle name="Comma 2 79 2" xfId="958" xr:uid="{00000000-0005-0000-0000-000072040000}"/>
    <cellStyle name="Comma 2 8" xfId="959" xr:uid="{00000000-0005-0000-0000-000073040000}"/>
    <cellStyle name="Comma 2 8 2" xfId="960" xr:uid="{00000000-0005-0000-0000-000074040000}"/>
    <cellStyle name="Comma 2 8 2 2" xfId="12064" xr:uid="{00000000-0005-0000-0000-000075040000}"/>
    <cellStyle name="Comma 2 8 3" xfId="961" xr:uid="{00000000-0005-0000-0000-000076040000}"/>
    <cellStyle name="Comma 2 8 3 2" xfId="962" xr:uid="{00000000-0005-0000-0000-000077040000}"/>
    <cellStyle name="Comma 2 8 4" xfId="12065" xr:uid="{00000000-0005-0000-0000-000078040000}"/>
    <cellStyle name="Comma 2 80" xfId="963" xr:uid="{00000000-0005-0000-0000-000079040000}"/>
    <cellStyle name="Comma 2 80 2" xfId="964" xr:uid="{00000000-0005-0000-0000-00007A040000}"/>
    <cellStyle name="Comma 2 81" xfId="965" xr:uid="{00000000-0005-0000-0000-00007B040000}"/>
    <cellStyle name="Comma 2 81 2" xfId="966" xr:uid="{00000000-0005-0000-0000-00007C040000}"/>
    <cellStyle name="Comma 2 82" xfId="967" xr:uid="{00000000-0005-0000-0000-00007D040000}"/>
    <cellStyle name="Comma 2 82 2" xfId="968" xr:uid="{00000000-0005-0000-0000-00007E040000}"/>
    <cellStyle name="Comma 2 83" xfId="969" xr:uid="{00000000-0005-0000-0000-00007F040000}"/>
    <cellStyle name="Comma 2 83 2" xfId="970" xr:uid="{00000000-0005-0000-0000-000080040000}"/>
    <cellStyle name="Comma 2 84" xfId="971" xr:uid="{00000000-0005-0000-0000-000081040000}"/>
    <cellStyle name="Comma 2 84 2" xfId="972" xr:uid="{00000000-0005-0000-0000-000082040000}"/>
    <cellStyle name="Comma 2 85" xfId="973" xr:uid="{00000000-0005-0000-0000-000083040000}"/>
    <cellStyle name="Comma 2 85 2" xfId="974" xr:uid="{00000000-0005-0000-0000-000084040000}"/>
    <cellStyle name="Comma 2 86" xfId="975" xr:uid="{00000000-0005-0000-0000-000085040000}"/>
    <cellStyle name="Comma 2 86 2" xfId="976" xr:uid="{00000000-0005-0000-0000-000086040000}"/>
    <cellStyle name="Comma 2 87" xfId="977" xr:uid="{00000000-0005-0000-0000-000087040000}"/>
    <cellStyle name="Comma 2 87 2" xfId="978" xr:uid="{00000000-0005-0000-0000-000088040000}"/>
    <cellStyle name="Comma 2 88" xfId="979" xr:uid="{00000000-0005-0000-0000-000089040000}"/>
    <cellStyle name="Comma 2 88 2" xfId="980" xr:uid="{00000000-0005-0000-0000-00008A040000}"/>
    <cellStyle name="Comma 2 89" xfId="981" xr:uid="{00000000-0005-0000-0000-00008B040000}"/>
    <cellStyle name="Comma 2 89 2" xfId="982" xr:uid="{00000000-0005-0000-0000-00008C040000}"/>
    <cellStyle name="Comma 2 9" xfId="983" xr:uid="{00000000-0005-0000-0000-00008D040000}"/>
    <cellStyle name="Comma 2 9 2" xfId="984" xr:uid="{00000000-0005-0000-0000-00008E040000}"/>
    <cellStyle name="Comma 2 9 2 2" xfId="12066" xr:uid="{00000000-0005-0000-0000-00008F040000}"/>
    <cellStyle name="Comma 2 9 3" xfId="985" xr:uid="{00000000-0005-0000-0000-000090040000}"/>
    <cellStyle name="Comma 2 9 3 2" xfId="986" xr:uid="{00000000-0005-0000-0000-000091040000}"/>
    <cellStyle name="Comma 2 9 4" xfId="12067" xr:uid="{00000000-0005-0000-0000-000092040000}"/>
    <cellStyle name="Comma 2 90" xfId="987" xr:uid="{00000000-0005-0000-0000-000093040000}"/>
    <cellStyle name="Comma 2 90 2" xfId="988" xr:uid="{00000000-0005-0000-0000-000094040000}"/>
    <cellStyle name="Comma 2 91" xfId="989" xr:uid="{00000000-0005-0000-0000-000095040000}"/>
    <cellStyle name="Comma 2 91 2" xfId="990" xr:uid="{00000000-0005-0000-0000-000096040000}"/>
    <cellStyle name="Comma 2 92" xfId="991" xr:uid="{00000000-0005-0000-0000-000097040000}"/>
    <cellStyle name="Comma 2 93" xfId="992" xr:uid="{00000000-0005-0000-0000-000098040000}"/>
    <cellStyle name="Comma 2 94" xfId="993" xr:uid="{00000000-0005-0000-0000-000099040000}"/>
    <cellStyle name="Comma 2 94 2" xfId="994" xr:uid="{00000000-0005-0000-0000-00009A040000}"/>
    <cellStyle name="Comma 2 95" xfId="995" xr:uid="{00000000-0005-0000-0000-00009B040000}"/>
    <cellStyle name="Comma 2 95 2" xfId="996" xr:uid="{00000000-0005-0000-0000-00009C040000}"/>
    <cellStyle name="Comma 2 96" xfId="997" xr:uid="{00000000-0005-0000-0000-00009D040000}"/>
    <cellStyle name="Comma 2 96 2" xfId="998" xr:uid="{00000000-0005-0000-0000-00009E040000}"/>
    <cellStyle name="Comma 2 97" xfId="999" xr:uid="{00000000-0005-0000-0000-00009F040000}"/>
    <cellStyle name="Comma 2 97 2" xfId="1000" xr:uid="{00000000-0005-0000-0000-0000A0040000}"/>
    <cellStyle name="Comma 2 98" xfId="1001" xr:uid="{00000000-0005-0000-0000-0000A1040000}"/>
    <cellStyle name="Comma 2 99" xfId="1002" xr:uid="{00000000-0005-0000-0000-0000A2040000}"/>
    <cellStyle name="Comma 2 99 2" xfId="1003" xr:uid="{00000000-0005-0000-0000-0000A3040000}"/>
    <cellStyle name="Comma 20" xfId="1004" xr:uid="{00000000-0005-0000-0000-0000A4040000}"/>
    <cellStyle name="Comma 21" xfId="1005" xr:uid="{00000000-0005-0000-0000-0000A5040000}"/>
    <cellStyle name="Comma 22" xfId="1006" xr:uid="{00000000-0005-0000-0000-0000A6040000}"/>
    <cellStyle name="Comma 23" xfId="1007" xr:uid="{00000000-0005-0000-0000-0000A7040000}"/>
    <cellStyle name="Comma 24" xfId="1008" xr:uid="{00000000-0005-0000-0000-0000A8040000}"/>
    <cellStyle name="Comma 25" xfId="1009" xr:uid="{00000000-0005-0000-0000-0000A9040000}"/>
    <cellStyle name="Comma 25 2" xfId="1010" xr:uid="{00000000-0005-0000-0000-0000AA040000}"/>
    <cellStyle name="Comma 25 2 2" xfId="12068" xr:uid="{00000000-0005-0000-0000-0000AB040000}"/>
    <cellStyle name="Comma 25 3" xfId="12069" xr:uid="{00000000-0005-0000-0000-0000AC040000}"/>
    <cellStyle name="Comma 25 4" xfId="12070" xr:uid="{00000000-0005-0000-0000-0000AD040000}"/>
    <cellStyle name="Comma 26" xfId="1011" xr:uid="{00000000-0005-0000-0000-0000AE040000}"/>
    <cellStyle name="Comma 26 2" xfId="12071" xr:uid="{00000000-0005-0000-0000-0000AF040000}"/>
    <cellStyle name="Comma 27" xfId="1012" xr:uid="{00000000-0005-0000-0000-0000B0040000}"/>
    <cellStyle name="Comma 28" xfId="1013" xr:uid="{00000000-0005-0000-0000-0000B1040000}"/>
    <cellStyle name="Comma 29" xfId="1014" xr:uid="{00000000-0005-0000-0000-0000B2040000}"/>
    <cellStyle name="Comma 3" xfId="19" xr:uid="{00000000-0005-0000-0000-0000B3040000}"/>
    <cellStyle name="Comma 3 10" xfId="1015" xr:uid="{00000000-0005-0000-0000-0000B4040000}"/>
    <cellStyle name="Comma 3 10 2" xfId="1016" xr:uid="{00000000-0005-0000-0000-0000B5040000}"/>
    <cellStyle name="Comma 3 10 2 2" xfId="12072" xr:uid="{00000000-0005-0000-0000-0000B6040000}"/>
    <cellStyle name="Comma 3 10 3" xfId="1017" xr:uid="{00000000-0005-0000-0000-0000B7040000}"/>
    <cellStyle name="Comma 3 10 3 2" xfId="1018" xr:uid="{00000000-0005-0000-0000-0000B8040000}"/>
    <cellStyle name="Comma 3 10 4" xfId="12073" xr:uid="{00000000-0005-0000-0000-0000B9040000}"/>
    <cellStyle name="Comma 3 100" xfId="1019" xr:uid="{00000000-0005-0000-0000-0000BA040000}"/>
    <cellStyle name="Comma 3 101" xfId="1020" xr:uid="{00000000-0005-0000-0000-0000BB040000}"/>
    <cellStyle name="Comma 3 102" xfId="1021" xr:uid="{00000000-0005-0000-0000-0000BC040000}"/>
    <cellStyle name="Comma 3 103" xfId="1022" xr:uid="{00000000-0005-0000-0000-0000BD040000}"/>
    <cellStyle name="Comma 3 104" xfId="1023" xr:uid="{00000000-0005-0000-0000-0000BE040000}"/>
    <cellStyle name="Comma 3 105" xfId="1024" xr:uid="{00000000-0005-0000-0000-0000BF040000}"/>
    <cellStyle name="Comma 3 105 2" xfId="1025" xr:uid="{00000000-0005-0000-0000-0000C0040000}"/>
    <cellStyle name="Comma 3 106" xfId="1026" xr:uid="{00000000-0005-0000-0000-0000C1040000}"/>
    <cellStyle name="Comma 3 106 2" xfId="1027" xr:uid="{00000000-0005-0000-0000-0000C2040000}"/>
    <cellStyle name="Comma 3 107" xfId="1028" xr:uid="{00000000-0005-0000-0000-0000C3040000}"/>
    <cellStyle name="Comma 3 107 2" xfId="1029" xr:uid="{00000000-0005-0000-0000-0000C4040000}"/>
    <cellStyle name="Comma 3 108" xfId="1030" xr:uid="{00000000-0005-0000-0000-0000C5040000}"/>
    <cellStyle name="Comma 3 108 2" xfId="1031" xr:uid="{00000000-0005-0000-0000-0000C6040000}"/>
    <cellStyle name="Comma 3 109" xfId="1032" xr:uid="{00000000-0005-0000-0000-0000C7040000}"/>
    <cellStyle name="Comma 3 109 2" xfId="1033" xr:uid="{00000000-0005-0000-0000-0000C8040000}"/>
    <cellStyle name="Comma 3 11" xfId="1034" xr:uid="{00000000-0005-0000-0000-0000C9040000}"/>
    <cellStyle name="Comma 3 11 2" xfId="1035" xr:uid="{00000000-0005-0000-0000-0000CA040000}"/>
    <cellStyle name="Comma 3 11 2 2" xfId="12074" xr:uid="{00000000-0005-0000-0000-0000CB040000}"/>
    <cellStyle name="Comma 3 11 3" xfId="1036" xr:uid="{00000000-0005-0000-0000-0000CC040000}"/>
    <cellStyle name="Comma 3 11 3 2" xfId="1037" xr:uid="{00000000-0005-0000-0000-0000CD040000}"/>
    <cellStyle name="Comma 3 11 4" xfId="12075" xr:uid="{00000000-0005-0000-0000-0000CE040000}"/>
    <cellStyle name="Comma 3 110" xfId="1038" xr:uid="{00000000-0005-0000-0000-0000CF040000}"/>
    <cellStyle name="Comma 3 110 2" xfId="1039" xr:uid="{00000000-0005-0000-0000-0000D0040000}"/>
    <cellStyle name="Comma 3 111" xfId="1040" xr:uid="{00000000-0005-0000-0000-0000D1040000}"/>
    <cellStyle name="Comma 3 111 2" xfId="1041" xr:uid="{00000000-0005-0000-0000-0000D2040000}"/>
    <cellStyle name="Comma 3 112" xfId="1042" xr:uid="{00000000-0005-0000-0000-0000D3040000}"/>
    <cellStyle name="Comma 3 112 2" xfId="1043" xr:uid="{00000000-0005-0000-0000-0000D4040000}"/>
    <cellStyle name="Comma 3 113" xfId="1044" xr:uid="{00000000-0005-0000-0000-0000D5040000}"/>
    <cellStyle name="Comma 3 113 2" xfId="1045" xr:uid="{00000000-0005-0000-0000-0000D6040000}"/>
    <cellStyle name="Comma 3 114" xfId="1046" xr:uid="{00000000-0005-0000-0000-0000D7040000}"/>
    <cellStyle name="Comma 3 114 2" xfId="1047" xr:uid="{00000000-0005-0000-0000-0000D8040000}"/>
    <cellStyle name="Comma 3 115" xfId="1048" xr:uid="{00000000-0005-0000-0000-0000D9040000}"/>
    <cellStyle name="Comma 3 115 2" xfId="1049" xr:uid="{00000000-0005-0000-0000-0000DA040000}"/>
    <cellStyle name="Comma 3 116" xfId="1050" xr:uid="{00000000-0005-0000-0000-0000DB040000}"/>
    <cellStyle name="Comma 3 116 2" xfId="1051" xr:uid="{00000000-0005-0000-0000-0000DC040000}"/>
    <cellStyle name="Comma 3 117" xfId="1052" xr:uid="{00000000-0005-0000-0000-0000DD040000}"/>
    <cellStyle name="Comma 3 118" xfId="1053" xr:uid="{00000000-0005-0000-0000-0000DE040000}"/>
    <cellStyle name="Comma 3 119" xfId="1054" xr:uid="{00000000-0005-0000-0000-0000DF040000}"/>
    <cellStyle name="Comma 3 12" xfId="1055" xr:uid="{00000000-0005-0000-0000-0000E0040000}"/>
    <cellStyle name="Comma 3 12 2" xfId="1056" xr:uid="{00000000-0005-0000-0000-0000E1040000}"/>
    <cellStyle name="Comma 3 12 2 2" xfId="12076" xr:uid="{00000000-0005-0000-0000-0000E2040000}"/>
    <cellStyle name="Comma 3 12 3" xfId="1057" xr:uid="{00000000-0005-0000-0000-0000E3040000}"/>
    <cellStyle name="Comma 3 12 3 2" xfId="1058" xr:uid="{00000000-0005-0000-0000-0000E4040000}"/>
    <cellStyle name="Comma 3 12 4" xfId="12077" xr:uid="{00000000-0005-0000-0000-0000E5040000}"/>
    <cellStyle name="Comma 3 120" xfId="1059" xr:uid="{00000000-0005-0000-0000-0000E6040000}"/>
    <cellStyle name="Comma 3 121" xfId="1060" xr:uid="{00000000-0005-0000-0000-0000E7040000}"/>
    <cellStyle name="Comma 3 121 2" xfId="1061" xr:uid="{00000000-0005-0000-0000-0000E8040000}"/>
    <cellStyle name="Comma 3 122" xfId="1062" xr:uid="{00000000-0005-0000-0000-0000E9040000}"/>
    <cellStyle name="Comma 3 122 2" xfId="1063" xr:uid="{00000000-0005-0000-0000-0000EA040000}"/>
    <cellStyle name="Comma 3 123" xfId="1064" xr:uid="{00000000-0005-0000-0000-0000EB040000}"/>
    <cellStyle name="Comma 3 123 2" xfId="1065" xr:uid="{00000000-0005-0000-0000-0000EC040000}"/>
    <cellStyle name="Comma 3 124" xfId="1066" xr:uid="{00000000-0005-0000-0000-0000ED040000}"/>
    <cellStyle name="Comma 3 124 2" xfId="1067" xr:uid="{00000000-0005-0000-0000-0000EE040000}"/>
    <cellStyle name="Comma 3 125" xfId="1068" xr:uid="{00000000-0005-0000-0000-0000EF040000}"/>
    <cellStyle name="Comma 3 125 2" xfId="1069" xr:uid="{00000000-0005-0000-0000-0000F0040000}"/>
    <cellStyle name="Comma 3 126" xfId="1070" xr:uid="{00000000-0005-0000-0000-0000F1040000}"/>
    <cellStyle name="Comma 3 126 2" xfId="1071" xr:uid="{00000000-0005-0000-0000-0000F2040000}"/>
    <cellStyle name="Comma 3 127" xfId="1072" xr:uid="{00000000-0005-0000-0000-0000F3040000}"/>
    <cellStyle name="Comma 3 127 2" xfId="1073" xr:uid="{00000000-0005-0000-0000-0000F4040000}"/>
    <cellStyle name="Comma 3 128" xfId="1074" xr:uid="{00000000-0005-0000-0000-0000F5040000}"/>
    <cellStyle name="Comma 3 128 2" xfId="1075" xr:uid="{00000000-0005-0000-0000-0000F6040000}"/>
    <cellStyle name="Comma 3 129" xfId="1076" xr:uid="{00000000-0005-0000-0000-0000F7040000}"/>
    <cellStyle name="Comma 3 129 2" xfId="1077" xr:uid="{00000000-0005-0000-0000-0000F8040000}"/>
    <cellStyle name="Comma 3 13" xfId="1078" xr:uid="{00000000-0005-0000-0000-0000F9040000}"/>
    <cellStyle name="Comma 3 13 2" xfId="1079" xr:uid="{00000000-0005-0000-0000-0000FA040000}"/>
    <cellStyle name="Comma 3 13 2 2" xfId="12078" xr:uid="{00000000-0005-0000-0000-0000FB040000}"/>
    <cellStyle name="Comma 3 13 3" xfId="1080" xr:uid="{00000000-0005-0000-0000-0000FC040000}"/>
    <cellStyle name="Comma 3 13 3 2" xfId="1081" xr:uid="{00000000-0005-0000-0000-0000FD040000}"/>
    <cellStyle name="Comma 3 13 4" xfId="12079" xr:uid="{00000000-0005-0000-0000-0000FE040000}"/>
    <cellStyle name="Comma 3 130" xfId="1082" xr:uid="{00000000-0005-0000-0000-0000FF040000}"/>
    <cellStyle name="Comma 3 130 2" xfId="1083" xr:uid="{00000000-0005-0000-0000-000000050000}"/>
    <cellStyle name="Comma 3 131" xfId="1084" xr:uid="{00000000-0005-0000-0000-000001050000}"/>
    <cellStyle name="Comma 3 131 2" xfId="1085" xr:uid="{00000000-0005-0000-0000-000002050000}"/>
    <cellStyle name="Comma 3 132" xfId="1086" xr:uid="{00000000-0005-0000-0000-000003050000}"/>
    <cellStyle name="Comma 3 132 2" xfId="1087" xr:uid="{00000000-0005-0000-0000-000004050000}"/>
    <cellStyle name="Comma 3 133" xfId="1088" xr:uid="{00000000-0005-0000-0000-000005050000}"/>
    <cellStyle name="Comma 3 133 2" xfId="1089" xr:uid="{00000000-0005-0000-0000-000006050000}"/>
    <cellStyle name="Comma 3 134" xfId="1090" xr:uid="{00000000-0005-0000-0000-000007050000}"/>
    <cellStyle name="Comma 3 134 2" xfId="1091" xr:uid="{00000000-0005-0000-0000-000008050000}"/>
    <cellStyle name="Comma 3 135" xfId="1092" xr:uid="{00000000-0005-0000-0000-000009050000}"/>
    <cellStyle name="Comma 3 135 2" xfId="1093" xr:uid="{00000000-0005-0000-0000-00000A050000}"/>
    <cellStyle name="Comma 3 136" xfId="1094" xr:uid="{00000000-0005-0000-0000-00000B050000}"/>
    <cellStyle name="Comma 3 136 2" xfId="1095" xr:uid="{00000000-0005-0000-0000-00000C050000}"/>
    <cellStyle name="Comma 3 137" xfId="1096" xr:uid="{00000000-0005-0000-0000-00000D050000}"/>
    <cellStyle name="Comma 3 137 2" xfId="1097" xr:uid="{00000000-0005-0000-0000-00000E050000}"/>
    <cellStyle name="Comma 3 138" xfId="1098" xr:uid="{00000000-0005-0000-0000-00000F050000}"/>
    <cellStyle name="Comma 3 138 2" xfId="1099" xr:uid="{00000000-0005-0000-0000-000010050000}"/>
    <cellStyle name="Comma 3 139" xfId="1100" xr:uid="{00000000-0005-0000-0000-000011050000}"/>
    <cellStyle name="Comma 3 139 2" xfId="1101" xr:uid="{00000000-0005-0000-0000-000012050000}"/>
    <cellStyle name="Comma 3 14" xfId="1102" xr:uid="{00000000-0005-0000-0000-000013050000}"/>
    <cellStyle name="Comma 3 14 2" xfId="1103" xr:uid="{00000000-0005-0000-0000-000014050000}"/>
    <cellStyle name="Comma 3 14 2 2" xfId="12080" xr:uid="{00000000-0005-0000-0000-000015050000}"/>
    <cellStyle name="Comma 3 14 3" xfId="1104" xr:uid="{00000000-0005-0000-0000-000016050000}"/>
    <cellStyle name="Comma 3 14 3 2" xfId="1105" xr:uid="{00000000-0005-0000-0000-000017050000}"/>
    <cellStyle name="Comma 3 14 4" xfId="12081" xr:uid="{00000000-0005-0000-0000-000018050000}"/>
    <cellStyle name="Comma 3 140" xfId="1106" xr:uid="{00000000-0005-0000-0000-000019050000}"/>
    <cellStyle name="Comma 3 140 2" xfId="1107" xr:uid="{00000000-0005-0000-0000-00001A050000}"/>
    <cellStyle name="Comma 3 141" xfId="1108" xr:uid="{00000000-0005-0000-0000-00001B050000}"/>
    <cellStyle name="Comma 3 141 2" xfId="1109" xr:uid="{00000000-0005-0000-0000-00001C050000}"/>
    <cellStyle name="Comma 3 142" xfId="1110" xr:uid="{00000000-0005-0000-0000-00001D050000}"/>
    <cellStyle name="Comma 3 142 2" xfId="1111" xr:uid="{00000000-0005-0000-0000-00001E050000}"/>
    <cellStyle name="Comma 3 143" xfId="1112" xr:uid="{00000000-0005-0000-0000-00001F050000}"/>
    <cellStyle name="Comma 3 144" xfId="1113" xr:uid="{00000000-0005-0000-0000-000020050000}"/>
    <cellStyle name="Comma 3 145" xfId="1114" xr:uid="{00000000-0005-0000-0000-000021050000}"/>
    <cellStyle name="Comma 3 145 2" xfId="1115" xr:uid="{00000000-0005-0000-0000-000022050000}"/>
    <cellStyle name="Comma 3 146" xfId="1116" xr:uid="{00000000-0005-0000-0000-000023050000}"/>
    <cellStyle name="Comma 3 146 2" xfId="1117" xr:uid="{00000000-0005-0000-0000-000024050000}"/>
    <cellStyle name="Comma 3 147" xfId="1118" xr:uid="{00000000-0005-0000-0000-000025050000}"/>
    <cellStyle name="Comma 3 147 2" xfId="1119" xr:uid="{00000000-0005-0000-0000-000026050000}"/>
    <cellStyle name="Comma 3 148" xfId="1120" xr:uid="{00000000-0005-0000-0000-000027050000}"/>
    <cellStyle name="Comma 3 148 2" xfId="1121" xr:uid="{00000000-0005-0000-0000-000028050000}"/>
    <cellStyle name="Comma 3 149" xfId="1122" xr:uid="{00000000-0005-0000-0000-000029050000}"/>
    <cellStyle name="Comma 3 149 2" xfId="1123" xr:uid="{00000000-0005-0000-0000-00002A050000}"/>
    <cellStyle name="Comma 3 15" xfId="1124" xr:uid="{00000000-0005-0000-0000-00002B050000}"/>
    <cellStyle name="Comma 3 15 2" xfId="1125" xr:uid="{00000000-0005-0000-0000-00002C050000}"/>
    <cellStyle name="Comma 3 15 2 2" xfId="12082" xr:uid="{00000000-0005-0000-0000-00002D050000}"/>
    <cellStyle name="Comma 3 15 3" xfId="1126" xr:uid="{00000000-0005-0000-0000-00002E050000}"/>
    <cellStyle name="Comma 3 15 3 2" xfId="1127" xr:uid="{00000000-0005-0000-0000-00002F050000}"/>
    <cellStyle name="Comma 3 15 4" xfId="12083" xr:uid="{00000000-0005-0000-0000-000030050000}"/>
    <cellStyle name="Comma 3 150" xfId="1128" xr:uid="{00000000-0005-0000-0000-000031050000}"/>
    <cellStyle name="Comma 3 150 2" xfId="1129" xr:uid="{00000000-0005-0000-0000-000032050000}"/>
    <cellStyle name="Comma 3 151" xfId="12084" xr:uid="{00000000-0005-0000-0000-000033050000}"/>
    <cellStyle name="Comma 3 152" xfId="16932" xr:uid="{00000000-0005-0000-0000-000034050000}"/>
    <cellStyle name="Comma 3 16" xfId="1130" xr:uid="{00000000-0005-0000-0000-000035050000}"/>
    <cellStyle name="Comma 3 16 2" xfId="1131" xr:uid="{00000000-0005-0000-0000-000036050000}"/>
    <cellStyle name="Comma 3 16 2 2" xfId="12085" xr:uid="{00000000-0005-0000-0000-000037050000}"/>
    <cellStyle name="Comma 3 16 3" xfId="1132" xr:uid="{00000000-0005-0000-0000-000038050000}"/>
    <cellStyle name="Comma 3 16 3 2" xfId="1133" xr:uid="{00000000-0005-0000-0000-000039050000}"/>
    <cellStyle name="Comma 3 16 4" xfId="12086" xr:uid="{00000000-0005-0000-0000-00003A050000}"/>
    <cellStyle name="Comma 3 17" xfId="1134" xr:uid="{00000000-0005-0000-0000-00003B050000}"/>
    <cellStyle name="Comma 3 17 2" xfId="1135" xr:uid="{00000000-0005-0000-0000-00003C050000}"/>
    <cellStyle name="Comma 3 17 2 2" xfId="12087" xr:uid="{00000000-0005-0000-0000-00003D050000}"/>
    <cellStyle name="Comma 3 17 3" xfId="1136" xr:uid="{00000000-0005-0000-0000-00003E050000}"/>
    <cellStyle name="Comma 3 17 3 2" xfId="1137" xr:uid="{00000000-0005-0000-0000-00003F050000}"/>
    <cellStyle name="Comma 3 17 4" xfId="12088" xr:uid="{00000000-0005-0000-0000-000040050000}"/>
    <cellStyle name="Comma 3 18" xfId="1138" xr:uid="{00000000-0005-0000-0000-000041050000}"/>
    <cellStyle name="Comma 3 18 2" xfId="1139" xr:uid="{00000000-0005-0000-0000-000042050000}"/>
    <cellStyle name="Comma 3 18 2 2" xfId="12089" xr:uid="{00000000-0005-0000-0000-000043050000}"/>
    <cellStyle name="Comma 3 18 3" xfId="1140" xr:uid="{00000000-0005-0000-0000-000044050000}"/>
    <cellStyle name="Comma 3 18 4" xfId="1141" xr:uid="{00000000-0005-0000-0000-000045050000}"/>
    <cellStyle name="Comma 3 18 4 2" xfId="1142" xr:uid="{00000000-0005-0000-0000-000046050000}"/>
    <cellStyle name="Comma 3 18 5" xfId="12090" xr:uid="{00000000-0005-0000-0000-000047050000}"/>
    <cellStyle name="Comma 3 19" xfId="1143" xr:uid="{00000000-0005-0000-0000-000048050000}"/>
    <cellStyle name="Comma 3 19 2" xfId="1144" xr:uid="{00000000-0005-0000-0000-000049050000}"/>
    <cellStyle name="Comma 3 19 2 2" xfId="1145" xr:uid="{00000000-0005-0000-0000-00004A050000}"/>
    <cellStyle name="Comma 3 19 3" xfId="12091" xr:uid="{00000000-0005-0000-0000-00004B050000}"/>
    <cellStyle name="Comma 3 2" xfId="20" xr:uid="{00000000-0005-0000-0000-00004C050000}"/>
    <cellStyle name="Comma 3 2 10" xfId="1146" xr:uid="{00000000-0005-0000-0000-00004D050000}"/>
    <cellStyle name="Comma 3 2 10 2" xfId="1147" xr:uid="{00000000-0005-0000-0000-00004E050000}"/>
    <cellStyle name="Comma 3 2 11" xfId="1148" xr:uid="{00000000-0005-0000-0000-00004F050000}"/>
    <cellStyle name="Comma 3 2 11 2" xfId="1149" xr:uid="{00000000-0005-0000-0000-000050050000}"/>
    <cellStyle name="Comma 3 2 12" xfId="1150" xr:uid="{00000000-0005-0000-0000-000051050000}"/>
    <cellStyle name="Comma 3 2 12 2" xfId="1151" xr:uid="{00000000-0005-0000-0000-000052050000}"/>
    <cellStyle name="Comma 3 2 12 2 2" xfId="1152" xr:uid="{00000000-0005-0000-0000-000053050000}"/>
    <cellStyle name="Comma 3 2 12 3" xfId="1153" xr:uid="{00000000-0005-0000-0000-000054050000}"/>
    <cellStyle name="Comma 3 2 12 4" xfId="12092" xr:uid="{00000000-0005-0000-0000-000055050000}"/>
    <cellStyle name="Comma 3 2 12 5" xfId="12093" xr:uid="{00000000-0005-0000-0000-000056050000}"/>
    <cellStyle name="Comma 3 2 13" xfId="1154" xr:uid="{00000000-0005-0000-0000-000057050000}"/>
    <cellStyle name="Comma 3 2 13 2" xfId="1155" xr:uid="{00000000-0005-0000-0000-000058050000}"/>
    <cellStyle name="Comma 3 2 14" xfId="1156" xr:uid="{00000000-0005-0000-0000-000059050000}"/>
    <cellStyle name="Comma 3 2 14 2" xfId="1157" xr:uid="{00000000-0005-0000-0000-00005A050000}"/>
    <cellStyle name="Comma 3 2 14 2 2" xfId="1158" xr:uid="{00000000-0005-0000-0000-00005B050000}"/>
    <cellStyle name="Comma 3 2 14 3" xfId="1159" xr:uid="{00000000-0005-0000-0000-00005C050000}"/>
    <cellStyle name="Comma 3 2 14 4" xfId="12094" xr:uid="{00000000-0005-0000-0000-00005D050000}"/>
    <cellStyle name="Comma 3 2 14 5" xfId="12095" xr:uid="{00000000-0005-0000-0000-00005E050000}"/>
    <cellStyle name="Comma 3 2 15" xfId="1160" xr:uid="{00000000-0005-0000-0000-00005F050000}"/>
    <cellStyle name="Comma 3 2 15 2" xfId="1161" xr:uid="{00000000-0005-0000-0000-000060050000}"/>
    <cellStyle name="Comma 3 2 15 2 2" xfId="1162" xr:uid="{00000000-0005-0000-0000-000061050000}"/>
    <cellStyle name="Comma 3 2 15 3" xfId="1163" xr:uid="{00000000-0005-0000-0000-000062050000}"/>
    <cellStyle name="Comma 3 2 15 4" xfId="12096" xr:uid="{00000000-0005-0000-0000-000063050000}"/>
    <cellStyle name="Comma 3 2 15 5" xfId="12097" xr:uid="{00000000-0005-0000-0000-000064050000}"/>
    <cellStyle name="Comma 3 2 16" xfId="1164" xr:uid="{00000000-0005-0000-0000-000065050000}"/>
    <cellStyle name="Comma 3 2 16 2" xfId="1165" xr:uid="{00000000-0005-0000-0000-000066050000}"/>
    <cellStyle name="Comma 3 2 16 2 2" xfId="1166" xr:uid="{00000000-0005-0000-0000-000067050000}"/>
    <cellStyle name="Comma 3 2 16 3" xfId="1167" xr:uid="{00000000-0005-0000-0000-000068050000}"/>
    <cellStyle name="Comma 3 2 16 4" xfId="12098" xr:uid="{00000000-0005-0000-0000-000069050000}"/>
    <cellStyle name="Comma 3 2 16 5" xfId="12099" xr:uid="{00000000-0005-0000-0000-00006A050000}"/>
    <cellStyle name="Comma 3 2 17" xfId="1168" xr:uid="{00000000-0005-0000-0000-00006B050000}"/>
    <cellStyle name="Comma 3 2 17 2" xfId="1169" xr:uid="{00000000-0005-0000-0000-00006C050000}"/>
    <cellStyle name="Comma 3 2 17 2 2" xfId="1170" xr:uid="{00000000-0005-0000-0000-00006D050000}"/>
    <cellStyle name="Comma 3 2 17 3" xfId="1171" xr:uid="{00000000-0005-0000-0000-00006E050000}"/>
    <cellStyle name="Comma 3 2 17 4" xfId="12100" xr:uid="{00000000-0005-0000-0000-00006F050000}"/>
    <cellStyle name="Comma 3 2 17 5" xfId="12101" xr:uid="{00000000-0005-0000-0000-000070050000}"/>
    <cellStyle name="Comma 3 2 18" xfId="1172" xr:uid="{00000000-0005-0000-0000-000071050000}"/>
    <cellStyle name="Comma 3 2 19" xfId="1173" xr:uid="{00000000-0005-0000-0000-000072050000}"/>
    <cellStyle name="Comma 3 2 2" xfId="1174" xr:uid="{00000000-0005-0000-0000-000073050000}"/>
    <cellStyle name="Comma 3 2 2 10" xfId="1175" xr:uid="{00000000-0005-0000-0000-000074050000}"/>
    <cellStyle name="Comma 3 2 2 11" xfId="1176" xr:uid="{00000000-0005-0000-0000-000075050000}"/>
    <cellStyle name="Comma 3 2 2 12" xfId="1177" xr:uid="{00000000-0005-0000-0000-000076050000}"/>
    <cellStyle name="Comma 3 2 2 13" xfId="1178" xr:uid="{00000000-0005-0000-0000-000077050000}"/>
    <cellStyle name="Comma 3 2 2 14" xfId="1179" xr:uid="{00000000-0005-0000-0000-000078050000}"/>
    <cellStyle name="Comma 3 2 2 15" xfId="1180" xr:uid="{00000000-0005-0000-0000-000079050000}"/>
    <cellStyle name="Comma 3 2 2 16" xfId="1181" xr:uid="{00000000-0005-0000-0000-00007A050000}"/>
    <cellStyle name="Comma 3 2 2 17" xfId="1182" xr:uid="{00000000-0005-0000-0000-00007B050000}"/>
    <cellStyle name="Comma 3 2 2 18" xfId="1183" xr:uid="{00000000-0005-0000-0000-00007C050000}"/>
    <cellStyle name="Comma 3 2 2 18 2" xfId="1184" xr:uid="{00000000-0005-0000-0000-00007D050000}"/>
    <cellStyle name="Comma 3 2 2 19" xfId="1185" xr:uid="{00000000-0005-0000-0000-00007E050000}"/>
    <cellStyle name="Comma 3 2 2 19 2" xfId="1186" xr:uid="{00000000-0005-0000-0000-00007F050000}"/>
    <cellStyle name="Comma 3 2 2 2" xfId="1187" xr:uid="{00000000-0005-0000-0000-000080050000}"/>
    <cellStyle name="Comma 3 2 2 2 10" xfId="1188" xr:uid="{00000000-0005-0000-0000-000081050000}"/>
    <cellStyle name="Comma 3 2 2 2 10 2" xfId="1189" xr:uid="{00000000-0005-0000-0000-000082050000}"/>
    <cellStyle name="Comma 3 2 2 2 10 2 2" xfId="1190" xr:uid="{00000000-0005-0000-0000-000083050000}"/>
    <cellStyle name="Comma 3 2 2 2 10 3" xfId="1191" xr:uid="{00000000-0005-0000-0000-000084050000}"/>
    <cellStyle name="Comma 3 2 2 2 10 4" xfId="12102" xr:uid="{00000000-0005-0000-0000-000085050000}"/>
    <cellStyle name="Comma 3 2 2 2 10 5" xfId="12103" xr:uid="{00000000-0005-0000-0000-000086050000}"/>
    <cellStyle name="Comma 3 2 2 2 11" xfId="1192" xr:uid="{00000000-0005-0000-0000-000087050000}"/>
    <cellStyle name="Comma 3 2 2 2 11 2" xfId="1193" xr:uid="{00000000-0005-0000-0000-000088050000}"/>
    <cellStyle name="Comma 3 2 2 2 11 2 2" xfId="1194" xr:uid="{00000000-0005-0000-0000-000089050000}"/>
    <cellStyle name="Comma 3 2 2 2 11 3" xfId="1195" xr:uid="{00000000-0005-0000-0000-00008A050000}"/>
    <cellStyle name="Comma 3 2 2 2 11 4" xfId="12104" xr:uid="{00000000-0005-0000-0000-00008B050000}"/>
    <cellStyle name="Comma 3 2 2 2 11 5" xfId="12105" xr:uid="{00000000-0005-0000-0000-00008C050000}"/>
    <cellStyle name="Comma 3 2 2 2 12" xfId="1196" xr:uid="{00000000-0005-0000-0000-00008D050000}"/>
    <cellStyle name="Comma 3 2 2 2 12 2" xfId="1197" xr:uid="{00000000-0005-0000-0000-00008E050000}"/>
    <cellStyle name="Comma 3 2 2 2 12 2 2" xfId="1198" xr:uid="{00000000-0005-0000-0000-00008F050000}"/>
    <cellStyle name="Comma 3 2 2 2 12 3" xfId="1199" xr:uid="{00000000-0005-0000-0000-000090050000}"/>
    <cellStyle name="Comma 3 2 2 2 12 4" xfId="12106" xr:uid="{00000000-0005-0000-0000-000091050000}"/>
    <cellStyle name="Comma 3 2 2 2 12 5" xfId="12107" xr:uid="{00000000-0005-0000-0000-000092050000}"/>
    <cellStyle name="Comma 3 2 2 2 13" xfId="1200" xr:uid="{00000000-0005-0000-0000-000093050000}"/>
    <cellStyle name="Comma 3 2 2 2 13 2" xfId="1201" xr:uid="{00000000-0005-0000-0000-000094050000}"/>
    <cellStyle name="Comma 3 2 2 2 13 2 2" xfId="1202" xr:uid="{00000000-0005-0000-0000-000095050000}"/>
    <cellStyle name="Comma 3 2 2 2 13 3" xfId="1203" xr:uid="{00000000-0005-0000-0000-000096050000}"/>
    <cellStyle name="Comma 3 2 2 2 13 4" xfId="12108" xr:uid="{00000000-0005-0000-0000-000097050000}"/>
    <cellStyle name="Comma 3 2 2 2 13 5" xfId="12109" xr:uid="{00000000-0005-0000-0000-000098050000}"/>
    <cellStyle name="Comma 3 2 2 2 14" xfId="1204" xr:uid="{00000000-0005-0000-0000-000099050000}"/>
    <cellStyle name="Comma 3 2 2 2 14 2" xfId="1205" xr:uid="{00000000-0005-0000-0000-00009A050000}"/>
    <cellStyle name="Comma 3 2 2 2 14 2 2" xfId="1206" xr:uid="{00000000-0005-0000-0000-00009B050000}"/>
    <cellStyle name="Comma 3 2 2 2 14 3" xfId="1207" xr:uid="{00000000-0005-0000-0000-00009C050000}"/>
    <cellStyle name="Comma 3 2 2 2 14 4" xfId="12110" xr:uid="{00000000-0005-0000-0000-00009D050000}"/>
    <cellStyle name="Comma 3 2 2 2 14 5" xfId="12111" xr:uid="{00000000-0005-0000-0000-00009E050000}"/>
    <cellStyle name="Comma 3 2 2 2 15" xfId="1208" xr:uid="{00000000-0005-0000-0000-00009F050000}"/>
    <cellStyle name="Comma 3 2 2 2 15 2" xfId="1209" xr:uid="{00000000-0005-0000-0000-0000A0050000}"/>
    <cellStyle name="Comma 3 2 2 2 15 2 2" xfId="1210" xr:uid="{00000000-0005-0000-0000-0000A1050000}"/>
    <cellStyle name="Comma 3 2 2 2 15 3" xfId="1211" xr:uid="{00000000-0005-0000-0000-0000A2050000}"/>
    <cellStyle name="Comma 3 2 2 2 15 4" xfId="12112" xr:uid="{00000000-0005-0000-0000-0000A3050000}"/>
    <cellStyle name="Comma 3 2 2 2 15 5" xfId="12113" xr:uid="{00000000-0005-0000-0000-0000A4050000}"/>
    <cellStyle name="Comma 3 2 2 2 16" xfId="1212" xr:uid="{00000000-0005-0000-0000-0000A5050000}"/>
    <cellStyle name="Comma 3 2 2 2 16 2" xfId="1213" xr:uid="{00000000-0005-0000-0000-0000A6050000}"/>
    <cellStyle name="Comma 3 2 2 2 16 2 2" xfId="12114" xr:uid="{00000000-0005-0000-0000-0000A7050000}"/>
    <cellStyle name="Comma 3 2 2 2 16 3" xfId="12115" xr:uid="{00000000-0005-0000-0000-0000A8050000}"/>
    <cellStyle name="Comma 3 2 2 2 16 4" xfId="12116" xr:uid="{00000000-0005-0000-0000-0000A9050000}"/>
    <cellStyle name="Comma 3 2 2 2 17" xfId="1214" xr:uid="{00000000-0005-0000-0000-0000AA050000}"/>
    <cellStyle name="Comma 3 2 2 2 17 2" xfId="1215" xr:uid="{00000000-0005-0000-0000-0000AB050000}"/>
    <cellStyle name="Comma 3 2 2 2 17 2 2" xfId="12117" xr:uid="{00000000-0005-0000-0000-0000AC050000}"/>
    <cellStyle name="Comma 3 2 2 2 17 3" xfId="12118" xr:uid="{00000000-0005-0000-0000-0000AD050000}"/>
    <cellStyle name="Comma 3 2 2 2 17 4" xfId="12119" xr:uid="{00000000-0005-0000-0000-0000AE050000}"/>
    <cellStyle name="Comma 3 2 2 2 2" xfId="1216" xr:uid="{00000000-0005-0000-0000-0000AF050000}"/>
    <cellStyle name="Comma 3 2 2 2 2 2" xfId="1217" xr:uid="{00000000-0005-0000-0000-0000B0050000}"/>
    <cellStyle name="Comma 3 2 2 2 2 2 2" xfId="1218" xr:uid="{00000000-0005-0000-0000-0000B1050000}"/>
    <cellStyle name="Comma 3 2 2 2 2 2 2 2" xfId="1219" xr:uid="{00000000-0005-0000-0000-0000B2050000}"/>
    <cellStyle name="Comma 3 2 2 2 2 2 2 2 2" xfId="1220" xr:uid="{00000000-0005-0000-0000-0000B3050000}"/>
    <cellStyle name="Comma 3 2 2 2 2 2 2 3" xfId="1221" xr:uid="{00000000-0005-0000-0000-0000B4050000}"/>
    <cellStyle name="Comma 3 2 2 2 2 2 2 4" xfId="12120" xr:uid="{00000000-0005-0000-0000-0000B5050000}"/>
    <cellStyle name="Comma 3 2 2 2 2 2 2 5" xfId="12121" xr:uid="{00000000-0005-0000-0000-0000B6050000}"/>
    <cellStyle name="Comma 3 2 2 2 2 2 3" xfId="1222" xr:uid="{00000000-0005-0000-0000-0000B7050000}"/>
    <cellStyle name="Comma 3 2 2 2 2 2 3 2" xfId="1223" xr:uid="{00000000-0005-0000-0000-0000B8050000}"/>
    <cellStyle name="Comma 3 2 2 2 2 2 3 2 2" xfId="1224" xr:uid="{00000000-0005-0000-0000-0000B9050000}"/>
    <cellStyle name="Comma 3 2 2 2 2 2 3 3" xfId="1225" xr:uid="{00000000-0005-0000-0000-0000BA050000}"/>
    <cellStyle name="Comma 3 2 2 2 2 2 3 4" xfId="12122" xr:uid="{00000000-0005-0000-0000-0000BB050000}"/>
    <cellStyle name="Comma 3 2 2 2 2 2 3 5" xfId="12123" xr:uid="{00000000-0005-0000-0000-0000BC050000}"/>
    <cellStyle name="Comma 3 2 2 2 2 2 4" xfId="1226" xr:uid="{00000000-0005-0000-0000-0000BD050000}"/>
    <cellStyle name="Comma 3 2 2 2 2 2 4 2" xfId="1227" xr:uid="{00000000-0005-0000-0000-0000BE050000}"/>
    <cellStyle name="Comma 3 2 2 2 2 2 4 2 2" xfId="1228" xr:uid="{00000000-0005-0000-0000-0000BF050000}"/>
    <cellStyle name="Comma 3 2 2 2 2 2 4 3" xfId="1229" xr:uid="{00000000-0005-0000-0000-0000C0050000}"/>
    <cellStyle name="Comma 3 2 2 2 2 2 4 4" xfId="12124" xr:uid="{00000000-0005-0000-0000-0000C1050000}"/>
    <cellStyle name="Comma 3 2 2 2 2 2 4 5" xfId="12125" xr:uid="{00000000-0005-0000-0000-0000C2050000}"/>
    <cellStyle name="Comma 3 2 2 2 2 2 5" xfId="1230" xr:uid="{00000000-0005-0000-0000-0000C3050000}"/>
    <cellStyle name="Comma 3 2 2 2 2 2 5 2" xfId="1231" xr:uid="{00000000-0005-0000-0000-0000C4050000}"/>
    <cellStyle name="Comma 3 2 2 2 2 2 5 2 2" xfId="1232" xr:uid="{00000000-0005-0000-0000-0000C5050000}"/>
    <cellStyle name="Comma 3 2 2 2 2 2 5 3" xfId="1233" xr:uid="{00000000-0005-0000-0000-0000C6050000}"/>
    <cellStyle name="Comma 3 2 2 2 2 2 5 4" xfId="12126" xr:uid="{00000000-0005-0000-0000-0000C7050000}"/>
    <cellStyle name="Comma 3 2 2 2 2 2 5 5" xfId="12127" xr:uid="{00000000-0005-0000-0000-0000C8050000}"/>
    <cellStyle name="Comma 3 2 2 2 2 3" xfId="1234" xr:uid="{00000000-0005-0000-0000-0000C9050000}"/>
    <cellStyle name="Comma 3 2 2 2 2 4" xfId="1235" xr:uid="{00000000-0005-0000-0000-0000CA050000}"/>
    <cellStyle name="Comma 3 2 2 2 2 5" xfId="1236" xr:uid="{00000000-0005-0000-0000-0000CB050000}"/>
    <cellStyle name="Comma 3 2 2 2 2 6" xfId="1237" xr:uid="{00000000-0005-0000-0000-0000CC050000}"/>
    <cellStyle name="Comma 3 2 2 2 2 6 2" xfId="1238" xr:uid="{00000000-0005-0000-0000-0000CD050000}"/>
    <cellStyle name="Comma 3 2 2 2 2 7" xfId="1239" xr:uid="{00000000-0005-0000-0000-0000CE050000}"/>
    <cellStyle name="Comma 3 2 2 2 2 8" xfId="12128" xr:uid="{00000000-0005-0000-0000-0000CF050000}"/>
    <cellStyle name="Comma 3 2 2 2 2 9" xfId="12129" xr:uid="{00000000-0005-0000-0000-0000D0050000}"/>
    <cellStyle name="Comma 3 2 2 2 3" xfId="1240" xr:uid="{00000000-0005-0000-0000-0000D1050000}"/>
    <cellStyle name="Comma 3 2 2 2 3 2" xfId="1241" xr:uid="{00000000-0005-0000-0000-0000D2050000}"/>
    <cellStyle name="Comma 3 2 2 2 3 2 2" xfId="1242" xr:uid="{00000000-0005-0000-0000-0000D3050000}"/>
    <cellStyle name="Comma 3 2 2 2 3 3" xfId="1243" xr:uid="{00000000-0005-0000-0000-0000D4050000}"/>
    <cellStyle name="Comma 3 2 2 2 3 4" xfId="12130" xr:uid="{00000000-0005-0000-0000-0000D5050000}"/>
    <cellStyle name="Comma 3 2 2 2 3 5" xfId="12131" xr:uid="{00000000-0005-0000-0000-0000D6050000}"/>
    <cellStyle name="Comma 3 2 2 2 4" xfId="1244" xr:uid="{00000000-0005-0000-0000-0000D7050000}"/>
    <cellStyle name="Comma 3 2 2 2 4 2" xfId="1245" xr:uid="{00000000-0005-0000-0000-0000D8050000}"/>
    <cellStyle name="Comma 3 2 2 2 4 2 2" xfId="1246" xr:uid="{00000000-0005-0000-0000-0000D9050000}"/>
    <cellStyle name="Comma 3 2 2 2 4 3" xfId="1247" xr:uid="{00000000-0005-0000-0000-0000DA050000}"/>
    <cellStyle name="Comma 3 2 2 2 4 4" xfId="12132" xr:uid="{00000000-0005-0000-0000-0000DB050000}"/>
    <cellStyle name="Comma 3 2 2 2 4 5" xfId="12133" xr:uid="{00000000-0005-0000-0000-0000DC050000}"/>
    <cellStyle name="Comma 3 2 2 2 5" xfId="1248" xr:uid="{00000000-0005-0000-0000-0000DD050000}"/>
    <cellStyle name="Comma 3 2 2 2 5 2" xfId="1249" xr:uid="{00000000-0005-0000-0000-0000DE050000}"/>
    <cellStyle name="Comma 3 2 2 2 5 2 2" xfId="1250" xr:uid="{00000000-0005-0000-0000-0000DF050000}"/>
    <cellStyle name="Comma 3 2 2 2 5 3" xfId="1251" xr:uid="{00000000-0005-0000-0000-0000E0050000}"/>
    <cellStyle name="Comma 3 2 2 2 5 4" xfId="12134" xr:uid="{00000000-0005-0000-0000-0000E1050000}"/>
    <cellStyle name="Comma 3 2 2 2 5 5" xfId="12135" xr:uid="{00000000-0005-0000-0000-0000E2050000}"/>
    <cellStyle name="Comma 3 2 2 2 6" xfId="1252" xr:uid="{00000000-0005-0000-0000-0000E3050000}"/>
    <cellStyle name="Comma 3 2 2 2 6 2" xfId="1253" xr:uid="{00000000-0005-0000-0000-0000E4050000}"/>
    <cellStyle name="Comma 3 2 2 2 6 2 2" xfId="1254" xr:uid="{00000000-0005-0000-0000-0000E5050000}"/>
    <cellStyle name="Comma 3 2 2 2 6 3" xfId="1255" xr:uid="{00000000-0005-0000-0000-0000E6050000}"/>
    <cellStyle name="Comma 3 2 2 2 6 4" xfId="12136" xr:uid="{00000000-0005-0000-0000-0000E7050000}"/>
    <cellStyle name="Comma 3 2 2 2 6 5" xfId="12137" xr:uid="{00000000-0005-0000-0000-0000E8050000}"/>
    <cellStyle name="Comma 3 2 2 2 7" xfId="1256" xr:uid="{00000000-0005-0000-0000-0000E9050000}"/>
    <cellStyle name="Comma 3 2 2 2 7 2" xfId="1257" xr:uid="{00000000-0005-0000-0000-0000EA050000}"/>
    <cellStyle name="Comma 3 2 2 2 7 2 2" xfId="1258" xr:uid="{00000000-0005-0000-0000-0000EB050000}"/>
    <cellStyle name="Comma 3 2 2 2 7 3" xfId="1259" xr:uid="{00000000-0005-0000-0000-0000EC050000}"/>
    <cellStyle name="Comma 3 2 2 2 7 4" xfId="12138" xr:uid="{00000000-0005-0000-0000-0000ED050000}"/>
    <cellStyle name="Comma 3 2 2 2 7 5" xfId="12139" xr:uid="{00000000-0005-0000-0000-0000EE050000}"/>
    <cellStyle name="Comma 3 2 2 2 8" xfId="1260" xr:uid="{00000000-0005-0000-0000-0000EF050000}"/>
    <cellStyle name="Comma 3 2 2 2 8 2" xfId="1261" xr:uid="{00000000-0005-0000-0000-0000F0050000}"/>
    <cellStyle name="Comma 3 2 2 2 8 2 2" xfId="1262" xr:uid="{00000000-0005-0000-0000-0000F1050000}"/>
    <cellStyle name="Comma 3 2 2 2 8 3" xfId="1263" xr:uid="{00000000-0005-0000-0000-0000F2050000}"/>
    <cellStyle name="Comma 3 2 2 2 8 4" xfId="12140" xr:uid="{00000000-0005-0000-0000-0000F3050000}"/>
    <cellStyle name="Comma 3 2 2 2 8 5" xfId="12141" xr:uid="{00000000-0005-0000-0000-0000F4050000}"/>
    <cellStyle name="Comma 3 2 2 2 9" xfId="1264" xr:uid="{00000000-0005-0000-0000-0000F5050000}"/>
    <cellStyle name="Comma 3 2 2 2 9 2" xfId="1265" xr:uid="{00000000-0005-0000-0000-0000F6050000}"/>
    <cellStyle name="Comma 3 2 2 2 9 2 2" xfId="1266" xr:uid="{00000000-0005-0000-0000-0000F7050000}"/>
    <cellStyle name="Comma 3 2 2 2 9 3" xfId="1267" xr:uid="{00000000-0005-0000-0000-0000F8050000}"/>
    <cellStyle name="Comma 3 2 2 2 9 4" xfId="12142" xr:uid="{00000000-0005-0000-0000-0000F9050000}"/>
    <cellStyle name="Comma 3 2 2 2 9 5" xfId="12143" xr:uid="{00000000-0005-0000-0000-0000FA050000}"/>
    <cellStyle name="Comma 3 2 2 20" xfId="1268" xr:uid="{00000000-0005-0000-0000-0000FB050000}"/>
    <cellStyle name="Comma 3 2 2 21" xfId="1269" xr:uid="{00000000-0005-0000-0000-0000FC050000}"/>
    <cellStyle name="Comma 3 2 2 3" xfId="1270" xr:uid="{00000000-0005-0000-0000-0000FD050000}"/>
    <cellStyle name="Comma 3 2 2 3 2" xfId="1271" xr:uid="{00000000-0005-0000-0000-0000FE050000}"/>
    <cellStyle name="Comma 3 2 2 3 2 2" xfId="1272" xr:uid="{00000000-0005-0000-0000-0000FF050000}"/>
    <cellStyle name="Comma 3 2 2 4" xfId="1273" xr:uid="{00000000-0005-0000-0000-000000060000}"/>
    <cellStyle name="Comma 3 2 2 4 2" xfId="1274" xr:uid="{00000000-0005-0000-0000-000001060000}"/>
    <cellStyle name="Comma 3 2 2 4 2 2" xfId="1275" xr:uid="{00000000-0005-0000-0000-000002060000}"/>
    <cellStyle name="Comma 3 2 2 5" xfId="1276" xr:uid="{00000000-0005-0000-0000-000003060000}"/>
    <cellStyle name="Comma 3 2 2 5 2" xfId="1277" xr:uid="{00000000-0005-0000-0000-000004060000}"/>
    <cellStyle name="Comma 3 2 2 5 2 2" xfId="1278" xr:uid="{00000000-0005-0000-0000-000005060000}"/>
    <cellStyle name="Comma 3 2 2 6" xfId="1279" xr:uid="{00000000-0005-0000-0000-000006060000}"/>
    <cellStyle name="Comma 3 2 2 6 2" xfId="1280" xr:uid="{00000000-0005-0000-0000-000007060000}"/>
    <cellStyle name="Comma 3 2 2 6 2 2" xfId="1281" xr:uid="{00000000-0005-0000-0000-000008060000}"/>
    <cellStyle name="Comma 3 2 2 7" xfId="1282" xr:uid="{00000000-0005-0000-0000-000009060000}"/>
    <cellStyle name="Comma 3 2 2 7 2" xfId="1283" xr:uid="{00000000-0005-0000-0000-00000A060000}"/>
    <cellStyle name="Comma 3 2 2 7 2 2" xfId="1284" xr:uid="{00000000-0005-0000-0000-00000B060000}"/>
    <cellStyle name="Comma 3 2 2 8" xfId="1285" xr:uid="{00000000-0005-0000-0000-00000C060000}"/>
    <cellStyle name="Comma 3 2 2 8 2" xfId="1286" xr:uid="{00000000-0005-0000-0000-00000D060000}"/>
    <cellStyle name="Comma 3 2 2 8 2 2" xfId="1287" xr:uid="{00000000-0005-0000-0000-00000E060000}"/>
    <cellStyle name="Comma 3 2 2 9" xfId="1288" xr:uid="{00000000-0005-0000-0000-00000F060000}"/>
    <cellStyle name="Comma 3 2 2 9 2" xfId="1289" xr:uid="{00000000-0005-0000-0000-000010060000}"/>
    <cellStyle name="Comma 3 2 2 9 2 2" xfId="1290" xr:uid="{00000000-0005-0000-0000-000011060000}"/>
    <cellStyle name="Comma 3 2 20" xfId="1291" xr:uid="{00000000-0005-0000-0000-000012060000}"/>
    <cellStyle name="Comma 3 2 21" xfId="16933" xr:uid="{00000000-0005-0000-0000-000013060000}"/>
    <cellStyle name="Comma 3 2 3" xfId="1292" xr:uid="{00000000-0005-0000-0000-000014060000}"/>
    <cellStyle name="Comma 3 2 3 2" xfId="1293" xr:uid="{00000000-0005-0000-0000-000015060000}"/>
    <cellStyle name="Comma 3 2 3 3" xfId="1294" xr:uid="{00000000-0005-0000-0000-000016060000}"/>
    <cellStyle name="Comma 3 2 4" xfId="1295" xr:uid="{00000000-0005-0000-0000-000017060000}"/>
    <cellStyle name="Comma 3 2 4 2" xfId="1296" xr:uid="{00000000-0005-0000-0000-000018060000}"/>
    <cellStyle name="Comma 3 2 4 3" xfId="1297" xr:uid="{00000000-0005-0000-0000-000019060000}"/>
    <cellStyle name="Comma 3 2 5" xfId="1298" xr:uid="{00000000-0005-0000-0000-00001A060000}"/>
    <cellStyle name="Comma 3 2 5 2" xfId="1299" xr:uid="{00000000-0005-0000-0000-00001B060000}"/>
    <cellStyle name="Comma 3 2 5 3" xfId="1300" xr:uid="{00000000-0005-0000-0000-00001C060000}"/>
    <cellStyle name="Comma 3 2 6" xfId="1301" xr:uid="{00000000-0005-0000-0000-00001D060000}"/>
    <cellStyle name="Comma 3 2 6 2" xfId="1302" xr:uid="{00000000-0005-0000-0000-00001E060000}"/>
    <cellStyle name="Comma 3 2 6 3" xfId="1303" xr:uid="{00000000-0005-0000-0000-00001F060000}"/>
    <cellStyle name="Comma 3 2 7" xfId="1304" xr:uid="{00000000-0005-0000-0000-000020060000}"/>
    <cellStyle name="Comma 3 2 7 2" xfId="1305" xr:uid="{00000000-0005-0000-0000-000021060000}"/>
    <cellStyle name="Comma 3 2 7 3" xfId="1306" xr:uid="{00000000-0005-0000-0000-000022060000}"/>
    <cellStyle name="Comma 3 2 8" xfId="1307" xr:uid="{00000000-0005-0000-0000-000023060000}"/>
    <cellStyle name="Comma 3 2 8 2" xfId="1308" xr:uid="{00000000-0005-0000-0000-000024060000}"/>
    <cellStyle name="Comma 3 2 8 3" xfId="1309" xr:uid="{00000000-0005-0000-0000-000025060000}"/>
    <cellStyle name="Comma 3 2 9" xfId="1310" xr:uid="{00000000-0005-0000-0000-000026060000}"/>
    <cellStyle name="Comma 3 2 9 2" xfId="1311" xr:uid="{00000000-0005-0000-0000-000027060000}"/>
    <cellStyle name="Comma 3 2 9 3" xfId="1312" xr:uid="{00000000-0005-0000-0000-000028060000}"/>
    <cellStyle name="Comma 3 20" xfId="1313" xr:uid="{00000000-0005-0000-0000-000029060000}"/>
    <cellStyle name="Comma 3 20 2" xfId="1314" xr:uid="{00000000-0005-0000-0000-00002A060000}"/>
    <cellStyle name="Comma 3 20 2 2" xfId="1315" xr:uid="{00000000-0005-0000-0000-00002B060000}"/>
    <cellStyle name="Comma 3 20 3" xfId="12144" xr:uid="{00000000-0005-0000-0000-00002C060000}"/>
    <cellStyle name="Comma 3 21" xfId="1316" xr:uid="{00000000-0005-0000-0000-00002D060000}"/>
    <cellStyle name="Comma 3 21 2" xfId="1317" xr:uid="{00000000-0005-0000-0000-00002E060000}"/>
    <cellStyle name="Comma 3 21 3" xfId="12145" xr:uid="{00000000-0005-0000-0000-00002F060000}"/>
    <cellStyle name="Comma 3 22" xfId="1318" xr:uid="{00000000-0005-0000-0000-000030060000}"/>
    <cellStyle name="Comma 3 22 2" xfId="1319" xr:uid="{00000000-0005-0000-0000-000031060000}"/>
    <cellStyle name="Comma 3 22 3" xfId="12146" xr:uid="{00000000-0005-0000-0000-000032060000}"/>
    <cellStyle name="Comma 3 23" xfId="1320" xr:uid="{00000000-0005-0000-0000-000033060000}"/>
    <cellStyle name="Comma 3 23 2" xfId="1321" xr:uid="{00000000-0005-0000-0000-000034060000}"/>
    <cellStyle name="Comma 3 23 3" xfId="12147" xr:uid="{00000000-0005-0000-0000-000035060000}"/>
    <cellStyle name="Comma 3 24" xfId="1322" xr:uid="{00000000-0005-0000-0000-000036060000}"/>
    <cellStyle name="Comma 3 24 2" xfId="1323" xr:uid="{00000000-0005-0000-0000-000037060000}"/>
    <cellStyle name="Comma 3 24 3" xfId="12148" xr:uid="{00000000-0005-0000-0000-000038060000}"/>
    <cellStyle name="Comma 3 25" xfId="1324" xr:uid="{00000000-0005-0000-0000-000039060000}"/>
    <cellStyle name="Comma 3 25 2" xfId="1325" xr:uid="{00000000-0005-0000-0000-00003A060000}"/>
    <cellStyle name="Comma 3 25 3" xfId="12149" xr:uid="{00000000-0005-0000-0000-00003B060000}"/>
    <cellStyle name="Comma 3 26" xfId="1326" xr:uid="{00000000-0005-0000-0000-00003C060000}"/>
    <cellStyle name="Comma 3 26 2" xfId="1327" xr:uid="{00000000-0005-0000-0000-00003D060000}"/>
    <cellStyle name="Comma 3 26 3" xfId="12150" xr:uid="{00000000-0005-0000-0000-00003E060000}"/>
    <cellStyle name="Comma 3 27" xfId="1328" xr:uid="{00000000-0005-0000-0000-00003F060000}"/>
    <cellStyle name="Comma 3 27 2" xfId="1329" xr:uid="{00000000-0005-0000-0000-000040060000}"/>
    <cellStyle name="Comma 3 27 3" xfId="12151" xr:uid="{00000000-0005-0000-0000-000041060000}"/>
    <cellStyle name="Comma 3 28" xfId="1330" xr:uid="{00000000-0005-0000-0000-000042060000}"/>
    <cellStyle name="Comma 3 28 2" xfId="1331" xr:uid="{00000000-0005-0000-0000-000043060000}"/>
    <cellStyle name="Comma 3 28 3" xfId="12152" xr:uid="{00000000-0005-0000-0000-000044060000}"/>
    <cellStyle name="Comma 3 29" xfId="1332" xr:uid="{00000000-0005-0000-0000-000045060000}"/>
    <cellStyle name="Comma 3 29 2" xfId="1333" xr:uid="{00000000-0005-0000-0000-000046060000}"/>
    <cellStyle name="Comma 3 29 3" xfId="12153" xr:uid="{00000000-0005-0000-0000-000047060000}"/>
    <cellStyle name="Comma 3 3" xfId="1334" xr:uid="{00000000-0005-0000-0000-000048060000}"/>
    <cellStyle name="Comma 3 3 2" xfId="1335" xr:uid="{00000000-0005-0000-0000-000049060000}"/>
    <cellStyle name="Comma 3 3 2 2" xfId="1336" xr:uid="{00000000-0005-0000-0000-00004A060000}"/>
    <cellStyle name="Comma 3 3 2 2 2" xfId="1337" xr:uid="{00000000-0005-0000-0000-00004B060000}"/>
    <cellStyle name="Comma 3 3 2 3" xfId="1338" xr:uid="{00000000-0005-0000-0000-00004C060000}"/>
    <cellStyle name="Comma 3 3 2 4" xfId="1339" xr:uid="{00000000-0005-0000-0000-00004D060000}"/>
    <cellStyle name="Comma 3 3 2 5" xfId="1340" xr:uid="{00000000-0005-0000-0000-00004E060000}"/>
    <cellStyle name="Comma 3 3 2 6" xfId="1341" xr:uid="{00000000-0005-0000-0000-00004F060000}"/>
    <cellStyle name="Comma 3 3 2 6 2" xfId="1342" xr:uid="{00000000-0005-0000-0000-000050060000}"/>
    <cellStyle name="Comma 3 3 3" xfId="1343" xr:uid="{00000000-0005-0000-0000-000051060000}"/>
    <cellStyle name="Comma 3 3 4" xfId="1344" xr:uid="{00000000-0005-0000-0000-000052060000}"/>
    <cellStyle name="Comma 3 3 5" xfId="1345" xr:uid="{00000000-0005-0000-0000-000053060000}"/>
    <cellStyle name="Comma 3 3 6" xfId="1346" xr:uid="{00000000-0005-0000-0000-000054060000}"/>
    <cellStyle name="Comma 3 3 6 2" xfId="1347" xr:uid="{00000000-0005-0000-0000-000055060000}"/>
    <cellStyle name="Comma 3 3 7" xfId="12154" xr:uid="{00000000-0005-0000-0000-000056060000}"/>
    <cellStyle name="Comma 3 30" xfId="1348" xr:uid="{00000000-0005-0000-0000-000057060000}"/>
    <cellStyle name="Comma 3 30 2" xfId="1349" xr:uid="{00000000-0005-0000-0000-000058060000}"/>
    <cellStyle name="Comma 3 30 3" xfId="12155" xr:uid="{00000000-0005-0000-0000-000059060000}"/>
    <cellStyle name="Comma 3 31" xfId="1350" xr:uid="{00000000-0005-0000-0000-00005A060000}"/>
    <cellStyle name="Comma 3 31 2" xfId="1351" xr:uid="{00000000-0005-0000-0000-00005B060000}"/>
    <cellStyle name="Comma 3 31 3" xfId="12156" xr:uid="{00000000-0005-0000-0000-00005C060000}"/>
    <cellStyle name="Comma 3 32" xfId="1352" xr:uid="{00000000-0005-0000-0000-00005D060000}"/>
    <cellStyle name="Comma 3 32 2" xfId="1353" xr:uid="{00000000-0005-0000-0000-00005E060000}"/>
    <cellStyle name="Comma 3 32 3" xfId="12157" xr:uid="{00000000-0005-0000-0000-00005F060000}"/>
    <cellStyle name="Comma 3 33" xfId="1354" xr:uid="{00000000-0005-0000-0000-000060060000}"/>
    <cellStyle name="Comma 3 33 2" xfId="1355" xr:uid="{00000000-0005-0000-0000-000061060000}"/>
    <cellStyle name="Comma 3 33 3" xfId="12158" xr:uid="{00000000-0005-0000-0000-000062060000}"/>
    <cellStyle name="Comma 3 34" xfId="1356" xr:uid="{00000000-0005-0000-0000-000063060000}"/>
    <cellStyle name="Comma 3 34 2" xfId="1357" xr:uid="{00000000-0005-0000-0000-000064060000}"/>
    <cellStyle name="Comma 3 34 3" xfId="12159" xr:uid="{00000000-0005-0000-0000-000065060000}"/>
    <cellStyle name="Comma 3 35" xfId="1358" xr:uid="{00000000-0005-0000-0000-000066060000}"/>
    <cellStyle name="Comma 3 35 2" xfId="1359" xr:uid="{00000000-0005-0000-0000-000067060000}"/>
    <cellStyle name="Comma 3 35 3" xfId="12160" xr:uid="{00000000-0005-0000-0000-000068060000}"/>
    <cellStyle name="Comma 3 36" xfId="1360" xr:uid="{00000000-0005-0000-0000-000069060000}"/>
    <cellStyle name="Comma 3 36 2" xfId="1361" xr:uid="{00000000-0005-0000-0000-00006A060000}"/>
    <cellStyle name="Comma 3 36 3" xfId="12161" xr:uid="{00000000-0005-0000-0000-00006B060000}"/>
    <cellStyle name="Comma 3 37" xfId="1362" xr:uid="{00000000-0005-0000-0000-00006C060000}"/>
    <cellStyle name="Comma 3 37 2" xfId="1363" xr:uid="{00000000-0005-0000-0000-00006D060000}"/>
    <cellStyle name="Comma 3 37 3" xfId="12162" xr:uid="{00000000-0005-0000-0000-00006E060000}"/>
    <cellStyle name="Comma 3 38" xfId="1364" xr:uid="{00000000-0005-0000-0000-00006F060000}"/>
    <cellStyle name="Comma 3 38 2" xfId="1365" xr:uid="{00000000-0005-0000-0000-000070060000}"/>
    <cellStyle name="Comma 3 38 3" xfId="12163" xr:uid="{00000000-0005-0000-0000-000071060000}"/>
    <cellStyle name="Comma 3 39" xfId="1366" xr:uid="{00000000-0005-0000-0000-000072060000}"/>
    <cellStyle name="Comma 3 39 2" xfId="1367" xr:uid="{00000000-0005-0000-0000-000073060000}"/>
    <cellStyle name="Comma 3 39 3" xfId="12164" xr:uid="{00000000-0005-0000-0000-000074060000}"/>
    <cellStyle name="Comma 3 4" xfId="1368" xr:uid="{00000000-0005-0000-0000-000075060000}"/>
    <cellStyle name="Comma 3 4 2" xfId="1369" xr:uid="{00000000-0005-0000-0000-000076060000}"/>
    <cellStyle name="Comma 3 4 2 2" xfId="12165" xr:uid="{00000000-0005-0000-0000-000077060000}"/>
    <cellStyle name="Comma 3 4 3" xfId="1370" xr:uid="{00000000-0005-0000-0000-000078060000}"/>
    <cellStyle name="Comma 3 4 3 2" xfId="1371" xr:uid="{00000000-0005-0000-0000-000079060000}"/>
    <cellStyle name="Comma 3 4 4" xfId="12166" xr:uid="{00000000-0005-0000-0000-00007A060000}"/>
    <cellStyle name="Comma 3 40" xfId="1372" xr:uid="{00000000-0005-0000-0000-00007B060000}"/>
    <cellStyle name="Comma 3 40 2" xfId="1373" xr:uid="{00000000-0005-0000-0000-00007C060000}"/>
    <cellStyle name="Comma 3 40 3" xfId="12167" xr:uid="{00000000-0005-0000-0000-00007D060000}"/>
    <cellStyle name="Comma 3 41" xfId="1374" xr:uid="{00000000-0005-0000-0000-00007E060000}"/>
    <cellStyle name="Comma 3 41 2" xfId="1375" xr:uid="{00000000-0005-0000-0000-00007F060000}"/>
    <cellStyle name="Comma 3 41 3" xfId="12168" xr:uid="{00000000-0005-0000-0000-000080060000}"/>
    <cellStyle name="Comma 3 42" xfId="1376" xr:uid="{00000000-0005-0000-0000-000081060000}"/>
    <cellStyle name="Comma 3 42 2" xfId="1377" xr:uid="{00000000-0005-0000-0000-000082060000}"/>
    <cellStyle name="Comma 3 42 3" xfId="12169" xr:uid="{00000000-0005-0000-0000-000083060000}"/>
    <cellStyle name="Comma 3 43" xfId="1378" xr:uid="{00000000-0005-0000-0000-000084060000}"/>
    <cellStyle name="Comma 3 43 2" xfId="1379" xr:uid="{00000000-0005-0000-0000-000085060000}"/>
    <cellStyle name="Comma 3 43 3" xfId="12170" xr:uid="{00000000-0005-0000-0000-000086060000}"/>
    <cellStyle name="Comma 3 44" xfId="1380" xr:uid="{00000000-0005-0000-0000-000087060000}"/>
    <cellStyle name="Comma 3 44 2" xfId="1381" xr:uid="{00000000-0005-0000-0000-000088060000}"/>
    <cellStyle name="Comma 3 44 3" xfId="12171" xr:uid="{00000000-0005-0000-0000-000089060000}"/>
    <cellStyle name="Comma 3 45" xfId="1382" xr:uid="{00000000-0005-0000-0000-00008A060000}"/>
    <cellStyle name="Comma 3 45 2" xfId="1383" xr:uid="{00000000-0005-0000-0000-00008B060000}"/>
    <cellStyle name="Comma 3 45 3" xfId="12172" xr:uid="{00000000-0005-0000-0000-00008C060000}"/>
    <cellStyle name="Comma 3 46" xfId="1384" xr:uid="{00000000-0005-0000-0000-00008D060000}"/>
    <cellStyle name="Comma 3 46 2" xfId="1385" xr:uid="{00000000-0005-0000-0000-00008E060000}"/>
    <cellStyle name="Comma 3 46 3" xfId="12173" xr:uid="{00000000-0005-0000-0000-00008F060000}"/>
    <cellStyle name="Comma 3 47" xfId="1386" xr:uid="{00000000-0005-0000-0000-000090060000}"/>
    <cellStyle name="Comma 3 47 2" xfId="1387" xr:uid="{00000000-0005-0000-0000-000091060000}"/>
    <cellStyle name="Comma 3 47 3" xfId="12174" xr:uid="{00000000-0005-0000-0000-000092060000}"/>
    <cellStyle name="Comma 3 48" xfId="1388" xr:uid="{00000000-0005-0000-0000-000093060000}"/>
    <cellStyle name="Comma 3 48 2" xfId="1389" xr:uid="{00000000-0005-0000-0000-000094060000}"/>
    <cellStyle name="Comma 3 48 3" xfId="12175" xr:uid="{00000000-0005-0000-0000-000095060000}"/>
    <cellStyle name="Comma 3 49" xfId="1390" xr:uid="{00000000-0005-0000-0000-000096060000}"/>
    <cellStyle name="Comma 3 49 2" xfId="1391" xr:uid="{00000000-0005-0000-0000-000097060000}"/>
    <cellStyle name="Comma 3 49 3" xfId="12176" xr:uid="{00000000-0005-0000-0000-000098060000}"/>
    <cellStyle name="Comma 3 5" xfId="1392" xr:uid="{00000000-0005-0000-0000-000099060000}"/>
    <cellStyle name="Comma 3 5 2" xfId="1393" xr:uid="{00000000-0005-0000-0000-00009A060000}"/>
    <cellStyle name="Comma 3 5 2 2" xfId="12177" xr:uid="{00000000-0005-0000-0000-00009B060000}"/>
    <cellStyle name="Comma 3 5 3" xfId="1394" xr:uid="{00000000-0005-0000-0000-00009C060000}"/>
    <cellStyle name="Comma 3 5 3 2" xfId="1395" xr:uid="{00000000-0005-0000-0000-00009D060000}"/>
    <cellStyle name="Comma 3 5 4" xfId="12178" xr:uid="{00000000-0005-0000-0000-00009E060000}"/>
    <cellStyle name="Comma 3 50" xfId="1396" xr:uid="{00000000-0005-0000-0000-00009F060000}"/>
    <cellStyle name="Comma 3 50 2" xfId="1397" xr:uid="{00000000-0005-0000-0000-0000A0060000}"/>
    <cellStyle name="Comma 3 50 3" xfId="12179" xr:uid="{00000000-0005-0000-0000-0000A1060000}"/>
    <cellStyle name="Comma 3 51" xfId="1398" xr:uid="{00000000-0005-0000-0000-0000A2060000}"/>
    <cellStyle name="Comma 3 51 2" xfId="1399" xr:uid="{00000000-0005-0000-0000-0000A3060000}"/>
    <cellStyle name="Comma 3 51 3" xfId="12180" xr:uid="{00000000-0005-0000-0000-0000A4060000}"/>
    <cellStyle name="Comma 3 52" xfId="1400" xr:uid="{00000000-0005-0000-0000-0000A5060000}"/>
    <cellStyle name="Comma 3 52 2" xfId="1401" xr:uid="{00000000-0005-0000-0000-0000A6060000}"/>
    <cellStyle name="Comma 3 52 3" xfId="12181" xr:uid="{00000000-0005-0000-0000-0000A7060000}"/>
    <cellStyle name="Comma 3 53" xfId="1402" xr:uid="{00000000-0005-0000-0000-0000A8060000}"/>
    <cellStyle name="Comma 3 53 2" xfId="1403" xr:uid="{00000000-0005-0000-0000-0000A9060000}"/>
    <cellStyle name="Comma 3 53 3" xfId="12182" xr:uid="{00000000-0005-0000-0000-0000AA060000}"/>
    <cellStyle name="Comma 3 54" xfId="1404" xr:uid="{00000000-0005-0000-0000-0000AB060000}"/>
    <cellStyle name="Comma 3 54 2" xfId="1405" xr:uid="{00000000-0005-0000-0000-0000AC060000}"/>
    <cellStyle name="Comma 3 54 3" xfId="12183" xr:uid="{00000000-0005-0000-0000-0000AD060000}"/>
    <cellStyle name="Comma 3 55" xfId="1406" xr:uid="{00000000-0005-0000-0000-0000AE060000}"/>
    <cellStyle name="Comma 3 55 2" xfId="1407" xr:uid="{00000000-0005-0000-0000-0000AF060000}"/>
    <cellStyle name="Comma 3 55 3" xfId="12184" xr:uid="{00000000-0005-0000-0000-0000B0060000}"/>
    <cellStyle name="Comma 3 56" xfId="1408" xr:uid="{00000000-0005-0000-0000-0000B1060000}"/>
    <cellStyle name="Comma 3 56 2" xfId="1409" xr:uid="{00000000-0005-0000-0000-0000B2060000}"/>
    <cellStyle name="Comma 3 56 3" xfId="12185" xr:uid="{00000000-0005-0000-0000-0000B3060000}"/>
    <cellStyle name="Comma 3 57" xfId="1410" xr:uid="{00000000-0005-0000-0000-0000B4060000}"/>
    <cellStyle name="Comma 3 57 2" xfId="1411" xr:uid="{00000000-0005-0000-0000-0000B5060000}"/>
    <cellStyle name="Comma 3 57 3" xfId="12186" xr:uid="{00000000-0005-0000-0000-0000B6060000}"/>
    <cellStyle name="Comma 3 58" xfId="1412" xr:uid="{00000000-0005-0000-0000-0000B7060000}"/>
    <cellStyle name="Comma 3 58 2" xfId="1413" xr:uid="{00000000-0005-0000-0000-0000B8060000}"/>
    <cellStyle name="Comma 3 58 3" xfId="12187" xr:uid="{00000000-0005-0000-0000-0000B9060000}"/>
    <cellStyle name="Comma 3 59" xfId="1414" xr:uid="{00000000-0005-0000-0000-0000BA060000}"/>
    <cellStyle name="Comma 3 59 2" xfId="1415" xr:uid="{00000000-0005-0000-0000-0000BB060000}"/>
    <cellStyle name="Comma 3 59 3" xfId="12188" xr:uid="{00000000-0005-0000-0000-0000BC060000}"/>
    <cellStyle name="Comma 3 6" xfId="1416" xr:uid="{00000000-0005-0000-0000-0000BD060000}"/>
    <cellStyle name="Comma 3 6 2" xfId="1417" xr:uid="{00000000-0005-0000-0000-0000BE060000}"/>
    <cellStyle name="Comma 3 6 2 2" xfId="12189" xr:uid="{00000000-0005-0000-0000-0000BF060000}"/>
    <cellStyle name="Comma 3 6 3" xfId="1418" xr:uid="{00000000-0005-0000-0000-0000C0060000}"/>
    <cellStyle name="Comma 3 6 3 2" xfId="1419" xr:uid="{00000000-0005-0000-0000-0000C1060000}"/>
    <cellStyle name="Comma 3 6 4" xfId="12190" xr:uid="{00000000-0005-0000-0000-0000C2060000}"/>
    <cellStyle name="Comma 3 60" xfId="1420" xr:uid="{00000000-0005-0000-0000-0000C3060000}"/>
    <cellStyle name="Comma 3 60 2" xfId="1421" xr:uid="{00000000-0005-0000-0000-0000C4060000}"/>
    <cellStyle name="Comma 3 60 3" xfId="12191" xr:uid="{00000000-0005-0000-0000-0000C5060000}"/>
    <cellStyle name="Comma 3 61" xfId="1422" xr:uid="{00000000-0005-0000-0000-0000C6060000}"/>
    <cellStyle name="Comma 3 61 2" xfId="1423" xr:uid="{00000000-0005-0000-0000-0000C7060000}"/>
    <cellStyle name="Comma 3 61 3" xfId="12192" xr:uid="{00000000-0005-0000-0000-0000C8060000}"/>
    <cellStyle name="Comma 3 62" xfId="1424" xr:uid="{00000000-0005-0000-0000-0000C9060000}"/>
    <cellStyle name="Comma 3 62 2" xfId="1425" xr:uid="{00000000-0005-0000-0000-0000CA060000}"/>
    <cellStyle name="Comma 3 63" xfId="1426" xr:uid="{00000000-0005-0000-0000-0000CB060000}"/>
    <cellStyle name="Comma 3 63 2" xfId="1427" xr:uid="{00000000-0005-0000-0000-0000CC060000}"/>
    <cellStyle name="Comma 3 64" xfId="1428" xr:uid="{00000000-0005-0000-0000-0000CD060000}"/>
    <cellStyle name="Comma 3 64 2" xfId="1429" xr:uid="{00000000-0005-0000-0000-0000CE060000}"/>
    <cellStyle name="Comma 3 65" xfId="1430" xr:uid="{00000000-0005-0000-0000-0000CF060000}"/>
    <cellStyle name="Comma 3 65 2" xfId="1431" xr:uid="{00000000-0005-0000-0000-0000D0060000}"/>
    <cellStyle name="Comma 3 66" xfId="1432" xr:uid="{00000000-0005-0000-0000-0000D1060000}"/>
    <cellStyle name="Comma 3 66 2" xfId="1433" xr:uid="{00000000-0005-0000-0000-0000D2060000}"/>
    <cellStyle name="Comma 3 67" xfId="1434" xr:uid="{00000000-0005-0000-0000-0000D3060000}"/>
    <cellStyle name="Comma 3 67 2" xfId="1435" xr:uid="{00000000-0005-0000-0000-0000D4060000}"/>
    <cellStyle name="Comma 3 68" xfId="1436" xr:uid="{00000000-0005-0000-0000-0000D5060000}"/>
    <cellStyle name="Comma 3 68 2" xfId="1437" xr:uid="{00000000-0005-0000-0000-0000D6060000}"/>
    <cellStyle name="Comma 3 69" xfId="1438" xr:uid="{00000000-0005-0000-0000-0000D7060000}"/>
    <cellStyle name="Comma 3 69 2" xfId="1439" xr:uid="{00000000-0005-0000-0000-0000D8060000}"/>
    <cellStyle name="Comma 3 7" xfId="1440" xr:uid="{00000000-0005-0000-0000-0000D9060000}"/>
    <cellStyle name="Comma 3 7 2" xfId="1441" xr:uid="{00000000-0005-0000-0000-0000DA060000}"/>
    <cellStyle name="Comma 3 7 2 2" xfId="12193" xr:uid="{00000000-0005-0000-0000-0000DB060000}"/>
    <cellStyle name="Comma 3 7 3" xfId="1442" xr:uid="{00000000-0005-0000-0000-0000DC060000}"/>
    <cellStyle name="Comma 3 7 3 2" xfId="1443" xr:uid="{00000000-0005-0000-0000-0000DD060000}"/>
    <cellStyle name="Comma 3 7 4" xfId="12194" xr:uid="{00000000-0005-0000-0000-0000DE060000}"/>
    <cellStyle name="Comma 3 70" xfId="1444" xr:uid="{00000000-0005-0000-0000-0000DF060000}"/>
    <cellStyle name="Comma 3 70 2" xfId="1445" xr:uid="{00000000-0005-0000-0000-0000E0060000}"/>
    <cellStyle name="Comma 3 71" xfId="1446" xr:uid="{00000000-0005-0000-0000-0000E1060000}"/>
    <cellStyle name="Comma 3 71 2" xfId="1447" xr:uid="{00000000-0005-0000-0000-0000E2060000}"/>
    <cellStyle name="Comma 3 72" xfId="1448" xr:uid="{00000000-0005-0000-0000-0000E3060000}"/>
    <cellStyle name="Comma 3 72 2" xfId="1449" xr:uid="{00000000-0005-0000-0000-0000E4060000}"/>
    <cellStyle name="Comma 3 73" xfId="1450" xr:uid="{00000000-0005-0000-0000-0000E5060000}"/>
    <cellStyle name="Comma 3 73 2" xfId="1451" xr:uid="{00000000-0005-0000-0000-0000E6060000}"/>
    <cellStyle name="Comma 3 74" xfId="1452" xr:uid="{00000000-0005-0000-0000-0000E7060000}"/>
    <cellStyle name="Comma 3 74 2" xfId="1453" xr:uid="{00000000-0005-0000-0000-0000E8060000}"/>
    <cellStyle name="Comma 3 75" xfId="1454" xr:uid="{00000000-0005-0000-0000-0000E9060000}"/>
    <cellStyle name="Comma 3 75 2" xfId="1455" xr:uid="{00000000-0005-0000-0000-0000EA060000}"/>
    <cellStyle name="Comma 3 76" xfId="1456" xr:uid="{00000000-0005-0000-0000-0000EB060000}"/>
    <cellStyle name="Comma 3 76 2" xfId="1457" xr:uid="{00000000-0005-0000-0000-0000EC060000}"/>
    <cellStyle name="Comma 3 77" xfId="1458" xr:uid="{00000000-0005-0000-0000-0000ED060000}"/>
    <cellStyle name="Comma 3 77 2" xfId="1459" xr:uid="{00000000-0005-0000-0000-0000EE060000}"/>
    <cellStyle name="Comma 3 78" xfId="1460" xr:uid="{00000000-0005-0000-0000-0000EF060000}"/>
    <cellStyle name="Comma 3 78 2" xfId="1461" xr:uid="{00000000-0005-0000-0000-0000F0060000}"/>
    <cellStyle name="Comma 3 79" xfId="1462" xr:uid="{00000000-0005-0000-0000-0000F1060000}"/>
    <cellStyle name="Comma 3 79 2" xfId="1463" xr:uid="{00000000-0005-0000-0000-0000F2060000}"/>
    <cellStyle name="Comma 3 8" xfId="1464" xr:uid="{00000000-0005-0000-0000-0000F3060000}"/>
    <cellStyle name="Comma 3 8 2" xfId="1465" xr:uid="{00000000-0005-0000-0000-0000F4060000}"/>
    <cellStyle name="Comma 3 8 2 2" xfId="12195" xr:uid="{00000000-0005-0000-0000-0000F5060000}"/>
    <cellStyle name="Comma 3 8 3" xfId="1466" xr:uid="{00000000-0005-0000-0000-0000F6060000}"/>
    <cellStyle name="Comma 3 8 3 2" xfId="1467" xr:uid="{00000000-0005-0000-0000-0000F7060000}"/>
    <cellStyle name="Comma 3 8 4" xfId="12196" xr:uid="{00000000-0005-0000-0000-0000F8060000}"/>
    <cellStyle name="Comma 3 80" xfId="1468" xr:uid="{00000000-0005-0000-0000-0000F9060000}"/>
    <cellStyle name="Comma 3 80 2" xfId="1469" xr:uid="{00000000-0005-0000-0000-0000FA060000}"/>
    <cellStyle name="Comma 3 81" xfId="1470" xr:uid="{00000000-0005-0000-0000-0000FB060000}"/>
    <cellStyle name="Comma 3 81 2" xfId="1471" xr:uid="{00000000-0005-0000-0000-0000FC060000}"/>
    <cellStyle name="Comma 3 82" xfId="1472" xr:uid="{00000000-0005-0000-0000-0000FD060000}"/>
    <cellStyle name="Comma 3 82 2" xfId="1473" xr:uid="{00000000-0005-0000-0000-0000FE060000}"/>
    <cellStyle name="Comma 3 83" xfId="1474" xr:uid="{00000000-0005-0000-0000-0000FF060000}"/>
    <cellStyle name="Comma 3 83 2" xfId="1475" xr:uid="{00000000-0005-0000-0000-000000070000}"/>
    <cellStyle name="Comma 3 84" xfId="1476" xr:uid="{00000000-0005-0000-0000-000001070000}"/>
    <cellStyle name="Comma 3 84 2" xfId="1477" xr:uid="{00000000-0005-0000-0000-000002070000}"/>
    <cellStyle name="Comma 3 85" xfId="1478" xr:uid="{00000000-0005-0000-0000-000003070000}"/>
    <cellStyle name="Comma 3 85 2" xfId="1479" xr:uid="{00000000-0005-0000-0000-000004070000}"/>
    <cellStyle name="Comma 3 86" xfId="1480" xr:uid="{00000000-0005-0000-0000-000005070000}"/>
    <cellStyle name="Comma 3 86 2" xfId="1481" xr:uid="{00000000-0005-0000-0000-000006070000}"/>
    <cellStyle name="Comma 3 87" xfId="1482" xr:uid="{00000000-0005-0000-0000-000007070000}"/>
    <cellStyle name="Comma 3 87 2" xfId="1483" xr:uid="{00000000-0005-0000-0000-000008070000}"/>
    <cellStyle name="Comma 3 88" xfId="1484" xr:uid="{00000000-0005-0000-0000-000009070000}"/>
    <cellStyle name="Comma 3 88 2" xfId="1485" xr:uid="{00000000-0005-0000-0000-00000A070000}"/>
    <cellStyle name="Comma 3 89" xfId="1486" xr:uid="{00000000-0005-0000-0000-00000B070000}"/>
    <cellStyle name="Comma 3 89 2" xfId="1487" xr:uid="{00000000-0005-0000-0000-00000C070000}"/>
    <cellStyle name="Comma 3 9" xfId="1488" xr:uid="{00000000-0005-0000-0000-00000D070000}"/>
    <cellStyle name="Comma 3 9 2" xfId="1489" xr:uid="{00000000-0005-0000-0000-00000E070000}"/>
    <cellStyle name="Comma 3 9 2 2" xfId="12197" xr:uid="{00000000-0005-0000-0000-00000F070000}"/>
    <cellStyle name="Comma 3 9 3" xfId="1490" xr:uid="{00000000-0005-0000-0000-000010070000}"/>
    <cellStyle name="Comma 3 9 3 2" xfId="1491" xr:uid="{00000000-0005-0000-0000-000011070000}"/>
    <cellStyle name="Comma 3 9 4" xfId="12198" xr:uid="{00000000-0005-0000-0000-000012070000}"/>
    <cellStyle name="Comma 3 90" xfId="1492" xr:uid="{00000000-0005-0000-0000-000013070000}"/>
    <cellStyle name="Comma 3 90 2" xfId="1493" xr:uid="{00000000-0005-0000-0000-000014070000}"/>
    <cellStyle name="Comma 3 91" xfId="1494" xr:uid="{00000000-0005-0000-0000-000015070000}"/>
    <cellStyle name="Comma 3 91 2" xfId="1495" xr:uid="{00000000-0005-0000-0000-000016070000}"/>
    <cellStyle name="Comma 3 92" xfId="1496" xr:uid="{00000000-0005-0000-0000-000017070000}"/>
    <cellStyle name="Comma 3 92 2" xfId="1497" xr:uid="{00000000-0005-0000-0000-000018070000}"/>
    <cellStyle name="Comma 3 93" xfId="1498" xr:uid="{00000000-0005-0000-0000-000019070000}"/>
    <cellStyle name="Comma 3 93 2" xfId="1499" xr:uid="{00000000-0005-0000-0000-00001A070000}"/>
    <cellStyle name="Comma 3 94" xfId="1500" xr:uid="{00000000-0005-0000-0000-00001B070000}"/>
    <cellStyle name="Comma 3 94 2" xfId="1501" xr:uid="{00000000-0005-0000-0000-00001C070000}"/>
    <cellStyle name="Comma 3 95" xfId="1502" xr:uid="{00000000-0005-0000-0000-00001D070000}"/>
    <cellStyle name="Comma 3 95 2" xfId="1503" xr:uid="{00000000-0005-0000-0000-00001E070000}"/>
    <cellStyle name="Comma 3 96" xfId="1504" xr:uid="{00000000-0005-0000-0000-00001F070000}"/>
    <cellStyle name="Comma 3 96 2" xfId="1505" xr:uid="{00000000-0005-0000-0000-000020070000}"/>
    <cellStyle name="Comma 3 97" xfId="1506" xr:uid="{00000000-0005-0000-0000-000021070000}"/>
    <cellStyle name="Comma 3 98" xfId="1507" xr:uid="{00000000-0005-0000-0000-000022070000}"/>
    <cellStyle name="Comma 3 98 2" xfId="1508" xr:uid="{00000000-0005-0000-0000-000023070000}"/>
    <cellStyle name="Comma 3 99" xfId="1509" xr:uid="{00000000-0005-0000-0000-000024070000}"/>
    <cellStyle name="Comma 30" xfId="1510" xr:uid="{00000000-0005-0000-0000-000025070000}"/>
    <cellStyle name="Comma 30 2" xfId="1511" xr:uid="{00000000-0005-0000-0000-000026070000}"/>
    <cellStyle name="Comma 30 3" xfId="12199" xr:uid="{00000000-0005-0000-0000-000027070000}"/>
    <cellStyle name="Comma 31" xfId="1512" xr:uid="{00000000-0005-0000-0000-000028070000}"/>
    <cellStyle name="Comma 32" xfId="1513" xr:uid="{00000000-0005-0000-0000-000029070000}"/>
    <cellStyle name="Comma 33" xfId="1514" xr:uid="{00000000-0005-0000-0000-00002A070000}"/>
    <cellStyle name="Comma 34" xfId="1515" xr:uid="{00000000-0005-0000-0000-00002B070000}"/>
    <cellStyle name="Comma 35" xfId="1516" xr:uid="{00000000-0005-0000-0000-00002C070000}"/>
    <cellStyle name="Comma 36" xfId="1517" xr:uid="{00000000-0005-0000-0000-00002D070000}"/>
    <cellStyle name="Comma 37" xfId="1518" xr:uid="{00000000-0005-0000-0000-00002E070000}"/>
    <cellStyle name="Comma 38" xfId="1519" xr:uid="{00000000-0005-0000-0000-00002F070000}"/>
    <cellStyle name="Comma 39" xfId="1520" xr:uid="{00000000-0005-0000-0000-000030070000}"/>
    <cellStyle name="Comma 39 2" xfId="1521" xr:uid="{00000000-0005-0000-0000-000031070000}"/>
    <cellStyle name="Comma 39 3" xfId="12200" xr:uid="{00000000-0005-0000-0000-000032070000}"/>
    <cellStyle name="Comma 4" xfId="21" xr:uid="{00000000-0005-0000-0000-000033070000}"/>
    <cellStyle name="Comma 4 10" xfId="1522" xr:uid="{00000000-0005-0000-0000-000034070000}"/>
    <cellStyle name="Comma 4 11" xfId="1523" xr:uid="{00000000-0005-0000-0000-000035070000}"/>
    <cellStyle name="Comma 4 12" xfId="1524" xr:uid="{00000000-0005-0000-0000-000036070000}"/>
    <cellStyle name="Comma 4 13" xfId="1525" xr:uid="{00000000-0005-0000-0000-000037070000}"/>
    <cellStyle name="Comma 4 13 2" xfId="1526" xr:uid="{00000000-0005-0000-0000-000038070000}"/>
    <cellStyle name="Comma 4 13 2 2" xfId="1527" xr:uid="{00000000-0005-0000-0000-000039070000}"/>
    <cellStyle name="Comma 4 13 2 3" xfId="12201" xr:uid="{00000000-0005-0000-0000-00003A070000}"/>
    <cellStyle name="Comma 4 13 3" xfId="1528" xr:uid="{00000000-0005-0000-0000-00003B070000}"/>
    <cellStyle name="Comma 4 13 4" xfId="1529" xr:uid="{00000000-0005-0000-0000-00003C070000}"/>
    <cellStyle name="Comma 4 14" xfId="1530" xr:uid="{00000000-0005-0000-0000-00003D070000}"/>
    <cellStyle name="Comma 4 15" xfId="1531" xr:uid="{00000000-0005-0000-0000-00003E070000}"/>
    <cellStyle name="Comma 4 15 2" xfId="1532" xr:uid="{00000000-0005-0000-0000-00003F070000}"/>
    <cellStyle name="Comma 4 15 3" xfId="12202" xr:uid="{00000000-0005-0000-0000-000040070000}"/>
    <cellStyle name="Comma 4 16" xfId="1533" xr:uid="{00000000-0005-0000-0000-000041070000}"/>
    <cellStyle name="Comma 4 16 2" xfId="12203" xr:uid="{00000000-0005-0000-0000-000042070000}"/>
    <cellStyle name="Comma 4 17" xfId="1534" xr:uid="{00000000-0005-0000-0000-000043070000}"/>
    <cellStyle name="Comma 4 17 2" xfId="1535" xr:uid="{00000000-0005-0000-0000-000044070000}"/>
    <cellStyle name="Comma 4 17 2 2" xfId="12204" xr:uid="{00000000-0005-0000-0000-000045070000}"/>
    <cellStyle name="Comma 4 17 3" xfId="12205" xr:uid="{00000000-0005-0000-0000-000046070000}"/>
    <cellStyle name="Comma 4 18" xfId="12206" xr:uid="{00000000-0005-0000-0000-000047070000}"/>
    <cellStyle name="Comma 4 2" xfId="1536" xr:uid="{00000000-0005-0000-0000-000048070000}"/>
    <cellStyle name="Comma 4 2 10" xfId="1537" xr:uid="{00000000-0005-0000-0000-000049070000}"/>
    <cellStyle name="Comma 4 2 10 2" xfId="1538" xr:uid="{00000000-0005-0000-0000-00004A070000}"/>
    <cellStyle name="Comma 4 2 10 2 2" xfId="1539" xr:uid="{00000000-0005-0000-0000-00004B070000}"/>
    <cellStyle name="Comma 4 2 10 2 3" xfId="12207" xr:uid="{00000000-0005-0000-0000-00004C070000}"/>
    <cellStyle name="Comma 4 2 10 3" xfId="1540" xr:uid="{00000000-0005-0000-0000-00004D070000}"/>
    <cellStyle name="Comma 4 2 10 4" xfId="12208" xr:uid="{00000000-0005-0000-0000-00004E070000}"/>
    <cellStyle name="Comma 4 2 11" xfId="1541" xr:uid="{00000000-0005-0000-0000-00004F070000}"/>
    <cellStyle name="Comma 4 2 11 2" xfId="1542" xr:uid="{00000000-0005-0000-0000-000050070000}"/>
    <cellStyle name="Comma 4 2 11 2 2" xfId="1543" xr:uid="{00000000-0005-0000-0000-000051070000}"/>
    <cellStyle name="Comma 4 2 11 2 3" xfId="12209" xr:uid="{00000000-0005-0000-0000-000052070000}"/>
    <cellStyle name="Comma 4 2 11 3" xfId="1544" xr:uid="{00000000-0005-0000-0000-000053070000}"/>
    <cellStyle name="Comma 4 2 11 4" xfId="12210" xr:uid="{00000000-0005-0000-0000-000054070000}"/>
    <cellStyle name="Comma 4 2 12" xfId="1545" xr:uid="{00000000-0005-0000-0000-000055070000}"/>
    <cellStyle name="Comma 4 2 12 2" xfId="1546" xr:uid="{00000000-0005-0000-0000-000056070000}"/>
    <cellStyle name="Comma 4 2 12 3" xfId="12211" xr:uid="{00000000-0005-0000-0000-000057070000}"/>
    <cellStyle name="Comma 4 2 13" xfId="1547" xr:uid="{00000000-0005-0000-0000-000058070000}"/>
    <cellStyle name="Comma 4 2 13 2" xfId="1548" xr:uid="{00000000-0005-0000-0000-000059070000}"/>
    <cellStyle name="Comma 4 2 13 3" xfId="12212" xr:uid="{00000000-0005-0000-0000-00005A070000}"/>
    <cellStyle name="Comma 4 2 14" xfId="1549" xr:uid="{00000000-0005-0000-0000-00005B070000}"/>
    <cellStyle name="Comma 4 2 14 2" xfId="1550" xr:uid="{00000000-0005-0000-0000-00005C070000}"/>
    <cellStyle name="Comma 4 2 14 3" xfId="12213" xr:uid="{00000000-0005-0000-0000-00005D070000}"/>
    <cellStyle name="Comma 4 2 15" xfId="12214" xr:uid="{00000000-0005-0000-0000-00005E070000}"/>
    <cellStyle name="Comma 4 2 2" xfId="1551" xr:uid="{00000000-0005-0000-0000-00005F070000}"/>
    <cellStyle name="Comma 4 2 2 2" xfId="1552" xr:uid="{00000000-0005-0000-0000-000060070000}"/>
    <cellStyle name="Comma 4 2 2 2 2" xfId="1553" xr:uid="{00000000-0005-0000-0000-000061070000}"/>
    <cellStyle name="Comma 4 2 2 2 3" xfId="12215" xr:uid="{00000000-0005-0000-0000-000062070000}"/>
    <cellStyle name="Comma 4 2 2 3" xfId="1554" xr:uid="{00000000-0005-0000-0000-000063070000}"/>
    <cellStyle name="Comma 4 2 2 4" xfId="12216" xr:uid="{00000000-0005-0000-0000-000064070000}"/>
    <cellStyle name="Comma 4 2 3" xfId="1555" xr:uid="{00000000-0005-0000-0000-000065070000}"/>
    <cellStyle name="Comma 4 2 3 2" xfId="1556" xr:uid="{00000000-0005-0000-0000-000066070000}"/>
    <cellStyle name="Comma 4 2 3 2 2" xfId="1557" xr:uid="{00000000-0005-0000-0000-000067070000}"/>
    <cellStyle name="Comma 4 2 3 2 3" xfId="12217" xr:uid="{00000000-0005-0000-0000-000068070000}"/>
    <cellStyle name="Comma 4 2 3 3" xfId="1558" xr:uid="{00000000-0005-0000-0000-000069070000}"/>
    <cellStyle name="Comma 4 2 3 4" xfId="12218" xr:uid="{00000000-0005-0000-0000-00006A070000}"/>
    <cellStyle name="Comma 4 2 4" xfId="1559" xr:uid="{00000000-0005-0000-0000-00006B070000}"/>
    <cellStyle name="Comma 4 2 4 2" xfId="1560" xr:uid="{00000000-0005-0000-0000-00006C070000}"/>
    <cellStyle name="Comma 4 2 4 2 2" xfId="1561" xr:uid="{00000000-0005-0000-0000-00006D070000}"/>
    <cellStyle name="Comma 4 2 4 2 3" xfId="12219" xr:uid="{00000000-0005-0000-0000-00006E070000}"/>
    <cellStyle name="Comma 4 2 4 3" xfId="1562" xr:uid="{00000000-0005-0000-0000-00006F070000}"/>
    <cellStyle name="Comma 4 2 4 4" xfId="12220" xr:uid="{00000000-0005-0000-0000-000070070000}"/>
    <cellStyle name="Comma 4 2 5" xfId="1563" xr:uid="{00000000-0005-0000-0000-000071070000}"/>
    <cellStyle name="Comma 4 2 5 2" xfId="1564" xr:uid="{00000000-0005-0000-0000-000072070000}"/>
    <cellStyle name="Comma 4 2 5 2 2" xfId="1565" xr:uid="{00000000-0005-0000-0000-000073070000}"/>
    <cellStyle name="Comma 4 2 5 2 3" xfId="12221" xr:uid="{00000000-0005-0000-0000-000074070000}"/>
    <cellStyle name="Comma 4 2 5 3" xfId="1566" xr:uid="{00000000-0005-0000-0000-000075070000}"/>
    <cellStyle name="Comma 4 2 5 4" xfId="12222" xr:uid="{00000000-0005-0000-0000-000076070000}"/>
    <cellStyle name="Comma 4 2 6" xfId="1567" xr:uid="{00000000-0005-0000-0000-000077070000}"/>
    <cellStyle name="Comma 4 2 6 2" xfId="1568" xr:uid="{00000000-0005-0000-0000-000078070000}"/>
    <cellStyle name="Comma 4 2 6 2 2" xfId="1569" xr:uid="{00000000-0005-0000-0000-000079070000}"/>
    <cellStyle name="Comma 4 2 6 2 3" xfId="12223" xr:uid="{00000000-0005-0000-0000-00007A070000}"/>
    <cellStyle name="Comma 4 2 6 3" xfId="1570" xr:uid="{00000000-0005-0000-0000-00007B070000}"/>
    <cellStyle name="Comma 4 2 6 4" xfId="12224" xr:uid="{00000000-0005-0000-0000-00007C070000}"/>
    <cellStyle name="Comma 4 2 7" xfId="1571" xr:uid="{00000000-0005-0000-0000-00007D070000}"/>
    <cellStyle name="Comma 4 2 7 2" xfId="1572" xr:uid="{00000000-0005-0000-0000-00007E070000}"/>
    <cellStyle name="Comma 4 2 7 2 2" xfId="1573" xr:uid="{00000000-0005-0000-0000-00007F070000}"/>
    <cellStyle name="Comma 4 2 7 2 3" xfId="12225" xr:uid="{00000000-0005-0000-0000-000080070000}"/>
    <cellStyle name="Comma 4 2 7 3" xfId="1574" xr:uid="{00000000-0005-0000-0000-000081070000}"/>
    <cellStyle name="Comma 4 2 7 4" xfId="12226" xr:uid="{00000000-0005-0000-0000-000082070000}"/>
    <cellStyle name="Comma 4 2 8" xfId="1575" xr:uid="{00000000-0005-0000-0000-000083070000}"/>
    <cellStyle name="Comma 4 2 8 2" xfId="1576" xr:uid="{00000000-0005-0000-0000-000084070000}"/>
    <cellStyle name="Comma 4 2 8 2 2" xfId="1577" xr:uid="{00000000-0005-0000-0000-000085070000}"/>
    <cellStyle name="Comma 4 2 8 2 3" xfId="12227" xr:uid="{00000000-0005-0000-0000-000086070000}"/>
    <cellStyle name="Comma 4 2 8 3" xfId="1578" xr:uid="{00000000-0005-0000-0000-000087070000}"/>
    <cellStyle name="Comma 4 2 8 4" xfId="12228" xr:uid="{00000000-0005-0000-0000-000088070000}"/>
    <cellStyle name="Comma 4 2 9" xfId="1579" xr:uid="{00000000-0005-0000-0000-000089070000}"/>
    <cellStyle name="Comma 4 2 9 2" xfId="1580" xr:uid="{00000000-0005-0000-0000-00008A070000}"/>
    <cellStyle name="Comma 4 2 9 2 2" xfId="1581" xr:uid="{00000000-0005-0000-0000-00008B070000}"/>
    <cellStyle name="Comma 4 2 9 2 3" xfId="12229" xr:uid="{00000000-0005-0000-0000-00008C070000}"/>
    <cellStyle name="Comma 4 2 9 3" xfId="1582" xr:uid="{00000000-0005-0000-0000-00008D070000}"/>
    <cellStyle name="Comma 4 2 9 4" xfId="12230" xr:uid="{00000000-0005-0000-0000-00008E070000}"/>
    <cellStyle name="Comma 4 3" xfId="1583" xr:uid="{00000000-0005-0000-0000-00008F070000}"/>
    <cellStyle name="Comma 4 3 2" xfId="1584" xr:uid="{00000000-0005-0000-0000-000090070000}"/>
    <cellStyle name="Comma 4 3 2 2" xfId="1585" xr:uid="{00000000-0005-0000-0000-000091070000}"/>
    <cellStyle name="Comma 4 3 2 3" xfId="12231" xr:uid="{00000000-0005-0000-0000-000092070000}"/>
    <cellStyle name="Comma 4 3 3" xfId="1586" xr:uid="{00000000-0005-0000-0000-000093070000}"/>
    <cellStyle name="Comma 4 3 4" xfId="1587" xr:uid="{00000000-0005-0000-0000-000094070000}"/>
    <cellStyle name="Comma 4 3 5" xfId="12232" xr:uid="{00000000-0005-0000-0000-000095070000}"/>
    <cellStyle name="Comma 4 4" xfId="1588" xr:uid="{00000000-0005-0000-0000-000096070000}"/>
    <cellStyle name="Comma 4 5" xfId="1589" xr:uid="{00000000-0005-0000-0000-000097070000}"/>
    <cellStyle name="Comma 4 6" xfId="1590" xr:uid="{00000000-0005-0000-0000-000098070000}"/>
    <cellStyle name="Comma 4 7" xfId="1591" xr:uid="{00000000-0005-0000-0000-000099070000}"/>
    <cellStyle name="Comma 4 8" xfId="1592" xr:uid="{00000000-0005-0000-0000-00009A070000}"/>
    <cellStyle name="Comma 4 9" xfId="1593" xr:uid="{00000000-0005-0000-0000-00009B070000}"/>
    <cellStyle name="Comma 40" xfId="1594" xr:uid="{00000000-0005-0000-0000-00009C070000}"/>
    <cellStyle name="Comma 41" xfId="1595" xr:uid="{00000000-0005-0000-0000-00009D070000}"/>
    <cellStyle name="Comma 42" xfId="1596" xr:uid="{00000000-0005-0000-0000-00009E070000}"/>
    <cellStyle name="Comma 43" xfId="1597" xr:uid="{00000000-0005-0000-0000-00009F070000}"/>
    <cellStyle name="Comma 43 2" xfId="1598" xr:uid="{00000000-0005-0000-0000-0000A0070000}"/>
    <cellStyle name="Comma 43 3" xfId="12233" xr:uid="{00000000-0005-0000-0000-0000A1070000}"/>
    <cellStyle name="Comma 44" xfId="1599" xr:uid="{00000000-0005-0000-0000-0000A2070000}"/>
    <cellStyle name="Comma 45" xfId="12234" xr:uid="{00000000-0005-0000-0000-0000A3070000}"/>
    <cellStyle name="Comma 45 2" xfId="12235" xr:uid="{00000000-0005-0000-0000-0000A4070000}"/>
    <cellStyle name="Comma 45 3" xfId="12236" xr:uid="{00000000-0005-0000-0000-0000A5070000}"/>
    <cellStyle name="Comma 45 4" xfId="12237" xr:uid="{00000000-0005-0000-0000-0000A6070000}"/>
    <cellStyle name="Comma 46" xfId="12238" xr:uid="{00000000-0005-0000-0000-0000A7070000}"/>
    <cellStyle name="Comma 47" xfId="12239" xr:uid="{00000000-0005-0000-0000-0000A8070000}"/>
    <cellStyle name="Comma 48" xfId="12240" xr:uid="{00000000-0005-0000-0000-0000A9070000}"/>
    <cellStyle name="Comma 49" xfId="12241" xr:uid="{00000000-0005-0000-0000-0000AA070000}"/>
    <cellStyle name="Comma 5" xfId="22" xr:uid="{00000000-0005-0000-0000-0000AB070000}"/>
    <cellStyle name="Comma 5 10" xfId="1600" xr:uid="{00000000-0005-0000-0000-0000AC070000}"/>
    <cellStyle name="Comma 5 10 2" xfId="1601" xr:uid="{00000000-0005-0000-0000-0000AD070000}"/>
    <cellStyle name="Comma 5 10 2 2" xfId="12242" xr:uid="{00000000-0005-0000-0000-0000AE070000}"/>
    <cellStyle name="Comma 5 10 3" xfId="1602" xr:uid="{00000000-0005-0000-0000-0000AF070000}"/>
    <cellStyle name="Comma 5 10 3 2" xfId="1603" xr:uid="{00000000-0005-0000-0000-0000B0070000}"/>
    <cellStyle name="Comma 5 10 4" xfId="12243" xr:uid="{00000000-0005-0000-0000-0000B1070000}"/>
    <cellStyle name="Comma 5 100" xfId="1604" xr:uid="{00000000-0005-0000-0000-0000B2070000}"/>
    <cellStyle name="Comma 5 100 2" xfId="1605" xr:uid="{00000000-0005-0000-0000-0000B3070000}"/>
    <cellStyle name="Comma 5 101" xfId="1606" xr:uid="{00000000-0005-0000-0000-0000B4070000}"/>
    <cellStyle name="Comma 5 101 2" xfId="1607" xr:uid="{00000000-0005-0000-0000-0000B5070000}"/>
    <cellStyle name="Comma 5 102" xfId="1608" xr:uid="{00000000-0005-0000-0000-0000B6070000}"/>
    <cellStyle name="Comma 5 102 2" xfId="1609" xr:uid="{00000000-0005-0000-0000-0000B7070000}"/>
    <cellStyle name="Comma 5 103" xfId="1610" xr:uid="{00000000-0005-0000-0000-0000B8070000}"/>
    <cellStyle name="Comma 5 103 2" xfId="1611" xr:uid="{00000000-0005-0000-0000-0000B9070000}"/>
    <cellStyle name="Comma 5 104" xfId="1612" xr:uid="{00000000-0005-0000-0000-0000BA070000}"/>
    <cellStyle name="Comma 5 104 2" xfId="1613" xr:uid="{00000000-0005-0000-0000-0000BB070000}"/>
    <cellStyle name="Comma 5 105" xfId="1614" xr:uid="{00000000-0005-0000-0000-0000BC070000}"/>
    <cellStyle name="Comma 5 105 2" xfId="1615" xr:uid="{00000000-0005-0000-0000-0000BD070000}"/>
    <cellStyle name="Comma 5 106" xfId="1616" xr:uid="{00000000-0005-0000-0000-0000BE070000}"/>
    <cellStyle name="Comma 5 106 2" xfId="1617" xr:uid="{00000000-0005-0000-0000-0000BF070000}"/>
    <cellStyle name="Comma 5 107" xfId="1618" xr:uid="{00000000-0005-0000-0000-0000C0070000}"/>
    <cellStyle name="Comma 5 107 2" xfId="1619" xr:uid="{00000000-0005-0000-0000-0000C1070000}"/>
    <cellStyle name="Comma 5 108" xfId="1620" xr:uid="{00000000-0005-0000-0000-0000C2070000}"/>
    <cellStyle name="Comma 5 108 2" xfId="1621" xr:uid="{00000000-0005-0000-0000-0000C3070000}"/>
    <cellStyle name="Comma 5 109" xfId="1622" xr:uid="{00000000-0005-0000-0000-0000C4070000}"/>
    <cellStyle name="Comma 5 109 2" xfId="1623" xr:uid="{00000000-0005-0000-0000-0000C5070000}"/>
    <cellStyle name="Comma 5 11" xfId="1624" xr:uid="{00000000-0005-0000-0000-0000C6070000}"/>
    <cellStyle name="Comma 5 11 2" xfId="1625" xr:uid="{00000000-0005-0000-0000-0000C7070000}"/>
    <cellStyle name="Comma 5 11 2 2" xfId="12244" xr:uid="{00000000-0005-0000-0000-0000C8070000}"/>
    <cellStyle name="Comma 5 11 3" xfId="1626" xr:uid="{00000000-0005-0000-0000-0000C9070000}"/>
    <cellStyle name="Comma 5 11 3 2" xfId="1627" xr:uid="{00000000-0005-0000-0000-0000CA070000}"/>
    <cellStyle name="Comma 5 11 4" xfId="12245" xr:uid="{00000000-0005-0000-0000-0000CB070000}"/>
    <cellStyle name="Comma 5 110" xfId="1628" xr:uid="{00000000-0005-0000-0000-0000CC070000}"/>
    <cellStyle name="Comma 5 110 2" xfId="1629" xr:uid="{00000000-0005-0000-0000-0000CD070000}"/>
    <cellStyle name="Comma 5 111" xfId="1630" xr:uid="{00000000-0005-0000-0000-0000CE070000}"/>
    <cellStyle name="Comma 5 111 2" xfId="1631" xr:uid="{00000000-0005-0000-0000-0000CF070000}"/>
    <cellStyle name="Comma 5 112" xfId="1632" xr:uid="{00000000-0005-0000-0000-0000D0070000}"/>
    <cellStyle name="Comma 5 112 2" xfId="1633" xr:uid="{00000000-0005-0000-0000-0000D1070000}"/>
    <cellStyle name="Comma 5 113" xfId="1634" xr:uid="{00000000-0005-0000-0000-0000D2070000}"/>
    <cellStyle name="Comma 5 113 2" xfId="1635" xr:uid="{00000000-0005-0000-0000-0000D3070000}"/>
    <cellStyle name="Comma 5 114" xfId="1636" xr:uid="{00000000-0005-0000-0000-0000D4070000}"/>
    <cellStyle name="Comma 5 114 2" xfId="1637" xr:uid="{00000000-0005-0000-0000-0000D5070000}"/>
    <cellStyle name="Comma 5 115" xfId="1638" xr:uid="{00000000-0005-0000-0000-0000D6070000}"/>
    <cellStyle name="Comma 5 115 2" xfId="1639" xr:uid="{00000000-0005-0000-0000-0000D7070000}"/>
    <cellStyle name="Comma 5 116" xfId="1640" xr:uid="{00000000-0005-0000-0000-0000D8070000}"/>
    <cellStyle name="Comma 5 116 2" xfId="1641" xr:uid="{00000000-0005-0000-0000-0000D9070000}"/>
    <cellStyle name="Comma 5 117" xfId="1642" xr:uid="{00000000-0005-0000-0000-0000DA070000}"/>
    <cellStyle name="Comma 5 117 2" xfId="1643" xr:uid="{00000000-0005-0000-0000-0000DB070000}"/>
    <cellStyle name="Comma 5 118" xfId="1644" xr:uid="{00000000-0005-0000-0000-0000DC070000}"/>
    <cellStyle name="Comma 5 118 2" xfId="1645" xr:uid="{00000000-0005-0000-0000-0000DD070000}"/>
    <cellStyle name="Comma 5 119" xfId="1646" xr:uid="{00000000-0005-0000-0000-0000DE070000}"/>
    <cellStyle name="Comma 5 119 2" xfId="1647" xr:uid="{00000000-0005-0000-0000-0000DF070000}"/>
    <cellStyle name="Comma 5 12" xfId="1648" xr:uid="{00000000-0005-0000-0000-0000E0070000}"/>
    <cellStyle name="Comma 5 12 2" xfId="1649" xr:uid="{00000000-0005-0000-0000-0000E1070000}"/>
    <cellStyle name="Comma 5 12 2 2" xfId="12246" xr:uid="{00000000-0005-0000-0000-0000E2070000}"/>
    <cellStyle name="Comma 5 12 3" xfId="1650" xr:uid="{00000000-0005-0000-0000-0000E3070000}"/>
    <cellStyle name="Comma 5 12 3 2" xfId="1651" xr:uid="{00000000-0005-0000-0000-0000E4070000}"/>
    <cellStyle name="Comma 5 12 4" xfId="12247" xr:uid="{00000000-0005-0000-0000-0000E5070000}"/>
    <cellStyle name="Comma 5 120" xfId="1652" xr:uid="{00000000-0005-0000-0000-0000E6070000}"/>
    <cellStyle name="Comma 5 120 2" xfId="1653" xr:uid="{00000000-0005-0000-0000-0000E7070000}"/>
    <cellStyle name="Comma 5 121" xfId="1654" xr:uid="{00000000-0005-0000-0000-0000E8070000}"/>
    <cellStyle name="Comma 5 121 2" xfId="1655" xr:uid="{00000000-0005-0000-0000-0000E9070000}"/>
    <cellStyle name="Comma 5 122" xfId="1656" xr:uid="{00000000-0005-0000-0000-0000EA070000}"/>
    <cellStyle name="Comma 5 122 2" xfId="1657" xr:uid="{00000000-0005-0000-0000-0000EB070000}"/>
    <cellStyle name="Comma 5 123" xfId="1658" xr:uid="{00000000-0005-0000-0000-0000EC070000}"/>
    <cellStyle name="Comma 5 123 2" xfId="1659" xr:uid="{00000000-0005-0000-0000-0000ED070000}"/>
    <cellStyle name="Comma 5 124" xfId="1660" xr:uid="{00000000-0005-0000-0000-0000EE070000}"/>
    <cellStyle name="Comma 5 124 2" xfId="1661" xr:uid="{00000000-0005-0000-0000-0000EF070000}"/>
    <cellStyle name="Comma 5 125" xfId="1662" xr:uid="{00000000-0005-0000-0000-0000F0070000}"/>
    <cellStyle name="Comma 5 125 2" xfId="1663" xr:uid="{00000000-0005-0000-0000-0000F1070000}"/>
    <cellStyle name="Comma 5 126" xfId="1664" xr:uid="{00000000-0005-0000-0000-0000F2070000}"/>
    <cellStyle name="Comma 5 126 2" xfId="1665" xr:uid="{00000000-0005-0000-0000-0000F3070000}"/>
    <cellStyle name="Comma 5 127" xfId="1666" xr:uid="{00000000-0005-0000-0000-0000F4070000}"/>
    <cellStyle name="Comma 5 127 2" xfId="1667" xr:uid="{00000000-0005-0000-0000-0000F5070000}"/>
    <cellStyle name="Comma 5 128" xfId="1668" xr:uid="{00000000-0005-0000-0000-0000F6070000}"/>
    <cellStyle name="Comma 5 128 2" xfId="1669" xr:uid="{00000000-0005-0000-0000-0000F7070000}"/>
    <cellStyle name="Comma 5 129" xfId="1670" xr:uid="{00000000-0005-0000-0000-0000F8070000}"/>
    <cellStyle name="Comma 5 129 2" xfId="1671" xr:uid="{00000000-0005-0000-0000-0000F9070000}"/>
    <cellStyle name="Comma 5 13" xfId="1672" xr:uid="{00000000-0005-0000-0000-0000FA070000}"/>
    <cellStyle name="Comma 5 13 2" xfId="1673" xr:uid="{00000000-0005-0000-0000-0000FB070000}"/>
    <cellStyle name="Comma 5 13 2 2" xfId="12248" xr:uid="{00000000-0005-0000-0000-0000FC070000}"/>
    <cellStyle name="Comma 5 13 3" xfId="1674" xr:uid="{00000000-0005-0000-0000-0000FD070000}"/>
    <cellStyle name="Comma 5 13 3 2" xfId="1675" xr:uid="{00000000-0005-0000-0000-0000FE070000}"/>
    <cellStyle name="Comma 5 13 3 3" xfId="12249" xr:uid="{00000000-0005-0000-0000-0000FF070000}"/>
    <cellStyle name="Comma 5 13 4" xfId="1676" xr:uid="{00000000-0005-0000-0000-000000080000}"/>
    <cellStyle name="Comma 5 13 4 2" xfId="1677" xr:uid="{00000000-0005-0000-0000-000001080000}"/>
    <cellStyle name="Comma 5 13 5" xfId="12250" xr:uid="{00000000-0005-0000-0000-000002080000}"/>
    <cellStyle name="Comma 5 130" xfId="1678" xr:uid="{00000000-0005-0000-0000-000003080000}"/>
    <cellStyle name="Comma 5 130 2" xfId="1679" xr:uid="{00000000-0005-0000-0000-000004080000}"/>
    <cellStyle name="Comma 5 131" xfId="1680" xr:uid="{00000000-0005-0000-0000-000005080000}"/>
    <cellStyle name="Comma 5 131 2" xfId="1681" xr:uid="{00000000-0005-0000-0000-000006080000}"/>
    <cellStyle name="Comma 5 132" xfId="1682" xr:uid="{00000000-0005-0000-0000-000007080000}"/>
    <cellStyle name="Comma 5 132 2" xfId="1683" xr:uid="{00000000-0005-0000-0000-000008080000}"/>
    <cellStyle name="Comma 5 133" xfId="1684" xr:uid="{00000000-0005-0000-0000-000009080000}"/>
    <cellStyle name="Comma 5 133 2" xfId="1685" xr:uid="{00000000-0005-0000-0000-00000A080000}"/>
    <cellStyle name="Comma 5 134" xfId="1686" xr:uid="{00000000-0005-0000-0000-00000B080000}"/>
    <cellStyle name="Comma 5 134 2" xfId="1687" xr:uid="{00000000-0005-0000-0000-00000C080000}"/>
    <cellStyle name="Comma 5 135" xfId="1688" xr:uid="{00000000-0005-0000-0000-00000D080000}"/>
    <cellStyle name="Comma 5 135 2" xfId="1689" xr:uid="{00000000-0005-0000-0000-00000E080000}"/>
    <cellStyle name="Comma 5 136" xfId="1690" xr:uid="{00000000-0005-0000-0000-00000F080000}"/>
    <cellStyle name="Comma 5 136 2" xfId="1691" xr:uid="{00000000-0005-0000-0000-000010080000}"/>
    <cellStyle name="Comma 5 137" xfId="1692" xr:uid="{00000000-0005-0000-0000-000011080000}"/>
    <cellStyle name="Comma 5 137 2" xfId="1693" xr:uid="{00000000-0005-0000-0000-000012080000}"/>
    <cellStyle name="Comma 5 137 3" xfId="12251" xr:uid="{00000000-0005-0000-0000-000013080000}"/>
    <cellStyle name="Comma 5 138" xfId="12252" xr:uid="{00000000-0005-0000-0000-000014080000}"/>
    <cellStyle name="Comma 5 14" xfId="1694" xr:uid="{00000000-0005-0000-0000-000015080000}"/>
    <cellStyle name="Comma 5 14 2" xfId="1695" xr:uid="{00000000-0005-0000-0000-000016080000}"/>
    <cellStyle name="Comma 5 14 2 2" xfId="1696" xr:uid="{00000000-0005-0000-0000-000017080000}"/>
    <cellStyle name="Comma 5 14 3" xfId="12253" xr:uid="{00000000-0005-0000-0000-000018080000}"/>
    <cellStyle name="Comma 5 15" xfId="1697" xr:uid="{00000000-0005-0000-0000-000019080000}"/>
    <cellStyle name="Comma 5 15 2" xfId="1698" xr:uid="{00000000-0005-0000-0000-00001A080000}"/>
    <cellStyle name="Comma 5 15 3" xfId="12254" xr:uid="{00000000-0005-0000-0000-00001B080000}"/>
    <cellStyle name="Comma 5 16" xfId="1699" xr:uid="{00000000-0005-0000-0000-00001C080000}"/>
    <cellStyle name="Comma 5 16 2" xfId="1700" xr:uid="{00000000-0005-0000-0000-00001D080000}"/>
    <cellStyle name="Comma 5 16 3" xfId="12255" xr:uid="{00000000-0005-0000-0000-00001E080000}"/>
    <cellStyle name="Comma 5 17" xfId="1701" xr:uid="{00000000-0005-0000-0000-00001F080000}"/>
    <cellStyle name="Comma 5 17 2" xfId="1702" xr:uid="{00000000-0005-0000-0000-000020080000}"/>
    <cellStyle name="Comma 5 17 3" xfId="12256" xr:uid="{00000000-0005-0000-0000-000021080000}"/>
    <cellStyle name="Comma 5 18" xfId="1703" xr:uid="{00000000-0005-0000-0000-000022080000}"/>
    <cellStyle name="Comma 5 18 2" xfId="1704" xr:uid="{00000000-0005-0000-0000-000023080000}"/>
    <cellStyle name="Comma 5 18 3" xfId="12257" xr:uid="{00000000-0005-0000-0000-000024080000}"/>
    <cellStyle name="Comma 5 19" xfId="1705" xr:uid="{00000000-0005-0000-0000-000025080000}"/>
    <cellStyle name="Comma 5 19 2" xfId="1706" xr:uid="{00000000-0005-0000-0000-000026080000}"/>
    <cellStyle name="Comma 5 19 3" xfId="12258" xr:uid="{00000000-0005-0000-0000-000027080000}"/>
    <cellStyle name="Comma 5 2" xfId="1707" xr:uid="{00000000-0005-0000-0000-000028080000}"/>
    <cellStyle name="Comma 5 2 10" xfId="1708" xr:uid="{00000000-0005-0000-0000-000029080000}"/>
    <cellStyle name="Comma 5 2 10 2" xfId="1709" xr:uid="{00000000-0005-0000-0000-00002A080000}"/>
    <cellStyle name="Comma 5 2 11" xfId="1710" xr:uid="{00000000-0005-0000-0000-00002B080000}"/>
    <cellStyle name="Comma 5 2 11 2" xfId="1711" xr:uid="{00000000-0005-0000-0000-00002C080000}"/>
    <cellStyle name="Comma 5 2 12" xfId="1712" xr:uid="{00000000-0005-0000-0000-00002D080000}"/>
    <cellStyle name="Comma 5 2 13" xfId="1713" xr:uid="{00000000-0005-0000-0000-00002E080000}"/>
    <cellStyle name="Comma 5 2 14" xfId="1714" xr:uid="{00000000-0005-0000-0000-00002F080000}"/>
    <cellStyle name="Comma 5 2 14 2" xfId="1715" xr:uid="{00000000-0005-0000-0000-000030080000}"/>
    <cellStyle name="Comma 5 2 15" xfId="1716" xr:uid="{00000000-0005-0000-0000-000031080000}"/>
    <cellStyle name="Comma 5 2 15 2" xfId="1717" xr:uid="{00000000-0005-0000-0000-000032080000}"/>
    <cellStyle name="Comma 5 2 16" xfId="12259" xr:uid="{00000000-0005-0000-0000-000033080000}"/>
    <cellStyle name="Comma 5 2 17" xfId="12260" xr:uid="{00000000-0005-0000-0000-000034080000}"/>
    <cellStyle name="Comma 5 2 2" xfId="1718" xr:uid="{00000000-0005-0000-0000-000035080000}"/>
    <cellStyle name="Comma 5 2 2 10" xfId="1719" xr:uid="{00000000-0005-0000-0000-000036080000}"/>
    <cellStyle name="Comma 5 2 2 10 2" xfId="1720" xr:uid="{00000000-0005-0000-0000-000037080000}"/>
    <cellStyle name="Comma 5 2 2 10 2 2" xfId="1721" xr:uid="{00000000-0005-0000-0000-000038080000}"/>
    <cellStyle name="Comma 5 2 2 10 3" xfId="1722" xr:uid="{00000000-0005-0000-0000-000039080000}"/>
    <cellStyle name="Comma 5 2 2 10 4" xfId="12261" xr:uid="{00000000-0005-0000-0000-00003A080000}"/>
    <cellStyle name="Comma 5 2 2 10 5" xfId="12262" xr:uid="{00000000-0005-0000-0000-00003B080000}"/>
    <cellStyle name="Comma 5 2 2 11" xfId="1723" xr:uid="{00000000-0005-0000-0000-00003C080000}"/>
    <cellStyle name="Comma 5 2 2 11 2" xfId="1724" xr:uid="{00000000-0005-0000-0000-00003D080000}"/>
    <cellStyle name="Comma 5 2 2 11 2 2" xfId="1725" xr:uid="{00000000-0005-0000-0000-00003E080000}"/>
    <cellStyle name="Comma 5 2 2 11 3" xfId="1726" xr:uid="{00000000-0005-0000-0000-00003F080000}"/>
    <cellStyle name="Comma 5 2 2 11 4" xfId="12263" xr:uid="{00000000-0005-0000-0000-000040080000}"/>
    <cellStyle name="Comma 5 2 2 11 5" xfId="12264" xr:uid="{00000000-0005-0000-0000-000041080000}"/>
    <cellStyle name="Comma 5 2 2 12" xfId="1727" xr:uid="{00000000-0005-0000-0000-000042080000}"/>
    <cellStyle name="Comma 5 2 2 12 2" xfId="1728" xr:uid="{00000000-0005-0000-0000-000043080000}"/>
    <cellStyle name="Comma 5 2 2 12 2 2" xfId="12265" xr:uid="{00000000-0005-0000-0000-000044080000}"/>
    <cellStyle name="Comma 5 2 2 12 3" xfId="12266" xr:uid="{00000000-0005-0000-0000-000045080000}"/>
    <cellStyle name="Comma 5 2 2 12 4" xfId="12267" xr:uid="{00000000-0005-0000-0000-000046080000}"/>
    <cellStyle name="Comma 5 2 2 13" xfId="1729" xr:uid="{00000000-0005-0000-0000-000047080000}"/>
    <cellStyle name="Comma 5 2 2 13 2" xfId="1730" xr:uid="{00000000-0005-0000-0000-000048080000}"/>
    <cellStyle name="Comma 5 2 2 13 2 2" xfId="12268" xr:uid="{00000000-0005-0000-0000-000049080000}"/>
    <cellStyle name="Comma 5 2 2 13 3" xfId="12269" xr:uid="{00000000-0005-0000-0000-00004A080000}"/>
    <cellStyle name="Comma 5 2 2 13 4" xfId="12270" xr:uid="{00000000-0005-0000-0000-00004B080000}"/>
    <cellStyle name="Comma 5 2 2 14" xfId="1731" xr:uid="{00000000-0005-0000-0000-00004C080000}"/>
    <cellStyle name="Comma 5 2 2 15" xfId="1732" xr:uid="{00000000-0005-0000-0000-00004D080000}"/>
    <cellStyle name="Comma 5 2 2 16" xfId="1733" xr:uid="{00000000-0005-0000-0000-00004E080000}"/>
    <cellStyle name="Comma 5 2 2 16 2" xfId="1734" xr:uid="{00000000-0005-0000-0000-00004F080000}"/>
    <cellStyle name="Comma 5 2 2 16 3" xfId="12271" xr:uid="{00000000-0005-0000-0000-000050080000}"/>
    <cellStyle name="Comma 5 2 2 2" xfId="1735" xr:uid="{00000000-0005-0000-0000-000051080000}"/>
    <cellStyle name="Comma 5 2 2 2 2" xfId="1736" xr:uid="{00000000-0005-0000-0000-000052080000}"/>
    <cellStyle name="Comma 5 2 2 2 2 2" xfId="1737" xr:uid="{00000000-0005-0000-0000-000053080000}"/>
    <cellStyle name="Comma 5 2 2 2 2 3" xfId="12272" xr:uid="{00000000-0005-0000-0000-000054080000}"/>
    <cellStyle name="Comma 5 2 2 2 3" xfId="1738" xr:uid="{00000000-0005-0000-0000-000055080000}"/>
    <cellStyle name="Comma 5 2 2 2 4" xfId="12273" xr:uid="{00000000-0005-0000-0000-000056080000}"/>
    <cellStyle name="Comma 5 2 2 2 5" xfId="12274" xr:uid="{00000000-0005-0000-0000-000057080000}"/>
    <cellStyle name="Comma 5 2 2 3" xfId="1739" xr:uid="{00000000-0005-0000-0000-000058080000}"/>
    <cellStyle name="Comma 5 2 2 3 2" xfId="1740" xr:uid="{00000000-0005-0000-0000-000059080000}"/>
    <cellStyle name="Comma 5 2 2 3 2 2" xfId="1741" xr:uid="{00000000-0005-0000-0000-00005A080000}"/>
    <cellStyle name="Comma 5 2 2 3 3" xfId="1742" xr:uid="{00000000-0005-0000-0000-00005B080000}"/>
    <cellStyle name="Comma 5 2 2 3 4" xfId="12275" xr:uid="{00000000-0005-0000-0000-00005C080000}"/>
    <cellStyle name="Comma 5 2 2 3 5" xfId="12276" xr:uid="{00000000-0005-0000-0000-00005D080000}"/>
    <cellStyle name="Comma 5 2 2 4" xfId="1743" xr:uid="{00000000-0005-0000-0000-00005E080000}"/>
    <cellStyle name="Comma 5 2 2 4 2" xfId="1744" xr:uid="{00000000-0005-0000-0000-00005F080000}"/>
    <cellStyle name="Comma 5 2 2 4 2 2" xfId="1745" xr:uid="{00000000-0005-0000-0000-000060080000}"/>
    <cellStyle name="Comma 5 2 2 4 3" xfId="1746" xr:uid="{00000000-0005-0000-0000-000061080000}"/>
    <cellStyle name="Comma 5 2 2 4 4" xfId="12277" xr:uid="{00000000-0005-0000-0000-000062080000}"/>
    <cellStyle name="Comma 5 2 2 4 5" xfId="12278" xr:uid="{00000000-0005-0000-0000-000063080000}"/>
    <cellStyle name="Comma 5 2 2 5" xfId="1747" xr:uid="{00000000-0005-0000-0000-000064080000}"/>
    <cellStyle name="Comma 5 2 2 5 2" xfId="1748" xr:uid="{00000000-0005-0000-0000-000065080000}"/>
    <cellStyle name="Comma 5 2 2 5 2 2" xfId="1749" xr:uid="{00000000-0005-0000-0000-000066080000}"/>
    <cellStyle name="Comma 5 2 2 5 3" xfId="1750" xr:uid="{00000000-0005-0000-0000-000067080000}"/>
    <cellStyle name="Comma 5 2 2 5 4" xfId="12279" xr:uid="{00000000-0005-0000-0000-000068080000}"/>
    <cellStyle name="Comma 5 2 2 5 5" xfId="12280" xr:uid="{00000000-0005-0000-0000-000069080000}"/>
    <cellStyle name="Comma 5 2 2 6" xfId="1751" xr:uid="{00000000-0005-0000-0000-00006A080000}"/>
    <cellStyle name="Comma 5 2 2 6 2" xfId="1752" xr:uid="{00000000-0005-0000-0000-00006B080000}"/>
    <cellStyle name="Comma 5 2 2 6 2 2" xfId="1753" xr:uid="{00000000-0005-0000-0000-00006C080000}"/>
    <cellStyle name="Comma 5 2 2 6 3" xfId="1754" xr:uid="{00000000-0005-0000-0000-00006D080000}"/>
    <cellStyle name="Comma 5 2 2 6 4" xfId="12281" xr:uid="{00000000-0005-0000-0000-00006E080000}"/>
    <cellStyle name="Comma 5 2 2 6 5" xfId="12282" xr:uid="{00000000-0005-0000-0000-00006F080000}"/>
    <cellStyle name="Comma 5 2 2 7" xfId="1755" xr:uid="{00000000-0005-0000-0000-000070080000}"/>
    <cellStyle name="Comma 5 2 2 7 2" xfId="1756" xr:uid="{00000000-0005-0000-0000-000071080000}"/>
    <cellStyle name="Comma 5 2 2 7 2 2" xfId="1757" xr:uid="{00000000-0005-0000-0000-000072080000}"/>
    <cellStyle name="Comma 5 2 2 7 3" xfId="1758" xr:uid="{00000000-0005-0000-0000-000073080000}"/>
    <cellStyle name="Comma 5 2 2 7 4" xfId="12283" xr:uid="{00000000-0005-0000-0000-000074080000}"/>
    <cellStyle name="Comma 5 2 2 7 5" xfId="12284" xr:uid="{00000000-0005-0000-0000-000075080000}"/>
    <cellStyle name="Comma 5 2 2 8" xfId="1759" xr:uid="{00000000-0005-0000-0000-000076080000}"/>
    <cellStyle name="Comma 5 2 2 8 2" xfId="1760" xr:uid="{00000000-0005-0000-0000-000077080000}"/>
    <cellStyle name="Comma 5 2 2 8 2 2" xfId="1761" xr:uid="{00000000-0005-0000-0000-000078080000}"/>
    <cellStyle name="Comma 5 2 2 8 3" xfId="1762" xr:uid="{00000000-0005-0000-0000-000079080000}"/>
    <cellStyle name="Comma 5 2 2 8 4" xfId="12285" xr:uid="{00000000-0005-0000-0000-00007A080000}"/>
    <cellStyle name="Comma 5 2 2 8 5" xfId="12286" xr:uid="{00000000-0005-0000-0000-00007B080000}"/>
    <cellStyle name="Comma 5 2 2 9" xfId="1763" xr:uid="{00000000-0005-0000-0000-00007C080000}"/>
    <cellStyle name="Comma 5 2 2 9 2" xfId="1764" xr:uid="{00000000-0005-0000-0000-00007D080000}"/>
    <cellStyle name="Comma 5 2 2 9 2 2" xfId="1765" xr:uid="{00000000-0005-0000-0000-00007E080000}"/>
    <cellStyle name="Comma 5 2 2 9 3" xfId="1766" xr:uid="{00000000-0005-0000-0000-00007F080000}"/>
    <cellStyle name="Comma 5 2 2 9 4" xfId="12287" xr:uid="{00000000-0005-0000-0000-000080080000}"/>
    <cellStyle name="Comma 5 2 2 9 5" xfId="12288" xr:uid="{00000000-0005-0000-0000-000081080000}"/>
    <cellStyle name="Comma 5 2 3" xfId="1767" xr:uid="{00000000-0005-0000-0000-000082080000}"/>
    <cellStyle name="Comma 5 2 3 2" xfId="1768" xr:uid="{00000000-0005-0000-0000-000083080000}"/>
    <cellStyle name="Comma 5 2 3 3" xfId="1769" xr:uid="{00000000-0005-0000-0000-000084080000}"/>
    <cellStyle name="Comma 5 2 3 3 2" xfId="1770" xr:uid="{00000000-0005-0000-0000-000085080000}"/>
    <cellStyle name="Comma 5 2 3 3 3" xfId="12289" xr:uid="{00000000-0005-0000-0000-000086080000}"/>
    <cellStyle name="Comma 5 2 4" xfId="1771" xr:uid="{00000000-0005-0000-0000-000087080000}"/>
    <cellStyle name="Comma 5 2 4 2" xfId="1772" xr:uid="{00000000-0005-0000-0000-000088080000}"/>
    <cellStyle name="Comma 5 2 4 3" xfId="1773" xr:uid="{00000000-0005-0000-0000-000089080000}"/>
    <cellStyle name="Comma 5 2 4 3 2" xfId="1774" xr:uid="{00000000-0005-0000-0000-00008A080000}"/>
    <cellStyle name="Comma 5 2 4 3 3" xfId="12290" xr:uid="{00000000-0005-0000-0000-00008B080000}"/>
    <cellStyle name="Comma 5 2 5" xfId="1775" xr:uid="{00000000-0005-0000-0000-00008C080000}"/>
    <cellStyle name="Comma 5 2 5 2" xfId="1776" xr:uid="{00000000-0005-0000-0000-00008D080000}"/>
    <cellStyle name="Comma 5 2 5 3" xfId="1777" xr:uid="{00000000-0005-0000-0000-00008E080000}"/>
    <cellStyle name="Comma 5 2 5 3 2" xfId="1778" xr:uid="{00000000-0005-0000-0000-00008F080000}"/>
    <cellStyle name="Comma 5 2 5 3 3" xfId="12291" xr:uid="{00000000-0005-0000-0000-000090080000}"/>
    <cellStyle name="Comma 5 2 6" xfId="1779" xr:uid="{00000000-0005-0000-0000-000091080000}"/>
    <cellStyle name="Comma 5 2 6 2" xfId="1780" xr:uid="{00000000-0005-0000-0000-000092080000}"/>
    <cellStyle name="Comma 5 2 6 3" xfId="1781" xr:uid="{00000000-0005-0000-0000-000093080000}"/>
    <cellStyle name="Comma 5 2 6 3 2" xfId="1782" xr:uid="{00000000-0005-0000-0000-000094080000}"/>
    <cellStyle name="Comma 5 2 6 3 3" xfId="12292" xr:uid="{00000000-0005-0000-0000-000095080000}"/>
    <cellStyle name="Comma 5 2 7" xfId="1783" xr:uid="{00000000-0005-0000-0000-000096080000}"/>
    <cellStyle name="Comma 5 2 7 2" xfId="1784" xr:uid="{00000000-0005-0000-0000-000097080000}"/>
    <cellStyle name="Comma 5 2 7 3" xfId="1785" xr:uid="{00000000-0005-0000-0000-000098080000}"/>
    <cellStyle name="Comma 5 2 7 3 2" xfId="1786" xr:uid="{00000000-0005-0000-0000-000099080000}"/>
    <cellStyle name="Comma 5 2 7 3 3" xfId="12293" xr:uid="{00000000-0005-0000-0000-00009A080000}"/>
    <cellStyle name="Comma 5 2 8" xfId="1787" xr:uid="{00000000-0005-0000-0000-00009B080000}"/>
    <cellStyle name="Comma 5 2 8 2" xfId="1788" xr:uid="{00000000-0005-0000-0000-00009C080000}"/>
    <cellStyle name="Comma 5 2 8 3" xfId="1789" xr:uid="{00000000-0005-0000-0000-00009D080000}"/>
    <cellStyle name="Comma 5 2 8 3 2" xfId="1790" xr:uid="{00000000-0005-0000-0000-00009E080000}"/>
    <cellStyle name="Comma 5 2 8 3 3" xfId="12294" xr:uid="{00000000-0005-0000-0000-00009F080000}"/>
    <cellStyle name="Comma 5 2 9" xfId="1791" xr:uid="{00000000-0005-0000-0000-0000A0080000}"/>
    <cellStyle name="Comma 5 2 9 2" xfId="1792" xr:uid="{00000000-0005-0000-0000-0000A1080000}"/>
    <cellStyle name="Comma 5 2 9 3" xfId="1793" xr:uid="{00000000-0005-0000-0000-0000A2080000}"/>
    <cellStyle name="Comma 5 2 9 3 2" xfId="1794" xr:uid="{00000000-0005-0000-0000-0000A3080000}"/>
    <cellStyle name="Comma 5 2 9 3 3" xfId="12295" xr:uid="{00000000-0005-0000-0000-0000A4080000}"/>
    <cellStyle name="Comma 5 20" xfId="1795" xr:uid="{00000000-0005-0000-0000-0000A5080000}"/>
    <cellStyle name="Comma 5 20 2" xfId="1796" xr:uid="{00000000-0005-0000-0000-0000A6080000}"/>
    <cellStyle name="Comma 5 20 3" xfId="12296" xr:uid="{00000000-0005-0000-0000-0000A7080000}"/>
    <cellStyle name="Comma 5 21" xfId="1797" xr:uid="{00000000-0005-0000-0000-0000A8080000}"/>
    <cellStyle name="Comma 5 21 2" xfId="1798" xr:uid="{00000000-0005-0000-0000-0000A9080000}"/>
    <cellStyle name="Comma 5 21 3" xfId="12297" xr:uid="{00000000-0005-0000-0000-0000AA080000}"/>
    <cellStyle name="Comma 5 22" xfId="1799" xr:uid="{00000000-0005-0000-0000-0000AB080000}"/>
    <cellStyle name="Comma 5 22 2" xfId="1800" xr:uid="{00000000-0005-0000-0000-0000AC080000}"/>
    <cellStyle name="Comma 5 22 3" xfId="12298" xr:uid="{00000000-0005-0000-0000-0000AD080000}"/>
    <cellStyle name="Comma 5 23" xfId="1801" xr:uid="{00000000-0005-0000-0000-0000AE080000}"/>
    <cellStyle name="Comma 5 23 2" xfId="1802" xr:uid="{00000000-0005-0000-0000-0000AF080000}"/>
    <cellStyle name="Comma 5 23 3" xfId="12299" xr:uid="{00000000-0005-0000-0000-0000B0080000}"/>
    <cellStyle name="Comma 5 24" xfId="1803" xr:uid="{00000000-0005-0000-0000-0000B1080000}"/>
    <cellStyle name="Comma 5 24 2" xfId="1804" xr:uid="{00000000-0005-0000-0000-0000B2080000}"/>
    <cellStyle name="Comma 5 24 3" xfId="12300" xr:uid="{00000000-0005-0000-0000-0000B3080000}"/>
    <cellStyle name="Comma 5 25" xfId="1805" xr:uid="{00000000-0005-0000-0000-0000B4080000}"/>
    <cellStyle name="Comma 5 25 2" xfId="1806" xr:uid="{00000000-0005-0000-0000-0000B5080000}"/>
    <cellStyle name="Comma 5 25 3" xfId="12301" xr:uid="{00000000-0005-0000-0000-0000B6080000}"/>
    <cellStyle name="Comma 5 26" xfId="1807" xr:uid="{00000000-0005-0000-0000-0000B7080000}"/>
    <cellStyle name="Comma 5 26 2" xfId="1808" xr:uid="{00000000-0005-0000-0000-0000B8080000}"/>
    <cellStyle name="Comma 5 26 3" xfId="12302" xr:uid="{00000000-0005-0000-0000-0000B9080000}"/>
    <cellStyle name="Comma 5 27" xfId="1809" xr:uid="{00000000-0005-0000-0000-0000BA080000}"/>
    <cellStyle name="Comma 5 27 2" xfId="1810" xr:uid="{00000000-0005-0000-0000-0000BB080000}"/>
    <cellStyle name="Comma 5 27 3" xfId="12303" xr:uid="{00000000-0005-0000-0000-0000BC080000}"/>
    <cellStyle name="Comma 5 28" xfId="1811" xr:uid="{00000000-0005-0000-0000-0000BD080000}"/>
    <cellStyle name="Comma 5 28 2" xfId="1812" xr:uid="{00000000-0005-0000-0000-0000BE080000}"/>
    <cellStyle name="Comma 5 28 3" xfId="12304" xr:uid="{00000000-0005-0000-0000-0000BF080000}"/>
    <cellStyle name="Comma 5 29" xfId="1813" xr:uid="{00000000-0005-0000-0000-0000C0080000}"/>
    <cellStyle name="Comma 5 29 2" xfId="1814" xr:uid="{00000000-0005-0000-0000-0000C1080000}"/>
    <cellStyle name="Comma 5 29 3" xfId="12305" xr:uid="{00000000-0005-0000-0000-0000C2080000}"/>
    <cellStyle name="Comma 5 3" xfId="1815" xr:uid="{00000000-0005-0000-0000-0000C3080000}"/>
    <cellStyle name="Comma 5 3 10" xfId="1816" xr:uid="{00000000-0005-0000-0000-0000C4080000}"/>
    <cellStyle name="Comma 5 3 10 2" xfId="1817" xr:uid="{00000000-0005-0000-0000-0000C5080000}"/>
    <cellStyle name="Comma 5 3 10 2 2" xfId="1818" xr:uid="{00000000-0005-0000-0000-0000C6080000}"/>
    <cellStyle name="Comma 5 3 10 2 3" xfId="12306" xr:uid="{00000000-0005-0000-0000-0000C7080000}"/>
    <cellStyle name="Comma 5 3 10 3" xfId="1819" xr:uid="{00000000-0005-0000-0000-0000C8080000}"/>
    <cellStyle name="Comma 5 3 10 4" xfId="12307" xr:uid="{00000000-0005-0000-0000-0000C9080000}"/>
    <cellStyle name="Comma 5 3 11" xfId="1820" xr:uid="{00000000-0005-0000-0000-0000CA080000}"/>
    <cellStyle name="Comma 5 3 11 2" xfId="1821" xr:uid="{00000000-0005-0000-0000-0000CB080000}"/>
    <cellStyle name="Comma 5 3 11 2 2" xfId="1822" xr:uid="{00000000-0005-0000-0000-0000CC080000}"/>
    <cellStyle name="Comma 5 3 11 2 3" xfId="12308" xr:uid="{00000000-0005-0000-0000-0000CD080000}"/>
    <cellStyle name="Comma 5 3 11 3" xfId="1823" xr:uid="{00000000-0005-0000-0000-0000CE080000}"/>
    <cellStyle name="Comma 5 3 11 4" xfId="12309" xr:uid="{00000000-0005-0000-0000-0000CF080000}"/>
    <cellStyle name="Comma 5 3 12" xfId="1824" xr:uid="{00000000-0005-0000-0000-0000D0080000}"/>
    <cellStyle name="Comma 5 3 12 2" xfId="1825" xr:uid="{00000000-0005-0000-0000-0000D1080000}"/>
    <cellStyle name="Comma 5 3 12 3" xfId="12310" xr:uid="{00000000-0005-0000-0000-0000D2080000}"/>
    <cellStyle name="Comma 5 3 13" xfId="1826" xr:uid="{00000000-0005-0000-0000-0000D3080000}"/>
    <cellStyle name="Comma 5 3 13 2" xfId="1827" xr:uid="{00000000-0005-0000-0000-0000D4080000}"/>
    <cellStyle name="Comma 5 3 13 3" xfId="12311" xr:uid="{00000000-0005-0000-0000-0000D5080000}"/>
    <cellStyle name="Comma 5 3 14" xfId="1828" xr:uid="{00000000-0005-0000-0000-0000D6080000}"/>
    <cellStyle name="Comma 5 3 14 2" xfId="1829" xr:uid="{00000000-0005-0000-0000-0000D7080000}"/>
    <cellStyle name="Comma 5 3 15" xfId="12312" xr:uid="{00000000-0005-0000-0000-0000D8080000}"/>
    <cellStyle name="Comma 5 3 2" xfId="1830" xr:uid="{00000000-0005-0000-0000-0000D9080000}"/>
    <cellStyle name="Comma 5 3 2 2" xfId="1831" xr:uid="{00000000-0005-0000-0000-0000DA080000}"/>
    <cellStyle name="Comma 5 3 2 2 2" xfId="1832" xr:uid="{00000000-0005-0000-0000-0000DB080000}"/>
    <cellStyle name="Comma 5 3 2 2 3" xfId="12313" xr:uid="{00000000-0005-0000-0000-0000DC080000}"/>
    <cellStyle name="Comma 5 3 2 3" xfId="1833" xr:uid="{00000000-0005-0000-0000-0000DD080000}"/>
    <cellStyle name="Comma 5 3 2 3 2" xfId="1834" xr:uid="{00000000-0005-0000-0000-0000DE080000}"/>
    <cellStyle name="Comma 5 3 2 4" xfId="1835" xr:uid="{00000000-0005-0000-0000-0000DF080000}"/>
    <cellStyle name="Comma 5 3 2 5" xfId="12314" xr:uid="{00000000-0005-0000-0000-0000E0080000}"/>
    <cellStyle name="Comma 5 3 3" xfId="1836" xr:uid="{00000000-0005-0000-0000-0000E1080000}"/>
    <cellStyle name="Comma 5 3 3 2" xfId="1837" xr:uid="{00000000-0005-0000-0000-0000E2080000}"/>
    <cellStyle name="Comma 5 3 3 2 2" xfId="1838" xr:uid="{00000000-0005-0000-0000-0000E3080000}"/>
    <cellStyle name="Comma 5 3 3 2 3" xfId="12315" xr:uid="{00000000-0005-0000-0000-0000E4080000}"/>
    <cellStyle name="Comma 5 3 3 3" xfId="1839" xr:uid="{00000000-0005-0000-0000-0000E5080000}"/>
    <cellStyle name="Comma 5 3 3 4" xfId="12316" xr:uid="{00000000-0005-0000-0000-0000E6080000}"/>
    <cellStyle name="Comma 5 3 4" xfId="1840" xr:uid="{00000000-0005-0000-0000-0000E7080000}"/>
    <cellStyle name="Comma 5 3 4 2" xfId="1841" xr:uid="{00000000-0005-0000-0000-0000E8080000}"/>
    <cellStyle name="Comma 5 3 4 2 2" xfId="1842" xr:uid="{00000000-0005-0000-0000-0000E9080000}"/>
    <cellStyle name="Comma 5 3 4 2 3" xfId="12317" xr:uid="{00000000-0005-0000-0000-0000EA080000}"/>
    <cellStyle name="Comma 5 3 4 3" xfId="1843" xr:uid="{00000000-0005-0000-0000-0000EB080000}"/>
    <cellStyle name="Comma 5 3 4 4" xfId="12318" xr:uid="{00000000-0005-0000-0000-0000EC080000}"/>
    <cellStyle name="Comma 5 3 5" xfId="1844" xr:uid="{00000000-0005-0000-0000-0000ED080000}"/>
    <cellStyle name="Comma 5 3 5 2" xfId="1845" xr:uid="{00000000-0005-0000-0000-0000EE080000}"/>
    <cellStyle name="Comma 5 3 5 2 2" xfId="1846" xr:uid="{00000000-0005-0000-0000-0000EF080000}"/>
    <cellStyle name="Comma 5 3 5 2 3" xfId="12319" xr:uid="{00000000-0005-0000-0000-0000F0080000}"/>
    <cellStyle name="Comma 5 3 5 3" xfId="1847" xr:uid="{00000000-0005-0000-0000-0000F1080000}"/>
    <cellStyle name="Comma 5 3 5 4" xfId="12320" xr:uid="{00000000-0005-0000-0000-0000F2080000}"/>
    <cellStyle name="Comma 5 3 6" xfId="1848" xr:uid="{00000000-0005-0000-0000-0000F3080000}"/>
    <cellStyle name="Comma 5 3 6 2" xfId="1849" xr:uid="{00000000-0005-0000-0000-0000F4080000}"/>
    <cellStyle name="Comma 5 3 6 2 2" xfId="1850" xr:uid="{00000000-0005-0000-0000-0000F5080000}"/>
    <cellStyle name="Comma 5 3 6 2 3" xfId="12321" xr:uid="{00000000-0005-0000-0000-0000F6080000}"/>
    <cellStyle name="Comma 5 3 6 3" xfId="1851" xr:uid="{00000000-0005-0000-0000-0000F7080000}"/>
    <cellStyle name="Comma 5 3 6 4" xfId="12322" xr:uid="{00000000-0005-0000-0000-0000F8080000}"/>
    <cellStyle name="Comma 5 3 7" xfId="1852" xr:uid="{00000000-0005-0000-0000-0000F9080000}"/>
    <cellStyle name="Comma 5 3 7 2" xfId="1853" xr:uid="{00000000-0005-0000-0000-0000FA080000}"/>
    <cellStyle name="Comma 5 3 7 2 2" xfId="1854" xr:uid="{00000000-0005-0000-0000-0000FB080000}"/>
    <cellStyle name="Comma 5 3 7 2 3" xfId="12323" xr:uid="{00000000-0005-0000-0000-0000FC080000}"/>
    <cellStyle name="Comma 5 3 7 3" xfId="1855" xr:uid="{00000000-0005-0000-0000-0000FD080000}"/>
    <cellStyle name="Comma 5 3 7 4" xfId="12324" xr:uid="{00000000-0005-0000-0000-0000FE080000}"/>
    <cellStyle name="Comma 5 3 8" xfId="1856" xr:uid="{00000000-0005-0000-0000-0000FF080000}"/>
    <cellStyle name="Comma 5 3 8 2" xfId="1857" xr:uid="{00000000-0005-0000-0000-000000090000}"/>
    <cellStyle name="Comma 5 3 8 2 2" xfId="1858" xr:uid="{00000000-0005-0000-0000-000001090000}"/>
    <cellStyle name="Comma 5 3 8 2 3" xfId="12325" xr:uid="{00000000-0005-0000-0000-000002090000}"/>
    <cellStyle name="Comma 5 3 8 3" xfId="1859" xr:uid="{00000000-0005-0000-0000-000003090000}"/>
    <cellStyle name="Comma 5 3 8 4" xfId="12326" xr:uid="{00000000-0005-0000-0000-000004090000}"/>
    <cellStyle name="Comma 5 3 9" xfId="1860" xr:uid="{00000000-0005-0000-0000-000005090000}"/>
    <cellStyle name="Comma 5 3 9 2" xfId="1861" xr:uid="{00000000-0005-0000-0000-000006090000}"/>
    <cellStyle name="Comma 5 3 9 2 2" xfId="1862" xr:uid="{00000000-0005-0000-0000-000007090000}"/>
    <cellStyle name="Comma 5 3 9 2 3" xfId="12327" xr:uid="{00000000-0005-0000-0000-000008090000}"/>
    <cellStyle name="Comma 5 3 9 3" xfId="1863" xr:uid="{00000000-0005-0000-0000-000009090000}"/>
    <cellStyle name="Comma 5 3 9 4" xfId="12328" xr:uid="{00000000-0005-0000-0000-00000A090000}"/>
    <cellStyle name="Comma 5 30" xfId="1864" xr:uid="{00000000-0005-0000-0000-00000B090000}"/>
    <cellStyle name="Comma 5 30 2" xfId="1865" xr:uid="{00000000-0005-0000-0000-00000C090000}"/>
    <cellStyle name="Comma 5 30 3" xfId="12329" xr:uid="{00000000-0005-0000-0000-00000D090000}"/>
    <cellStyle name="Comma 5 31" xfId="1866" xr:uid="{00000000-0005-0000-0000-00000E090000}"/>
    <cellStyle name="Comma 5 31 2" xfId="1867" xr:uid="{00000000-0005-0000-0000-00000F090000}"/>
    <cellStyle name="Comma 5 31 3" xfId="12330" xr:uid="{00000000-0005-0000-0000-000010090000}"/>
    <cellStyle name="Comma 5 32" xfId="1868" xr:uid="{00000000-0005-0000-0000-000011090000}"/>
    <cellStyle name="Comma 5 32 2" xfId="1869" xr:uid="{00000000-0005-0000-0000-000012090000}"/>
    <cellStyle name="Comma 5 32 3" xfId="12331" xr:uid="{00000000-0005-0000-0000-000013090000}"/>
    <cellStyle name="Comma 5 33" xfId="1870" xr:uid="{00000000-0005-0000-0000-000014090000}"/>
    <cellStyle name="Comma 5 33 2" xfId="1871" xr:uid="{00000000-0005-0000-0000-000015090000}"/>
    <cellStyle name="Comma 5 33 3" xfId="12332" xr:uid="{00000000-0005-0000-0000-000016090000}"/>
    <cellStyle name="Comma 5 34" xfId="1872" xr:uid="{00000000-0005-0000-0000-000017090000}"/>
    <cellStyle name="Comma 5 34 2" xfId="1873" xr:uid="{00000000-0005-0000-0000-000018090000}"/>
    <cellStyle name="Comma 5 34 3" xfId="12333" xr:uid="{00000000-0005-0000-0000-000019090000}"/>
    <cellStyle name="Comma 5 35" xfId="1874" xr:uid="{00000000-0005-0000-0000-00001A090000}"/>
    <cellStyle name="Comma 5 35 2" xfId="1875" xr:uid="{00000000-0005-0000-0000-00001B090000}"/>
    <cellStyle name="Comma 5 35 3" xfId="12334" xr:uid="{00000000-0005-0000-0000-00001C090000}"/>
    <cellStyle name="Comma 5 36" xfId="1876" xr:uid="{00000000-0005-0000-0000-00001D090000}"/>
    <cellStyle name="Comma 5 36 2" xfId="1877" xr:uid="{00000000-0005-0000-0000-00001E090000}"/>
    <cellStyle name="Comma 5 36 3" xfId="12335" xr:uid="{00000000-0005-0000-0000-00001F090000}"/>
    <cellStyle name="Comma 5 37" xfId="1878" xr:uid="{00000000-0005-0000-0000-000020090000}"/>
    <cellStyle name="Comma 5 37 2" xfId="1879" xr:uid="{00000000-0005-0000-0000-000021090000}"/>
    <cellStyle name="Comma 5 37 3" xfId="12336" xr:uid="{00000000-0005-0000-0000-000022090000}"/>
    <cellStyle name="Comma 5 38" xfId="1880" xr:uid="{00000000-0005-0000-0000-000023090000}"/>
    <cellStyle name="Comma 5 38 2" xfId="1881" xr:uid="{00000000-0005-0000-0000-000024090000}"/>
    <cellStyle name="Comma 5 38 3" xfId="12337" xr:uid="{00000000-0005-0000-0000-000025090000}"/>
    <cellStyle name="Comma 5 39" xfId="1882" xr:uid="{00000000-0005-0000-0000-000026090000}"/>
    <cellStyle name="Comma 5 39 2" xfId="1883" xr:uid="{00000000-0005-0000-0000-000027090000}"/>
    <cellStyle name="Comma 5 39 3" xfId="12338" xr:uid="{00000000-0005-0000-0000-000028090000}"/>
    <cellStyle name="Comma 5 4" xfId="1884" xr:uid="{00000000-0005-0000-0000-000029090000}"/>
    <cellStyle name="Comma 5 4 2" xfId="1885" xr:uid="{00000000-0005-0000-0000-00002A090000}"/>
    <cellStyle name="Comma 5 4 2 2" xfId="12339" xr:uid="{00000000-0005-0000-0000-00002B090000}"/>
    <cellStyle name="Comma 5 4 3" xfId="1886" xr:uid="{00000000-0005-0000-0000-00002C090000}"/>
    <cellStyle name="Comma 5 4 3 2" xfId="1887" xr:uid="{00000000-0005-0000-0000-00002D090000}"/>
    <cellStyle name="Comma 5 4 4" xfId="12340" xr:uid="{00000000-0005-0000-0000-00002E090000}"/>
    <cellStyle name="Comma 5 40" xfId="1888" xr:uid="{00000000-0005-0000-0000-00002F090000}"/>
    <cellStyle name="Comma 5 40 2" xfId="1889" xr:uid="{00000000-0005-0000-0000-000030090000}"/>
    <cellStyle name="Comma 5 40 3" xfId="12341" xr:uid="{00000000-0005-0000-0000-000031090000}"/>
    <cellStyle name="Comma 5 41" xfId="1890" xr:uid="{00000000-0005-0000-0000-000032090000}"/>
    <cellStyle name="Comma 5 41 2" xfId="1891" xr:uid="{00000000-0005-0000-0000-000033090000}"/>
    <cellStyle name="Comma 5 41 3" xfId="12342" xr:uid="{00000000-0005-0000-0000-000034090000}"/>
    <cellStyle name="Comma 5 42" xfId="1892" xr:uid="{00000000-0005-0000-0000-000035090000}"/>
    <cellStyle name="Comma 5 42 2" xfId="1893" xr:uid="{00000000-0005-0000-0000-000036090000}"/>
    <cellStyle name="Comma 5 42 3" xfId="12343" xr:uid="{00000000-0005-0000-0000-000037090000}"/>
    <cellStyle name="Comma 5 43" xfId="1894" xr:uid="{00000000-0005-0000-0000-000038090000}"/>
    <cellStyle name="Comma 5 43 2" xfId="1895" xr:uid="{00000000-0005-0000-0000-000039090000}"/>
    <cellStyle name="Comma 5 43 3" xfId="12344" xr:uid="{00000000-0005-0000-0000-00003A090000}"/>
    <cellStyle name="Comma 5 44" xfId="1896" xr:uid="{00000000-0005-0000-0000-00003B090000}"/>
    <cellStyle name="Comma 5 44 2" xfId="1897" xr:uid="{00000000-0005-0000-0000-00003C090000}"/>
    <cellStyle name="Comma 5 44 3" xfId="12345" xr:uid="{00000000-0005-0000-0000-00003D090000}"/>
    <cellStyle name="Comma 5 45" xfId="1898" xr:uid="{00000000-0005-0000-0000-00003E090000}"/>
    <cellStyle name="Comma 5 45 2" xfId="1899" xr:uid="{00000000-0005-0000-0000-00003F090000}"/>
    <cellStyle name="Comma 5 45 3" xfId="12346" xr:uid="{00000000-0005-0000-0000-000040090000}"/>
    <cellStyle name="Comma 5 46" xfId="1900" xr:uid="{00000000-0005-0000-0000-000041090000}"/>
    <cellStyle name="Comma 5 46 2" xfId="1901" xr:uid="{00000000-0005-0000-0000-000042090000}"/>
    <cellStyle name="Comma 5 46 3" xfId="12347" xr:uid="{00000000-0005-0000-0000-000043090000}"/>
    <cellStyle name="Comma 5 47" xfId="1902" xr:uid="{00000000-0005-0000-0000-000044090000}"/>
    <cellStyle name="Comma 5 47 2" xfId="1903" xr:uid="{00000000-0005-0000-0000-000045090000}"/>
    <cellStyle name="Comma 5 47 3" xfId="12348" xr:uid="{00000000-0005-0000-0000-000046090000}"/>
    <cellStyle name="Comma 5 48" xfId="1904" xr:uid="{00000000-0005-0000-0000-000047090000}"/>
    <cellStyle name="Comma 5 48 2" xfId="1905" xr:uid="{00000000-0005-0000-0000-000048090000}"/>
    <cellStyle name="Comma 5 48 3" xfId="12349" xr:uid="{00000000-0005-0000-0000-000049090000}"/>
    <cellStyle name="Comma 5 49" xfId="1906" xr:uid="{00000000-0005-0000-0000-00004A090000}"/>
    <cellStyle name="Comma 5 49 2" xfId="1907" xr:uid="{00000000-0005-0000-0000-00004B090000}"/>
    <cellStyle name="Comma 5 49 3" xfId="12350" xr:uid="{00000000-0005-0000-0000-00004C090000}"/>
    <cellStyle name="Comma 5 5" xfId="1908" xr:uid="{00000000-0005-0000-0000-00004D090000}"/>
    <cellStyle name="Comma 5 5 2" xfId="1909" xr:uid="{00000000-0005-0000-0000-00004E090000}"/>
    <cellStyle name="Comma 5 5 2 2" xfId="12351" xr:uid="{00000000-0005-0000-0000-00004F090000}"/>
    <cellStyle name="Comma 5 5 3" xfId="1910" xr:uid="{00000000-0005-0000-0000-000050090000}"/>
    <cellStyle name="Comma 5 5 3 2" xfId="1911" xr:uid="{00000000-0005-0000-0000-000051090000}"/>
    <cellStyle name="Comma 5 5 4" xfId="12352" xr:uid="{00000000-0005-0000-0000-000052090000}"/>
    <cellStyle name="Comma 5 50" xfId="1912" xr:uid="{00000000-0005-0000-0000-000053090000}"/>
    <cellStyle name="Comma 5 50 2" xfId="1913" xr:uid="{00000000-0005-0000-0000-000054090000}"/>
    <cellStyle name="Comma 5 50 3" xfId="12353" xr:uid="{00000000-0005-0000-0000-000055090000}"/>
    <cellStyle name="Comma 5 51" xfId="1914" xr:uid="{00000000-0005-0000-0000-000056090000}"/>
    <cellStyle name="Comma 5 51 2" xfId="1915" xr:uid="{00000000-0005-0000-0000-000057090000}"/>
    <cellStyle name="Comma 5 51 3" xfId="12354" xr:uid="{00000000-0005-0000-0000-000058090000}"/>
    <cellStyle name="Comma 5 52" xfId="1916" xr:uid="{00000000-0005-0000-0000-000059090000}"/>
    <cellStyle name="Comma 5 52 2" xfId="1917" xr:uid="{00000000-0005-0000-0000-00005A090000}"/>
    <cellStyle name="Comma 5 52 3" xfId="12355" xr:uid="{00000000-0005-0000-0000-00005B090000}"/>
    <cellStyle name="Comma 5 53" xfId="1918" xr:uid="{00000000-0005-0000-0000-00005C090000}"/>
    <cellStyle name="Comma 5 53 2" xfId="1919" xr:uid="{00000000-0005-0000-0000-00005D090000}"/>
    <cellStyle name="Comma 5 53 3" xfId="12356" xr:uid="{00000000-0005-0000-0000-00005E090000}"/>
    <cellStyle name="Comma 5 54" xfId="1920" xr:uid="{00000000-0005-0000-0000-00005F090000}"/>
    <cellStyle name="Comma 5 54 2" xfId="1921" xr:uid="{00000000-0005-0000-0000-000060090000}"/>
    <cellStyle name="Comma 5 54 3" xfId="12357" xr:uid="{00000000-0005-0000-0000-000061090000}"/>
    <cellStyle name="Comma 5 55" xfId="1922" xr:uid="{00000000-0005-0000-0000-000062090000}"/>
    <cellStyle name="Comma 5 55 2" xfId="1923" xr:uid="{00000000-0005-0000-0000-000063090000}"/>
    <cellStyle name="Comma 5 55 3" xfId="12358" xr:uid="{00000000-0005-0000-0000-000064090000}"/>
    <cellStyle name="Comma 5 56" xfId="1924" xr:uid="{00000000-0005-0000-0000-000065090000}"/>
    <cellStyle name="Comma 5 56 2" xfId="1925" xr:uid="{00000000-0005-0000-0000-000066090000}"/>
    <cellStyle name="Comma 5 56 3" xfId="12359" xr:uid="{00000000-0005-0000-0000-000067090000}"/>
    <cellStyle name="Comma 5 57" xfId="1926" xr:uid="{00000000-0005-0000-0000-000068090000}"/>
    <cellStyle name="Comma 5 57 2" xfId="1927" xr:uid="{00000000-0005-0000-0000-000069090000}"/>
    <cellStyle name="Comma 5 57 3" xfId="12360" xr:uid="{00000000-0005-0000-0000-00006A090000}"/>
    <cellStyle name="Comma 5 58" xfId="1928" xr:uid="{00000000-0005-0000-0000-00006B090000}"/>
    <cellStyle name="Comma 5 58 2" xfId="1929" xr:uid="{00000000-0005-0000-0000-00006C090000}"/>
    <cellStyle name="Comma 5 58 3" xfId="12361" xr:uid="{00000000-0005-0000-0000-00006D090000}"/>
    <cellStyle name="Comma 5 59" xfId="1930" xr:uid="{00000000-0005-0000-0000-00006E090000}"/>
    <cellStyle name="Comma 5 59 2" xfId="1931" xr:uid="{00000000-0005-0000-0000-00006F090000}"/>
    <cellStyle name="Comma 5 59 3" xfId="12362" xr:uid="{00000000-0005-0000-0000-000070090000}"/>
    <cellStyle name="Comma 5 6" xfId="1932" xr:uid="{00000000-0005-0000-0000-000071090000}"/>
    <cellStyle name="Comma 5 6 2" xfId="1933" xr:uid="{00000000-0005-0000-0000-000072090000}"/>
    <cellStyle name="Comma 5 6 2 2" xfId="12363" xr:uid="{00000000-0005-0000-0000-000073090000}"/>
    <cellStyle name="Comma 5 6 3" xfId="1934" xr:uid="{00000000-0005-0000-0000-000074090000}"/>
    <cellStyle name="Comma 5 6 3 2" xfId="1935" xr:uid="{00000000-0005-0000-0000-000075090000}"/>
    <cellStyle name="Comma 5 6 4" xfId="12364" xr:uid="{00000000-0005-0000-0000-000076090000}"/>
    <cellStyle name="Comma 5 60" xfId="1936" xr:uid="{00000000-0005-0000-0000-000077090000}"/>
    <cellStyle name="Comma 5 60 2" xfId="1937" xr:uid="{00000000-0005-0000-0000-000078090000}"/>
    <cellStyle name="Comma 5 60 3" xfId="12365" xr:uid="{00000000-0005-0000-0000-000079090000}"/>
    <cellStyle name="Comma 5 61" xfId="1938" xr:uid="{00000000-0005-0000-0000-00007A090000}"/>
    <cellStyle name="Comma 5 61 2" xfId="1939" xr:uid="{00000000-0005-0000-0000-00007B090000}"/>
    <cellStyle name="Comma 5 61 3" xfId="12366" xr:uid="{00000000-0005-0000-0000-00007C090000}"/>
    <cellStyle name="Comma 5 62" xfId="1940" xr:uid="{00000000-0005-0000-0000-00007D090000}"/>
    <cellStyle name="Comma 5 62 2" xfId="1941" xr:uid="{00000000-0005-0000-0000-00007E090000}"/>
    <cellStyle name="Comma 5 63" xfId="1942" xr:uid="{00000000-0005-0000-0000-00007F090000}"/>
    <cellStyle name="Comma 5 63 2" xfId="1943" xr:uid="{00000000-0005-0000-0000-000080090000}"/>
    <cellStyle name="Comma 5 64" xfId="1944" xr:uid="{00000000-0005-0000-0000-000081090000}"/>
    <cellStyle name="Comma 5 64 2" xfId="1945" xr:uid="{00000000-0005-0000-0000-000082090000}"/>
    <cellStyle name="Comma 5 65" xfId="1946" xr:uid="{00000000-0005-0000-0000-000083090000}"/>
    <cellStyle name="Comma 5 65 2" xfId="1947" xr:uid="{00000000-0005-0000-0000-000084090000}"/>
    <cellStyle name="Comma 5 66" xfId="1948" xr:uid="{00000000-0005-0000-0000-000085090000}"/>
    <cellStyle name="Comma 5 66 2" xfId="1949" xr:uid="{00000000-0005-0000-0000-000086090000}"/>
    <cellStyle name="Comma 5 67" xfId="1950" xr:uid="{00000000-0005-0000-0000-000087090000}"/>
    <cellStyle name="Comma 5 67 2" xfId="1951" xr:uid="{00000000-0005-0000-0000-000088090000}"/>
    <cellStyle name="Comma 5 68" xfId="1952" xr:uid="{00000000-0005-0000-0000-000089090000}"/>
    <cellStyle name="Comma 5 68 2" xfId="1953" xr:uid="{00000000-0005-0000-0000-00008A090000}"/>
    <cellStyle name="Comma 5 69" xfId="1954" xr:uid="{00000000-0005-0000-0000-00008B090000}"/>
    <cellStyle name="Comma 5 69 2" xfId="1955" xr:uid="{00000000-0005-0000-0000-00008C090000}"/>
    <cellStyle name="Comma 5 7" xfId="1956" xr:uid="{00000000-0005-0000-0000-00008D090000}"/>
    <cellStyle name="Comma 5 7 2" xfId="1957" xr:uid="{00000000-0005-0000-0000-00008E090000}"/>
    <cellStyle name="Comma 5 7 2 2" xfId="12367" xr:uid="{00000000-0005-0000-0000-00008F090000}"/>
    <cellStyle name="Comma 5 7 3" xfId="1958" xr:uid="{00000000-0005-0000-0000-000090090000}"/>
    <cellStyle name="Comma 5 7 3 2" xfId="1959" xr:uid="{00000000-0005-0000-0000-000091090000}"/>
    <cellStyle name="Comma 5 7 4" xfId="12368" xr:uid="{00000000-0005-0000-0000-000092090000}"/>
    <cellStyle name="Comma 5 70" xfId="1960" xr:uid="{00000000-0005-0000-0000-000093090000}"/>
    <cellStyle name="Comma 5 70 2" xfId="1961" xr:uid="{00000000-0005-0000-0000-000094090000}"/>
    <cellStyle name="Comma 5 71" xfId="1962" xr:uid="{00000000-0005-0000-0000-000095090000}"/>
    <cellStyle name="Comma 5 71 2" xfId="1963" xr:uid="{00000000-0005-0000-0000-000096090000}"/>
    <cellStyle name="Comma 5 72" xfId="1964" xr:uid="{00000000-0005-0000-0000-000097090000}"/>
    <cellStyle name="Comma 5 72 2" xfId="1965" xr:uid="{00000000-0005-0000-0000-000098090000}"/>
    <cellStyle name="Comma 5 73" xfId="1966" xr:uid="{00000000-0005-0000-0000-000099090000}"/>
    <cellStyle name="Comma 5 73 2" xfId="1967" xr:uid="{00000000-0005-0000-0000-00009A090000}"/>
    <cellStyle name="Comma 5 74" xfId="1968" xr:uid="{00000000-0005-0000-0000-00009B090000}"/>
    <cellStyle name="Comma 5 74 2" xfId="1969" xr:uid="{00000000-0005-0000-0000-00009C090000}"/>
    <cellStyle name="Comma 5 75" xfId="1970" xr:uid="{00000000-0005-0000-0000-00009D090000}"/>
    <cellStyle name="Comma 5 75 2" xfId="1971" xr:uid="{00000000-0005-0000-0000-00009E090000}"/>
    <cellStyle name="Comma 5 76" xfId="1972" xr:uid="{00000000-0005-0000-0000-00009F090000}"/>
    <cellStyle name="Comma 5 76 2" xfId="1973" xr:uid="{00000000-0005-0000-0000-0000A0090000}"/>
    <cellStyle name="Comma 5 77" xfId="1974" xr:uid="{00000000-0005-0000-0000-0000A1090000}"/>
    <cellStyle name="Comma 5 77 2" xfId="1975" xr:uid="{00000000-0005-0000-0000-0000A2090000}"/>
    <cellStyle name="Comma 5 78" xfId="1976" xr:uid="{00000000-0005-0000-0000-0000A3090000}"/>
    <cellStyle name="Comma 5 78 2" xfId="1977" xr:uid="{00000000-0005-0000-0000-0000A4090000}"/>
    <cellStyle name="Comma 5 79" xfId="1978" xr:uid="{00000000-0005-0000-0000-0000A5090000}"/>
    <cellStyle name="Comma 5 79 2" xfId="1979" xr:uid="{00000000-0005-0000-0000-0000A6090000}"/>
    <cellStyle name="Comma 5 8" xfId="1980" xr:uid="{00000000-0005-0000-0000-0000A7090000}"/>
    <cellStyle name="Comma 5 8 2" xfId="1981" xr:uid="{00000000-0005-0000-0000-0000A8090000}"/>
    <cellStyle name="Comma 5 8 2 2" xfId="12369" xr:uid="{00000000-0005-0000-0000-0000A9090000}"/>
    <cellStyle name="Comma 5 8 3" xfId="1982" xr:uid="{00000000-0005-0000-0000-0000AA090000}"/>
    <cellStyle name="Comma 5 8 3 2" xfId="1983" xr:uid="{00000000-0005-0000-0000-0000AB090000}"/>
    <cellStyle name="Comma 5 8 4" xfId="12370" xr:uid="{00000000-0005-0000-0000-0000AC090000}"/>
    <cellStyle name="Comma 5 80" xfId="1984" xr:uid="{00000000-0005-0000-0000-0000AD090000}"/>
    <cellStyle name="Comma 5 80 2" xfId="1985" xr:uid="{00000000-0005-0000-0000-0000AE090000}"/>
    <cellStyle name="Comma 5 81" xfId="1986" xr:uid="{00000000-0005-0000-0000-0000AF090000}"/>
    <cellStyle name="Comma 5 81 2" xfId="1987" xr:uid="{00000000-0005-0000-0000-0000B0090000}"/>
    <cellStyle name="Comma 5 82" xfId="1988" xr:uid="{00000000-0005-0000-0000-0000B1090000}"/>
    <cellStyle name="Comma 5 82 2" xfId="1989" xr:uid="{00000000-0005-0000-0000-0000B2090000}"/>
    <cellStyle name="Comma 5 83" xfId="1990" xr:uid="{00000000-0005-0000-0000-0000B3090000}"/>
    <cellStyle name="Comma 5 83 2" xfId="1991" xr:uid="{00000000-0005-0000-0000-0000B4090000}"/>
    <cellStyle name="Comma 5 84" xfId="1992" xr:uid="{00000000-0005-0000-0000-0000B5090000}"/>
    <cellStyle name="Comma 5 84 2" xfId="1993" xr:uid="{00000000-0005-0000-0000-0000B6090000}"/>
    <cellStyle name="Comma 5 85" xfId="1994" xr:uid="{00000000-0005-0000-0000-0000B7090000}"/>
    <cellStyle name="Comma 5 85 2" xfId="1995" xr:uid="{00000000-0005-0000-0000-0000B8090000}"/>
    <cellStyle name="Comma 5 86" xfId="1996" xr:uid="{00000000-0005-0000-0000-0000B9090000}"/>
    <cellStyle name="Comma 5 86 2" xfId="1997" xr:uid="{00000000-0005-0000-0000-0000BA090000}"/>
    <cellStyle name="Comma 5 87" xfId="1998" xr:uid="{00000000-0005-0000-0000-0000BB090000}"/>
    <cellStyle name="Comma 5 87 2" xfId="1999" xr:uid="{00000000-0005-0000-0000-0000BC090000}"/>
    <cellStyle name="Comma 5 88" xfId="2000" xr:uid="{00000000-0005-0000-0000-0000BD090000}"/>
    <cellStyle name="Comma 5 88 2" xfId="2001" xr:uid="{00000000-0005-0000-0000-0000BE090000}"/>
    <cellStyle name="Comma 5 89" xfId="2002" xr:uid="{00000000-0005-0000-0000-0000BF090000}"/>
    <cellStyle name="Comma 5 89 2" xfId="2003" xr:uid="{00000000-0005-0000-0000-0000C0090000}"/>
    <cellStyle name="Comma 5 9" xfId="2004" xr:uid="{00000000-0005-0000-0000-0000C1090000}"/>
    <cellStyle name="Comma 5 9 2" xfId="2005" xr:uid="{00000000-0005-0000-0000-0000C2090000}"/>
    <cellStyle name="Comma 5 9 2 2" xfId="12371" xr:uid="{00000000-0005-0000-0000-0000C3090000}"/>
    <cellStyle name="Comma 5 9 3" xfId="2006" xr:uid="{00000000-0005-0000-0000-0000C4090000}"/>
    <cellStyle name="Comma 5 9 3 2" xfId="2007" xr:uid="{00000000-0005-0000-0000-0000C5090000}"/>
    <cellStyle name="Comma 5 9 4" xfId="12372" xr:uid="{00000000-0005-0000-0000-0000C6090000}"/>
    <cellStyle name="Comma 5 90" xfId="2008" xr:uid="{00000000-0005-0000-0000-0000C7090000}"/>
    <cellStyle name="Comma 5 90 2" xfId="2009" xr:uid="{00000000-0005-0000-0000-0000C8090000}"/>
    <cellStyle name="Comma 5 91" xfId="2010" xr:uid="{00000000-0005-0000-0000-0000C9090000}"/>
    <cellStyle name="Comma 5 91 2" xfId="2011" xr:uid="{00000000-0005-0000-0000-0000CA090000}"/>
    <cellStyle name="Comma 5 92" xfId="2012" xr:uid="{00000000-0005-0000-0000-0000CB090000}"/>
    <cellStyle name="Comma 5 92 2" xfId="2013" xr:uid="{00000000-0005-0000-0000-0000CC090000}"/>
    <cellStyle name="Comma 5 92 3" xfId="12373" xr:uid="{00000000-0005-0000-0000-0000CD090000}"/>
    <cellStyle name="Comma 5 93" xfId="2014" xr:uid="{00000000-0005-0000-0000-0000CE090000}"/>
    <cellStyle name="Comma 5 93 2" xfId="2015" xr:uid="{00000000-0005-0000-0000-0000CF090000}"/>
    <cellStyle name="Comma 5 94" xfId="2016" xr:uid="{00000000-0005-0000-0000-0000D0090000}"/>
    <cellStyle name="Comma 5 94 2" xfId="2017" xr:uid="{00000000-0005-0000-0000-0000D1090000}"/>
    <cellStyle name="Comma 5 95" xfId="2018" xr:uid="{00000000-0005-0000-0000-0000D2090000}"/>
    <cellStyle name="Comma 5 95 2" xfId="2019" xr:uid="{00000000-0005-0000-0000-0000D3090000}"/>
    <cellStyle name="Comma 5 96" xfId="2020" xr:uid="{00000000-0005-0000-0000-0000D4090000}"/>
    <cellStyle name="Comma 5 96 2" xfId="2021" xr:uid="{00000000-0005-0000-0000-0000D5090000}"/>
    <cellStyle name="Comma 5 97" xfId="2022" xr:uid="{00000000-0005-0000-0000-0000D6090000}"/>
    <cellStyle name="Comma 5 97 2" xfId="2023" xr:uid="{00000000-0005-0000-0000-0000D7090000}"/>
    <cellStyle name="Comma 5 98" xfId="2024" xr:uid="{00000000-0005-0000-0000-0000D8090000}"/>
    <cellStyle name="Comma 5 98 2" xfId="2025" xr:uid="{00000000-0005-0000-0000-0000D9090000}"/>
    <cellStyle name="Comma 5 99" xfId="2026" xr:uid="{00000000-0005-0000-0000-0000DA090000}"/>
    <cellStyle name="Comma 5 99 2" xfId="2027" xr:uid="{00000000-0005-0000-0000-0000DB090000}"/>
    <cellStyle name="Comma 50" xfId="12374" xr:uid="{00000000-0005-0000-0000-0000DC090000}"/>
    <cellStyle name="Comma 51" xfId="12375" xr:uid="{00000000-0005-0000-0000-0000DD090000}"/>
    <cellStyle name="Comma 52" xfId="12376" xr:uid="{00000000-0005-0000-0000-0000DE090000}"/>
    <cellStyle name="Comma 53" xfId="12377" xr:uid="{00000000-0005-0000-0000-0000DF090000}"/>
    <cellStyle name="Comma 54" xfId="12378" xr:uid="{00000000-0005-0000-0000-0000E0090000}"/>
    <cellStyle name="Comma 55" xfId="12379" xr:uid="{00000000-0005-0000-0000-0000E1090000}"/>
    <cellStyle name="Comma 56" xfId="12380" xr:uid="{00000000-0005-0000-0000-0000E2090000}"/>
    <cellStyle name="Comma 57" xfId="12381" xr:uid="{00000000-0005-0000-0000-0000E3090000}"/>
    <cellStyle name="Comma 58" xfId="12382" xr:uid="{00000000-0005-0000-0000-0000E4090000}"/>
    <cellStyle name="Comma 59" xfId="12383" xr:uid="{00000000-0005-0000-0000-0000E5090000}"/>
    <cellStyle name="Comma 6" xfId="128" xr:uid="{00000000-0005-0000-0000-0000E6090000}"/>
    <cellStyle name="Comma 6 2" xfId="2028" xr:uid="{00000000-0005-0000-0000-0000E7090000}"/>
    <cellStyle name="Comma 6 2 2" xfId="12384" xr:uid="{00000000-0005-0000-0000-0000E8090000}"/>
    <cellStyle name="Comma 6 3" xfId="2029" xr:uid="{00000000-0005-0000-0000-0000E9090000}"/>
    <cellStyle name="Comma 6 3 2" xfId="2030" xr:uid="{00000000-0005-0000-0000-0000EA090000}"/>
    <cellStyle name="Comma 6 3 2 2" xfId="12385" xr:uid="{00000000-0005-0000-0000-0000EB090000}"/>
    <cellStyle name="Comma 6 3 3" xfId="12386" xr:uid="{00000000-0005-0000-0000-0000EC090000}"/>
    <cellStyle name="Comma 6 3 4" xfId="12387" xr:uid="{00000000-0005-0000-0000-0000ED090000}"/>
    <cellStyle name="Comma 6 4" xfId="2031" xr:uid="{00000000-0005-0000-0000-0000EE090000}"/>
    <cellStyle name="Comma 6 4 2" xfId="12388" xr:uid="{00000000-0005-0000-0000-0000EF090000}"/>
    <cellStyle name="Comma 6 5" xfId="12389" xr:uid="{00000000-0005-0000-0000-0000F0090000}"/>
    <cellStyle name="Comma 60" xfId="12390" xr:uid="{00000000-0005-0000-0000-0000F1090000}"/>
    <cellStyle name="Comma 61" xfId="12391" xr:uid="{00000000-0005-0000-0000-0000F2090000}"/>
    <cellStyle name="Comma 62" xfId="12392" xr:uid="{00000000-0005-0000-0000-0000F3090000}"/>
    <cellStyle name="Comma 63" xfId="12393" xr:uid="{00000000-0005-0000-0000-0000F4090000}"/>
    <cellStyle name="Comma 64" xfId="12394" xr:uid="{00000000-0005-0000-0000-0000F5090000}"/>
    <cellStyle name="Comma 65" xfId="12395" xr:uid="{00000000-0005-0000-0000-0000F6090000}"/>
    <cellStyle name="Comma 66" xfId="12396" xr:uid="{00000000-0005-0000-0000-0000F7090000}"/>
    <cellStyle name="Comma 67" xfId="12397" xr:uid="{00000000-0005-0000-0000-0000F8090000}"/>
    <cellStyle name="Comma 68" xfId="12398" xr:uid="{00000000-0005-0000-0000-0000F9090000}"/>
    <cellStyle name="Comma 69" xfId="12399" xr:uid="{00000000-0005-0000-0000-0000FA090000}"/>
    <cellStyle name="Comma 7" xfId="187" xr:uid="{00000000-0005-0000-0000-0000FB090000}"/>
    <cellStyle name="Comma 7 10" xfId="2032" xr:uid="{00000000-0005-0000-0000-0000FC090000}"/>
    <cellStyle name="Comma 7 11" xfId="2033" xr:uid="{00000000-0005-0000-0000-0000FD090000}"/>
    <cellStyle name="Comma 7 12" xfId="2034" xr:uid="{00000000-0005-0000-0000-0000FE090000}"/>
    <cellStyle name="Comma 7 12 2" xfId="12400" xr:uid="{00000000-0005-0000-0000-0000FF090000}"/>
    <cellStyle name="Comma 7 13" xfId="2035" xr:uid="{00000000-0005-0000-0000-0000000A0000}"/>
    <cellStyle name="Comma 7 14" xfId="2036" xr:uid="{00000000-0005-0000-0000-0000010A0000}"/>
    <cellStyle name="Comma 7 14 2" xfId="2037" xr:uid="{00000000-0005-0000-0000-0000020A0000}"/>
    <cellStyle name="Comma 7 14 3" xfId="12401" xr:uid="{00000000-0005-0000-0000-0000030A0000}"/>
    <cellStyle name="Comma 7 15" xfId="12402" xr:uid="{00000000-0005-0000-0000-0000040A0000}"/>
    <cellStyle name="Comma 7 2" xfId="2038" xr:uid="{00000000-0005-0000-0000-0000050A0000}"/>
    <cellStyle name="Comma 7 2 10" xfId="2039" xr:uid="{00000000-0005-0000-0000-0000060A0000}"/>
    <cellStyle name="Comma 7 2 10 2" xfId="2040" xr:uid="{00000000-0005-0000-0000-0000070A0000}"/>
    <cellStyle name="Comma 7 2 10 2 2" xfId="2041" xr:uid="{00000000-0005-0000-0000-0000080A0000}"/>
    <cellStyle name="Comma 7 2 10 2 3" xfId="12403" xr:uid="{00000000-0005-0000-0000-0000090A0000}"/>
    <cellStyle name="Comma 7 2 10 3" xfId="2042" xr:uid="{00000000-0005-0000-0000-00000A0A0000}"/>
    <cellStyle name="Comma 7 2 10 4" xfId="12404" xr:uid="{00000000-0005-0000-0000-00000B0A0000}"/>
    <cellStyle name="Comma 7 2 11" xfId="2043" xr:uid="{00000000-0005-0000-0000-00000C0A0000}"/>
    <cellStyle name="Comma 7 2 11 2" xfId="2044" xr:uid="{00000000-0005-0000-0000-00000D0A0000}"/>
    <cellStyle name="Comma 7 2 11 2 2" xfId="2045" xr:uid="{00000000-0005-0000-0000-00000E0A0000}"/>
    <cellStyle name="Comma 7 2 11 2 3" xfId="12405" xr:uid="{00000000-0005-0000-0000-00000F0A0000}"/>
    <cellStyle name="Comma 7 2 11 3" xfId="2046" xr:uid="{00000000-0005-0000-0000-0000100A0000}"/>
    <cellStyle name="Comma 7 2 11 4" xfId="12406" xr:uid="{00000000-0005-0000-0000-0000110A0000}"/>
    <cellStyle name="Comma 7 2 12" xfId="2047" xr:uid="{00000000-0005-0000-0000-0000120A0000}"/>
    <cellStyle name="Comma 7 2 12 2" xfId="2048" xr:uid="{00000000-0005-0000-0000-0000130A0000}"/>
    <cellStyle name="Comma 7 2 12 3" xfId="12407" xr:uid="{00000000-0005-0000-0000-0000140A0000}"/>
    <cellStyle name="Comma 7 2 13" xfId="2049" xr:uid="{00000000-0005-0000-0000-0000150A0000}"/>
    <cellStyle name="Comma 7 2 13 2" xfId="2050" xr:uid="{00000000-0005-0000-0000-0000160A0000}"/>
    <cellStyle name="Comma 7 2 13 3" xfId="12408" xr:uid="{00000000-0005-0000-0000-0000170A0000}"/>
    <cellStyle name="Comma 7 2 14" xfId="2051" xr:uid="{00000000-0005-0000-0000-0000180A0000}"/>
    <cellStyle name="Comma 7 2 14 2" xfId="2052" xr:uid="{00000000-0005-0000-0000-0000190A0000}"/>
    <cellStyle name="Comma 7 2 14 3" xfId="12409" xr:uid="{00000000-0005-0000-0000-00001A0A0000}"/>
    <cellStyle name="Comma 7 2 15" xfId="12410" xr:uid="{00000000-0005-0000-0000-00001B0A0000}"/>
    <cellStyle name="Comma 7 2 2" xfId="2053" xr:uid="{00000000-0005-0000-0000-00001C0A0000}"/>
    <cellStyle name="Comma 7 2 2 2" xfId="2054" xr:uid="{00000000-0005-0000-0000-00001D0A0000}"/>
    <cellStyle name="Comma 7 2 2 2 2" xfId="2055" xr:uid="{00000000-0005-0000-0000-00001E0A0000}"/>
    <cellStyle name="Comma 7 2 2 2 3" xfId="12411" xr:uid="{00000000-0005-0000-0000-00001F0A0000}"/>
    <cellStyle name="Comma 7 2 2 3" xfId="2056" xr:uid="{00000000-0005-0000-0000-0000200A0000}"/>
    <cellStyle name="Comma 7 2 2 4" xfId="12412" xr:uid="{00000000-0005-0000-0000-0000210A0000}"/>
    <cellStyle name="Comma 7 2 3" xfId="2057" xr:uid="{00000000-0005-0000-0000-0000220A0000}"/>
    <cellStyle name="Comma 7 2 3 2" xfId="2058" xr:uid="{00000000-0005-0000-0000-0000230A0000}"/>
    <cellStyle name="Comma 7 2 3 2 2" xfId="2059" xr:uid="{00000000-0005-0000-0000-0000240A0000}"/>
    <cellStyle name="Comma 7 2 3 2 3" xfId="12413" xr:uid="{00000000-0005-0000-0000-0000250A0000}"/>
    <cellStyle name="Comma 7 2 3 3" xfId="2060" xr:uid="{00000000-0005-0000-0000-0000260A0000}"/>
    <cellStyle name="Comma 7 2 3 4" xfId="12414" xr:uid="{00000000-0005-0000-0000-0000270A0000}"/>
    <cellStyle name="Comma 7 2 4" xfId="2061" xr:uid="{00000000-0005-0000-0000-0000280A0000}"/>
    <cellStyle name="Comma 7 2 4 2" xfId="2062" xr:uid="{00000000-0005-0000-0000-0000290A0000}"/>
    <cellStyle name="Comma 7 2 4 2 2" xfId="2063" xr:uid="{00000000-0005-0000-0000-00002A0A0000}"/>
    <cellStyle name="Comma 7 2 4 2 3" xfId="12415" xr:uid="{00000000-0005-0000-0000-00002B0A0000}"/>
    <cellStyle name="Comma 7 2 4 3" xfId="2064" xr:uid="{00000000-0005-0000-0000-00002C0A0000}"/>
    <cellStyle name="Comma 7 2 4 4" xfId="12416" xr:uid="{00000000-0005-0000-0000-00002D0A0000}"/>
    <cellStyle name="Comma 7 2 5" xfId="2065" xr:uid="{00000000-0005-0000-0000-00002E0A0000}"/>
    <cellStyle name="Comma 7 2 5 2" xfId="2066" xr:uid="{00000000-0005-0000-0000-00002F0A0000}"/>
    <cellStyle name="Comma 7 2 5 2 2" xfId="2067" xr:uid="{00000000-0005-0000-0000-0000300A0000}"/>
    <cellStyle name="Comma 7 2 5 2 3" xfId="12417" xr:uid="{00000000-0005-0000-0000-0000310A0000}"/>
    <cellStyle name="Comma 7 2 5 3" xfId="2068" xr:uid="{00000000-0005-0000-0000-0000320A0000}"/>
    <cellStyle name="Comma 7 2 5 4" xfId="12418" xr:uid="{00000000-0005-0000-0000-0000330A0000}"/>
    <cellStyle name="Comma 7 2 6" xfId="2069" xr:uid="{00000000-0005-0000-0000-0000340A0000}"/>
    <cellStyle name="Comma 7 2 6 2" xfId="2070" xr:uid="{00000000-0005-0000-0000-0000350A0000}"/>
    <cellStyle name="Comma 7 2 6 2 2" xfId="2071" xr:uid="{00000000-0005-0000-0000-0000360A0000}"/>
    <cellStyle name="Comma 7 2 6 2 3" xfId="12419" xr:uid="{00000000-0005-0000-0000-0000370A0000}"/>
    <cellStyle name="Comma 7 2 6 3" xfId="2072" xr:uid="{00000000-0005-0000-0000-0000380A0000}"/>
    <cellStyle name="Comma 7 2 6 4" xfId="12420" xr:uid="{00000000-0005-0000-0000-0000390A0000}"/>
    <cellStyle name="Comma 7 2 7" xfId="2073" xr:uid="{00000000-0005-0000-0000-00003A0A0000}"/>
    <cellStyle name="Comma 7 2 7 2" xfId="2074" xr:uid="{00000000-0005-0000-0000-00003B0A0000}"/>
    <cellStyle name="Comma 7 2 7 2 2" xfId="2075" xr:uid="{00000000-0005-0000-0000-00003C0A0000}"/>
    <cellStyle name="Comma 7 2 7 2 3" xfId="12421" xr:uid="{00000000-0005-0000-0000-00003D0A0000}"/>
    <cellStyle name="Comma 7 2 7 3" xfId="2076" xr:uid="{00000000-0005-0000-0000-00003E0A0000}"/>
    <cellStyle name="Comma 7 2 7 4" xfId="12422" xr:uid="{00000000-0005-0000-0000-00003F0A0000}"/>
    <cellStyle name="Comma 7 2 8" xfId="2077" xr:uid="{00000000-0005-0000-0000-0000400A0000}"/>
    <cellStyle name="Comma 7 2 8 2" xfId="2078" xr:uid="{00000000-0005-0000-0000-0000410A0000}"/>
    <cellStyle name="Comma 7 2 8 2 2" xfId="2079" xr:uid="{00000000-0005-0000-0000-0000420A0000}"/>
    <cellStyle name="Comma 7 2 8 2 3" xfId="12423" xr:uid="{00000000-0005-0000-0000-0000430A0000}"/>
    <cellStyle name="Comma 7 2 8 3" xfId="2080" xr:uid="{00000000-0005-0000-0000-0000440A0000}"/>
    <cellStyle name="Comma 7 2 8 4" xfId="12424" xr:uid="{00000000-0005-0000-0000-0000450A0000}"/>
    <cellStyle name="Comma 7 2 9" xfId="2081" xr:uid="{00000000-0005-0000-0000-0000460A0000}"/>
    <cellStyle name="Comma 7 2 9 2" xfId="2082" xr:uid="{00000000-0005-0000-0000-0000470A0000}"/>
    <cellStyle name="Comma 7 2 9 2 2" xfId="2083" xr:uid="{00000000-0005-0000-0000-0000480A0000}"/>
    <cellStyle name="Comma 7 2 9 2 3" xfId="12425" xr:uid="{00000000-0005-0000-0000-0000490A0000}"/>
    <cellStyle name="Comma 7 2 9 3" xfId="2084" xr:uid="{00000000-0005-0000-0000-00004A0A0000}"/>
    <cellStyle name="Comma 7 2 9 4" xfId="12426" xr:uid="{00000000-0005-0000-0000-00004B0A0000}"/>
    <cellStyle name="Comma 7 3" xfId="2085" xr:uid="{00000000-0005-0000-0000-00004C0A0000}"/>
    <cellStyle name="Comma 7 4" xfId="2086" xr:uid="{00000000-0005-0000-0000-00004D0A0000}"/>
    <cellStyle name="Comma 7 5" xfId="2087" xr:uid="{00000000-0005-0000-0000-00004E0A0000}"/>
    <cellStyle name="Comma 7 6" xfId="2088" xr:uid="{00000000-0005-0000-0000-00004F0A0000}"/>
    <cellStyle name="Comma 7 7" xfId="2089" xr:uid="{00000000-0005-0000-0000-0000500A0000}"/>
    <cellStyle name="Comma 7 8" xfId="2090" xr:uid="{00000000-0005-0000-0000-0000510A0000}"/>
    <cellStyle name="Comma 7 9" xfId="2091" xr:uid="{00000000-0005-0000-0000-0000520A0000}"/>
    <cellStyle name="Comma 70" xfId="12427" xr:uid="{00000000-0005-0000-0000-0000530A0000}"/>
    <cellStyle name="Comma 71" xfId="12428" xr:uid="{00000000-0005-0000-0000-0000540A0000}"/>
    <cellStyle name="Comma 72" xfId="12429" xr:uid="{00000000-0005-0000-0000-0000550A0000}"/>
    <cellStyle name="Comma 73" xfId="12430" xr:uid="{00000000-0005-0000-0000-0000560A0000}"/>
    <cellStyle name="Comma 74" xfId="12431" xr:uid="{00000000-0005-0000-0000-0000570A0000}"/>
    <cellStyle name="Comma 75" xfId="12432" xr:uid="{00000000-0005-0000-0000-0000580A0000}"/>
    <cellStyle name="Comma 76" xfId="12433" xr:uid="{00000000-0005-0000-0000-0000590A0000}"/>
    <cellStyle name="Comma 77" xfId="12434" xr:uid="{00000000-0005-0000-0000-00005A0A0000}"/>
    <cellStyle name="Comma 78" xfId="12435" xr:uid="{00000000-0005-0000-0000-00005B0A0000}"/>
    <cellStyle name="Comma 79" xfId="12436" xr:uid="{00000000-0005-0000-0000-00005C0A0000}"/>
    <cellStyle name="Comma 8" xfId="2092" xr:uid="{00000000-0005-0000-0000-00005D0A0000}"/>
    <cellStyle name="Comma 8 2" xfId="2093" xr:uid="{00000000-0005-0000-0000-00005E0A0000}"/>
    <cellStyle name="Comma 8 2 2" xfId="2094" xr:uid="{00000000-0005-0000-0000-00005F0A0000}"/>
    <cellStyle name="Comma 8 2 2 2" xfId="2095" xr:uid="{00000000-0005-0000-0000-0000600A0000}"/>
    <cellStyle name="Comma 8 2 2 3" xfId="12437" xr:uid="{00000000-0005-0000-0000-0000610A0000}"/>
    <cellStyle name="Comma 8 2 3" xfId="12438" xr:uid="{00000000-0005-0000-0000-0000620A0000}"/>
    <cellStyle name="Comma 8 3" xfId="2096" xr:uid="{00000000-0005-0000-0000-0000630A0000}"/>
    <cellStyle name="Comma 8 3 2" xfId="2097" xr:uid="{00000000-0005-0000-0000-0000640A0000}"/>
    <cellStyle name="Comma 8 3 3" xfId="12439" xr:uid="{00000000-0005-0000-0000-0000650A0000}"/>
    <cellStyle name="Comma 80" xfId="12440" xr:uid="{00000000-0005-0000-0000-0000660A0000}"/>
    <cellStyle name="Comma 81" xfId="12441" xr:uid="{00000000-0005-0000-0000-0000670A0000}"/>
    <cellStyle name="Comma 82" xfId="12442" xr:uid="{00000000-0005-0000-0000-0000680A0000}"/>
    <cellStyle name="Comma 83" xfId="12443" xr:uid="{00000000-0005-0000-0000-0000690A0000}"/>
    <cellStyle name="Comma 84" xfId="12444" xr:uid="{00000000-0005-0000-0000-00006A0A0000}"/>
    <cellStyle name="Comma 85" xfId="12445" xr:uid="{00000000-0005-0000-0000-00006B0A0000}"/>
    <cellStyle name="Comma 86" xfId="12446" xr:uid="{00000000-0005-0000-0000-00006C0A0000}"/>
    <cellStyle name="Comma 87" xfId="12447" xr:uid="{00000000-0005-0000-0000-00006D0A0000}"/>
    <cellStyle name="Comma 88" xfId="12448" xr:uid="{00000000-0005-0000-0000-00006E0A0000}"/>
    <cellStyle name="Comma 89" xfId="12449" xr:uid="{00000000-0005-0000-0000-00006F0A0000}"/>
    <cellStyle name="Comma 9" xfId="2098" xr:uid="{00000000-0005-0000-0000-0000700A0000}"/>
    <cellStyle name="Comma 9 2" xfId="2099" xr:uid="{00000000-0005-0000-0000-0000710A0000}"/>
    <cellStyle name="Comma 9 3" xfId="2100" xr:uid="{00000000-0005-0000-0000-0000720A0000}"/>
    <cellStyle name="Comma 9 3 2" xfId="2101" xr:uid="{00000000-0005-0000-0000-0000730A0000}"/>
    <cellStyle name="Comma 9 4" xfId="2102" xr:uid="{00000000-0005-0000-0000-0000740A0000}"/>
    <cellStyle name="Comma 90" xfId="12450" xr:uid="{00000000-0005-0000-0000-0000750A0000}"/>
    <cellStyle name="Comma 91" xfId="16945" xr:uid="{49DE9D4A-CC3B-8146-998A-6C57745CF13C}"/>
    <cellStyle name="Comma 92" xfId="16951" xr:uid="{AD2F45DB-8096-AB41-BD6A-8EE31A0FF94C}"/>
    <cellStyle name="Comma0" xfId="23" xr:uid="{00000000-0005-0000-0000-0000760A0000}"/>
    <cellStyle name="corpload" xfId="2103" xr:uid="{00000000-0005-0000-0000-0000770A0000}"/>
    <cellStyle name="Currency [0] 2" xfId="2104" xr:uid="{00000000-0005-0000-0000-0000780A0000}"/>
    <cellStyle name="Currency [0] 2 2" xfId="2105" xr:uid="{00000000-0005-0000-0000-0000790A0000}"/>
    <cellStyle name="Currency [0] 2 2 2" xfId="12451" xr:uid="{00000000-0005-0000-0000-00007A0A0000}"/>
    <cellStyle name="Currency [0] 3" xfId="2106" xr:uid="{00000000-0005-0000-0000-00007B0A0000}"/>
    <cellStyle name="Currency 10" xfId="2107" xr:uid="{00000000-0005-0000-0000-00007C0A0000}"/>
    <cellStyle name="Currency 11" xfId="2108" xr:uid="{00000000-0005-0000-0000-00007D0A0000}"/>
    <cellStyle name="Currency 12" xfId="2109" xr:uid="{00000000-0005-0000-0000-00007E0A0000}"/>
    <cellStyle name="Currency 12 2" xfId="2110" xr:uid="{00000000-0005-0000-0000-00007F0A0000}"/>
    <cellStyle name="Currency 13" xfId="2111" xr:uid="{00000000-0005-0000-0000-0000800A0000}"/>
    <cellStyle name="Currency 14" xfId="2112" xr:uid="{00000000-0005-0000-0000-0000810A0000}"/>
    <cellStyle name="Currency 15" xfId="2113" xr:uid="{00000000-0005-0000-0000-0000820A0000}"/>
    <cellStyle name="Currency 16" xfId="2114" xr:uid="{00000000-0005-0000-0000-0000830A0000}"/>
    <cellStyle name="Currency 17" xfId="2115" xr:uid="{00000000-0005-0000-0000-0000840A0000}"/>
    <cellStyle name="Currency 18" xfId="2116" xr:uid="{00000000-0005-0000-0000-0000850A0000}"/>
    <cellStyle name="Currency 19" xfId="2117" xr:uid="{00000000-0005-0000-0000-0000860A0000}"/>
    <cellStyle name="Currency 2" xfId="24" xr:uid="{00000000-0005-0000-0000-0000870A0000}"/>
    <cellStyle name="Currency 2 10" xfId="2118" xr:uid="{00000000-0005-0000-0000-0000880A0000}"/>
    <cellStyle name="Currency 2 10 2" xfId="2119" xr:uid="{00000000-0005-0000-0000-0000890A0000}"/>
    <cellStyle name="Currency 2 10 2 2" xfId="12452" xr:uid="{00000000-0005-0000-0000-00008A0A0000}"/>
    <cellStyle name="Currency 2 10 2 3" xfId="12453" xr:uid="{00000000-0005-0000-0000-00008B0A0000}"/>
    <cellStyle name="Currency 2 10 3" xfId="2120" xr:uid="{00000000-0005-0000-0000-00008C0A0000}"/>
    <cellStyle name="Currency 2 10 3 2" xfId="2121" xr:uid="{00000000-0005-0000-0000-00008D0A0000}"/>
    <cellStyle name="Currency 2 10 4" xfId="12454" xr:uid="{00000000-0005-0000-0000-00008E0A0000}"/>
    <cellStyle name="Currency 2 100" xfId="2122" xr:uid="{00000000-0005-0000-0000-00008F0A0000}"/>
    <cellStyle name="Currency 2 100 2" xfId="2123" xr:uid="{00000000-0005-0000-0000-0000900A0000}"/>
    <cellStyle name="Currency 2 101" xfId="2124" xr:uid="{00000000-0005-0000-0000-0000910A0000}"/>
    <cellStyle name="Currency 2 101 2" xfId="2125" xr:uid="{00000000-0005-0000-0000-0000920A0000}"/>
    <cellStyle name="Currency 2 102" xfId="2126" xr:uid="{00000000-0005-0000-0000-0000930A0000}"/>
    <cellStyle name="Currency 2 102 2" xfId="2127" xr:uid="{00000000-0005-0000-0000-0000940A0000}"/>
    <cellStyle name="Currency 2 103" xfId="2128" xr:uid="{00000000-0005-0000-0000-0000950A0000}"/>
    <cellStyle name="Currency 2 103 2" xfId="2129" xr:uid="{00000000-0005-0000-0000-0000960A0000}"/>
    <cellStyle name="Currency 2 104" xfId="2130" xr:uid="{00000000-0005-0000-0000-0000970A0000}"/>
    <cellStyle name="Currency 2 104 2" xfId="2131" xr:uid="{00000000-0005-0000-0000-0000980A0000}"/>
    <cellStyle name="Currency 2 105" xfId="2132" xr:uid="{00000000-0005-0000-0000-0000990A0000}"/>
    <cellStyle name="Currency 2 105 2" xfId="2133" xr:uid="{00000000-0005-0000-0000-00009A0A0000}"/>
    <cellStyle name="Currency 2 106" xfId="2134" xr:uid="{00000000-0005-0000-0000-00009B0A0000}"/>
    <cellStyle name="Currency 2 106 2" xfId="2135" xr:uid="{00000000-0005-0000-0000-00009C0A0000}"/>
    <cellStyle name="Currency 2 107" xfId="2136" xr:uid="{00000000-0005-0000-0000-00009D0A0000}"/>
    <cellStyle name="Currency 2 107 2" xfId="2137" xr:uid="{00000000-0005-0000-0000-00009E0A0000}"/>
    <cellStyle name="Currency 2 108" xfId="2138" xr:uid="{00000000-0005-0000-0000-00009F0A0000}"/>
    <cellStyle name="Currency 2 108 2" xfId="2139" xr:uid="{00000000-0005-0000-0000-0000A00A0000}"/>
    <cellStyle name="Currency 2 109" xfId="2140" xr:uid="{00000000-0005-0000-0000-0000A10A0000}"/>
    <cellStyle name="Currency 2 109 2" xfId="2141" xr:uid="{00000000-0005-0000-0000-0000A20A0000}"/>
    <cellStyle name="Currency 2 11" xfId="2142" xr:uid="{00000000-0005-0000-0000-0000A30A0000}"/>
    <cellStyle name="Currency 2 11 2" xfId="2143" xr:uid="{00000000-0005-0000-0000-0000A40A0000}"/>
    <cellStyle name="Currency 2 11 2 2" xfId="12455" xr:uid="{00000000-0005-0000-0000-0000A50A0000}"/>
    <cellStyle name="Currency 2 11 3" xfId="2144" xr:uid="{00000000-0005-0000-0000-0000A60A0000}"/>
    <cellStyle name="Currency 2 11 3 2" xfId="2145" xr:uid="{00000000-0005-0000-0000-0000A70A0000}"/>
    <cellStyle name="Currency 2 11 4" xfId="12456" xr:uid="{00000000-0005-0000-0000-0000A80A0000}"/>
    <cellStyle name="Currency 2 110" xfId="2146" xr:uid="{00000000-0005-0000-0000-0000A90A0000}"/>
    <cellStyle name="Currency 2 110 2" xfId="2147" xr:uid="{00000000-0005-0000-0000-0000AA0A0000}"/>
    <cellStyle name="Currency 2 111" xfId="2148" xr:uid="{00000000-0005-0000-0000-0000AB0A0000}"/>
    <cellStyle name="Currency 2 111 2" xfId="2149" xr:uid="{00000000-0005-0000-0000-0000AC0A0000}"/>
    <cellStyle name="Currency 2 112" xfId="2150" xr:uid="{00000000-0005-0000-0000-0000AD0A0000}"/>
    <cellStyle name="Currency 2 112 2" xfId="2151" xr:uid="{00000000-0005-0000-0000-0000AE0A0000}"/>
    <cellStyle name="Currency 2 113" xfId="2152" xr:uid="{00000000-0005-0000-0000-0000AF0A0000}"/>
    <cellStyle name="Currency 2 113 2" xfId="2153" xr:uid="{00000000-0005-0000-0000-0000B00A0000}"/>
    <cellStyle name="Currency 2 114" xfId="2154" xr:uid="{00000000-0005-0000-0000-0000B10A0000}"/>
    <cellStyle name="Currency 2 114 2" xfId="2155" xr:uid="{00000000-0005-0000-0000-0000B20A0000}"/>
    <cellStyle name="Currency 2 115" xfId="2156" xr:uid="{00000000-0005-0000-0000-0000B30A0000}"/>
    <cellStyle name="Currency 2 115 2" xfId="2157" xr:uid="{00000000-0005-0000-0000-0000B40A0000}"/>
    <cellStyle name="Currency 2 116" xfId="2158" xr:uid="{00000000-0005-0000-0000-0000B50A0000}"/>
    <cellStyle name="Currency 2 116 2" xfId="2159" xr:uid="{00000000-0005-0000-0000-0000B60A0000}"/>
    <cellStyle name="Currency 2 117" xfId="2160" xr:uid="{00000000-0005-0000-0000-0000B70A0000}"/>
    <cellStyle name="Currency 2 117 2" xfId="2161" xr:uid="{00000000-0005-0000-0000-0000B80A0000}"/>
    <cellStyle name="Currency 2 118" xfId="2162" xr:uid="{00000000-0005-0000-0000-0000B90A0000}"/>
    <cellStyle name="Currency 2 118 2" xfId="2163" xr:uid="{00000000-0005-0000-0000-0000BA0A0000}"/>
    <cellStyle name="Currency 2 119" xfId="2164" xr:uid="{00000000-0005-0000-0000-0000BB0A0000}"/>
    <cellStyle name="Currency 2 119 2" xfId="2165" xr:uid="{00000000-0005-0000-0000-0000BC0A0000}"/>
    <cellStyle name="Currency 2 12" xfId="2166" xr:uid="{00000000-0005-0000-0000-0000BD0A0000}"/>
    <cellStyle name="Currency 2 12 2" xfId="2167" xr:uid="{00000000-0005-0000-0000-0000BE0A0000}"/>
    <cellStyle name="Currency 2 12 2 2" xfId="12457" xr:uid="{00000000-0005-0000-0000-0000BF0A0000}"/>
    <cellStyle name="Currency 2 12 3" xfId="2168" xr:uid="{00000000-0005-0000-0000-0000C00A0000}"/>
    <cellStyle name="Currency 2 12 3 2" xfId="2169" xr:uid="{00000000-0005-0000-0000-0000C10A0000}"/>
    <cellStyle name="Currency 2 12 4" xfId="12458" xr:uid="{00000000-0005-0000-0000-0000C20A0000}"/>
    <cellStyle name="Currency 2 120" xfId="2170" xr:uid="{00000000-0005-0000-0000-0000C30A0000}"/>
    <cellStyle name="Currency 2 120 2" xfId="2171" xr:uid="{00000000-0005-0000-0000-0000C40A0000}"/>
    <cellStyle name="Currency 2 121" xfId="2172" xr:uid="{00000000-0005-0000-0000-0000C50A0000}"/>
    <cellStyle name="Currency 2 121 2" xfId="2173" xr:uid="{00000000-0005-0000-0000-0000C60A0000}"/>
    <cellStyle name="Currency 2 122" xfId="2174" xr:uid="{00000000-0005-0000-0000-0000C70A0000}"/>
    <cellStyle name="Currency 2 122 2" xfId="2175" xr:uid="{00000000-0005-0000-0000-0000C80A0000}"/>
    <cellStyle name="Currency 2 123" xfId="2176" xr:uid="{00000000-0005-0000-0000-0000C90A0000}"/>
    <cellStyle name="Currency 2 123 2" xfId="2177" xr:uid="{00000000-0005-0000-0000-0000CA0A0000}"/>
    <cellStyle name="Currency 2 124" xfId="2178" xr:uid="{00000000-0005-0000-0000-0000CB0A0000}"/>
    <cellStyle name="Currency 2 124 2" xfId="2179" xr:uid="{00000000-0005-0000-0000-0000CC0A0000}"/>
    <cellStyle name="Currency 2 125" xfId="2180" xr:uid="{00000000-0005-0000-0000-0000CD0A0000}"/>
    <cellStyle name="Currency 2 125 2" xfId="2181" xr:uid="{00000000-0005-0000-0000-0000CE0A0000}"/>
    <cellStyle name="Currency 2 126" xfId="2182" xr:uid="{00000000-0005-0000-0000-0000CF0A0000}"/>
    <cellStyle name="Currency 2 126 2" xfId="2183" xr:uid="{00000000-0005-0000-0000-0000D00A0000}"/>
    <cellStyle name="Currency 2 127" xfId="2184" xr:uid="{00000000-0005-0000-0000-0000D10A0000}"/>
    <cellStyle name="Currency 2 127 2" xfId="2185" xr:uid="{00000000-0005-0000-0000-0000D20A0000}"/>
    <cellStyle name="Currency 2 128" xfId="2186" xr:uid="{00000000-0005-0000-0000-0000D30A0000}"/>
    <cellStyle name="Currency 2 128 2" xfId="2187" xr:uid="{00000000-0005-0000-0000-0000D40A0000}"/>
    <cellStyle name="Currency 2 129" xfId="2188" xr:uid="{00000000-0005-0000-0000-0000D50A0000}"/>
    <cellStyle name="Currency 2 129 2" xfId="2189" xr:uid="{00000000-0005-0000-0000-0000D60A0000}"/>
    <cellStyle name="Currency 2 13" xfId="2190" xr:uid="{00000000-0005-0000-0000-0000D70A0000}"/>
    <cellStyle name="Currency 2 13 2" xfId="2191" xr:uid="{00000000-0005-0000-0000-0000D80A0000}"/>
    <cellStyle name="Currency 2 13 2 2" xfId="12459" xr:uid="{00000000-0005-0000-0000-0000D90A0000}"/>
    <cellStyle name="Currency 2 13 3" xfId="2192" xr:uid="{00000000-0005-0000-0000-0000DA0A0000}"/>
    <cellStyle name="Currency 2 13 3 2" xfId="2193" xr:uid="{00000000-0005-0000-0000-0000DB0A0000}"/>
    <cellStyle name="Currency 2 13 4" xfId="12460" xr:uid="{00000000-0005-0000-0000-0000DC0A0000}"/>
    <cellStyle name="Currency 2 130" xfId="2194" xr:uid="{00000000-0005-0000-0000-0000DD0A0000}"/>
    <cellStyle name="Currency 2 130 2" xfId="2195" xr:uid="{00000000-0005-0000-0000-0000DE0A0000}"/>
    <cellStyle name="Currency 2 131" xfId="2196" xr:uid="{00000000-0005-0000-0000-0000DF0A0000}"/>
    <cellStyle name="Currency 2 131 2" xfId="2197" xr:uid="{00000000-0005-0000-0000-0000E00A0000}"/>
    <cellStyle name="Currency 2 132" xfId="2198" xr:uid="{00000000-0005-0000-0000-0000E10A0000}"/>
    <cellStyle name="Currency 2 132 2" xfId="2199" xr:uid="{00000000-0005-0000-0000-0000E20A0000}"/>
    <cellStyle name="Currency 2 133" xfId="2200" xr:uid="{00000000-0005-0000-0000-0000E30A0000}"/>
    <cellStyle name="Currency 2 133 2" xfId="2201" xr:uid="{00000000-0005-0000-0000-0000E40A0000}"/>
    <cellStyle name="Currency 2 134" xfId="2202" xr:uid="{00000000-0005-0000-0000-0000E50A0000}"/>
    <cellStyle name="Currency 2 134 2" xfId="2203" xr:uid="{00000000-0005-0000-0000-0000E60A0000}"/>
    <cellStyle name="Currency 2 135" xfId="2204" xr:uid="{00000000-0005-0000-0000-0000E70A0000}"/>
    <cellStyle name="Currency 2 135 2" xfId="2205" xr:uid="{00000000-0005-0000-0000-0000E80A0000}"/>
    <cellStyle name="Currency 2 136" xfId="2206" xr:uid="{00000000-0005-0000-0000-0000E90A0000}"/>
    <cellStyle name="Currency 2 136 2" xfId="2207" xr:uid="{00000000-0005-0000-0000-0000EA0A0000}"/>
    <cellStyle name="Currency 2 137" xfId="2208" xr:uid="{00000000-0005-0000-0000-0000EB0A0000}"/>
    <cellStyle name="Currency 2 138" xfId="2209" xr:uid="{00000000-0005-0000-0000-0000EC0A0000}"/>
    <cellStyle name="Currency 2 138 2" xfId="2210" xr:uid="{00000000-0005-0000-0000-0000ED0A0000}"/>
    <cellStyle name="Currency 2 138 2 2" xfId="12461" xr:uid="{00000000-0005-0000-0000-0000EE0A0000}"/>
    <cellStyle name="Currency 2 138 3" xfId="12462" xr:uid="{00000000-0005-0000-0000-0000EF0A0000}"/>
    <cellStyle name="Currency 2 139" xfId="2211" xr:uid="{00000000-0005-0000-0000-0000F00A0000}"/>
    <cellStyle name="Currency 2 139 2" xfId="12463" xr:uid="{00000000-0005-0000-0000-0000F10A0000}"/>
    <cellStyle name="Currency 2 14" xfId="2212" xr:uid="{00000000-0005-0000-0000-0000F20A0000}"/>
    <cellStyle name="Currency 2 14 2" xfId="2213" xr:uid="{00000000-0005-0000-0000-0000F30A0000}"/>
    <cellStyle name="Currency 2 14 2 2" xfId="12464" xr:uid="{00000000-0005-0000-0000-0000F40A0000}"/>
    <cellStyle name="Currency 2 14 3" xfId="2214" xr:uid="{00000000-0005-0000-0000-0000F50A0000}"/>
    <cellStyle name="Currency 2 14 3 2" xfId="2215" xr:uid="{00000000-0005-0000-0000-0000F60A0000}"/>
    <cellStyle name="Currency 2 14 4" xfId="12465" xr:uid="{00000000-0005-0000-0000-0000F70A0000}"/>
    <cellStyle name="Currency 2 140" xfId="12466" xr:uid="{00000000-0005-0000-0000-0000F80A0000}"/>
    <cellStyle name="Currency 2 141" xfId="12467" xr:uid="{00000000-0005-0000-0000-0000F90A0000}"/>
    <cellStyle name="Currency 2 15" xfId="2216" xr:uid="{00000000-0005-0000-0000-0000FA0A0000}"/>
    <cellStyle name="Currency 2 15 2" xfId="2217" xr:uid="{00000000-0005-0000-0000-0000FB0A0000}"/>
    <cellStyle name="Currency 2 15 2 2" xfId="12468" xr:uid="{00000000-0005-0000-0000-0000FC0A0000}"/>
    <cellStyle name="Currency 2 15 3" xfId="2218" xr:uid="{00000000-0005-0000-0000-0000FD0A0000}"/>
    <cellStyle name="Currency 2 15 3 2" xfId="2219" xr:uid="{00000000-0005-0000-0000-0000FE0A0000}"/>
    <cellStyle name="Currency 2 15 4" xfId="12469" xr:uid="{00000000-0005-0000-0000-0000FF0A0000}"/>
    <cellStyle name="Currency 2 16" xfId="2220" xr:uid="{00000000-0005-0000-0000-0000000B0000}"/>
    <cellStyle name="Currency 2 16 2" xfId="2221" xr:uid="{00000000-0005-0000-0000-0000010B0000}"/>
    <cellStyle name="Currency 2 16 2 2" xfId="12470" xr:uid="{00000000-0005-0000-0000-0000020B0000}"/>
    <cellStyle name="Currency 2 16 3" xfId="2222" xr:uid="{00000000-0005-0000-0000-0000030B0000}"/>
    <cellStyle name="Currency 2 16 3 2" xfId="2223" xr:uid="{00000000-0005-0000-0000-0000040B0000}"/>
    <cellStyle name="Currency 2 16 4" xfId="12471" xr:uid="{00000000-0005-0000-0000-0000050B0000}"/>
    <cellStyle name="Currency 2 17" xfId="2224" xr:uid="{00000000-0005-0000-0000-0000060B0000}"/>
    <cellStyle name="Currency 2 17 2" xfId="2225" xr:uid="{00000000-0005-0000-0000-0000070B0000}"/>
    <cellStyle name="Currency 2 17 2 2" xfId="2226" xr:uid="{00000000-0005-0000-0000-0000080B0000}"/>
    <cellStyle name="Currency 2 17 3" xfId="12472" xr:uid="{00000000-0005-0000-0000-0000090B0000}"/>
    <cellStyle name="Currency 2 18" xfId="2227" xr:uid="{00000000-0005-0000-0000-00000A0B0000}"/>
    <cellStyle name="Currency 2 18 2" xfId="2228" xr:uid="{00000000-0005-0000-0000-00000B0B0000}"/>
    <cellStyle name="Currency 2 18 3" xfId="12473" xr:uid="{00000000-0005-0000-0000-00000C0B0000}"/>
    <cellStyle name="Currency 2 19" xfId="2229" xr:uid="{00000000-0005-0000-0000-00000D0B0000}"/>
    <cellStyle name="Currency 2 19 2" xfId="2230" xr:uid="{00000000-0005-0000-0000-00000E0B0000}"/>
    <cellStyle name="Currency 2 19 3" xfId="12474" xr:uid="{00000000-0005-0000-0000-00000F0B0000}"/>
    <cellStyle name="Currency 2 2" xfId="2231" xr:uid="{00000000-0005-0000-0000-0000100B0000}"/>
    <cellStyle name="Currency 2 2 10" xfId="2232" xr:uid="{00000000-0005-0000-0000-0000110B0000}"/>
    <cellStyle name="Currency 2 2 10 2" xfId="2233" xr:uid="{00000000-0005-0000-0000-0000120B0000}"/>
    <cellStyle name="Currency 2 2 11" xfId="2234" xr:uid="{00000000-0005-0000-0000-0000130B0000}"/>
    <cellStyle name="Currency 2 2 11 2" xfId="2235" xr:uid="{00000000-0005-0000-0000-0000140B0000}"/>
    <cellStyle name="Currency 2 2 12" xfId="2236" xr:uid="{00000000-0005-0000-0000-0000150B0000}"/>
    <cellStyle name="Currency 2 2 12 2" xfId="2237" xr:uid="{00000000-0005-0000-0000-0000160B0000}"/>
    <cellStyle name="Currency 2 2 12 2 2" xfId="2238" xr:uid="{00000000-0005-0000-0000-0000170B0000}"/>
    <cellStyle name="Currency 2 2 12 3" xfId="2239" xr:uid="{00000000-0005-0000-0000-0000180B0000}"/>
    <cellStyle name="Currency 2 2 12 4" xfId="12475" xr:uid="{00000000-0005-0000-0000-0000190B0000}"/>
    <cellStyle name="Currency 2 2 12 5" xfId="12476" xr:uid="{00000000-0005-0000-0000-00001A0B0000}"/>
    <cellStyle name="Currency 2 2 13" xfId="2240" xr:uid="{00000000-0005-0000-0000-00001B0B0000}"/>
    <cellStyle name="Currency 2 2 13 2" xfId="2241" xr:uid="{00000000-0005-0000-0000-00001C0B0000}"/>
    <cellStyle name="Currency 2 2 14" xfId="2242" xr:uid="{00000000-0005-0000-0000-00001D0B0000}"/>
    <cellStyle name="Currency 2 2 14 2" xfId="2243" xr:uid="{00000000-0005-0000-0000-00001E0B0000}"/>
    <cellStyle name="Currency 2 2 14 2 2" xfId="2244" xr:uid="{00000000-0005-0000-0000-00001F0B0000}"/>
    <cellStyle name="Currency 2 2 14 3" xfId="2245" xr:uid="{00000000-0005-0000-0000-0000200B0000}"/>
    <cellStyle name="Currency 2 2 14 4" xfId="12477" xr:uid="{00000000-0005-0000-0000-0000210B0000}"/>
    <cellStyle name="Currency 2 2 14 5" xfId="12478" xr:uid="{00000000-0005-0000-0000-0000220B0000}"/>
    <cellStyle name="Currency 2 2 15" xfId="2246" xr:uid="{00000000-0005-0000-0000-0000230B0000}"/>
    <cellStyle name="Currency 2 2 15 2" xfId="2247" xr:uid="{00000000-0005-0000-0000-0000240B0000}"/>
    <cellStyle name="Currency 2 2 15 2 2" xfId="2248" xr:uid="{00000000-0005-0000-0000-0000250B0000}"/>
    <cellStyle name="Currency 2 2 15 3" xfId="2249" xr:uid="{00000000-0005-0000-0000-0000260B0000}"/>
    <cellStyle name="Currency 2 2 15 4" xfId="12479" xr:uid="{00000000-0005-0000-0000-0000270B0000}"/>
    <cellStyle name="Currency 2 2 15 5" xfId="12480" xr:uid="{00000000-0005-0000-0000-0000280B0000}"/>
    <cellStyle name="Currency 2 2 16" xfId="2250" xr:uid="{00000000-0005-0000-0000-0000290B0000}"/>
    <cellStyle name="Currency 2 2 16 2" xfId="2251" xr:uid="{00000000-0005-0000-0000-00002A0B0000}"/>
    <cellStyle name="Currency 2 2 16 2 2" xfId="2252" xr:uid="{00000000-0005-0000-0000-00002B0B0000}"/>
    <cellStyle name="Currency 2 2 16 3" xfId="2253" xr:uid="{00000000-0005-0000-0000-00002C0B0000}"/>
    <cellStyle name="Currency 2 2 16 4" xfId="12481" xr:uid="{00000000-0005-0000-0000-00002D0B0000}"/>
    <cellStyle name="Currency 2 2 16 5" xfId="12482" xr:uid="{00000000-0005-0000-0000-00002E0B0000}"/>
    <cellStyle name="Currency 2 2 17" xfId="2254" xr:uid="{00000000-0005-0000-0000-00002F0B0000}"/>
    <cellStyle name="Currency 2 2 17 2" xfId="2255" xr:uid="{00000000-0005-0000-0000-0000300B0000}"/>
    <cellStyle name="Currency 2 2 17 2 2" xfId="2256" xr:uid="{00000000-0005-0000-0000-0000310B0000}"/>
    <cellStyle name="Currency 2 2 17 3" xfId="2257" xr:uid="{00000000-0005-0000-0000-0000320B0000}"/>
    <cellStyle name="Currency 2 2 17 4" xfId="12483" xr:uid="{00000000-0005-0000-0000-0000330B0000}"/>
    <cellStyle name="Currency 2 2 17 5" xfId="12484" xr:uid="{00000000-0005-0000-0000-0000340B0000}"/>
    <cellStyle name="Currency 2 2 18" xfId="2258" xr:uid="{00000000-0005-0000-0000-0000350B0000}"/>
    <cellStyle name="Currency 2 2 19" xfId="2259" xr:uid="{00000000-0005-0000-0000-0000360B0000}"/>
    <cellStyle name="Currency 2 2 2" xfId="2260" xr:uid="{00000000-0005-0000-0000-0000370B0000}"/>
    <cellStyle name="Currency 2 2 2 10" xfId="2261" xr:uid="{00000000-0005-0000-0000-0000380B0000}"/>
    <cellStyle name="Currency 2 2 2 11" xfId="2262" xr:uid="{00000000-0005-0000-0000-0000390B0000}"/>
    <cellStyle name="Currency 2 2 2 12" xfId="2263" xr:uid="{00000000-0005-0000-0000-00003A0B0000}"/>
    <cellStyle name="Currency 2 2 2 13" xfId="2264" xr:uid="{00000000-0005-0000-0000-00003B0B0000}"/>
    <cellStyle name="Currency 2 2 2 14" xfId="2265" xr:uid="{00000000-0005-0000-0000-00003C0B0000}"/>
    <cellStyle name="Currency 2 2 2 15" xfId="2266" xr:uid="{00000000-0005-0000-0000-00003D0B0000}"/>
    <cellStyle name="Currency 2 2 2 16" xfId="2267" xr:uid="{00000000-0005-0000-0000-00003E0B0000}"/>
    <cellStyle name="Currency 2 2 2 17" xfId="2268" xr:uid="{00000000-0005-0000-0000-00003F0B0000}"/>
    <cellStyle name="Currency 2 2 2 18" xfId="2269" xr:uid="{00000000-0005-0000-0000-0000400B0000}"/>
    <cellStyle name="Currency 2 2 2 18 2" xfId="2270" xr:uid="{00000000-0005-0000-0000-0000410B0000}"/>
    <cellStyle name="Currency 2 2 2 19" xfId="2271" xr:uid="{00000000-0005-0000-0000-0000420B0000}"/>
    <cellStyle name="Currency 2 2 2 19 2" xfId="2272" xr:uid="{00000000-0005-0000-0000-0000430B0000}"/>
    <cellStyle name="Currency 2 2 2 2" xfId="2273" xr:uid="{00000000-0005-0000-0000-0000440B0000}"/>
    <cellStyle name="Currency 2 2 2 2 10" xfId="2274" xr:uid="{00000000-0005-0000-0000-0000450B0000}"/>
    <cellStyle name="Currency 2 2 2 2 10 2" xfId="2275" xr:uid="{00000000-0005-0000-0000-0000460B0000}"/>
    <cellStyle name="Currency 2 2 2 2 10 2 2" xfId="2276" xr:uid="{00000000-0005-0000-0000-0000470B0000}"/>
    <cellStyle name="Currency 2 2 2 2 10 3" xfId="2277" xr:uid="{00000000-0005-0000-0000-0000480B0000}"/>
    <cellStyle name="Currency 2 2 2 2 10 4" xfId="12485" xr:uid="{00000000-0005-0000-0000-0000490B0000}"/>
    <cellStyle name="Currency 2 2 2 2 10 5" xfId="12486" xr:uid="{00000000-0005-0000-0000-00004A0B0000}"/>
    <cellStyle name="Currency 2 2 2 2 11" xfId="2278" xr:uid="{00000000-0005-0000-0000-00004B0B0000}"/>
    <cellStyle name="Currency 2 2 2 2 11 2" xfId="2279" xr:uid="{00000000-0005-0000-0000-00004C0B0000}"/>
    <cellStyle name="Currency 2 2 2 2 11 2 2" xfId="2280" xr:uid="{00000000-0005-0000-0000-00004D0B0000}"/>
    <cellStyle name="Currency 2 2 2 2 11 3" xfId="2281" xr:uid="{00000000-0005-0000-0000-00004E0B0000}"/>
    <cellStyle name="Currency 2 2 2 2 11 4" xfId="12487" xr:uid="{00000000-0005-0000-0000-00004F0B0000}"/>
    <cellStyle name="Currency 2 2 2 2 11 5" xfId="12488" xr:uid="{00000000-0005-0000-0000-0000500B0000}"/>
    <cellStyle name="Currency 2 2 2 2 12" xfId="2282" xr:uid="{00000000-0005-0000-0000-0000510B0000}"/>
    <cellStyle name="Currency 2 2 2 2 12 2" xfId="2283" xr:uid="{00000000-0005-0000-0000-0000520B0000}"/>
    <cellStyle name="Currency 2 2 2 2 12 2 2" xfId="2284" xr:uid="{00000000-0005-0000-0000-0000530B0000}"/>
    <cellStyle name="Currency 2 2 2 2 12 3" xfId="2285" xr:uid="{00000000-0005-0000-0000-0000540B0000}"/>
    <cellStyle name="Currency 2 2 2 2 12 4" xfId="12489" xr:uid="{00000000-0005-0000-0000-0000550B0000}"/>
    <cellStyle name="Currency 2 2 2 2 12 5" xfId="12490" xr:uid="{00000000-0005-0000-0000-0000560B0000}"/>
    <cellStyle name="Currency 2 2 2 2 13" xfId="2286" xr:uid="{00000000-0005-0000-0000-0000570B0000}"/>
    <cellStyle name="Currency 2 2 2 2 13 2" xfId="2287" xr:uid="{00000000-0005-0000-0000-0000580B0000}"/>
    <cellStyle name="Currency 2 2 2 2 13 2 2" xfId="2288" xr:uid="{00000000-0005-0000-0000-0000590B0000}"/>
    <cellStyle name="Currency 2 2 2 2 13 3" xfId="2289" xr:uid="{00000000-0005-0000-0000-00005A0B0000}"/>
    <cellStyle name="Currency 2 2 2 2 13 4" xfId="12491" xr:uid="{00000000-0005-0000-0000-00005B0B0000}"/>
    <cellStyle name="Currency 2 2 2 2 13 5" xfId="12492" xr:uid="{00000000-0005-0000-0000-00005C0B0000}"/>
    <cellStyle name="Currency 2 2 2 2 14" xfId="2290" xr:uid="{00000000-0005-0000-0000-00005D0B0000}"/>
    <cellStyle name="Currency 2 2 2 2 14 2" xfId="2291" xr:uid="{00000000-0005-0000-0000-00005E0B0000}"/>
    <cellStyle name="Currency 2 2 2 2 14 2 2" xfId="2292" xr:uid="{00000000-0005-0000-0000-00005F0B0000}"/>
    <cellStyle name="Currency 2 2 2 2 14 3" xfId="2293" xr:uid="{00000000-0005-0000-0000-0000600B0000}"/>
    <cellStyle name="Currency 2 2 2 2 14 4" xfId="12493" xr:uid="{00000000-0005-0000-0000-0000610B0000}"/>
    <cellStyle name="Currency 2 2 2 2 14 5" xfId="12494" xr:uid="{00000000-0005-0000-0000-0000620B0000}"/>
    <cellStyle name="Currency 2 2 2 2 15" xfId="2294" xr:uid="{00000000-0005-0000-0000-0000630B0000}"/>
    <cellStyle name="Currency 2 2 2 2 15 2" xfId="2295" xr:uid="{00000000-0005-0000-0000-0000640B0000}"/>
    <cellStyle name="Currency 2 2 2 2 15 2 2" xfId="2296" xr:uid="{00000000-0005-0000-0000-0000650B0000}"/>
    <cellStyle name="Currency 2 2 2 2 15 3" xfId="2297" xr:uid="{00000000-0005-0000-0000-0000660B0000}"/>
    <cellStyle name="Currency 2 2 2 2 15 4" xfId="12495" xr:uid="{00000000-0005-0000-0000-0000670B0000}"/>
    <cellStyle name="Currency 2 2 2 2 15 5" xfId="12496" xr:uid="{00000000-0005-0000-0000-0000680B0000}"/>
    <cellStyle name="Currency 2 2 2 2 16" xfId="2298" xr:uid="{00000000-0005-0000-0000-0000690B0000}"/>
    <cellStyle name="Currency 2 2 2 2 16 2" xfId="2299" xr:uid="{00000000-0005-0000-0000-00006A0B0000}"/>
    <cellStyle name="Currency 2 2 2 2 16 2 2" xfId="12497" xr:uid="{00000000-0005-0000-0000-00006B0B0000}"/>
    <cellStyle name="Currency 2 2 2 2 16 3" xfId="12498" xr:uid="{00000000-0005-0000-0000-00006C0B0000}"/>
    <cellStyle name="Currency 2 2 2 2 16 4" xfId="12499" xr:uid="{00000000-0005-0000-0000-00006D0B0000}"/>
    <cellStyle name="Currency 2 2 2 2 17" xfId="2300" xr:uid="{00000000-0005-0000-0000-00006E0B0000}"/>
    <cellStyle name="Currency 2 2 2 2 17 2" xfId="2301" xr:uid="{00000000-0005-0000-0000-00006F0B0000}"/>
    <cellStyle name="Currency 2 2 2 2 17 2 2" xfId="12500" xr:uid="{00000000-0005-0000-0000-0000700B0000}"/>
    <cellStyle name="Currency 2 2 2 2 17 3" xfId="12501" xr:uid="{00000000-0005-0000-0000-0000710B0000}"/>
    <cellStyle name="Currency 2 2 2 2 17 4" xfId="12502" xr:uid="{00000000-0005-0000-0000-0000720B0000}"/>
    <cellStyle name="Currency 2 2 2 2 2" xfId="2302" xr:uid="{00000000-0005-0000-0000-0000730B0000}"/>
    <cellStyle name="Currency 2 2 2 2 2 2" xfId="2303" xr:uid="{00000000-0005-0000-0000-0000740B0000}"/>
    <cellStyle name="Currency 2 2 2 2 2 2 2" xfId="2304" xr:uid="{00000000-0005-0000-0000-0000750B0000}"/>
    <cellStyle name="Currency 2 2 2 2 2 2 2 2" xfId="2305" xr:uid="{00000000-0005-0000-0000-0000760B0000}"/>
    <cellStyle name="Currency 2 2 2 2 2 2 2 2 2" xfId="2306" xr:uid="{00000000-0005-0000-0000-0000770B0000}"/>
    <cellStyle name="Currency 2 2 2 2 2 2 2 3" xfId="2307" xr:uid="{00000000-0005-0000-0000-0000780B0000}"/>
    <cellStyle name="Currency 2 2 2 2 2 2 2 4" xfId="12503" xr:uid="{00000000-0005-0000-0000-0000790B0000}"/>
    <cellStyle name="Currency 2 2 2 2 2 2 2 5" xfId="12504" xr:uid="{00000000-0005-0000-0000-00007A0B0000}"/>
    <cellStyle name="Currency 2 2 2 2 2 2 3" xfId="2308" xr:uid="{00000000-0005-0000-0000-00007B0B0000}"/>
    <cellStyle name="Currency 2 2 2 2 2 2 3 2" xfId="2309" xr:uid="{00000000-0005-0000-0000-00007C0B0000}"/>
    <cellStyle name="Currency 2 2 2 2 2 2 3 2 2" xfId="2310" xr:uid="{00000000-0005-0000-0000-00007D0B0000}"/>
    <cellStyle name="Currency 2 2 2 2 2 2 3 3" xfId="2311" xr:uid="{00000000-0005-0000-0000-00007E0B0000}"/>
    <cellStyle name="Currency 2 2 2 2 2 2 3 4" xfId="12505" xr:uid="{00000000-0005-0000-0000-00007F0B0000}"/>
    <cellStyle name="Currency 2 2 2 2 2 2 3 5" xfId="12506" xr:uid="{00000000-0005-0000-0000-0000800B0000}"/>
    <cellStyle name="Currency 2 2 2 2 2 2 4" xfId="2312" xr:uid="{00000000-0005-0000-0000-0000810B0000}"/>
    <cellStyle name="Currency 2 2 2 2 2 2 4 2" xfId="2313" xr:uid="{00000000-0005-0000-0000-0000820B0000}"/>
    <cellStyle name="Currency 2 2 2 2 2 2 4 2 2" xfId="2314" xr:uid="{00000000-0005-0000-0000-0000830B0000}"/>
    <cellStyle name="Currency 2 2 2 2 2 2 4 3" xfId="2315" xr:uid="{00000000-0005-0000-0000-0000840B0000}"/>
    <cellStyle name="Currency 2 2 2 2 2 2 4 4" xfId="12507" xr:uid="{00000000-0005-0000-0000-0000850B0000}"/>
    <cellStyle name="Currency 2 2 2 2 2 2 4 5" xfId="12508" xr:uid="{00000000-0005-0000-0000-0000860B0000}"/>
    <cellStyle name="Currency 2 2 2 2 2 2 5" xfId="2316" xr:uid="{00000000-0005-0000-0000-0000870B0000}"/>
    <cellStyle name="Currency 2 2 2 2 2 2 5 2" xfId="2317" xr:uid="{00000000-0005-0000-0000-0000880B0000}"/>
    <cellStyle name="Currency 2 2 2 2 2 2 5 2 2" xfId="2318" xr:uid="{00000000-0005-0000-0000-0000890B0000}"/>
    <cellStyle name="Currency 2 2 2 2 2 2 5 3" xfId="2319" xr:uid="{00000000-0005-0000-0000-00008A0B0000}"/>
    <cellStyle name="Currency 2 2 2 2 2 2 5 4" xfId="12509" xr:uid="{00000000-0005-0000-0000-00008B0B0000}"/>
    <cellStyle name="Currency 2 2 2 2 2 2 5 5" xfId="12510" xr:uid="{00000000-0005-0000-0000-00008C0B0000}"/>
    <cellStyle name="Currency 2 2 2 2 2 3" xfId="2320" xr:uid="{00000000-0005-0000-0000-00008D0B0000}"/>
    <cellStyle name="Currency 2 2 2 2 2 4" xfId="2321" xr:uid="{00000000-0005-0000-0000-00008E0B0000}"/>
    <cellStyle name="Currency 2 2 2 2 2 5" xfId="2322" xr:uid="{00000000-0005-0000-0000-00008F0B0000}"/>
    <cellStyle name="Currency 2 2 2 2 2 6" xfId="2323" xr:uid="{00000000-0005-0000-0000-0000900B0000}"/>
    <cellStyle name="Currency 2 2 2 2 2 6 2" xfId="2324" xr:uid="{00000000-0005-0000-0000-0000910B0000}"/>
    <cellStyle name="Currency 2 2 2 2 2 7" xfId="2325" xr:uid="{00000000-0005-0000-0000-0000920B0000}"/>
    <cellStyle name="Currency 2 2 2 2 2 8" xfId="12511" xr:uid="{00000000-0005-0000-0000-0000930B0000}"/>
    <cellStyle name="Currency 2 2 2 2 2 9" xfId="12512" xr:uid="{00000000-0005-0000-0000-0000940B0000}"/>
    <cellStyle name="Currency 2 2 2 2 3" xfId="2326" xr:uid="{00000000-0005-0000-0000-0000950B0000}"/>
    <cellStyle name="Currency 2 2 2 2 3 2" xfId="2327" xr:uid="{00000000-0005-0000-0000-0000960B0000}"/>
    <cellStyle name="Currency 2 2 2 2 3 2 2" xfId="2328" xr:uid="{00000000-0005-0000-0000-0000970B0000}"/>
    <cellStyle name="Currency 2 2 2 2 3 3" xfId="2329" xr:uid="{00000000-0005-0000-0000-0000980B0000}"/>
    <cellStyle name="Currency 2 2 2 2 3 4" xfId="12513" xr:uid="{00000000-0005-0000-0000-0000990B0000}"/>
    <cellStyle name="Currency 2 2 2 2 3 5" xfId="12514" xr:uid="{00000000-0005-0000-0000-00009A0B0000}"/>
    <cellStyle name="Currency 2 2 2 2 4" xfId="2330" xr:uid="{00000000-0005-0000-0000-00009B0B0000}"/>
    <cellStyle name="Currency 2 2 2 2 4 2" xfId="2331" xr:uid="{00000000-0005-0000-0000-00009C0B0000}"/>
    <cellStyle name="Currency 2 2 2 2 4 2 2" xfId="2332" xr:uid="{00000000-0005-0000-0000-00009D0B0000}"/>
    <cellStyle name="Currency 2 2 2 2 4 3" xfId="2333" xr:uid="{00000000-0005-0000-0000-00009E0B0000}"/>
    <cellStyle name="Currency 2 2 2 2 4 4" xfId="12515" xr:uid="{00000000-0005-0000-0000-00009F0B0000}"/>
    <cellStyle name="Currency 2 2 2 2 4 5" xfId="12516" xr:uid="{00000000-0005-0000-0000-0000A00B0000}"/>
    <cellStyle name="Currency 2 2 2 2 5" xfId="2334" xr:uid="{00000000-0005-0000-0000-0000A10B0000}"/>
    <cellStyle name="Currency 2 2 2 2 5 2" xfId="2335" xr:uid="{00000000-0005-0000-0000-0000A20B0000}"/>
    <cellStyle name="Currency 2 2 2 2 5 2 2" xfId="2336" xr:uid="{00000000-0005-0000-0000-0000A30B0000}"/>
    <cellStyle name="Currency 2 2 2 2 5 3" xfId="2337" xr:uid="{00000000-0005-0000-0000-0000A40B0000}"/>
    <cellStyle name="Currency 2 2 2 2 5 4" xfId="12517" xr:uid="{00000000-0005-0000-0000-0000A50B0000}"/>
    <cellStyle name="Currency 2 2 2 2 5 5" xfId="12518" xr:uid="{00000000-0005-0000-0000-0000A60B0000}"/>
    <cellStyle name="Currency 2 2 2 2 6" xfId="2338" xr:uid="{00000000-0005-0000-0000-0000A70B0000}"/>
    <cellStyle name="Currency 2 2 2 2 6 2" xfId="2339" xr:uid="{00000000-0005-0000-0000-0000A80B0000}"/>
    <cellStyle name="Currency 2 2 2 2 6 2 2" xfId="2340" xr:uid="{00000000-0005-0000-0000-0000A90B0000}"/>
    <cellStyle name="Currency 2 2 2 2 6 3" xfId="2341" xr:uid="{00000000-0005-0000-0000-0000AA0B0000}"/>
    <cellStyle name="Currency 2 2 2 2 6 4" xfId="12519" xr:uid="{00000000-0005-0000-0000-0000AB0B0000}"/>
    <cellStyle name="Currency 2 2 2 2 6 5" xfId="12520" xr:uid="{00000000-0005-0000-0000-0000AC0B0000}"/>
    <cellStyle name="Currency 2 2 2 2 7" xfId="2342" xr:uid="{00000000-0005-0000-0000-0000AD0B0000}"/>
    <cellStyle name="Currency 2 2 2 2 7 2" xfId="2343" xr:uid="{00000000-0005-0000-0000-0000AE0B0000}"/>
    <cellStyle name="Currency 2 2 2 2 7 2 2" xfId="2344" xr:uid="{00000000-0005-0000-0000-0000AF0B0000}"/>
    <cellStyle name="Currency 2 2 2 2 7 3" xfId="2345" xr:uid="{00000000-0005-0000-0000-0000B00B0000}"/>
    <cellStyle name="Currency 2 2 2 2 7 4" xfId="12521" xr:uid="{00000000-0005-0000-0000-0000B10B0000}"/>
    <cellStyle name="Currency 2 2 2 2 7 5" xfId="12522" xr:uid="{00000000-0005-0000-0000-0000B20B0000}"/>
    <cellStyle name="Currency 2 2 2 2 8" xfId="2346" xr:uid="{00000000-0005-0000-0000-0000B30B0000}"/>
    <cellStyle name="Currency 2 2 2 2 8 2" xfId="2347" xr:uid="{00000000-0005-0000-0000-0000B40B0000}"/>
    <cellStyle name="Currency 2 2 2 2 8 2 2" xfId="2348" xr:uid="{00000000-0005-0000-0000-0000B50B0000}"/>
    <cellStyle name="Currency 2 2 2 2 8 3" xfId="2349" xr:uid="{00000000-0005-0000-0000-0000B60B0000}"/>
    <cellStyle name="Currency 2 2 2 2 8 4" xfId="12523" xr:uid="{00000000-0005-0000-0000-0000B70B0000}"/>
    <cellStyle name="Currency 2 2 2 2 8 5" xfId="12524" xr:uid="{00000000-0005-0000-0000-0000B80B0000}"/>
    <cellStyle name="Currency 2 2 2 2 9" xfId="2350" xr:uid="{00000000-0005-0000-0000-0000B90B0000}"/>
    <cellStyle name="Currency 2 2 2 2 9 2" xfId="2351" xr:uid="{00000000-0005-0000-0000-0000BA0B0000}"/>
    <cellStyle name="Currency 2 2 2 2 9 2 2" xfId="2352" xr:uid="{00000000-0005-0000-0000-0000BB0B0000}"/>
    <cellStyle name="Currency 2 2 2 2 9 3" xfId="2353" xr:uid="{00000000-0005-0000-0000-0000BC0B0000}"/>
    <cellStyle name="Currency 2 2 2 2 9 4" xfId="12525" xr:uid="{00000000-0005-0000-0000-0000BD0B0000}"/>
    <cellStyle name="Currency 2 2 2 2 9 5" xfId="12526" xr:uid="{00000000-0005-0000-0000-0000BE0B0000}"/>
    <cellStyle name="Currency 2 2 2 20" xfId="2354" xr:uid="{00000000-0005-0000-0000-0000BF0B0000}"/>
    <cellStyle name="Currency 2 2 2 21" xfId="12527" xr:uid="{00000000-0005-0000-0000-0000C00B0000}"/>
    <cellStyle name="Currency 2 2 2 3" xfId="2355" xr:uid="{00000000-0005-0000-0000-0000C10B0000}"/>
    <cellStyle name="Currency 2 2 2 3 2" xfId="2356" xr:uid="{00000000-0005-0000-0000-0000C20B0000}"/>
    <cellStyle name="Currency 2 2 2 3 2 2" xfId="2357" xr:uid="{00000000-0005-0000-0000-0000C30B0000}"/>
    <cellStyle name="Currency 2 2 2 4" xfId="2358" xr:uid="{00000000-0005-0000-0000-0000C40B0000}"/>
    <cellStyle name="Currency 2 2 2 4 2" xfId="2359" xr:uid="{00000000-0005-0000-0000-0000C50B0000}"/>
    <cellStyle name="Currency 2 2 2 4 2 2" xfId="2360" xr:uid="{00000000-0005-0000-0000-0000C60B0000}"/>
    <cellStyle name="Currency 2 2 2 5" xfId="2361" xr:uid="{00000000-0005-0000-0000-0000C70B0000}"/>
    <cellStyle name="Currency 2 2 2 5 2" xfId="2362" xr:uid="{00000000-0005-0000-0000-0000C80B0000}"/>
    <cellStyle name="Currency 2 2 2 5 2 2" xfId="2363" xr:uid="{00000000-0005-0000-0000-0000C90B0000}"/>
    <cellStyle name="Currency 2 2 2 6" xfId="2364" xr:uid="{00000000-0005-0000-0000-0000CA0B0000}"/>
    <cellStyle name="Currency 2 2 2 6 2" xfId="2365" xr:uid="{00000000-0005-0000-0000-0000CB0B0000}"/>
    <cellStyle name="Currency 2 2 2 6 2 2" xfId="2366" xr:uid="{00000000-0005-0000-0000-0000CC0B0000}"/>
    <cellStyle name="Currency 2 2 2 7" xfId="2367" xr:uid="{00000000-0005-0000-0000-0000CD0B0000}"/>
    <cellStyle name="Currency 2 2 2 7 2" xfId="2368" xr:uid="{00000000-0005-0000-0000-0000CE0B0000}"/>
    <cellStyle name="Currency 2 2 2 7 2 2" xfId="2369" xr:uid="{00000000-0005-0000-0000-0000CF0B0000}"/>
    <cellStyle name="Currency 2 2 2 8" xfId="2370" xr:uid="{00000000-0005-0000-0000-0000D00B0000}"/>
    <cellStyle name="Currency 2 2 2 8 2" xfId="2371" xr:uid="{00000000-0005-0000-0000-0000D10B0000}"/>
    <cellStyle name="Currency 2 2 2 8 2 2" xfId="2372" xr:uid="{00000000-0005-0000-0000-0000D20B0000}"/>
    <cellStyle name="Currency 2 2 2 9" xfId="2373" xr:uid="{00000000-0005-0000-0000-0000D30B0000}"/>
    <cellStyle name="Currency 2 2 2 9 2" xfId="2374" xr:uid="{00000000-0005-0000-0000-0000D40B0000}"/>
    <cellStyle name="Currency 2 2 2 9 2 2" xfId="2375" xr:uid="{00000000-0005-0000-0000-0000D50B0000}"/>
    <cellStyle name="Currency 2 2 20" xfId="2376" xr:uid="{00000000-0005-0000-0000-0000D60B0000}"/>
    <cellStyle name="Currency 2 2 21" xfId="16934" xr:uid="{00000000-0005-0000-0000-0000D70B0000}"/>
    <cellStyle name="Currency 2 2 3" xfId="2377" xr:uid="{00000000-0005-0000-0000-0000D80B0000}"/>
    <cellStyle name="Currency 2 2 3 2" xfId="2378" xr:uid="{00000000-0005-0000-0000-0000D90B0000}"/>
    <cellStyle name="Currency 2 2 3 3" xfId="2379" xr:uid="{00000000-0005-0000-0000-0000DA0B0000}"/>
    <cellStyle name="Currency 2 2 4" xfId="2380" xr:uid="{00000000-0005-0000-0000-0000DB0B0000}"/>
    <cellStyle name="Currency 2 2 4 2" xfId="2381" xr:uid="{00000000-0005-0000-0000-0000DC0B0000}"/>
    <cellStyle name="Currency 2 2 4 3" xfId="2382" xr:uid="{00000000-0005-0000-0000-0000DD0B0000}"/>
    <cellStyle name="Currency 2 2 5" xfId="2383" xr:uid="{00000000-0005-0000-0000-0000DE0B0000}"/>
    <cellStyle name="Currency 2 2 5 2" xfId="2384" xr:uid="{00000000-0005-0000-0000-0000DF0B0000}"/>
    <cellStyle name="Currency 2 2 5 3" xfId="2385" xr:uid="{00000000-0005-0000-0000-0000E00B0000}"/>
    <cellStyle name="Currency 2 2 6" xfId="2386" xr:uid="{00000000-0005-0000-0000-0000E10B0000}"/>
    <cellStyle name="Currency 2 2 6 2" xfId="2387" xr:uid="{00000000-0005-0000-0000-0000E20B0000}"/>
    <cellStyle name="Currency 2 2 6 3" xfId="2388" xr:uid="{00000000-0005-0000-0000-0000E30B0000}"/>
    <cellStyle name="Currency 2 2 7" xfId="2389" xr:uid="{00000000-0005-0000-0000-0000E40B0000}"/>
    <cellStyle name="Currency 2 2 7 2" xfId="2390" xr:uid="{00000000-0005-0000-0000-0000E50B0000}"/>
    <cellStyle name="Currency 2 2 7 3" xfId="2391" xr:uid="{00000000-0005-0000-0000-0000E60B0000}"/>
    <cellStyle name="Currency 2 2 8" xfId="2392" xr:uid="{00000000-0005-0000-0000-0000E70B0000}"/>
    <cellStyle name="Currency 2 2 8 2" xfId="2393" xr:uid="{00000000-0005-0000-0000-0000E80B0000}"/>
    <cellStyle name="Currency 2 2 8 3" xfId="2394" xr:uid="{00000000-0005-0000-0000-0000E90B0000}"/>
    <cellStyle name="Currency 2 2 9" xfId="2395" xr:uid="{00000000-0005-0000-0000-0000EA0B0000}"/>
    <cellStyle name="Currency 2 2 9 2" xfId="2396" xr:uid="{00000000-0005-0000-0000-0000EB0B0000}"/>
    <cellStyle name="Currency 2 2 9 3" xfId="2397" xr:uid="{00000000-0005-0000-0000-0000EC0B0000}"/>
    <cellStyle name="Currency 2 20" xfId="2398" xr:uid="{00000000-0005-0000-0000-0000ED0B0000}"/>
    <cellStyle name="Currency 2 20 2" xfId="2399" xr:uid="{00000000-0005-0000-0000-0000EE0B0000}"/>
    <cellStyle name="Currency 2 20 3" xfId="12528" xr:uid="{00000000-0005-0000-0000-0000EF0B0000}"/>
    <cellStyle name="Currency 2 21" xfId="2400" xr:uid="{00000000-0005-0000-0000-0000F00B0000}"/>
    <cellStyle name="Currency 2 21 2" xfId="2401" xr:uid="{00000000-0005-0000-0000-0000F10B0000}"/>
    <cellStyle name="Currency 2 21 3" xfId="12529" xr:uid="{00000000-0005-0000-0000-0000F20B0000}"/>
    <cellStyle name="Currency 2 22" xfId="2402" xr:uid="{00000000-0005-0000-0000-0000F30B0000}"/>
    <cellStyle name="Currency 2 22 2" xfId="2403" xr:uid="{00000000-0005-0000-0000-0000F40B0000}"/>
    <cellStyle name="Currency 2 22 3" xfId="12530" xr:uid="{00000000-0005-0000-0000-0000F50B0000}"/>
    <cellStyle name="Currency 2 23" xfId="2404" xr:uid="{00000000-0005-0000-0000-0000F60B0000}"/>
    <cellStyle name="Currency 2 23 2" xfId="2405" xr:uid="{00000000-0005-0000-0000-0000F70B0000}"/>
    <cellStyle name="Currency 2 23 3" xfId="12531" xr:uid="{00000000-0005-0000-0000-0000F80B0000}"/>
    <cellStyle name="Currency 2 24" xfId="2406" xr:uid="{00000000-0005-0000-0000-0000F90B0000}"/>
    <cellStyle name="Currency 2 24 2" xfId="2407" xr:uid="{00000000-0005-0000-0000-0000FA0B0000}"/>
    <cellStyle name="Currency 2 24 3" xfId="12532" xr:uid="{00000000-0005-0000-0000-0000FB0B0000}"/>
    <cellStyle name="Currency 2 25" xfId="2408" xr:uid="{00000000-0005-0000-0000-0000FC0B0000}"/>
    <cellStyle name="Currency 2 25 2" xfId="2409" xr:uid="{00000000-0005-0000-0000-0000FD0B0000}"/>
    <cellStyle name="Currency 2 25 3" xfId="12533" xr:uid="{00000000-0005-0000-0000-0000FE0B0000}"/>
    <cellStyle name="Currency 2 26" xfId="2410" xr:uid="{00000000-0005-0000-0000-0000FF0B0000}"/>
    <cellStyle name="Currency 2 26 2" xfId="2411" xr:uid="{00000000-0005-0000-0000-0000000C0000}"/>
    <cellStyle name="Currency 2 26 3" xfId="12534" xr:uid="{00000000-0005-0000-0000-0000010C0000}"/>
    <cellStyle name="Currency 2 27" xfId="2412" xr:uid="{00000000-0005-0000-0000-0000020C0000}"/>
    <cellStyle name="Currency 2 27 2" xfId="2413" xr:uid="{00000000-0005-0000-0000-0000030C0000}"/>
    <cellStyle name="Currency 2 27 3" xfId="12535" xr:uid="{00000000-0005-0000-0000-0000040C0000}"/>
    <cellStyle name="Currency 2 28" xfId="2414" xr:uid="{00000000-0005-0000-0000-0000050C0000}"/>
    <cellStyle name="Currency 2 28 2" xfId="2415" xr:uid="{00000000-0005-0000-0000-0000060C0000}"/>
    <cellStyle name="Currency 2 28 3" xfId="12536" xr:uid="{00000000-0005-0000-0000-0000070C0000}"/>
    <cellStyle name="Currency 2 29" xfId="2416" xr:uid="{00000000-0005-0000-0000-0000080C0000}"/>
    <cellStyle name="Currency 2 29 2" xfId="2417" xr:uid="{00000000-0005-0000-0000-0000090C0000}"/>
    <cellStyle name="Currency 2 29 3" xfId="12537" xr:uid="{00000000-0005-0000-0000-00000A0C0000}"/>
    <cellStyle name="Currency 2 3" xfId="2418" xr:uid="{00000000-0005-0000-0000-00000B0C0000}"/>
    <cellStyle name="Currency 2 3 2" xfId="2419" xr:uid="{00000000-0005-0000-0000-00000C0C0000}"/>
    <cellStyle name="Currency 2 3 2 2" xfId="12538" xr:uid="{00000000-0005-0000-0000-00000D0C0000}"/>
    <cellStyle name="Currency 2 3 3" xfId="2420" xr:uid="{00000000-0005-0000-0000-00000E0C0000}"/>
    <cellStyle name="Currency 2 3 3 2" xfId="2421" xr:uid="{00000000-0005-0000-0000-00000F0C0000}"/>
    <cellStyle name="Currency 2 3 4" xfId="12539" xr:uid="{00000000-0005-0000-0000-0000100C0000}"/>
    <cellStyle name="Currency 2 30" xfId="2422" xr:uid="{00000000-0005-0000-0000-0000110C0000}"/>
    <cellStyle name="Currency 2 30 2" xfId="2423" xr:uid="{00000000-0005-0000-0000-0000120C0000}"/>
    <cellStyle name="Currency 2 30 3" xfId="12540" xr:uid="{00000000-0005-0000-0000-0000130C0000}"/>
    <cellStyle name="Currency 2 31" xfId="2424" xr:uid="{00000000-0005-0000-0000-0000140C0000}"/>
    <cellStyle name="Currency 2 31 2" xfId="2425" xr:uid="{00000000-0005-0000-0000-0000150C0000}"/>
    <cellStyle name="Currency 2 31 3" xfId="12541" xr:uid="{00000000-0005-0000-0000-0000160C0000}"/>
    <cellStyle name="Currency 2 32" xfId="2426" xr:uid="{00000000-0005-0000-0000-0000170C0000}"/>
    <cellStyle name="Currency 2 32 2" xfId="2427" xr:uid="{00000000-0005-0000-0000-0000180C0000}"/>
    <cellStyle name="Currency 2 32 3" xfId="12542" xr:uid="{00000000-0005-0000-0000-0000190C0000}"/>
    <cellStyle name="Currency 2 33" xfId="2428" xr:uid="{00000000-0005-0000-0000-00001A0C0000}"/>
    <cellStyle name="Currency 2 33 2" xfId="2429" xr:uid="{00000000-0005-0000-0000-00001B0C0000}"/>
    <cellStyle name="Currency 2 33 3" xfId="12543" xr:uid="{00000000-0005-0000-0000-00001C0C0000}"/>
    <cellStyle name="Currency 2 34" xfId="2430" xr:uid="{00000000-0005-0000-0000-00001D0C0000}"/>
    <cellStyle name="Currency 2 34 2" xfId="2431" xr:uid="{00000000-0005-0000-0000-00001E0C0000}"/>
    <cellStyle name="Currency 2 34 3" xfId="12544" xr:uid="{00000000-0005-0000-0000-00001F0C0000}"/>
    <cellStyle name="Currency 2 35" xfId="2432" xr:uid="{00000000-0005-0000-0000-0000200C0000}"/>
    <cellStyle name="Currency 2 35 2" xfId="2433" xr:uid="{00000000-0005-0000-0000-0000210C0000}"/>
    <cellStyle name="Currency 2 35 3" xfId="12545" xr:uid="{00000000-0005-0000-0000-0000220C0000}"/>
    <cellStyle name="Currency 2 36" xfId="2434" xr:uid="{00000000-0005-0000-0000-0000230C0000}"/>
    <cellStyle name="Currency 2 36 2" xfId="2435" xr:uid="{00000000-0005-0000-0000-0000240C0000}"/>
    <cellStyle name="Currency 2 36 3" xfId="12546" xr:uid="{00000000-0005-0000-0000-0000250C0000}"/>
    <cellStyle name="Currency 2 37" xfId="2436" xr:uid="{00000000-0005-0000-0000-0000260C0000}"/>
    <cellStyle name="Currency 2 37 2" xfId="2437" xr:uid="{00000000-0005-0000-0000-0000270C0000}"/>
    <cellStyle name="Currency 2 37 3" xfId="12547" xr:uid="{00000000-0005-0000-0000-0000280C0000}"/>
    <cellStyle name="Currency 2 38" xfId="2438" xr:uid="{00000000-0005-0000-0000-0000290C0000}"/>
    <cellStyle name="Currency 2 38 2" xfId="2439" xr:uid="{00000000-0005-0000-0000-00002A0C0000}"/>
    <cellStyle name="Currency 2 38 3" xfId="12548" xr:uid="{00000000-0005-0000-0000-00002B0C0000}"/>
    <cellStyle name="Currency 2 39" xfId="2440" xr:uid="{00000000-0005-0000-0000-00002C0C0000}"/>
    <cellStyle name="Currency 2 39 2" xfId="2441" xr:uid="{00000000-0005-0000-0000-00002D0C0000}"/>
    <cellStyle name="Currency 2 39 3" xfId="12549" xr:uid="{00000000-0005-0000-0000-00002E0C0000}"/>
    <cellStyle name="Currency 2 4" xfId="2442" xr:uid="{00000000-0005-0000-0000-00002F0C0000}"/>
    <cellStyle name="Currency 2 4 2" xfId="2443" xr:uid="{00000000-0005-0000-0000-0000300C0000}"/>
    <cellStyle name="Currency 2 4 2 2" xfId="12550" xr:uid="{00000000-0005-0000-0000-0000310C0000}"/>
    <cellStyle name="Currency 2 4 3" xfId="2444" xr:uid="{00000000-0005-0000-0000-0000320C0000}"/>
    <cellStyle name="Currency 2 4 3 2" xfId="2445" xr:uid="{00000000-0005-0000-0000-0000330C0000}"/>
    <cellStyle name="Currency 2 4 4" xfId="12551" xr:uid="{00000000-0005-0000-0000-0000340C0000}"/>
    <cellStyle name="Currency 2 40" xfId="2446" xr:uid="{00000000-0005-0000-0000-0000350C0000}"/>
    <cellStyle name="Currency 2 40 2" xfId="2447" xr:uid="{00000000-0005-0000-0000-0000360C0000}"/>
    <cellStyle name="Currency 2 40 3" xfId="12552" xr:uid="{00000000-0005-0000-0000-0000370C0000}"/>
    <cellStyle name="Currency 2 41" xfId="2448" xr:uid="{00000000-0005-0000-0000-0000380C0000}"/>
    <cellStyle name="Currency 2 41 2" xfId="2449" xr:uid="{00000000-0005-0000-0000-0000390C0000}"/>
    <cellStyle name="Currency 2 41 3" xfId="12553" xr:uid="{00000000-0005-0000-0000-00003A0C0000}"/>
    <cellStyle name="Currency 2 42" xfId="2450" xr:uid="{00000000-0005-0000-0000-00003B0C0000}"/>
    <cellStyle name="Currency 2 42 2" xfId="2451" xr:uid="{00000000-0005-0000-0000-00003C0C0000}"/>
    <cellStyle name="Currency 2 42 3" xfId="12554" xr:uid="{00000000-0005-0000-0000-00003D0C0000}"/>
    <cellStyle name="Currency 2 43" xfId="2452" xr:uid="{00000000-0005-0000-0000-00003E0C0000}"/>
    <cellStyle name="Currency 2 43 2" xfId="2453" xr:uid="{00000000-0005-0000-0000-00003F0C0000}"/>
    <cellStyle name="Currency 2 43 3" xfId="12555" xr:uid="{00000000-0005-0000-0000-0000400C0000}"/>
    <cellStyle name="Currency 2 44" xfId="2454" xr:uid="{00000000-0005-0000-0000-0000410C0000}"/>
    <cellStyle name="Currency 2 44 2" xfId="2455" xr:uid="{00000000-0005-0000-0000-0000420C0000}"/>
    <cellStyle name="Currency 2 44 3" xfId="12556" xr:uid="{00000000-0005-0000-0000-0000430C0000}"/>
    <cellStyle name="Currency 2 45" xfId="2456" xr:uid="{00000000-0005-0000-0000-0000440C0000}"/>
    <cellStyle name="Currency 2 45 2" xfId="2457" xr:uid="{00000000-0005-0000-0000-0000450C0000}"/>
    <cellStyle name="Currency 2 45 3" xfId="12557" xr:uid="{00000000-0005-0000-0000-0000460C0000}"/>
    <cellStyle name="Currency 2 46" xfId="2458" xr:uid="{00000000-0005-0000-0000-0000470C0000}"/>
    <cellStyle name="Currency 2 46 2" xfId="2459" xr:uid="{00000000-0005-0000-0000-0000480C0000}"/>
    <cellStyle name="Currency 2 46 3" xfId="12558" xr:uid="{00000000-0005-0000-0000-0000490C0000}"/>
    <cellStyle name="Currency 2 47" xfId="2460" xr:uid="{00000000-0005-0000-0000-00004A0C0000}"/>
    <cellStyle name="Currency 2 47 2" xfId="2461" xr:uid="{00000000-0005-0000-0000-00004B0C0000}"/>
    <cellStyle name="Currency 2 47 3" xfId="12559" xr:uid="{00000000-0005-0000-0000-00004C0C0000}"/>
    <cellStyle name="Currency 2 48" xfId="2462" xr:uid="{00000000-0005-0000-0000-00004D0C0000}"/>
    <cellStyle name="Currency 2 48 2" xfId="2463" xr:uid="{00000000-0005-0000-0000-00004E0C0000}"/>
    <cellStyle name="Currency 2 48 3" xfId="12560" xr:uid="{00000000-0005-0000-0000-00004F0C0000}"/>
    <cellStyle name="Currency 2 49" xfId="2464" xr:uid="{00000000-0005-0000-0000-0000500C0000}"/>
    <cellStyle name="Currency 2 49 2" xfId="2465" xr:uid="{00000000-0005-0000-0000-0000510C0000}"/>
    <cellStyle name="Currency 2 49 3" xfId="12561" xr:uid="{00000000-0005-0000-0000-0000520C0000}"/>
    <cellStyle name="Currency 2 5" xfId="2466" xr:uid="{00000000-0005-0000-0000-0000530C0000}"/>
    <cellStyle name="Currency 2 5 2" xfId="2467" xr:uid="{00000000-0005-0000-0000-0000540C0000}"/>
    <cellStyle name="Currency 2 5 2 2" xfId="12562" xr:uid="{00000000-0005-0000-0000-0000550C0000}"/>
    <cellStyle name="Currency 2 5 3" xfId="2468" xr:uid="{00000000-0005-0000-0000-0000560C0000}"/>
    <cellStyle name="Currency 2 5 3 2" xfId="2469" xr:uid="{00000000-0005-0000-0000-0000570C0000}"/>
    <cellStyle name="Currency 2 5 4" xfId="12563" xr:uid="{00000000-0005-0000-0000-0000580C0000}"/>
    <cellStyle name="Currency 2 50" xfId="2470" xr:uid="{00000000-0005-0000-0000-0000590C0000}"/>
    <cellStyle name="Currency 2 50 2" xfId="2471" xr:uid="{00000000-0005-0000-0000-00005A0C0000}"/>
    <cellStyle name="Currency 2 50 3" xfId="12564" xr:uid="{00000000-0005-0000-0000-00005B0C0000}"/>
    <cellStyle name="Currency 2 51" xfId="2472" xr:uid="{00000000-0005-0000-0000-00005C0C0000}"/>
    <cellStyle name="Currency 2 51 2" xfId="2473" xr:uid="{00000000-0005-0000-0000-00005D0C0000}"/>
    <cellStyle name="Currency 2 51 3" xfId="12565" xr:uid="{00000000-0005-0000-0000-00005E0C0000}"/>
    <cellStyle name="Currency 2 52" xfId="2474" xr:uid="{00000000-0005-0000-0000-00005F0C0000}"/>
    <cellStyle name="Currency 2 52 2" xfId="2475" xr:uid="{00000000-0005-0000-0000-0000600C0000}"/>
    <cellStyle name="Currency 2 52 3" xfId="12566" xr:uid="{00000000-0005-0000-0000-0000610C0000}"/>
    <cellStyle name="Currency 2 53" xfId="2476" xr:uid="{00000000-0005-0000-0000-0000620C0000}"/>
    <cellStyle name="Currency 2 53 2" xfId="2477" xr:uid="{00000000-0005-0000-0000-0000630C0000}"/>
    <cellStyle name="Currency 2 53 3" xfId="12567" xr:uid="{00000000-0005-0000-0000-0000640C0000}"/>
    <cellStyle name="Currency 2 54" xfId="2478" xr:uid="{00000000-0005-0000-0000-0000650C0000}"/>
    <cellStyle name="Currency 2 54 2" xfId="2479" xr:uid="{00000000-0005-0000-0000-0000660C0000}"/>
    <cellStyle name="Currency 2 54 3" xfId="12568" xr:uid="{00000000-0005-0000-0000-0000670C0000}"/>
    <cellStyle name="Currency 2 55" xfId="2480" xr:uid="{00000000-0005-0000-0000-0000680C0000}"/>
    <cellStyle name="Currency 2 55 2" xfId="2481" xr:uid="{00000000-0005-0000-0000-0000690C0000}"/>
    <cellStyle name="Currency 2 55 3" xfId="12569" xr:uid="{00000000-0005-0000-0000-00006A0C0000}"/>
    <cellStyle name="Currency 2 56" xfId="2482" xr:uid="{00000000-0005-0000-0000-00006B0C0000}"/>
    <cellStyle name="Currency 2 56 2" xfId="2483" xr:uid="{00000000-0005-0000-0000-00006C0C0000}"/>
    <cellStyle name="Currency 2 56 3" xfId="12570" xr:uid="{00000000-0005-0000-0000-00006D0C0000}"/>
    <cellStyle name="Currency 2 57" xfId="2484" xr:uid="{00000000-0005-0000-0000-00006E0C0000}"/>
    <cellStyle name="Currency 2 57 2" xfId="2485" xr:uid="{00000000-0005-0000-0000-00006F0C0000}"/>
    <cellStyle name="Currency 2 57 3" xfId="12571" xr:uid="{00000000-0005-0000-0000-0000700C0000}"/>
    <cellStyle name="Currency 2 58" xfId="2486" xr:uid="{00000000-0005-0000-0000-0000710C0000}"/>
    <cellStyle name="Currency 2 58 2" xfId="2487" xr:uid="{00000000-0005-0000-0000-0000720C0000}"/>
    <cellStyle name="Currency 2 58 3" xfId="12572" xr:uid="{00000000-0005-0000-0000-0000730C0000}"/>
    <cellStyle name="Currency 2 59" xfId="2488" xr:uid="{00000000-0005-0000-0000-0000740C0000}"/>
    <cellStyle name="Currency 2 59 2" xfId="2489" xr:uid="{00000000-0005-0000-0000-0000750C0000}"/>
    <cellStyle name="Currency 2 59 3" xfId="12573" xr:uid="{00000000-0005-0000-0000-0000760C0000}"/>
    <cellStyle name="Currency 2 6" xfId="2490" xr:uid="{00000000-0005-0000-0000-0000770C0000}"/>
    <cellStyle name="Currency 2 6 2" xfId="2491" xr:uid="{00000000-0005-0000-0000-0000780C0000}"/>
    <cellStyle name="Currency 2 6 2 2" xfId="12574" xr:uid="{00000000-0005-0000-0000-0000790C0000}"/>
    <cellStyle name="Currency 2 6 3" xfId="2492" xr:uid="{00000000-0005-0000-0000-00007A0C0000}"/>
    <cellStyle name="Currency 2 6 3 2" xfId="2493" xr:uid="{00000000-0005-0000-0000-00007B0C0000}"/>
    <cellStyle name="Currency 2 6 4" xfId="12575" xr:uid="{00000000-0005-0000-0000-00007C0C0000}"/>
    <cellStyle name="Currency 2 60" xfId="2494" xr:uid="{00000000-0005-0000-0000-00007D0C0000}"/>
    <cellStyle name="Currency 2 60 2" xfId="2495" xr:uid="{00000000-0005-0000-0000-00007E0C0000}"/>
    <cellStyle name="Currency 2 60 3" xfId="12576" xr:uid="{00000000-0005-0000-0000-00007F0C0000}"/>
    <cellStyle name="Currency 2 61" xfId="2496" xr:uid="{00000000-0005-0000-0000-0000800C0000}"/>
    <cellStyle name="Currency 2 61 2" xfId="2497" xr:uid="{00000000-0005-0000-0000-0000810C0000}"/>
    <cellStyle name="Currency 2 61 3" xfId="12577" xr:uid="{00000000-0005-0000-0000-0000820C0000}"/>
    <cellStyle name="Currency 2 62" xfId="2498" xr:uid="{00000000-0005-0000-0000-0000830C0000}"/>
    <cellStyle name="Currency 2 62 2" xfId="2499" xr:uid="{00000000-0005-0000-0000-0000840C0000}"/>
    <cellStyle name="Currency 2 63" xfId="2500" xr:uid="{00000000-0005-0000-0000-0000850C0000}"/>
    <cellStyle name="Currency 2 63 2" xfId="2501" xr:uid="{00000000-0005-0000-0000-0000860C0000}"/>
    <cellStyle name="Currency 2 64" xfId="2502" xr:uid="{00000000-0005-0000-0000-0000870C0000}"/>
    <cellStyle name="Currency 2 64 2" xfId="2503" xr:uid="{00000000-0005-0000-0000-0000880C0000}"/>
    <cellStyle name="Currency 2 65" xfId="2504" xr:uid="{00000000-0005-0000-0000-0000890C0000}"/>
    <cellStyle name="Currency 2 65 2" xfId="2505" xr:uid="{00000000-0005-0000-0000-00008A0C0000}"/>
    <cellStyle name="Currency 2 66" xfId="2506" xr:uid="{00000000-0005-0000-0000-00008B0C0000}"/>
    <cellStyle name="Currency 2 66 2" xfId="2507" xr:uid="{00000000-0005-0000-0000-00008C0C0000}"/>
    <cellStyle name="Currency 2 67" xfId="2508" xr:uid="{00000000-0005-0000-0000-00008D0C0000}"/>
    <cellStyle name="Currency 2 67 2" xfId="2509" xr:uid="{00000000-0005-0000-0000-00008E0C0000}"/>
    <cellStyle name="Currency 2 68" xfId="2510" xr:uid="{00000000-0005-0000-0000-00008F0C0000}"/>
    <cellStyle name="Currency 2 68 2" xfId="2511" xr:uid="{00000000-0005-0000-0000-0000900C0000}"/>
    <cellStyle name="Currency 2 69" xfId="2512" xr:uid="{00000000-0005-0000-0000-0000910C0000}"/>
    <cellStyle name="Currency 2 69 2" xfId="2513" xr:uid="{00000000-0005-0000-0000-0000920C0000}"/>
    <cellStyle name="Currency 2 7" xfId="2514" xr:uid="{00000000-0005-0000-0000-0000930C0000}"/>
    <cellStyle name="Currency 2 7 2" xfId="2515" xr:uid="{00000000-0005-0000-0000-0000940C0000}"/>
    <cellStyle name="Currency 2 7 2 2" xfId="12578" xr:uid="{00000000-0005-0000-0000-0000950C0000}"/>
    <cellStyle name="Currency 2 7 3" xfId="2516" xr:uid="{00000000-0005-0000-0000-0000960C0000}"/>
    <cellStyle name="Currency 2 7 3 2" xfId="2517" xr:uid="{00000000-0005-0000-0000-0000970C0000}"/>
    <cellStyle name="Currency 2 7 4" xfId="12579" xr:uid="{00000000-0005-0000-0000-0000980C0000}"/>
    <cellStyle name="Currency 2 70" xfId="2518" xr:uid="{00000000-0005-0000-0000-0000990C0000}"/>
    <cellStyle name="Currency 2 70 2" xfId="2519" xr:uid="{00000000-0005-0000-0000-00009A0C0000}"/>
    <cellStyle name="Currency 2 71" xfId="2520" xr:uid="{00000000-0005-0000-0000-00009B0C0000}"/>
    <cellStyle name="Currency 2 71 2" xfId="2521" xr:uid="{00000000-0005-0000-0000-00009C0C0000}"/>
    <cellStyle name="Currency 2 72" xfId="2522" xr:uid="{00000000-0005-0000-0000-00009D0C0000}"/>
    <cellStyle name="Currency 2 72 2" xfId="2523" xr:uid="{00000000-0005-0000-0000-00009E0C0000}"/>
    <cellStyle name="Currency 2 73" xfId="2524" xr:uid="{00000000-0005-0000-0000-00009F0C0000}"/>
    <cellStyle name="Currency 2 73 2" xfId="2525" xr:uid="{00000000-0005-0000-0000-0000A00C0000}"/>
    <cellStyle name="Currency 2 74" xfId="2526" xr:uid="{00000000-0005-0000-0000-0000A10C0000}"/>
    <cellStyle name="Currency 2 74 2" xfId="2527" xr:uid="{00000000-0005-0000-0000-0000A20C0000}"/>
    <cellStyle name="Currency 2 75" xfId="2528" xr:uid="{00000000-0005-0000-0000-0000A30C0000}"/>
    <cellStyle name="Currency 2 75 2" xfId="2529" xr:uid="{00000000-0005-0000-0000-0000A40C0000}"/>
    <cellStyle name="Currency 2 76" xfId="2530" xr:uid="{00000000-0005-0000-0000-0000A50C0000}"/>
    <cellStyle name="Currency 2 76 2" xfId="2531" xr:uid="{00000000-0005-0000-0000-0000A60C0000}"/>
    <cellStyle name="Currency 2 77" xfId="2532" xr:uid="{00000000-0005-0000-0000-0000A70C0000}"/>
    <cellStyle name="Currency 2 77 2" xfId="2533" xr:uid="{00000000-0005-0000-0000-0000A80C0000}"/>
    <cellStyle name="Currency 2 78" xfId="2534" xr:uid="{00000000-0005-0000-0000-0000A90C0000}"/>
    <cellStyle name="Currency 2 78 2" xfId="2535" xr:uid="{00000000-0005-0000-0000-0000AA0C0000}"/>
    <cellStyle name="Currency 2 79" xfId="2536" xr:uid="{00000000-0005-0000-0000-0000AB0C0000}"/>
    <cellStyle name="Currency 2 79 2" xfId="2537" xr:uid="{00000000-0005-0000-0000-0000AC0C0000}"/>
    <cellStyle name="Currency 2 8" xfId="2538" xr:uid="{00000000-0005-0000-0000-0000AD0C0000}"/>
    <cellStyle name="Currency 2 8 2" xfId="2539" xr:uid="{00000000-0005-0000-0000-0000AE0C0000}"/>
    <cellStyle name="Currency 2 8 2 2" xfId="12580" xr:uid="{00000000-0005-0000-0000-0000AF0C0000}"/>
    <cellStyle name="Currency 2 8 3" xfId="2540" xr:uid="{00000000-0005-0000-0000-0000B00C0000}"/>
    <cellStyle name="Currency 2 8 3 2" xfId="2541" xr:uid="{00000000-0005-0000-0000-0000B10C0000}"/>
    <cellStyle name="Currency 2 8 4" xfId="12581" xr:uid="{00000000-0005-0000-0000-0000B20C0000}"/>
    <cellStyle name="Currency 2 80" xfId="2542" xr:uid="{00000000-0005-0000-0000-0000B30C0000}"/>
    <cellStyle name="Currency 2 80 2" xfId="2543" xr:uid="{00000000-0005-0000-0000-0000B40C0000}"/>
    <cellStyle name="Currency 2 81" xfId="2544" xr:uid="{00000000-0005-0000-0000-0000B50C0000}"/>
    <cellStyle name="Currency 2 81 2" xfId="2545" xr:uid="{00000000-0005-0000-0000-0000B60C0000}"/>
    <cellStyle name="Currency 2 82" xfId="2546" xr:uid="{00000000-0005-0000-0000-0000B70C0000}"/>
    <cellStyle name="Currency 2 82 2" xfId="2547" xr:uid="{00000000-0005-0000-0000-0000B80C0000}"/>
    <cellStyle name="Currency 2 83" xfId="2548" xr:uid="{00000000-0005-0000-0000-0000B90C0000}"/>
    <cellStyle name="Currency 2 83 2" xfId="2549" xr:uid="{00000000-0005-0000-0000-0000BA0C0000}"/>
    <cellStyle name="Currency 2 84" xfId="2550" xr:uid="{00000000-0005-0000-0000-0000BB0C0000}"/>
    <cellStyle name="Currency 2 84 2" xfId="2551" xr:uid="{00000000-0005-0000-0000-0000BC0C0000}"/>
    <cellStyle name="Currency 2 85" xfId="2552" xr:uid="{00000000-0005-0000-0000-0000BD0C0000}"/>
    <cellStyle name="Currency 2 85 2" xfId="2553" xr:uid="{00000000-0005-0000-0000-0000BE0C0000}"/>
    <cellStyle name="Currency 2 86" xfId="2554" xr:uid="{00000000-0005-0000-0000-0000BF0C0000}"/>
    <cellStyle name="Currency 2 86 2" xfId="2555" xr:uid="{00000000-0005-0000-0000-0000C00C0000}"/>
    <cellStyle name="Currency 2 87" xfId="2556" xr:uid="{00000000-0005-0000-0000-0000C10C0000}"/>
    <cellStyle name="Currency 2 87 2" xfId="2557" xr:uid="{00000000-0005-0000-0000-0000C20C0000}"/>
    <cellStyle name="Currency 2 88" xfId="2558" xr:uid="{00000000-0005-0000-0000-0000C30C0000}"/>
    <cellStyle name="Currency 2 88 2" xfId="2559" xr:uid="{00000000-0005-0000-0000-0000C40C0000}"/>
    <cellStyle name="Currency 2 89" xfId="2560" xr:uid="{00000000-0005-0000-0000-0000C50C0000}"/>
    <cellStyle name="Currency 2 89 2" xfId="2561" xr:uid="{00000000-0005-0000-0000-0000C60C0000}"/>
    <cellStyle name="Currency 2 9" xfId="2562" xr:uid="{00000000-0005-0000-0000-0000C70C0000}"/>
    <cellStyle name="Currency 2 9 2" xfId="2563" xr:uid="{00000000-0005-0000-0000-0000C80C0000}"/>
    <cellStyle name="Currency 2 9 2 2" xfId="12582" xr:uid="{00000000-0005-0000-0000-0000C90C0000}"/>
    <cellStyle name="Currency 2 9 3" xfId="2564" xr:uid="{00000000-0005-0000-0000-0000CA0C0000}"/>
    <cellStyle name="Currency 2 9 3 2" xfId="2565" xr:uid="{00000000-0005-0000-0000-0000CB0C0000}"/>
    <cellStyle name="Currency 2 9 4" xfId="12583" xr:uid="{00000000-0005-0000-0000-0000CC0C0000}"/>
    <cellStyle name="Currency 2 90" xfId="2566" xr:uid="{00000000-0005-0000-0000-0000CD0C0000}"/>
    <cellStyle name="Currency 2 90 2" xfId="2567" xr:uid="{00000000-0005-0000-0000-0000CE0C0000}"/>
    <cellStyle name="Currency 2 91" xfId="2568" xr:uid="{00000000-0005-0000-0000-0000CF0C0000}"/>
    <cellStyle name="Currency 2 91 2" xfId="2569" xr:uid="{00000000-0005-0000-0000-0000D00C0000}"/>
    <cellStyle name="Currency 2 92" xfId="2570" xr:uid="{00000000-0005-0000-0000-0000D10C0000}"/>
    <cellStyle name="Currency 2 92 2" xfId="2571" xr:uid="{00000000-0005-0000-0000-0000D20C0000}"/>
    <cellStyle name="Currency 2 93" xfId="2572" xr:uid="{00000000-0005-0000-0000-0000D30C0000}"/>
    <cellStyle name="Currency 2 93 2" xfId="2573" xr:uid="{00000000-0005-0000-0000-0000D40C0000}"/>
    <cellStyle name="Currency 2 94" xfId="2574" xr:uid="{00000000-0005-0000-0000-0000D50C0000}"/>
    <cellStyle name="Currency 2 94 2" xfId="2575" xr:uid="{00000000-0005-0000-0000-0000D60C0000}"/>
    <cellStyle name="Currency 2 95" xfId="2576" xr:uid="{00000000-0005-0000-0000-0000D70C0000}"/>
    <cellStyle name="Currency 2 95 2" xfId="2577" xr:uid="{00000000-0005-0000-0000-0000D80C0000}"/>
    <cellStyle name="Currency 2 96" xfId="2578" xr:uid="{00000000-0005-0000-0000-0000D90C0000}"/>
    <cellStyle name="Currency 2 96 2" xfId="2579" xr:uid="{00000000-0005-0000-0000-0000DA0C0000}"/>
    <cellStyle name="Currency 2 97" xfId="2580" xr:uid="{00000000-0005-0000-0000-0000DB0C0000}"/>
    <cellStyle name="Currency 2 97 2" xfId="2581" xr:uid="{00000000-0005-0000-0000-0000DC0C0000}"/>
    <cellStyle name="Currency 2 98" xfId="2582" xr:uid="{00000000-0005-0000-0000-0000DD0C0000}"/>
    <cellStyle name="Currency 2 98 2" xfId="2583" xr:uid="{00000000-0005-0000-0000-0000DE0C0000}"/>
    <cellStyle name="Currency 2 99" xfId="2584" xr:uid="{00000000-0005-0000-0000-0000DF0C0000}"/>
    <cellStyle name="Currency 2 99 2" xfId="2585" xr:uid="{00000000-0005-0000-0000-0000E00C0000}"/>
    <cellStyle name="Currency 20" xfId="2586" xr:uid="{00000000-0005-0000-0000-0000E10C0000}"/>
    <cellStyle name="Currency 21" xfId="2587" xr:uid="{00000000-0005-0000-0000-0000E20C0000}"/>
    <cellStyle name="Currency 22" xfId="2588" xr:uid="{00000000-0005-0000-0000-0000E30C0000}"/>
    <cellStyle name="Currency 23" xfId="2589" xr:uid="{00000000-0005-0000-0000-0000E40C0000}"/>
    <cellStyle name="Currency 24" xfId="2590" xr:uid="{00000000-0005-0000-0000-0000E50C0000}"/>
    <cellStyle name="Currency 25" xfId="2591" xr:uid="{00000000-0005-0000-0000-0000E60C0000}"/>
    <cellStyle name="Currency 25 2" xfId="2592" xr:uid="{00000000-0005-0000-0000-0000E70C0000}"/>
    <cellStyle name="Currency 25 3" xfId="12584" xr:uid="{00000000-0005-0000-0000-0000E80C0000}"/>
    <cellStyle name="Currency 26" xfId="2593" xr:uid="{00000000-0005-0000-0000-0000E90C0000}"/>
    <cellStyle name="Currency 26 2" xfId="2594" xr:uid="{00000000-0005-0000-0000-0000EA0C0000}"/>
    <cellStyle name="Currency 26 2 2" xfId="12585" xr:uid="{00000000-0005-0000-0000-0000EB0C0000}"/>
    <cellStyle name="Currency 26 3" xfId="12586" xr:uid="{00000000-0005-0000-0000-0000EC0C0000}"/>
    <cellStyle name="Currency 27" xfId="12587" xr:uid="{00000000-0005-0000-0000-0000ED0C0000}"/>
    <cellStyle name="Currency 27 2" xfId="12588" xr:uid="{00000000-0005-0000-0000-0000EE0C0000}"/>
    <cellStyle name="Currency 27 3" xfId="12589" xr:uid="{00000000-0005-0000-0000-0000EF0C0000}"/>
    <cellStyle name="Currency 28" xfId="12590" xr:uid="{00000000-0005-0000-0000-0000F00C0000}"/>
    <cellStyle name="Currency 29" xfId="12591" xr:uid="{00000000-0005-0000-0000-0000F10C0000}"/>
    <cellStyle name="Currency 3" xfId="25" xr:uid="{00000000-0005-0000-0000-0000F20C0000}"/>
    <cellStyle name="Currency 3 10" xfId="2595" xr:uid="{00000000-0005-0000-0000-0000F30C0000}"/>
    <cellStyle name="Currency 3 10 2" xfId="2596" xr:uid="{00000000-0005-0000-0000-0000F40C0000}"/>
    <cellStyle name="Currency 3 10 2 2" xfId="12592" xr:uid="{00000000-0005-0000-0000-0000F50C0000}"/>
    <cellStyle name="Currency 3 10 3" xfId="2597" xr:uid="{00000000-0005-0000-0000-0000F60C0000}"/>
    <cellStyle name="Currency 3 10 3 2" xfId="2598" xr:uid="{00000000-0005-0000-0000-0000F70C0000}"/>
    <cellStyle name="Currency 3 10 4" xfId="12593" xr:uid="{00000000-0005-0000-0000-0000F80C0000}"/>
    <cellStyle name="Currency 3 100" xfId="2599" xr:uid="{00000000-0005-0000-0000-0000F90C0000}"/>
    <cellStyle name="Currency 3 100 2" xfId="2600" xr:uid="{00000000-0005-0000-0000-0000FA0C0000}"/>
    <cellStyle name="Currency 3 101" xfId="2601" xr:uid="{00000000-0005-0000-0000-0000FB0C0000}"/>
    <cellStyle name="Currency 3 101 2" xfId="2602" xr:uid="{00000000-0005-0000-0000-0000FC0C0000}"/>
    <cellStyle name="Currency 3 102" xfId="2603" xr:uid="{00000000-0005-0000-0000-0000FD0C0000}"/>
    <cellStyle name="Currency 3 102 2" xfId="2604" xr:uid="{00000000-0005-0000-0000-0000FE0C0000}"/>
    <cellStyle name="Currency 3 103" xfId="2605" xr:uid="{00000000-0005-0000-0000-0000FF0C0000}"/>
    <cellStyle name="Currency 3 103 2" xfId="2606" xr:uid="{00000000-0005-0000-0000-0000000D0000}"/>
    <cellStyle name="Currency 3 104" xfId="2607" xr:uid="{00000000-0005-0000-0000-0000010D0000}"/>
    <cellStyle name="Currency 3 104 2" xfId="2608" xr:uid="{00000000-0005-0000-0000-0000020D0000}"/>
    <cellStyle name="Currency 3 105" xfId="2609" xr:uid="{00000000-0005-0000-0000-0000030D0000}"/>
    <cellStyle name="Currency 3 105 2" xfId="2610" xr:uid="{00000000-0005-0000-0000-0000040D0000}"/>
    <cellStyle name="Currency 3 106" xfId="2611" xr:uid="{00000000-0005-0000-0000-0000050D0000}"/>
    <cellStyle name="Currency 3 106 2" xfId="2612" xr:uid="{00000000-0005-0000-0000-0000060D0000}"/>
    <cellStyle name="Currency 3 107" xfId="2613" xr:uid="{00000000-0005-0000-0000-0000070D0000}"/>
    <cellStyle name="Currency 3 107 2" xfId="2614" xr:uid="{00000000-0005-0000-0000-0000080D0000}"/>
    <cellStyle name="Currency 3 108" xfId="2615" xr:uid="{00000000-0005-0000-0000-0000090D0000}"/>
    <cellStyle name="Currency 3 108 2" xfId="2616" xr:uid="{00000000-0005-0000-0000-00000A0D0000}"/>
    <cellStyle name="Currency 3 109" xfId="2617" xr:uid="{00000000-0005-0000-0000-00000B0D0000}"/>
    <cellStyle name="Currency 3 109 2" xfId="2618" xr:uid="{00000000-0005-0000-0000-00000C0D0000}"/>
    <cellStyle name="Currency 3 11" xfId="2619" xr:uid="{00000000-0005-0000-0000-00000D0D0000}"/>
    <cellStyle name="Currency 3 11 2" xfId="2620" xr:uid="{00000000-0005-0000-0000-00000E0D0000}"/>
    <cellStyle name="Currency 3 11 2 2" xfId="12594" xr:uid="{00000000-0005-0000-0000-00000F0D0000}"/>
    <cellStyle name="Currency 3 11 3" xfId="2621" xr:uid="{00000000-0005-0000-0000-0000100D0000}"/>
    <cellStyle name="Currency 3 11 3 2" xfId="2622" xr:uid="{00000000-0005-0000-0000-0000110D0000}"/>
    <cellStyle name="Currency 3 11 4" xfId="12595" xr:uid="{00000000-0005-0000-0000-0000120D0000}"/>
    <cellStyle name="Currency 3 110" xfId="2623" xr:uid="{00000000-0005-0000-0000-0000130D0000}"/>
    <cellStyle name="Currency 3 110 2" xfId="2624" xr:uid="{00000000-0005-0000-0000-0000140D0000}"/>
    <cellStyle name="Currency 3 111" xfId="2625" xr:uid="{00000000-0005-0000-0000-0000150D0000}"/>
    <cellStyle name="Currency 3 111 2" xfId="2626" xr:uid="{00000000-0005-0000-0000-0000160D0000}"/>
    <cellStyle name="Currency 3 112" xfId="2627" xr:uid="{00000000-0005-0000-0000-0000170D0000}"/>
    <cellStyle name="Currency 3 112 2" xfId="2628" xr:uid="{00000000-0005-0000-0000-0000180D0000}"/>
    <cellStyle name="Currency 3 113" xfId="2629" xr:uid="{00000000-0005-0000-0000-0000190D0000}"/>
    <cellStyle name="Currency 3 113 2" xfId="2630" xr:uid="{00000000-0005-0000-0000-00001A0D0000}"/>
    <cellStyle name="Currency 3 114" xfId="2631" xr:uid="{00000000-0005-0000-0000-00001B0D0000}"/>
    <cellStyle name="Currency 3 114 2" xfId="2632" xr:uid="{00000000-0005-0000-0000-00001C0D0000}"/>
    <cellStyle name="Currency 3 115" xfId="2633" xr:uid="{00000000-0005-0000-0000-00001D0D0000}"/>
    <cellStyle name="Currency 3 115 2" xfId="2634" xr:uid="{00000000-0005-0000-0000-00001E0D0000}"/>
    <cellStyle name="Currency 3 116" xfId="2635" xr:uid="{00000000-0005-0000-0000-00001F0D0000}"/>
    <cellStyle name="Currency 3 116 2" xfId="2636" xr:uid="{00000000-0005-0000-0000-0000200D0000}"/>
    <cellStyle name="Currency 3 117" xfId="2637" xr:uid="{00000000-0005-0000-0000-0000210D0000}"/>
    <cellStyle name="Currency 3 117 2" xfId="2638" xr:uid="{00000000-0005-0000-0000-0000220D0000}"/>
    <cellStyle name="Currency 3 118" xfId="2639" xr:uid="{00000000-0005-0000-0000-0000230D0000}"/>
    <cellStyle name="Currency 3 118 2" xfId="2640" xr:uid="{00000000-0005-0000-0000-0000240D0000}"/>
    <cellStyle name="Currency 3 119" xfId="2641" xr:uid="{00000000-0005-0000-0000-0000250D0000}"/>
    <cellStyle name="Currency 3 119 2" xfId="2642" xr:uid="{00000000-0005-0000-0000-0000260D0000}"/>
    <cellStyle name="Currency 3 12" xfId="2643" xr:uid="{00000000-0005-0000-0000-0000270D0000}"/>
    <cellStyle name="Currency 3 12 2" xfId="2644" xr:uid="{00000000-0005-0000-0000-0000280D0000}"/>
    <cellStyle name="Currency 3 12 2 2" xfId="12596" xr:uid="{00000000-0005-0000-0000-0000290D0000}"/>
    <cellStyle name="Currency 3 12 3" xfId="2645" xr:uid="{00000000-0005-0000-0000-00002A0D0000}"/>
    <cellStyle name="Currency 3 12 3 2" xfId="2646" xr:uid="{00000000-0005-0000-0000-00002B0D0000}"/>
    <cellStyle name="Currency 3 12 4" xfId="12597" xr:uid="{00000000-0005-0000-0000-00002C0D0000}"/>
    <cellStyle name="Currency 3 120" xfId="2647" xr:uid="{00000000-0005-0000-0000-00002D0D0000}"/>
    <cellStyle name="Currency 3 120 2" xfId="2648" xr:uid="{00000000-0005-0000-0000-00002E0D0000}"/>
    <cellStyle name="Currency 3 121" xfId="2649" xr:uid="{00000000-0005-0000-0000-00002F0D0000}"/>
    <cellStyle name="Currency 3 121 2" xfId="2650" xr:uid="{00000000-0005-0000-0000-0000300D0000}"/>
    <cellStyle name="Currency 3 122" xfId="2651" xr:uid="{00000000-0005-0000-0000-0000310D0000}"/>
    <cellStyle name="Currency 3 122 2" xfId="2652" xr:uid="{00000000-0005-0000-0000-0000320D0000}"/>
    <cellStyle name="Currency 3 123" xfId="2653" xr:uid="{00000000-0005-0000-0000-0000330D0000}"/>
    <cellStyle name="Currency 3 123 2" xfId="2654" xr:uid="{00000000-0005-0000-0000-0000340D0000}"/>
    <cellStyle name="Currency 3 124" xfId="2655" xr:uid="{00000000-0005-0000-0000-0000350D0000}"/>
    <cellStyle name="Currency 3 124 2" xfId="2656" xr:uid="{00000000-0005-0000-0000-0000360D0000}"/>
    <cellStyle name="Currency 3 125" xfId="2657" xr:uid="{00000000-0005-0000-0000-0000370D0000}"/>
    <cellStyle name="Currency 3 125 2" xfId="2658" xr:uid="{00000000-0005-0000-0000-0000380D0000}"/>
    <cellStyle name="Currency 3 126" xfId="2659" xr:uid="{00000000-0005-0000-0000-0000390D0000}"/>
    <cellStyle name="Currency 3 126 2" xfId="2660" xr:uid="{00000000-0005-0000-0000-00003A0D0000}"/>
    <cellStyle name="Currency 3 127" xfId="2661" xr:uid="{00000000-0005-0000-0000-00003B0D0000}"/>
    <cellStyle name="Currency 3 127 2" xfId="2662" xr:uid="{00000000-0005-0000-0000-00003C0D0000}"/>
    <cellStyle name="Currency 3 128" xfId="2663" xr:uid="{00000000-0005-0000-0000-00003D0D0000}"/>
    <cellStyle name="Currency 3 128 2" xfId="2664" xr:uid="{00000000-0005-0000-0000-00003E0D0000}"/>
    <cellStyle name="Currency 3 129" xfId="2665" xr:uid="{00000000-0005-0000-0000-00003F0D0000}"/>
    <cellStyle name="Currency 3 129 2" xfId="2666" xr:uid="{00000000-0005-0000-0000-0000400D0000}"/>
    <cellStyle name="Currency 3 13" xfId="2667" xr:uid="{00000000-0005-0000-0000-0000410D0000}"/>
    <cellStyle name="Currency 3 13 2" xfId="2668" xr:uid="{00000000-0005-0000-0000-0000420D0000}"/>
    <cellStyle name="Currency 3 13 2 2" xfId="12598" xr:uid="{00000000-0005-0000-0000-0000430D0000}"/>
    <cellStyle name="Currency 3 13 3" xfId="2669" xr:uid="{00000000-0005-0000-0000-0000440D0000}"/>
    <cellStyle name="Currency 3 13 3 2" xfId="2670" xr:uid="{00000000-0005-0000-0000-0000450D0000}"/>
    <cellStyle name="Currency 3 13 4" xfId="12599" xr:uid="{00000000-0005-0000-0000-0000460D0000}"/>
    <cellStyle name="Currency 3 130" xfId="2671" xr:uid="{00000000-0005-0000-0000-0000470D0000}"/>
    <cellStyle name="Currency 3 130 2" xfId="2672" xr:uid="{00000000-0005-0000-0000-0000480D0000}"/>
    <cellStyle name="Currency 3 131" xfId="2673" xr:uid="{00000000-0005-0000-0000-0000490D0000}"/>
    <cellStyle name="Currency 3 131 2" xfId="2674" xr:uid="{00000000-0005-0000-0000-00004A0D0000}"/>
    <cellStyle name="Currency 3 132" xfId="2675" xr:uid="{00000000-0005-0000-0000-00004B0D0000}"/>
    <cellStyle name="Currency 3 132 2" xfId="2676" xr:uid="{00000000-0005-0000-0000-00004C0D0000}"/>
    <cellStyle name="Currency 3 133" xfId="2677" xr:uid="{00000000-0005-0000-0000-00004D0D0000}"/>
    <cellStyle name="Currency 3 133 2" xfId="2678" xr:uid="{00000000-0005-0000-0000-00004E0D0000}"/>
    <cellStyle name="Currency 3 134" xfId="2679" xr:uid="{00000000-0005-0000-0000-00004F0D0000}"/>
    <cellStyle name="Currency 3 134 2" xfId="2680" xr:uid="{00000000-0005-0000-0000-0000500D0000}"/>
    <cellStyle name="Currency 3 135" xfId="2681" xr:uid="{00000000-0005-0000-0000-0000510D0000}"/>
    <cellStyle name="Currency 3 135 2" xfId="2682" xr:uid="{00000000-0005-0000-0000-0000520D0000}"/>
    <cellStyle name="Currency 3 136" xfId="2683" xr:uid="{00000000-0005-0000-0000-0000530D0000}"/>
    <cellStyle name="Currency 3 136 2" xfId="2684" xr:uid="{00000000-0005-0000-0000-0000540D0000}"/>
    <cellStyle name="Currency 3 137" xfId="2685" xr:uid="{00000000-0005-0000-0000-0000550D0000}"/>
    <cellStyle name="Currency 3 138" xfId="2686" xr:uid="{00000000-0005-0000-0000-0000560D0000}"/>
    <cellStyle name="Currency 3 138 2" xfId="2687" xr:uid="{00000000-0005-0000-0000-0000570D0000}"/>
    <cellStyle name="Currency 3 139" xfId="2688" xr:uid="{00000000-0005-0000-0000-0000580D0000}"/>
    <cellStyle name="Currency 3 14" xfId="2689" xr:uid="{00000000-0005-0000-0000-0000590D0000}"/>
    <cellStyle name="Currency 3 14 2" xfId="2690" xr:uid="{00000000-0005-0000-0000-00005A0D0000}"/>
    <cellStyle name="Currency 3 14 2 2" xfId="12600" xr:uid="{00000000-0005-0000-0000-00005B0D0000}"/>
    <cellStyle name="Currency 3 14 3" xfId="2691" xr:uid="{00000000-0005-0000-0000-00005C0D0000}"/>
    <cellStyle name="Currency 3 14 3 2" xfId="2692" xr:uid="{00000000-0005-0000-0000-00005D0D0000}"/>
    <cellStyle name="Currency 3 14 4" xfId="12601" xr:uid="{00000000-0005-0000-0000-00005E0D0000}"/>
    <cellStyle name="Currency 3 15" xfId="2693" xr:uid="{00000000-0005-0000-0000-00005F0D0000}"/>
    <cellStyle name="Currency 3 15 2" xfId="2694" xr:uid="{00000000-0005-0000-0000-0000600D0000}"/>
    <cellStyle name="Currency 3 15 2 2" xfId="12602" xr:uid="{00000000-0005-0000-0000-0000610D0000}"/>
    <cellStyle name="Currency 3 15 3" xfId="2695" xr:uid="{00000000-0005-0000-0000-0000620D0000}"/>
    <cellStyle name="Currency 3 15 3 2" xfId="2696" xr:uid="{00000000-0005-0000-0000-0000630D0000}"/>
    <cellStyle name="Currency 3 15 4" xfId="12603" xr:uid="{00000000-0005-0000-0000-0000640D0000}"/>
    <cellStyle name="Currency 3 16" xfId="2697" xr:uid="{00000000-0005-0000-0000-0000650D0000}"/>
    <cellStyle name="Currency 3 16 2" xfId="2698" xr:uid="{00000000-0005-0000-0000-0000660D0000}"/>
    <cellStyle name="Currency 3 16 2 2" xfId="12604" xr:uid="{00000000-0005-0000-0000-0000670D0000}"/>
    <cellStyle name="Currency 3 16 3" xfId="2699" xr:uid="{00000000-0005-0000-0000-0000680D0000}"/>
    <cellStyle name="Currency 3 16 3 2" xfId="2700" xr:uid="{00000000-0005-0000-0000-0000690D0000}"/>
    <cellStyle name="Currency 3 16 4" xfId="12605" xr:uid="{00000000-0005-0000-0000-00006A0D0000}"/>
    <cellStyle name="Currency 3 17" xfId="2701" xr:uid="{00000000-0005-0000-0000-00006B0D0000}"/>
    <cellStyle name="Currency 3 17 2" xfId="2702" xr:uid="{00000000-0005-0000-0000-00006C0D0000}"/>
    <cellStyle name="Currency 3 17 2 2" xfId="12606" xr:uid="{00000000-0005-0000-0000-00006D0D0000}"/>
    <cellStyle name="Currency 3 17 3" xfId="2703" xr:uid="{00000000-0005-0000-0000-00006E0D0000}"/>
    <cellStyle name="Currency 3 17 3 2" xfId="2704" xr:uid="{00000000-0005-0000-0000-00006F0D0000}"/>
    <cellStyle name="Currency 3 17 4" xfId="12607" xr:uid="{00000000-0005-0000-0000-0000700D0000}"/>
    <cellStyle name="Currency 3 18" xfId="2705" xr:uid="{00000000-0005-0000-0000-0000710D0000}"/>
    <cellStyle name="Currency 3 18 2" xfId="2706" xr:uid="{00000000-0005-0000-0000-0000720D0000}"/>
    <cellStyle name="Currency 3 18 2 2" xfId="12608" xr:uid="{00000000-0005-0000-0000-0000730D0000}"/>
    <cellStyle name="Currency 3 18 3" xfId="2707" xr:uid="{00000000-0005-0000-0000-0000740D0000}"/>
    <cellStyle name="Currency 3 18 3 2" xfId="2708" xr:uid="{00000000-0005-0000-0000-0000750D0000}"/>
    <cellStyle name="Currency 3 18 4" xfId="12609" xr:uid="{00000000-0005-0000-0000-0000760D0000}"/>
    <cellStyle name="Currency 3 19" xfId="2709" xr:uid="{00000000-0005-0000-0000-0000770D0000}"/>
    <cellStyle name="Currency 3 19 2" xfId="2710" xr:uid="{00000000-0005-0000-0000-0000780D0000}"/>
    <cellStyle name="Currency 3 19 2 2" xfId="12610" xr:uid="{00000000-0005-0000-0000-0000790D0000}"/>
    <cellStyle name="Currency 3 19 3" xfId="2711" xr:uid="{00000000-0005-0000-0000-00007A0D0000}"/>
    <cellStyle name="Currency 3 19 4" xfId="2712" xr:uid="{00000000-0005-0000-0000-00007B0D0000}"/>
    <cellStyle name="Currency 3 19 4 2" xfId="2713" xr:uid="{00000000-0005-0000-0000-00007C0D0000}"/>
    <cellStyle name="Currency 3 19 5" xfId="12611" xr:uid="{00000000-0005-0000-0000-00007D0D0000}"/>
    <cellStyle name="Currency 3 2" xfId="2714" xr:uid="{00000000-0005-0000-0000-00007E0D0000}"/>
    <cellStyle name="Currency 3 2 10" xfId="2715" xr:uid="{00000000-0005-0000-0000-00007F0D0000}"/>
    <cellStyle name="Currency 3 2 11" xfId="2716" xr:uid="{00000000-0005-0000-0000-0000800D0000}"/>
    <cellStyle name="Currency 3 2 12" xfId="2717" xr:uid="{00000000-0005-0000-0000-0000810D0000}"/>
    <cellStyle name="Currency 3 2 13" xfId="2718" xr:uid="{00000000-0005-0000-0000-0000820D0000}"/>
    <cellStyle name="Currency 3 2 14" xfId="2719" xr:uid="{00000000-0005-0000-0000-0000830D0000}"/>
    <cellStyle name="Currency 3 2 15" xfId="2720" xr:uid="{00000000-0005-0000-0000-0000840D0000}"/>
    <cellStyle name="Currency 3 2 15 2" xfId="2721" xr:uid="{00000000-0005-0000-0000-0000850D0000}"/>
    <cellStyle name="Currency 3 2 16" xfId="2722" xr:uid="{00000000-0005-0000-0000-0000860D0000}"/>
    <cellStyle name="Currency 3 2 17" xfId="2723" xr:uid="{00000000-0005-0000-0000-0000870D0000}"/>
    <cellStyle name="Currency 3 2 18" xfId="2724" xr:uid="{00000000-0005-0000-0000-0000880D0000}"/>
    <cellStyle name="Currency 3 2 18 2" xfId="12612" xr:uid="{00000000-0005-0000-0000-0000890D0000}"/>
    <cellStyle name="Currency 3 2 19" xfId="2725" xr:uid="{00000000-0005-0000-0000-00008A0D0000}"/>
    <cellStyle name="Currency 3 2 2" xfId="2726" xr:uid="{00000000-0005-0000-0000-00008B0D0000}"/>
    <cellStyle name="Currency 3 2 2 10" xfId="2727" xr:uid="{00000000-0005-0000-0000-00008C0D0000}"/>
    <cellStyle name="Currency 3 2 2 11" xfId="2728" xr:uid="{00000000-0005-0000-0000-00008D0D0000}"/>
    <cellStyle name="Currency 3 2 2 12" xfId="2729" xr:uid="{00000000-0005-0000-0000-00008E0D0000}"/>
    <cellStyle name="Currency 3 2 2 13" xfId="2730" xr:uid="{00000000-0005-0000-0000-00008F0D0000}"/>
    <cellStyle name="Currency 3 2 2 14" xfId="2731" xr:uid="{00000000-0005-0000-0000-0000900D0000}"/>
    <cellStyle name="Currency 3 2 2 15" xfId="2732" xr:uid="{00000000-0005-0000-0000-0000910D0000}"/>
    <cellStyle name="Currency 3 2 2 16" xfId="2733" xr:uid="{00000000-0005-0000-0000-0000920D0000}"/>
    <cellStyle name="Currency 3 2 2 17" xfId="2734" xr:uid="{00000000-0005-0000-0000-0000930D0000}"/>
    <cellStyle name="Currency 3 2 2 18" xfId="2735" xr:uid="{00000000-0005-0000-0000-0000940D0000}"/>
    <cellStyle name="Currency 3 2 2 18 2" xfId="2736" xr:uid="{00000000-0005-0000-0000-0000950D0000}"/>
    <cellStyle name="Currency 3 2 2 18 3" xfId="12613" xr:uid="{00000000-0005-0000-0000-0000960D0000}"/>
    <cellStyle name="Currency 3 2 2 2" xfId="2737" xr:uid="{00000000-0005-0000-0000-0000970D0000}"/>
    <cellStyle name="Currency 3 2 2 2 10" xfId="2738" xr:uid="{00000000-0005-0000-0000-0000980D0000}"/>
    <cellStyle name="Currency 3 2 2 2 11" xfId="2739" xr:uid="{00000000-0005-0000-0000-0000990D0000}"/>
    <cellStyle name="Currency 3 2 2 2 12" xfId="2740" xr:uid="{00000000-0005-0000-0000-00009A0D0000}"/>
    <cellStyle name="Currency 3 2 2 2 13" xfId="2741" xr:uid="{00000000-0005-0000-0000-00009B0D0000}"/>
    <cellStyle name="Currency 3 2 2 2 14" xfId="2742" xr:uid="{00000000-0005-0000-0000-00009C0D0000}"/>
    <cellStyle name="Currency 3 2 2 2 15" xfId="2743" xr:uid="{00000000-0005-0000-0000-00009D0D0000}"/>
    <cellStyle name="Currency 3 2 2 2 16" xfId="2744" xr:uid="{00000000-0005-0000-0000-00009E0D0000}"/>
    <cellStyle name="Currency 3 2 2 2 17" xfId="2745" xr:uid="{00000000-0005-0000-0000-00009F0D0000}"/>
    <cellStyle name="Currency 3 2 2 2 18" xfId="2746" xr:uid="{00000000-0005-0000-0000-0000A00D0000}"/>
    <cellStyle name="Currency 3 2 2 2 18 2" xfId="2747" xr:uid="{00000000-0005-0000-0000-0000A10D0000}"/>
    <cellStyle name="Currency 3 2 2 2 2" xfId="2748" xr:uid="{00000000-0005-0000-0000-0000A20D0000}"/>
    <cellStyle name="Currency 3 2 2 2 2 2" xfId="2749" xr:uid="{00000000-0005-0000-0000-0000A30D0000}"/>
    <cellStyle name="Currency 3 2 2 2 2 2 2" xfId="2750" xr:uid="{00000000-0005-0000-0000-0000A40D0000}"/>
    <cellStyle name="Currency 3 2 2 2 2 2 3" xfId="2751" xr:uid="{00000000-0005-0000-0000-0000A50D0000}"/>
    <cellStyle name="Currency 3 2 2 2 2 2 4" xfId="2752" xr:uid="{00000000-0005-0000-0000-0000A60D0000}"/>
    <cellStyle name="Currency 3 2 2 2 2 2 5" xfId="2753" xr:uid="{00000000-0005-0000-0000-0000A70D0000}"/>
    <cellStyle name="Currency 3 2 2 2 2 3" xfId="2754" xr:uid="{00000000-0005-0000-0000-0000A80D0000}"/>
    <cellStyle name="Currency 3 2 2 2 2 4" xfId="2755" xr:uid="{00000000-0005-0000-0000-0000A90D0000}"/>
    <cellStyle name="Currency 3 2 2 2 2 5" xfId="2756" xr:uid="{00000000-0005-0000-0000-0000AA0D0000}"/>
    <cellStyle name="Currency 3 2 2 2 2 6" xfId="2757" xr:uid="{00000000-0005-0000-0000-0000AB0D0000}"/>
    <cellStyle name="Currency 3 2 2 2 2 6 2" xfId="2758" xr:uid="{00000000-0005-0000-0000-0000AC0D0000}"/>
    <cellStyle name="Currency 3 2 2 2 3" xfId="2759" xr:uid="{00000000-0005-0000-0000-0000AD0D0000}"/>
    <cellStyle name="Currency 3 2 2 2 4" xfId="2760" xr:uid="{00000000-0005-0000-0000-0000AE0D0000}"/>
    <cellStyle name="Currency 3 2 2 2 5" xfId="2761" xr:uid="{00000000-0005-0000-0000-0000AF0D0000}"/>
    <cellStyle name="Currency 3 2 2 2 6" xfId="2762" xr:uid="{00000000-0005-0000-0000-0000B00D0000}"/>
    <cellStyle name="Currency 3 2 2 2 7" xfId="2763" xr:uid="{00000000-0005-0000-0000-0000B10D0000}"/>
    <cellStyle name="Currency 3 2 2 2 8" xfId="2764" xr:uid="{00000000-0005-0000-0000-0000B20D0000}"/>
    <cellStyle name="Currency 3 2 2 2 9" xfId="2765" xr:uid="{00000000-0005-0000-0000-0000B30D0000}"/>
    <cellStyle name="Currency 3 2 2 3" xfId="2766" xr:uid="{00000000-0005-0000-0000-0000B40D0000}"/>
    <cellStyle name="Currency 3 2 2 3 2" xfId="2767" xr:uid="{00000000-0005-0000-0000-0000B50D0000}"/>
    <cellStyle name="Currency 3 2 2 3 2 2" xfId="2768" xr:uid="{00000000-0005-0000-0000-0000B60D0000}"/>
    <cellStyle name="Currency 3 2 2 4" xfId="2769" xr:uid="{00000000-0005-0000-0000-0000B70D0000}"/>
    <cellStyle name="Currency 3 2 2 4 2" xfId="2770" xr:uid="{00000000-0005-0000-0000-0000B80D0000}"/>
    <cellStyle name="Currency 3 2 2 4 2 2" xfId="2771" xr:uid="{00000000-0005-0000-0000-0000B90D0000}"/>
    <cellStyle name="Currency 3 2 2 5" xfId="2772" xr:uid="{00000000-0005-0000-0000-0000BA0D0000}"/>
    <cellStyle name="Currency 3 2 2 5 2" xfId="2773" xr:uid="{00000000-0005-0000-0000-0000BB0D0000}"/>
    <cellStyle name="Currency 3 2 2 5 2 2" xfId="2774" xr:uid="{00000000-0005-0000-0000-0000BC0D0000}"/>
    <cellStyle name="Currency 3 2 2 6" xfId="2775" xr:uid="{00000000-0005-0000-0000-0000BD0D0000}"/>
    <cellStyle name="Currency 3 2 2 6 2" xfId="2776" xr:uid="{00000000-0005-0000-0000-0000BE0D0000}"/>
    <cellStyle name="Currency 3 2 2 6 2 2" xfId="2777" xr:uid="{00000000-0005-0000-0000-0000BF0D0000}"/>
    <cellStyle name="Currency 3 2 2 7" xfId="2778" xr:uid="{00000000-0005-0000-0000-0000C00D0000}"/>
    <cellStyle name="Currency 3 2 2 7 2" xfId="2779" xr:uid="{00000000-0005-0000-0000-0000C10D0000}"/>
    <cellStyle name="Currency 3 2 2 7 2 2" xfId="2780" xr:uid="{00000000-0005-0000-0000-0000C20D0000}"/>
    <cellStyle name="Currency 3 2 2 8" xfId="2781" xr:uid="{00000000-0005-0000-0000-0000C30D0000}"/>
    <cellStyle name="Currency 3 2 2 8 2" xfId="2782" xr:uid="{00000000-0005-0000-0000-0000C40D0000}"/>
    <cellStyle name="Currency 3 2 2 8 2 2" xfId="2783" xr:uid="{00000000-0005-0000-0000-0000C50D0000}"/>
    <cellStyle name="Currency 3 2 2 9" xfId="2784" xr:uid="{00000000-0005-0000-0000-0000C60D0000}"/>
    <cellStyle name="Currency 3 2 2 9 2" xfId="2785" xr:uid="{00000000-0005-0000-0000-0000C70D0000}"/>
    <cellStyle name="Currency 3 2 2 9 2 2" xfId="2786" xr:uid="{00000000-0005-0000-0000-0000C80D0000}"/>
    <cellStyle name="Currency 3 2 20" xfId="2787" xr:uid="{00000000-0005-0000-0000-0000C90D0000}"/>
    <cellStyle name="Currency 3 2 21" xfId="2788" xr:uid="{00000000-0005-0000-0000-0000CA0D0000}"/>
    <cellStyle name="Currency 3 2 21 2" xfId="2789" xr:uid="{00000000-0005-0000-0000-0000CB0D0000}"/>
    <cellStyle name="Currency 3 2 3" xfId="2790" xr:uid="{00000000-0005-0000-0000-0000CC0D0000}"/>
    <cellStyle name="Currency 3 2 3 2" xfId="2791" xr:uid="{00000000-0005-0000-0000-0000CD0D0000}"/>
    <cellStyle name="Currency 3 2 3 2 2" xfId="2792" xr:uid="{00000000-0005-0000-0000-0000CE0D0000}"/>
    <cellStyle name="Currency 3 2 3 2 3" xfId="12614" xr:uid="{00000000-0005-0000-0000-0000CF0D0000}"/>
    <cellStyle name="Currency 3 2 4" xfId="2793" xr:uid="{00000000-0005-0000-0000-0000D00D0000}"/>
    <cellStyle name="Currency 3 2 4 2" xfId="2794" xr:uid="{00000000-0005-0000-0000-0000D10D0000}"/>
    <cellStyle name="Currency 3 2 4 2 2" xfId="2795" xr:uid="{00000000-0005-0000-0000-0000D20D0000}"/>
    <cellStyle name="Currency 3 2 4 2 3" xfId="12615" xr:uid="{00000000-0005-0000-0000-0000D30D0000}"/>
    <cellStyle name="Currency 3 2 5" xfId="2796" xr:uid="{00000000-0005-0000-0000-0000D40D0000}"/>
    <cellStyle name="Currency 3 2 5 2" xfId="2797" xr:uid="{00000000-0005-0000-0000-0000D50D0000}"/>
    <cellStyle name="Currency 3 2 5 2 2" xfId="2798" xr:uid="{00000000-0005-0000-0000-0000D60D0000}"/>
    <cellStyle name="Currency 3 2 5 2 3" xfId="12616" xr:uid="{00000000-0005-0000-0000-0000D70D0000}"/>
    <cellStyle name="Currency 3 2 6" xfId="2799" xr:uid="{00000000-0005-0000-0000-0000D80D0000}"/>
    <cellStyle name="Currency 3 2 6 2" xfId="2800" xr:uid="{00000000-0005-0000-0000-0000D90D0000}"/>
    <cellStyle name="Currency 3 2 6 2 2" xfId="2801" xr:uid="{00000000-0005-0000-0000-0000DA0D0000}"/>
    <cellStyle name="Currency 3 2 6 2 3" xfId="12617" xr:uid="{00000000-0005-0000-0000-0000DB0D0000}"/>
    <cellStyle name="Currency 3 2 7" xfId="2802" xr:uid="{00000000-0005-0000-0000-0000DC0D0000}"/>
    <cellStyle name="Currency 3 2 7 2" xfId="2803" xr:uid="{00000000-0005-0000-0000-0000DD0D0000}"/>
    <cellStyle name="Currency 3 2 7 2 2" xfId="2804" xr:uid="{00000000-0005-0000-0000-0000DE0D0000}"/>
    <cellStyle name="Currency 3 2 7 2 3" xfId="12618" xr:uid="{00000000-0005-0000-0000-0000DF0D0000}"/>
    <cellStyle name="Currency 3 2 8" xfId="2805" xr:uid="{00000000-0005-0000-0000-0000E00D0000}"/>
    <cellStyle name="Currency 3 2 8 2" xfId="2806" xr:uid="{00000000-0005-0000-0000-0000E10D0000}"/>
    <cellStyle name="Currency 3 2 8 2 2" xfId="2807" xr:uid="{00000000-0005-0000-0000-0000E20D0000}"/>
    <cellStyle name="Currency 3 2 8 2 3" xfId="12619" xr:uid="{00000000-0005-0000-0000-0000E30D0000}"/>
    <cellStyle name="Currency 3 2 9" xfId="2808" xr:uid="{00000000-0005-0000-0000-0000E40D0000}"/>
    <cellStyle name="Currency 3 2 9 2" xfId="2809" xr:uid="{00000000-0005-0000-0000-0000E50D0000}"/>
    <cellStyle name="Currency 3 2 9 2 2" xfId="2810" xr:uid="{00000000-0005-0000-0000-0000E60D0000}"/>
    <cellStyle name="Currency 3 2 9 2 3" xfId="12620" xr:uid="{00000000-0005-0000-0000-0000E70D0000}"/>
    <cellStyle name="Currency 3 20" xfId="2811" xr:uid="{00000000-0005-0000-0000-0000E80D0000}"/>
    <cellStyle name="Currency 3 20 2" xfId="2812" xr:uid="{00000000-0005-0000-0000-0000E90D0000}"/>
    <cellStyle name="Currency 3 20 2 2" xfId="2813" xr:uid="{00000000-0005-0000-0000-0000EA0D0000}"/>
    <cellStyle name="Currency 3 20 3" xfId="12621" xr:uid="{00000000-0005-0000-0000-0000EB0D0000}"/>
    <cellStyle name="Currency 3 21" xfId="2814" xr:uid="{00000000-0005-0000-0000-0000EC0D0000}"/>
    <cellStyle name="Currency 3 21 2" xfId="2815" xr:uid="{00000000-0005-0000-0000-0000ED0D0000}"/>
    <cellStyle name="Currency 3 21 3" xfId="12622" xr:uid="{00000000-0005-0000-0000-0000EE0D0000}"/>
    <cellStyle name="Currency 3 22" xfId="2816" xr:uid="{00000000-0005-0000-0000-0000EF0D0000}"/>
    <cellStyle name="Currency 3 22 2" xfId="2817" xr:uid="{00000000-0005-0000-0000-0000F00D0000}"/>
    <cellStyle name="Currency 3 22 3" xfId="12623" xr:uid="{00000000-0005-0000-0000-0000F10D0000}"/>
    <cellStyle name="Currency 3 23" xfId="2818" xr:uid="{00000000-0005-0000-0000-0000F20D0000}"/>
    <cellStyle name="Currency 3 23 2" xfId="2819" xr:uid="{00000000-0005-0000-0000-0000F30D0000}"/>
    <cellStyle name="Currency 3 23 3" xfId="12624" xr:uid="{00000000-0005-0000-0000-0000F40D0000}"/>
    <cellStyle name="Currency 3 24" xfId="2820" xr:uid="{00000000-0005-0000-0000-0000F50D0000}"/>
    <cellStyle name="Currency 3 24 2" xfId="2821" xr:uid="{00000000-0005-0000-0000-0000F60D0000}"/>
    <cellStyle name="Currency 3 24 3" xfId="12625" xr:uid="{00000000-0005-0000-0000-0000F70D0000}"/>
    <cellStyle name="Currency 3 25" xfId="2822" xr:uid="{00000000-0005-0000-0000-0000F80D0000}"/>
    <cellStyle name="Currency 3 25 2" xfId="2823" xr:uid="{00000000-0005-0000-0000-0000F90D0000}"/>
    <cellStyle name="Currency 3 25 3" xfId="12626" xr:uid="{00000000-0005-0000-0000-0000FA0D0000}"/>
    <cellStyle name="Currency 3 26" xfId="2824" xr:uid="{00000000-0005-0000-0000-0000FB0D0000}"/>
    <cellStyle name="Currency 3 26 2" xfId="2825" xr:uid="{00000000-0005-0000-0000-0000FC0D0000}"/>
    <cellStyle name="Currency 3 26 3" xfId="12627" xr:uid="{00000000-0005-0000-0000-0000FD0D0000}"/>
    <cellStyle name="Currency 3 27" xfId="2826" xr:uid="{00000000-0005-0000-0000-0000FE0D0000}"/>
    <cellStyle name="Currency 3 27 2" xfId="2827" xr:uid="{00000000-0005-0000-0000-0000FF0D0000}"/>
    <cellStyle name="Currency 3 27 3" xfId="12628" xr:uid="{00000000-0005-0000-0000-0000000E0000}"/>
    <cellStyle name="Currency 3 28" xfId="2828" xr:uid="{00000000-0005-0000-0000-0000010E0000}"/>
    <cellStyle name="Currency 3 28 2" xfId="2829" xr:uid="{00000000-0005-0000-0000-0000020E0000}"/>
    <cellStyle name="Currency 3 28 3" xfId="12629" xr:uid="{00000000-0005-0000-0000-0000030E0000}"/>
    <cellStyle name="Currency 3 29" xfId="2830" xr:uid="{00000000-0005-0000-0000-0000040E0000}"/>
    <cellStyle name="Currency 3 29 2" xfId="2831" xr:uid="{00000000-0005-0000-0000-0000050E0000}"/>
    <cellStyle name="Currency 3 29 3" xfId="12630" xr:uid="{00000000-0005-0000-0000-0000060E0000}"/>
    <cellStyle name="Currency 3 3" xfId="2832" xr:uid="{00000000-0005-0000-0000-0000070E0000}"/>
    <cellStyle name="Currency 3 3 10" xfId="2833" xr:uid="{00000000-0005-0000-0000-0000080E0000}"/>
    <cellStyle name="Currency 3 3 10 2" xfId="2834" xr:uid="{00000000-0005-0000-0000-0000090E0000}"/>
    <cellStyle name="Currency 3 3 11" xfId="2835" xr:uid="{00000000-0005-0000-0000-00000A0E0000}"/>
    <cellStyle name="Currency 3 3 11 2" xfId="2836" xr:uid="{00000000-0005-0000-0000-00000B0E0000}"/>
    <cellStyle name="Currency 3 3 12" xfId="2837" xr:uid="{00000000-0005-0000-0000-00000C0E0000}"/>
    <cellStyle name="Currency 3 3 13" xfId="2838" xr:uid="{00000000-0005-0000-0000-00000D0E0000}"/>
    <cellStyle name="Currency 3 3 14" xfId="2839" xr:uid="{00000000-0005-0000-0000-00000E0E0000}"/>
    <cellStyle name="Currency 3 3 14 2" xfId="2840" xr:uid="{00000000-0005-0000-0000-00000F0E0000}"/>
    <cellStyle name="Currency 3 3 15" xfId="2841" xr:uid="{00000000-0005-0000-0000-0000100E0000}"/>
    <cellStyle name="Currency 3 3 15 2" xfId="2842" xr:uid="{00000000-0005-0000-0000-0000110E0000}"/>
    <cellStyle name="Currency 3 3 16" xfId="12631" xr:uid="{00000000-0005-0000-0000-0000120E0000}"/>
    <cellStyle name="Currency 3 3 17" xfId="12632" xr:uid="{00000000-0005-0000-0000-0000130E0000}"/>
    <cellStyle name="Currency 3 3 2" xfId="2843" xr:uid="{00000000-0005-0000-0000-0000140E0000}"/>
    <cellStyle name="Currency 3 3 2 10" xfId="2844" xr:uid="{00000000-0005-0000-0000-0000150E0000}"/>
    <cellStyle name="Currency 3 3 2 10 2" xfId="2845" xr:uid="{00000000-0005-0000-0000-0000160E0000}"/>
    <cellStyle name="Currency 3 3 2 10 2 2" xfId="2846" xr:uid="{00000000-0005-0000-0000-0000170E0000}"/>
    <cellStyle name="Currency 3 3 2 10 3" xfId="2847" xr:uid="{00000000-0005-0000-0000-0000180E0000}"/>
    <cellStyle name="Currency 3 3 2 10 4" xfId="12633" xr:uid="{00000000-0005-0000-0000-0000190E0000}"/>
    <cellStyle name="Currency 3 3 2 10 5" xfId="12634" xr:uid="{00000000-0005-0000-0000-00001A0E0000}"/>
    <cellStyle name="Currency 3 3 2 11" xfId="2848" xr:uid="{00000000-0005-0000-0000-00001B0E0000}"/>
    <cellStyle name="Currency 3 3 2 11 2" xfId="2849" xr:uid="{00000000-0005-0000-0000-00001C0E0000}"/>
    <cellStyle name="Currency 3 3 2 11 2 2" xfId="2850" xr:uid="{00000000-0005-0000-0000-00001D0E0000}"/>
    <cellStyle name="Currency 3 3 2 11 3" xfId="2851" xr:uid="{00000000-0005-0000-0000-00001E0E0000}"/>
    <cellStyle name="Currency 3 3 2 11 4" xfId="12635" xr:uid="{00000000-0005-0000-0000-00001F0E0000}"/>
    <cellStyle name="Currency 3 3 2 11 5" xfId="12636" xr:uid="{00000000-0005-0000-0000-0000200E0000}"/>
    <cellStyle name="Currency 3 3 2 12" xfId="2852" xr:uid="{00000000-0005-0000-0000-0000210E0000}"/>
    <cellStyle name="Currency 3 3 2 12 2" xfId="2853" xr:uid="{00000000-0005-0000-0000-0000220E0000}"/>
    <cellStyle name="Currency 3 3 2 12 2 2" xfId="12637" xr:uid="{00000000-0005-0000-0000-0000230E0000}"/>
    <cellStyle name="Currency 3 3 2 12 3" xfId="12638" xr:uid="{00000000-0005-0000-0000-0000240E0000}"/>
    <cellStyle name="Currency 3 3 2 12 4" xfId="12639" xr:uid="{00000000-0005-0000-0000-0000250E0000}"/>
    <cellStyle name="Currency 3 3 2 13" xfId="2854" xr:uid="{00000000-0005-0000-0000-0000260E0000}"/>
    <cellStyle name="Currency 3 3 2 13 2" xfId="2855" xr:uid="{00000000-0005-0000-0000-0000270E0000}"/>
    <cellStyle name="Currency 3 3 2 13 2 2" xfId="12640" xr:uid="{00000000-0005-0000-0000-0000280E0000}"/>
    <cellStyle name="Currency 3 3 2 13 3" xfId="12641" xr:uid="{00000000-0005-0000-0000-0000290E0000}"/>
    <cellStyle name="Currency 3 3 2 13 4" xfId="12642" xr:uid="{00000000-0005-0000-0000-00002A0E0000}"/>
    <cellStyle name="Currency 3 3 2 14" xfId="2856" xr:uid="{00000000-0005-0000-0000-00002B0E0000}"/>
    <cellStyle name="Currency 3 3 2 15" xfId="2857" xr:uid="{00000000-0005-0000-0000-00002C0E0000}"/>
    <cellStyle name="Currency 3 3 2 2" xfId="2858" xr:uid="{00000000-0005-0000-0000-00002D0E0000}"/>
    <cellStyle name="Currency 3 3 2 2 2" xfId="2859" xr:uid="{00000000-0005-0000-0000-00002E0E0000}"/>
    <cellStyle name="Currency 3 3 2 2 2 2" xfId="2860" xr:uid="{00000000-0005-0000-0000-00002F0E0000}"/>
    <cellStyle name="Currency 3 3 2 2 2 3" xfId="12643" xr:uid="{00000000-0005-0000-0000-0000300E0000}"/>
    <cellStyle name="Currency 3 3 2 2 3" xfId="2861" xr:uid="{00000000-0005-0000-0000-0000310E0000}"/>
    <cellStyle name="Currency 3 3 2 2 4" xfId="12644" xr:uid="{00000000-0005-0000-0000-0000320E0000}"/>
    <cellStyle name="Currency 3 3 2 2 5" xfId="12645" xr:uid="{00000000-0005-0000-0000-0000330E0000}"/>
    <cellStyle name="Currency 3 3 2 3" xfId="2862" xr:uid="{00000000-0005-0000-0000-0000340E0000}"/>
    <cellStyle name="Currency 3 3 2 3 2" xfId="2863" xr:uid="{00000000-0005-0000-0000-0000350E0000}"/>
    <cellStyle name="Currency 3 3 2 3 2 2" xfId="2864" xr:uid="{00000000-0005-0000-0000-0000360E0000}"/>
    <cellStyle name="Currency 3 3 2 3 3" xfId="2865" xr:uid="{00000000-0005-0000-0000-0000370E0000}"/>
    <cellStyle name="Currency 3 3 2 3 4" xfId="12646" xr:uid="{00000000-0005-0000-0000-0000380E0000}"/>
    <cellStyle name="Currency 3 3 2 3 5" xfId="12647" xr:uid="{00000000-0005-0000-0000-0000390E0000}"/>
    <cellStyle name="Currency 3 3 2 4" xfId="2866" xr:uid="{00000000-0005-0000-0000-00003A0E0000}"/>
    <cellStyle name="Currency 3 3 2 4 2" xfId="2867" xr:uid="{00000000-0005-0000-0000-00003B0E0000}"/>
    <cellStyle name="Currency 3 3 2 4 2 2" xfId="2868" xr:uid="{00000000-0005-0000-0000-00003C0E0000}"/>
    <cellStyle name="Currency 3 3 2 4 3" xfId="2869" xr:uid="{00000000-0005-0000-0000-00003D0E0000}"/>
    <cellStyle name="Currency 3 3 2 4 4" xfId="12648" xr:uid="{00000000-0005-0000-0000-00003E0E0000}"/>
    <cellStyle name="Currency 3 3 2 4 5" xfId="12649" xr:uid="{00000000-0005-0000-0000-00003F0E0000}"/>
    <cellStyle name="Currency 3 3 2 5" xfId="2870" xr:uid="{00000000-0005-0000-0000-0000400E0000}"/>
    <cellStyle name="Currency 3 3 2 5 2" xfId="2871" xr:uid="{00000000-0005-0000-0000-0000410E0000}"/>
    <cellStyle name="Currency 3 3 2 5 2 2" xfId="2872" xr:uid="{00000000-0005-0000-0000-0000420E0000}"/>
    <cellStyle name="Currency 3 3 2 5 3" xfId="2873" xr:uid="{00000000-0005-0000-0000-0000430E0000}"/>
    <cellStyle name="Currency 3 3 2 5 4" xfId="12650" xr:uid="{00000000-0005-0000-0000-0000440E0000}"/>
    <cellStyle name="Currency 3 3 2 5 5" xfId="12651" xr:uid="{00000000-0005-0000-0000-0000450E0000}"/>
    <cellStyle name="Currency 3 3 2 6" xfId="2874" xr:uid="{00000000-0005-0000-0000-0000460E0000}"/>
    <cellStyle name="Currency 3 3 2 6 2" xfId="2875" xr:uid="{00000000-0005-0000-0000-0000470E0000}"/>
    <cellStyle name="Currency 3 3 2 6 2 2" xfId="2876" xr:uid="{00000000-0005-0000-0000-0000480E0000}"/>
    <cellStyle name="Currency 3 3 2 6 3" xfId="2877" xr:uid="{00000000-0005-0000-0000-0000490E0000}"/>
    <cellStyle name="Currency 3 3 2 6 4" xfId="12652" xr:uid="{00000000-0005-0000-0000-00004A0E0000}"/>
    <cellStyle name="Currency 3 3 2 6 5" xfId="12653" xr:uid="{00000000-0005-0000-0000-00004B0E0000}"/>
    <cellStyle name="Currency 3 3 2 7" xfId="2878" xr:uid="{00000000-0005-0000-0000-00004C0E0000}"/>
    <cellStyle name="Currency 3 3 2 7 2" xfId="2879" xr:uid="{00000000-0005-0000-0000-00004D0E0000}"/>
    <cellStyle name="Currency 3 3 2 7 2 2" xfId="2880" xr:uid="{00000000-0005-0000-0000-00004E0E0000}"/>
    <cellStyle name="Currency 3 3 2 7 3" xfId="2881" xr:uid="{00000000-0005-0000-0000-00004F0E0000}"/>
    <cellStyle name="Currency 3 3 2 7 4" xfId="12654" xr:uid="{00000000-0005-0000-0000-0000500E0000}"/>
    <cellStyle name="Currency 3 3 2 7 5" xfId="12655" xr:uid="{00000000-0005-0000-0000-0000510E0000}"/>
    <cellStyle name="Currency 3 3 2 8" xfId="2882" xr:uid="{00000000-0005-0000-0000-0000520E0000}"/>
    <cellStyle name="Currency 3 3 2 8 2" xfId="2883" xr:uid="{00000000-0005-0000-0000-0000530E0000}"/>
    <cellStyle name="Currency 3 3 2 8 2 2" xfId="2884" xr:uid="{00000000-0005-0000-0000-0000540E0000}"/>
    <cellStyle name="Currency 3 3 2 8 3" xfId="2885" xr:uid="{00000000-0005-0000-0000-0000550E0000}"/>
    <cellStyle name="Currency 3 3 2 8 4" xfId="12656" xr:uid="{00000000-0005-0000-0000-0000560E0000}"/>
    <cellStyle name="Currency 3 3 2 8 5" xfId="12657" xr:uid="{00000000-0005-0000-0000-0000570E0000}"/>
    <cellStyle name="Currency 3 3 2 9" xfId="2886" xr:uid="{00000000-0005-0000-0000-0000580E0000}"/>
    <cellStyle name="Currency 3 3 2 9 2" xfId="2887" xr:uid="{00000000-0005-0000-0000-0000590E0000}"/>
    <cellStyle name="Currency 3 3 2 9 2 2" xfId="2888" xr:uid="{00000000-0005-0000-0000-00005A0E0000}"/>
    <cellStyle name="Currency 3 3 2 9 3" xfId="2889" xr:uid="{00000000-0005-0000-0000-00005B0E0000}"/>
    <cellStyle name="Currency 3 3 2 9 4" xfId="12658" xr:uid="{00000000-0005-0000-0000-00005C0E0000}"/>
    <cellStyle name="Currency 3 3 2 9 5" xfId="12659" xr:uid="{00000000-0005-0000-0000-00005D0E0000}"/>
    <cellStyle name="Currency 3 3 3" xfId="2890" xr:uid="{00000000-0005-0000-0000-00005E0E0000}"/>
    <cellStyle name="Currency 3 3 3 2" xfId="2891" xr:uid="{00000000-0005-0000-0000-00005F0E0000}"/>
    <cellStyle name="Currency 3 3 3 3" xfId="2892" xr:uid="{00000000-0005-0000-0000-0000600E0000}"/>
    <cellStyle name="Currency 3 3 3 3 2" xfId="2893" xr:uid="{00000000-0005-0000-0000-0000610E0000}"/>
    <cellStyle name="Currency 3 3 4" xfId="2894" xr:uid="{00000000-0005-0000-0000-0000620E0000}"/>
    <cellStyle name="Currency 3 3 4 2" xfId="2895" xr:uid="{00000000-0005-0000-0000-0000630E0000}"/>
    <cellStyle name="Currency 3 3 4 3" xfId="2896" xr:uid="{00000000-0005-0000-0000-0000640E0000}"/>
    <cellStyle name="Currency 3 3 4 3 2" xfId="2897" xr:uid="{00000000-0005-0000-0000-0000650E0000}"/>
    <cellStyle name="Currency 3 3 5" xfId="2898" xr:uid="{00000000-0005-0000-0000-0000660E0000}"/>
    <cellStyle name="Currency 3 3 5 2" xfId="2899" xr:uid="{00000000-0005-0000-0000-0000670E0000}"/>
    <cellStyle name="Currency 3 3 5 3" xfId="2900" xr:uid="{00000000-0005-0000-0000-0000680E0000}"/>
    <cellStyle name="Currency 3 3 5 3 2" xfId="2901" xr:uid="{00000000-0005-0000-0000-0000690E0000}"/>
    <cellStyle name="Currency 3 3 6" xfId="2902" xr:uid="{00000000-0005-0000-0000-00006A0E0000}"/>
    <cellStyle name="Currency 3 3 6 2" xfId="2903" xr:uid="{00000000-0005-0000-0000-00006B0E0000}"/>
    <cellStyle name="Currency 3 3 6 3" xfId="2904" xr:uid="{00000000-0005-0000-0000-00006C0E0000}"/>
    <cellStyle name="Currency 3 3 6 3 2" xfId="2905" xr:uid="{00000000-0005-0000-0000-00006D0E0000}"/>
    <cellStyle name="Currency 3 3 7" xfId="2906" xr:uid="{00000000-0005-0000-0000-00006E0E0000}"/>
    <cellStyle name="Currency 3 3 7 2" xfId="2907" xr:uid="{00000000-0005-0000-0000-00006F0E0000}"/>
    <cellStyle name="Currency 3 3 7 3" xfId="2908" xr:uid="{00000000-0005-0000-0000-0000700E0000}"/>
    <cellStyle name="Currency 3 3 7 3 2" xfId="2909" xr:uid="{00000000-0005-0000-0000-0000710E0000}"/>
    <cellStyle name="Currency 3 3 8" xfId="2910" xr:uid="{00000000-0005-0000-0000-0000720E0000}"/>
    <cellStyle name="Currency 3 3 8 2" xfId="2911" xr:uid="{00000000-0005-0000-0000-0000730E0000}"/>
    <cellStyle name="Currency 3 3 8 3" xfId="2912" xr:uid="{00000000-0005-0000-0000-0000740E0000}"/>
    <cellStyle name="Currency 3 3 8 3 2" xfId="2913" xr:uid="{00000000-0005-0000-0000-0000750E0000}"/>
    <cellStyle name="Currency 3 3 9" xfId="2914" xr:uid="{00000000-0005-0000-0000-0000760E0000}"/>
    <cellStyle name="Currency 3 3 9 2" xfId="2915" xr:uid="{00000000-0005-0000-0000-0000770E0000}"/>
    <cellStyle name="Currency 3 30" xfId="2916" xr:uid="{00000000-0005-0000-0000-0000780E0000}"/>
    <cellStyle name="Currency 3 30 2" xfId="2917" xr:uid="{00000000-0005-0000-0000-0000790E0000}"/>
    <cellStyle name="Currency 3 30 3" xfId="12660" xr:uid="{00000000-0005-0000-0000-00007A0E0000}"/>
    <cellStyle name="Currency 3 31" xfId="2918" xr:uid="{00000000-0005-0000-0000-00007B0E0000}"/>
    <cellStyle name="Currency 3 31 2" xfId="2919" xr:uid="{00000000-0005-0000-0000-00007C0E0000}"/>
    <cellStyle name="Currency 3 31 3" xfId="12661" xr:uid="{00000000-0005-0000-0000-00007D0E0000}"/>
    <cellStyle name="Currency 3 32" xfId="2920" xr:uid="{00000000-0005-0000-0000-00007E0E0000}"/>
    <cellStyle name="Currency 3 32 2" xfId="2921" xr:uid="{00000000-0005-0000-0000-00007F0E0000}"/>
    <cellStyle name="Currency 3 32 3" xfId="12662" xr:uid="{00000000-0005-0000-0000-0000800E0000}"/>
    <cellStyle name="Currency 3 33" xfId="2922" xr:uid="{00000000-0005-0000-0000-0000810E0000}"/>
    <cellStyle name="Currency 3 33 2" xfId="2923" xr:uid="{00000000-0005-0000-0000-0000820E0000}"/>
    <cellStyle name="Currency 3 33 3" xfId="12663" xr:uid="{00000000-0005-0000-0000-0000830E0000}"/>
    <cellStyle name="Currency 3 34" xfId="2924" xr:uid="{00000000-0005-0000-0000-0000840E0000}"/>
    <cellStyle name="Currency 3 34 2" xfId="2925" xr:uid="{00000000-0005-0000-0000-0000850E0000}"/>
    <cellStyle name="Currency 3 34 3" xfId="12664" xr:uid="{00000000-0005-0000-0000-0000860E0000}"/>
    <cellStyle name="Currency 3 35" xfId="2926" xr:uid="{00000000-0005-0000-0000-0000870E0000}"/>
    <cellStyle name="Currency 3 35 2" xfId="2927" xr:uid="{00000000-0005-0000-0000-0000880E0000}"/>
    <cellStyle name="Currency 3 35 3" xfId="12665" xr:uid="{00000000-0005-0000-0000-0000890E0000}"/>
    <cellStyle name="Currency 3 36" xfId="2928" xr:uid="{00000000-0005-0000-0000-00008A0E0000}"/>
    <cellStyle name="Currency 3 36 2" xfId="2929" xr:uid="{00000000-0005-0000-0000-00008B0E0000}"/>
    <cellStyle name="Currency 3 36 3" xfId="12666" xr:uid="{00000000-0005-0000-0000-00008C0E0000}"/>
    <cellStyle name="Currency 3 37" xfId="2930" xr:uid="{00000000-0005-0000-0000-00008D0E0000}"/>
    <cellStyle name="Currency 3 37 2" xfId="2931" xr:uid="{00000000-0005-0000-0000-00008E0E0000}"/>
    <cellStyle name="Currency 3 37 3" xfId="12667" xr:uid="{00000000-0005-0000-0000-00008F0E0000}"/>
    <cellStyle name="Currency 3 38" xfId="2932" xr:uid="{00000000-0005-0000-0000-0000900E0000}"/>
    <cellStyle name="Currency 3 38 2" xfId="2933" xr:uid="{00000000-0005-0000-0000-0000910E0000}"/>
    <cellStyle name="Currency 3 38 3" xfId="12668" xr:uid="{00000000-0005-0000-0000-0000920E0000}"/>
    <cellStyle name="Currency 3 39" xfId="2934" xr:uid="{00000000-0005-0000-0000-0000930E0000}"/>
    <cellStyle name="Currency 3 39 2" xfId="2935" xr:uid="{00000000-0005-0000-0000-0000940E0000}"/>
    <cellStyle name="Currency 3 39 3" xfId="12669" xr:uid="{00000000-0005-0000-0000-0000950E0000}"/>
    <cellStyle name="Currency 3 4" xfId="2936" xr:uid="{00000000-0005-0000-0000-0000960E0000}"/>
    <cellStyle name="Currency 3 4 2" xfId="2937" xr:uid="{00000000-0005-0000-0000-0000970E0000}"/>
    <cellStyle name="Currency 3 4 2 2" xfId="2938" xr:uid="{00000000-0005-0000-0000-0000980E0000}"/>
    <cellStyle name="Currency 3 4 2 2 2" xfId="2939" xr:uid="{00000000-0005-0000-0000-0000990E0000}"/>
    <cellStyle name="Currency 3 4 2 3" xfId="2940" xr:uid="{00000000-0005-0000-0000-00009A0E0000}"/>
    <cellStyle name="Currency 3 4 2 4" xfId="2941" xr:uid="{00000000-0005-0000-0000-00009B0E0000}"/>
    <cellStyle name="Currency 3 4 2 5" xfId="2942" xr:uid="{00000000-0005-0000-0000-00009C0E0000}"/>
    <cellStyle name="Currency 3 4 3" xfId="2943" xr:uid="{00000000-0005-0000-0000-00009D0E0000}"/>
    <cellStyle name="Currency 3 4 4" xfId="2944" xr:uid="{00000000-0005-0000-0000-00009E0E0000}"/>
    <cellStyle name="Currency 3 4 5" xfId="2945" xr:uid="{00000000-0005-0000-0000-00009F0E0000}"/>
    <cellStyle name="Currency 3 4 6" xfId="2946" xr:uid="{00000000-0005-0000-0000-0000A00E0000}"/>
    <cellStyle name="Currency 3 4 6 2" xfId="2947" xr:uid="{00000000-0005-0000-0000-0000A10E0000}"/>
    <cellStyle name="Currency 3 4 7" xfId="12670" xr:uid="{00000000-0005-0000-0000-0000A20E0000}"/>
    <cellStyle name="Currency 3 40" xfId="2948" xr:uid="{00000000-0005-0000-0000-0000A30E0000}"/>
    <cellStyle name="Currency 3 40 2" xfId="2949" xr:uid="{00000000-0005-0000-0000-0000A40E0000}"/>
    <cellStyle name="Currency 3 40 3" xfId="12671" xr:uid="{00000000-0005-0000-0000-0000A50E0000}"/>
    <cellStyle name="Currency 3 41" xfId="2950" xr:uid="{00000000-0005-0000-0000-0000A60E0000}"/>
    <cellStyle name="Currency 3 41 2" xfId="2951" xr:uid="{00000000-0005-0000-0000-0000A70E0000}"/>
    <cellStyle name="Currency 3 41 3" xfId="12672" xr:uid="{00000000-0005-0000-0000-0000A80E0000}"/>
    <cellStyle name="Currency 3 42" xfId="2952" xr:uid="{00000000-0005-0000-0000-0000A90E0000}"/>
    <cellStyle name="Currency 3 42 2" xfId="2953" xr:uid="{00000000-0005-0000-0000-0000AA0E0000}"/>
    <cellStyle name="Currency 3 42 3" xfId="12673" xr:uid="{00000000-0005-0000-0000-0000AB0E0000}"/>
    <cellStyle name="Currency 3 43" xfId="2954" xr:uid="{00000000-0005-0000-0000-0000AC0E0000}"/>
    <cellStyle name="Currency 3 43 2" xfId="2955" xr:uid="{00000000-0005-0000-0000-0000AD0E0000}"/>
    <cellStyle name="Currency 3 43 3" xfId="12674" xr:uid="{00000000-0005-0000-0000-0000AE0E0000}"/>
    <cellStyle name="Currency 3 44" xfId="2956" xr:uid="{00000000-0005-0000-0000-0000AF0E0000}"/>
    <cellStyle name="Currency 3 44 2" xfId="2957" xr:uid="{00000000-0005-0000-0000-0000B00E0000}"/>
    <cellStyle name="Currency 3 44 3" xfId="12675" xr:uid="{00000000-0005-0000-0000-0000B10E0000}"/>
    <cellStyle name="Currency 3 45" xfId="2958" xr:uid="{00000000-0005-0000-0000-0000B20E0000}"/>
    <cellStyle name="Currency 3 45 2" xfId="2959" xr:uid="{00000000-0005-0000-0000-0000B30E0000}"/>
    <cellStyle name="Currency 3 45 3" xfId="12676" xr:uid="{00000000-0005-0000-0000-0000B40E0000}"/>
    <cellStyle name="Currency 3 46" xfId="2960" xr:uid="{00000000-0005-0000-0000-0000B50E0000}"/>
    <cellStyle name="Currency 3 46 2" xfId="2961" xr:uid="{00000000-0005-0000-0000-0000B60E0000}"/>
    <cellStyle name="Currency 3 46 3" xfId="12677" xr:uid="{00000000-0005-0000-0000-0000B70E0000}"/>
    <cellStyle name="Currency 3 47" xfId="2962" xr:uid="{00000000-0005-0000-0000-0000B80E0000}"/>
    <cellStyle name="Currency 3 47 2" xfId="2963" xr:uid="{00000000-0005-0000-0000-0000B90E0000}"/>
    <cellStyle name="Currency 3 47 3" xfId="12678" xr:uid="{00000000-0005-0000-0000-0000BA0E0000}"/>
    <cellStyle name="Currency 3 48" xfId="2964" xr:uid="{00000000-0005-0000-0000-0000BB0E0000}"/>
    <cellStyle name="Currency 3 48 2" xfId="2965" xr:uid="{00000000-0005-0000-0000-0000BC0E0000}"/>
    <cellStyle name="Currency 3 48 3" xfId="12679" xr:uid="{00000000-0005-0000-0000-0000BD0E0000}"/>
    <cellStyle name="Currency 3 49" xfId="2966" xr:uid="{00000000-0005-0000-0000-0000BE0E0000}"/>
    <cellStyle name="Currency 3 49 2" xfId="2967" xr:uid="{00000000-0005-0000-0000-0000BF0E0000}"/>
    <cellStyle name="Currency 3 49 3" xfId="12680" xr:uid="{00000000-0005-0000-0000-0000C00E0000}"/>
    <cellStyle name="Currency 3 5" xfId="2968" xr:uid="{00000000-0005-0000-0000-0000C10E0000}"/>
    <cellStyle name="Currency 3 5 2" xfId="2969" xr:uid="{00000000-0005-0000-0000-0000C20E0000}"/>
    <cellStyle name="Currency 3 5 2 2" xfId="12681" xr:uid="{00000000-0005-0000-0000-0000C30E0000}"/>
    <cellStyle name="Currency 3 5 3" xfId="2970" xr:uid="{00000000-0005-0000-0000-0000C40E0000}"/>
    <cellStyle name="Currency 3 5 3 2" xfId="2971" xr:uid="{00000000-0005-0000-0000-0000C50E0000}"/>
    <cellStyle name="Currency 3 5 4" xfId="12682" xr:uid="{00000000-0005-0000-0000-0000C60E0000}"/>
    <cellStyle name="Currency 3 50" xfId="2972" xr:uid="{00000000-0005-0000-0000-0000C70E0000}"/>
    <cellStyle name="Currency 3 50 2" xfId="2973" xr:uid="{00000000-0005-0000-0000-0000C80E0000}"/>
    <cellStyle name="Currency 3 50 3" xfId="12683" xr:uid="{00000000-0005-0000-0000-0000C90E0000}"/>
    <cellStyle name="Currency 3 51" xfId="2974" xr:uid="{00000000-0005-0000-0000-0000CA0E0000}"/>
    <cellStyle name="Currency 3 51 2" xfId="2975" xr:uid="{00000000-0005-0000-0000-0000CB0E0000}"/>
    <cellStyle name="Currency 3 51 3" xfId="12684" xr:uid="{00000000-0005-0000-0000-0000CC0E0000}"/>
    <cellStyle name="Currency 3 52" xfId="2976" xr:uid="{00000000-0005-0000-0000-0000CD0E0000}"/>
    <cellStyle name="Currency 3 52 2" xfId="2977" xr:uid="{00000000-0005-0000-0000-0000CE0E0000}"/>
    <cellStyle name="Currency 3 52 3" xfId="12685" xr:uid="{00000000-0005-0000-0000-0000CF0E0000}"/>
    <cellStyle name="Currency 3 53" xfId="2978" xr:uid="{00000000-0005-0000-0000-0000D00E0000}"/>
    <cellStyle name="Currency 3 53 2" xfId="2979" xr:uid="{00000000-0005-0000-0000-0000D10E0000}"/>
    <cellStyle name="Currency 3 53 3" xfId="12686" xr:uid="{00000000-0005-0000-0000-0000D20E0000}"/>
    <cellStyle name="Currency 3 54" xfId="2980" xr:uid="{00000000-0005-0000-0000-0000D30E0000}"/>
    <cellStyle name="Currency 3 54 2" xfId="2981" xr:uid="{00000000-0005-0000-0000-0000D40E0000}"/>
    <cellStyle name="Currency 3 54 3" xfId="12687" xr:uid="{00000000-0005-0000-0000-0000D50E0000}"/>
    <cellStyle name="Currency 3 55" xfId="2982" xr:uid="{00000000-0005-0000-0000-0000D60E0000}"/>
    <cellStyle name="Currency 3 55 2" xfId="2983" xr:uid="{00000000-0005-0000-0000-0000D70E0000}"/>
    <cellStyle name="Currency 3 55 3" xfId="12688" xr:uid="{00000000-0005-0000-0000-0000D80E0000}"/>
    <cellStyle name="Currency 3 56" xfId="2984" xr:uid="{00000000-0005-0000-0000-0000D90E0000}"/>
    <cellStyle name="Currency 3 56 2" xfId="2985" xr:uid="{00000000-0005-0000-0000-0000DA0E0000}"/>
    <cellStyle name="Currency 3 56 3" xfId="12689" xr:uid="{00000000-0005-0000-0000-0000DB0E0000}"/>
    <cellStyle name="Currency 3 57" xfId="2986" xr:uid="{00000000-0005-0000-0000-0000DC0E0000}"/>
    <cellStyle name="Currency 3 57 2" xfId="2987" xr:uid="{00000000-0005-0000-0000-0000DD0E0000}"/>
    <cellStyle name="Currency 3 57 3" xfId="12690" xr:uid="{00000000-0005-0000-0000-0000DE0E0000}"/>
    <cellStyle name="Currency 3 58" xfId="2988" xr:uid="{00000000-0005-0000-0000-0000DF0E0000}"/>
    <cellStyle name="Currency 3 58 2" xfId="2989" xr:uid="{00000000-0005-0000-0000-0000E00E0000}"/>
    <cellStyle name="Currency 3 58 3" xfId="12691" xr:uid="{00000000-0005-0000-0000-0000E10E0000}"/>
    <cellStyle name="Currency 3 59" xfId="2990" xr:uid="{00000000-0005-0000-0000-0000E20E0000}"/>
    <cellStyle name="Currency 3 59 2" xfId="2991" xr:uid="{00000000-0005-0000-0000-0000E30E0000}"/>
    <cellStyle name="Currency 3 59 3" xfId="12692" xr:uid="{00000000-0005-0000-0000-0000E40E0000}"/>
    <cellStyle name="Currency 3 6" xfId="2992" xr:uid="{00000000-0005-0000-0000-0000E50E0000}"/>
    <cellStyle name="Currency 3 6 2" xfId="2993" xr:uid="{00000000-0005-0000-0000-0000E60E0000}"/>
    <cellStyle name="Currency 3 6 2 2" xfId="12693" xr:uid="{00000000-0005-0000-0000-0000E70E0000}"/>
    <cellStyle name="Currency 3 6 3" xfId="2994" xr:uid="{00000000-0005-0000-0000-0000E80E0000}"/>
    <cellStyle name="Currency 3 6 3 2" xfId="2995" xr:uid="{00000000-0005-0000-0000-0000E90E0000}"/>
    <cellStyle name="Currency 3 6 4" xfId="12694" xr:uid="{00000000-0005-0000-0000-0000EA0E0000}"/>
    <cellStyle name="Currency 3 60" xfId="2996" xr:uid="{00000000-0005-0000-0000-0000EB0E0000}"/>
    <cellStyle name="Currency 3 60 2" xfId="2997" xr:uid="{00000000-0005-0000-0000-0000EC0E0000}"/>
    <cellStyle name="Currency 3 60 3" xfId="12695" xr:uid="{00000000-0005-0000-0000-0000ED0E0000}"/>
    <cellStyle name="Currency 3 61" xfId="2998" xr:uid="{00000000-0005-0000-0000-0000EE0E0000}"/>
    <cellStyle name="Currency 3 61 2" xfId="2999" xr:uid="{00000000-0005-0000-0000-0000EF0E0000}"/>
    <cellStyle name="Currency 3 61 3" xfId="12696" xr:uid="{00000000-0005-0000-0000-0000F00E0000}"/>
    <cellStyle name="Currency 3 62" xfId="3000" xr:uid="{00000000-0005-0000-0000-0000F10E0000}"/>
    <cellStyle name="Currency 3 62 2" xfId="3001" xr:uid="{00000000-0005-0000-0000-0000F20E0000}"/>
    <cellStyle name="Currency 3 63" xfId="3002" xr:uid="{00000000-0005-0000-0000-0000F30E0000}"/>
    <cellStyle name="Currency 3 63 2" xfId="3003" xr:uid="{00000000-0005-0000-0000-0000F40E0000}"/>
    <cellStyle name="Currency 3 64" xfId="3004" xr:uid="{00000000-0005-0000-0000-0000F50E0000}"/>
    <cellStyle name="Currency 3 64 2" xfId="3005" xr:uid="{00000000-0005-0000-0000-0000F60E0000}"/>
    <cellStyle name="Currency 3 65" xfId="3006" xr:uid="{00000000-0005-0000-0000-0000F70E0000}"/>
    <cellStyle name="Currency 3 65 2" xfId="3007" xr:uid="{00000000-0005-0000-0000-0000F80E0000}"/>
    <cellStyle name="Currency 3 66" xfId="3008" xr:uid="{00000000-0005-0000-0000-0000F90E0000}"/>
    <cellStyle name="Currency 3 66 2" xfId="3009" xr:uid="{00000000-0005-0000-0000-0000FA0E0000}"/>
    <cellStyle name="Currency 3 67" xfId="3010" xr:uid="{00000000-0005-0000-0000-0000FB0E0000}"/>
    <cellStyle name="Currency 3 67 2" xfId="3011" xr:uid="{00000000-0005-0000-0000-0000FC0E0000}"/>
    <cellStyle name="Currency 3 68" xfId="3012" xr:uid="{00000000-0005-0000-0000-0000FD0E0000}"/>
    <cellStyle name="Currency 3 68 2" xfId="3013" xr:uid="{00000000-0005-0000-0000-0000FE0E0000}"/>
    <cellStyle name="Currency 3 69" xfId="3014" xr:uid="{00000000-0005-0000-0000-0000FF0E0000}"/>
    <cellStyle name="Currency 3 69 2" xfId="3015" xr:uid="{00000000-0005-0000-0000-0000000F0000}"/>
    <cellStyle name="Currency 3 7" xfId="3016" xr:uid="{00000000-0005-0000-0000-0000010F0000}"/>
    <cellStyle name="Currency 3 7 2" xfId="3017" xr:uid="{00000000-0005-0000-0000-0000020F0000}"/>
    <cellStyle name="Currency 3 7 2 2" xfId="12697" xr:uid="{00000000-0005-0000-0000-0000030F0000}"/>
    <cellStyle name="Currency 3 7 3" xfId="3018" xr:uid="{00000000-0005-0000-0000-0000040F0000}"/>
    <cellStyle name="Currency 3 7 3 2" xfId="3019" xr:uid="{00000000-0005-0000-0000-0000050F0000}"/>
    <cellStyle name="Currency 3 7 4" xfId="12698" xr:uid="{00000000-0005-0000-0000-0000060F0000}"/>
    <cellStyle name="Currency 3 70" xfId="3020" xr:uid="{00000000-0005-0000-0000-0000070F0000}"/>
    <cellStyle name="Currency 3 70 2" xfId="3021" xr:uid="{00000000-0005-0000-0000-0000080F0000}"/>
    <cellStyle name="Currency 3 71" xfId="3022" xr:uid="{00000000-0005-0000-0000-0000090F0000}"/>
    <cellStyle name="Currency 3 71 2" xfId="3023" xr:uid="{00000000-0005-0000-0000-00000A0F0000}"/>
    <cellStyle name="Currency 3 72" xfId="3024" xr:uid="{00000000-0005-0000-0000-00000B0F0000}"/>
    <cellStyle name="Currency 3 72 2" xfId="3025" xr:uid="{00000000-0005-0000-0000-00000C0F0000}"/>
    <cellStyle name="Currency 3 73" xfId="3026" xr:uid="{00000000-0005-0000-0000-00000D0F0000}"/>
    <cellStyle name="Currency 3 73 2" xfId="3027" xr:uid="{00000000-0005-0000-0000-00000E0F0000}"/>
    <cellStyle name="Currency 3 74" xfId="3028" xr:uid="{00000000-0005-0000-0000-00000F0F0000}"/>
    <cellStyle name="Currency 3 74 2" xfId="3029" xr:uid="{00000000-0005-0000-0000-0000100F0000}"/>
    <cellStyle name="Currency 3 75" xfId="3030" xr:uid="{00000000-0005-0000-0000-0000110F0000}"/>
    <cellStyle name="Currency 3 75 2" xfId="3031" xr:uid="{00000000-0005-0000-0000-0000120F0000}"/>
    <cellStyle name="Currency 3 76" xfId="3032" xr:uid="{00000000-0005-0000-0000-0000130F0000}"/>
    <cellStyle name="Currency 3 76 2" xfId="3033" xr:uid="{00000000-0005-0000-0000-0000140F0000}"/>
    <cellStyle name="Currency 3 77" xfId="3034" xr:uid="{00000000-0005-0000-0000-0000150F0000}"/>
    <cellStyle name="Currency 3 77 2" xfId="3035" xr:uid="{00000000-0005-0000-0000-0000160F0000}"/>
    <cellStyle name="Currency 3 78" xfId="3036" xr:uid="{00000000-0005-0000-0000-0000170F0000}"/>
    <cellStyle name="Currency 3 78 2" xfId="3037" xr:uid="{00000000-0005-0000-0000-0000180F0000}"/>
    <cellStyle name="Currency 3 79" xfId="3038" xr:uid="{00000000-0005-0000-0000-0000190F0000}"/>
    <cellStyle name="Currency 3 79 2" xfId="3039" xr:uid="{00000000-0005-0000-0000-00001A0F0000}"/>
    <cellStyle name="Currency 3 8" xfId="3040" xr:uid="{00000000-0005-0000-0000-00001B0F0000}"/>
    <cellStyle name="Currency 3 8 2" xfId="3041" xr:uid="{00000000-0005-0000-0000-00001C0F0000}"/>
    <cellStyle name="Currency 3 8 2 2" xfId="12699" xr:uid="{00000000-0005-0000-0000-00001D0F0000}"/>
    <cellStyle name="Currency 3 8 3" xfId="3042" xr:uid="{00000000-0005-0000-0000-00001E0F0000}"/>
    <cellStyle name="Currency 3 8 3 2" xfId="3043" xr:uid="{00000000-0005-0000-0000-00001F0F0000}"/>
    <cellStyle name="Currency 3 8 4" xfId="12700" xr:uid="{00000000-0005-0000-0000-0000200F0000}"/>
    <cellStyle name="Currency 3 80" xfId="3044" xr:uid="{00000000-0005-0000-0000-0000210F0000}"/>
    <cellStyle name="Currency 3 80 2" xfId="3045" xr:uid="{00000000-0005-0000-0000-0000220F0000}"/>
    <cellStyle name="Currency 3 81" xfId="3046" xr:uid="{00000000-0005-0000-0000-0000230F0000}"/>
    <cellStyle name="Currency 3 81 2" xfId="3047" xr:uid="{00000000-0005-0000-0000-0000240F0000}"/>
    <cellStyle name="Currency 3 82" xfId="3048" xr:uid="{00000000-0005-0000-0000-0000250F0000}"/>
    <cellStyle name="Currency 3 82 2" xfId="3049" xr:uid="{00000000-0005-0000-0000-0000260F0000}"/>
    <cellStyle name="Currency 3 83" xfId="3050" xr:uid="{00000000-0005-0000-0000-0000270F0000}"/>
    <cellStyle name="Currency 3 83 2" xfId="3051" xr:uid="{00000000-0005-0000-0000-0000280F0000}"/>
    <cellStyle name="Currency 3 84" xfId="3052" xr:uid="{00000000-0005-0000-0000-0000290F0000}"/>
    <cellStyle name="Currency 3 84 2" xfId="3053" xr:uid="{00000000-0005-0000-0000-00002A0F0000}"/>
    <cellStyle name="Currency 3 85" xfId="3054" xr:uid="{00000000-0005-0000-0000-00002B0F0000}"/>
    <cellStyle name="Currency 3 85 2" xfId="3055" xr:uid="{00000000-0005-0000-0000-00002C0F0000}"/>
    <cellStyle name="Currency 3 86" xfId="3056" xr:uid="{00000000-0005-0000-0000-00002D0F0000}"/>
    <cellStyle name="Currency 3 86 2" xfId="3057" xr:uid="{00000000-0005-0000-0000-00002E0F0000}"/>
    <cellStyle name="Currency 3 87" xfId="3058" xr:uid="{00000000-0005-0000-0000-00002F0F0000}"/>
    <cellStyle name="Currency 3 87 2" xfId="3059" xr:uid="{00000000-0005-0000-0000-0000300F0000}"/>
    <cellStyle name="Currency 3 88" xfId="3060" xr:uid="{00000000-0005-0000-0000-0000310F0000}"/>
    <cellStyle name="Currency 3 88 2" xfId="3061" xr:uid="{00000000-0005-0000-0000-0000320F0000}"/>
    <cellStyle name="Currency 3 89" xfId="3062" xr:uid="{00000000-0005-0000-0000-0000330F0000}"/>
    <cellStyle name="Currency 3 89 2" xfId="3063" xr:uid="{00000000-0005-0000-0000-0000340F0000}"/>
    <cellStyle name="Currency 3 9" xfId="3064" xr:uid="{00000000-0005-0000-0000-0000350F0000}"/>
    <cellStyle name="Currency 3 9 2" xfId="3065" xr:uid="{00000000-0005-0000-0000-0000360F0000}"/>
    <cellStyle name="Currency 3 9 2 2" xfId="12701" xr:uid="{00000000-0005-0000-0000-0000370F0000}"/>
    <cellStyle name="Currency 3 9 3" xfId="3066" xr:uid="{00000000-0005-0000-0000-0000380F0000}"/>
    <cellStyle name="Currency 3 9 3 2" xfId="3067" xr:uid="{00000000-0005-0000-0000-0000390F0000}"/>
    <cellStyle name="Currency 3 9 4" xfId="12702" xr:uid="{00000000-0005-0000-0000-00003A0F0000}"/>
    <cellStyle name="Currency 3 90" xfId="3068" xr:uid="{00000000-0005-0000-0000-00003B0F0000}"/>
    <cellStyle name="Currency 3 90 2" xfId="3069" xr:uid="{00000000-0005-0000-0000-00003C0F0000}"/>
    <cellStyle name="Currency 3 91" xfId="3070" xr:uid="{00000000-0005-0000-0000-00003D0F0000}"/>
    <cellStyle name="Currency 3 91 2" xfId="3071" xr:uid="{00000000-0005-0000-0000-00003E0F0000}"/>
    <cellStyle name="Currency 3 92" xfId="3072" xr:uid="{00000000-0005-0000-0000-00003F0F0000}"/>
    <cellStyle name="Currency 3 92 2" xfId="3073" xr:uid="{00000000-0005-0000-0000-0000400F0000}"/>
    <cellStyle name="Currency 3 92 2 2" xfId="3074" xr:uid="{00000000-0005-0000-0000-0000410F0000}"/>
    <cellStyle name="Currency 3 92 2 3" xfId="12703" xr:uid="{00000000-0005-0000-0000-0000420F0000}"/>
    <cellStyle name="Currency 3 92 3" xfId="3075" xr:uid="{00000000-0005-0000-0000-0000430F0000}"/>
    <cellStyle name="Currency 3 92 4" xfId="12704" xr:uid="{00000000-0005-0000-0000-0000440F0000}"/>
    <cellStyle name="Currency 3 93" xfId="3076" xr:uid="{00000000-0005-0000-0000-0000450F0000}"/>
    <cellStyle name="Currency 3 93 2" xfId="3077" xr:uid="{00000000-0005-0000-0000-0000460F0000}"/>
    <cellStyle name="Currency 3 94" xfId="3078" xr:uid="{00000000-0005-0000-0000-0000470F0000}"/>
    <cellStyle name="Currency 3 94 2" xfId="3079" xr:uid="{00000000-0005-0000-0000-0000480F0000}"/>
    <cellStyle name="Currency 3 95" xfId="3080" xr:uid="{00000000-0005-0000-0000-0000490F0000}"/>
    <cellStyle name="Currency 3 95 2" xfId="3081" xr:uid="{00000000-0005-0000-0000-00004A0F0000}"/>
    <cellStyle name="Currency 3 96" xfId="3082" xr:uid="{00000000-0005-0000-0000-00004B0F0000}"/>
    <cellStyle name="Currency 3 96 2" xfId="3083" xr:uid="{00000000-0005-0000-0000-00004C0F0000}"/>
    <cellStyle name="Currency 3 97" xfId="3084" xr:uid="{00000000-0005-0000-0000-00004D0F0000}"/>
    <cellStyle name="Currency 3 97 2" xfId="3085" xr:uid="{00000000-0005-0000-0000-00004E0F0000}"/>
    <cellStyle name="Currency 3 98" xfId="3086" xr:uid="{00000000-0005-0000-0000-00004F0F0000}"/>
    <cellStyle name="Currency 3 98 2" xfId="3087" xr:uid="{00000000-0005-0000-0000-0000500F0000}"/>
    <cellStyle name="Currency 3 99" xfId="3088" xr:uid="{00000000-0005-0000-0000-0000510F0000}"/>
    <cellStyle name="Currency 3 99 2" xfId="3089" xr:uid="{00000000-0005-0000-0000-0000520F0000}"/>
    <cellStyle name="Currency 30" xfId="12705" xr:uid="{00000000-0005-0000-0000-0000530F0000}"/>
    <cellStyle name="Currency 31" xfId="12706" xr:uid="{00000000-0005-0000-0000-0000540F0000}"/>
    <cellStyle name="Currency 32" xfId="12707" xr:uid="{00000000-0005-0000-0000-0000550F0000}"/>
    <cellStyle name="Currency 33" xfId="12708" xr:uid="{00000000-0005-0000-0000-0000560F0000}"/>
    <cellStyle name="Currency 34" xfId="12709" xr:uid="{00000000-0005-0000-0000-0000570F0000}"/>
    <cellStyle name="Currency 35" xfId="12710" xr:uid="{00000000-0005-0000-0000-0000580F0000}"/>
    <cellStyle name="Currency 36" xfId="12711" xr:uid="{00000000-0005-0000-0000-0000590F0000}"/>
    <cellStyle name="Currency 4" xfId="3090" xr:uid="{00000000-0005-0000-0000-00005A0F0000}"/>
    <cellStyle name="Currency 4 10" xfId="3091" xr:uid="{00000000-0005-0000-0000-00005B0F0000}"/>
    <cellStyle name="Currency 4 10 2" xfId="3092" xr:uid="{00000000-0005-0000-0000-00005C0F0000}"/>
    <cellStyle name="Currency 4 11" xfId="3093" xr:uid="{00000000-0005-0000-0000-00005D0F0000}"/>
    <cellStyle name="Currency 4 11 2" xfId="3094" xr:uid="{00000000-0005-0000-0000-00005E0F0000}"/>
    <cellStyle name="Currency 4 12" xfId="3095" xr:uid="{00000000-0005-0000-0000-00005F0F0000}"/>
    <cellStyle name="Currency 4 12 2" xfId="3096" xr:uid="{00000000-0005-0000-0000-0000600F0000}"/>
    <cellStyle name="Currency 4 13" xfId="3097" xr:uid="{00000000-0005-0000-0000-0000610F0000}"/>
    <cellStyle name="Currency 4 13 2" xfId="3098" xr:uid="{00000000-0005-0000-0000-0000620F0000}"/>
    <cellStyle name="Currency 4 14" xfId="3099" xr:uid="{00000000-0005-0000-0000-0000630F0000}"/>
    <cellStyle name="Currency 4 14 2" xfId="3100" xr:uid="{00000000-0005-0000-0000-0000640F0000}"/>
    <cellStyle name="Currency 4 15" xfId="3101" xr:uid="{00000000-0005-0000-0000-0000650F0000}"/>
    <cellStyle name="Currency 4 15 2" xfId="3102" xr:uid="{00000000-0005-0000-0000-0000660F0000}"/>
    <cellStyle name="Currency 4 16" xfId="3103" xr:uid="{00000000-0005-0000-0000-0000670F0000}"/>
    <cellStyle name="Currency 4 16 2" xfId="3104" xr:uid="{00000000-0005-0000-0000-0000680F0000}"/>
    <cellStyle name="Currency 4 17" xfId="3105" xr:uid="{00000000-0005-0000-0000-0000690F0000}"/>
    <cellStyle name="Currency 4 17 2" xfId="3106" xr:uid="{00000000-0005-0000-0000-00006A0F0000}"/>
    <cellStyle name="Currency 4 18" xfId="3107" xr:uid="{00000000-0005-0000-0000-00006B0F0000}"/>
    <cellStyle name="Currency 4 18 2" xfId="3108" xr:uid="{00000000-0005-0000-0000-00006C0F0000}"/>
    <cellStyle name="Currency 4 19" xfId="3109" xr:uid="{00000000-0005-0000-0000-00006D0F0000}"/>
    <cellStyle name="Currency 4 19 2" xfId="3110" xr:uid="{00000000-0005-0000-0000-00006E0F0000}"/>
    <cellStyle name="Currency 4 2" xfId="3111" xr:uid="{00000000-0005-0000-0000-00006F0F0000}"/>
    <cellStyle name="Currency 4 2 10" xfId="3112" xr:uid="{00000000-0005-0000-0000-0000700F0000}"/>
    <cellStyle name="Currency 4 2 2" xfId="3113" xr:uid="{00000000-0005-0000-0000-0000710F0000}"/>
    <cellStyle name="Currency 4 2 2 2" xfId="3114" xr:uid="{00000000-0005-0000-0000-0000720F0000}"/>
    <cellStyle name="Currency 4 2 2 2 2" xfId="3115" xr:uid="{00000000-0005-0000-0000-0000730F0000}"/>
    <cellStyle name="Currency 4 2 2 3" xfId="3116" xr:uid="{00000000-0005-0000-0000-0000740F0000}"/>
    <cellStyle name="Currency 4 2 2 3 2" xfId="3117" xr:uid="{00000000-0005-0000-0000-0000750F0000}"/>
    <cellStyle name="Currency 4 2 2 4" xfId="3118" xr:uid="{00000000-0005-0000-0000-0000760F0000}"/>
    <cellStyle name="Currency 4 2 2 4 2" xfId="3119" xr:uid="{00000000-0005-0000-0000-0000770F0000}"/>
    <cellStyle name="Currency 4 2 2 5" xfId="3120" xr:uid="{00000000-0005-0000-0000-0000780F0000}"/>
    <cellStyle name="Currency 4 2 2 5 2" xfId="3121" xr:uid="{00000000-0005-0000-0000-0000790F0000}"/>
    <cellStyle name="Currency 4 2 2 6" xfId="3122" xr:uid="{00000000-0005-0000-0000-00007A0F0000}"/>
    <cellStyle name="Currency 4 2 2 6 2" xfId="3123" xr:uid="{00000000-0005-0000-0000-00007B0F0000}"/>
    <cellStyle name="Currency 4 2 2 7" xfId="3124" xr:uid="{00000000-0005-0000-0000-00007C0F0000}"/>
    <cellStyle name="Currency 4 2 2 7 2" xfId="3125" xr:uid="{00000000-0005-0000-0000-00007D0F0000}"/>
    <cellStyle name="Currency 4 2 2 8" xfId="3126" xr:uid="{00000000-0005-0000-0000-00007E0F0000}"/>
    <cellStyle name="Currency 4 2 2 8 2" xfId="3127" xr:uid="{00000000-0005-0000-0000-00007F0F0000}"/>
    <cellStyle name="Currency 4 2 2 9" xfId="3128" xr:uid="{00000000-0005-0000-0000-0000800F0000}"/>
    <cellStyle name="Currency 4 2 2 9 2" xfId="3129" xr:uid="{00000000-0005-0000-0000-0000810F0000}"/>
    <cellStyle name="Currency 4 2 3" xfId="3130" xr:uid="{00000000-0005-0000-0000-0000820F0000}"/>
    <cellStyle name="Currency 4 2 3 2" xfId="12712" xr:uid="{00000000-0005-0000-0000-0000830F0000}"/>
    <cellStyle name="Currency 4 2 4" xfId="3131" xr:uid="{00000000-0005-0000-0000-0000840F0000}"/>
    <cellStyle name="Currency 4 2 4 2" xfId="12713" xr:uid="{00000000-0005-0000-0000-0000850F0000}"/>
    <cellStyle name="Currency 4 2 5" xfId="3132" xr:uid="{00000000-0005-0000-0000-0000860F0000}"/>
    <cellStyle name="Currency 4 2 6" xfId="3133" xr:uid="{00000000-0005-0000-0000-0000870F0000}"/>
    <cellStyle name="Currency 4 2 7" xfId="3134" xr:uid="{00000000-0005-0000-0000-0000880F0000}"/>
    <cellStyle name="Currency 4 2 8" xfId="3135" xr:uid="{00000000-0005-0000-0000-0000890F0000}"/>
    <cellStyle name="Currency 4 2 9" xfId="3136" xr:uid="{00000000-0005-0000-0000-00008A0F0000}"/>
    <cellStyle name="Currency 4 20" xfId="3137" xr:uid="{00000000-0005-0000-0000-00008B0F0000}"/>
    <cellStyle name="Currency 4 20 2" xfId="3138" xr:uid="{00000000-0005-0000-0000-00008C0F0000}"/>
    <cellStyle name="Currency 4 21" xfId="3139" xr:uid="{00000000-0005-0000-0000-00008D0F0000}"/>
    <cellStyle name="Currency 4 21 2" xfId="3140" xr:uid="{00000000-0005-0000-0000-00008E0F0000}"/>
    <cellStyle name="Currency 4 22" xfId="3141" xr:uid="{00000000-0005-0000-0000-00008F0F0000}"/>
    <cellStyle name="Currency 4 22 2" xfId="3142" xr:uid="{00000000-0005-0000-0000-0000900F0000}"/>
    <cellStyle name="Currency 4 23" xfId="3143" xr:uid="{00000000-0005-0000-0000-0000910F0000}"/>
    <cellStyle name="Currency 4 23 2" xfId="3144" xr:uid="{00000000-0005-0000-0000-0000920F0000}"/>
    <cellStyle name="Currency 4 24" xfId="3145" xr:uid="{00000000-0005-0000-0000-0000930F0000}"/>
    <cellStyle name="Currency 4 24 2" xfId="3146" xr:uid="{00000000-0005-0000-0000-0000940F0000}"/>
    <cellStyle name="Currency 4 25" xfId="3147" xr:uid="{00000000-0005-0000-0000-0000950F0000}"/>
    <cellStyle name="Currency 4 25 2" xfId="3148" xr:uid="{00000000-0005-0000-0000-0000960F0000}"/>
    <cellStyle name="Currency 4 26" xfId="3149" xr:uid="{00000000-0005-0000-0000-0000970F0000}"/>
    <cellStyle name="Currency 4 26 2" xfId="3150" xr:uid="{00000000-0005-0000-0000-0000980F0000}"/>
    <cellStyle name="Currency 4 27" xfId="3151" xr:uid="{00000000-0005-0000-0000-0000990F0000}"/>
    <cellStyle name="Currency 4 27 2" xfId="3152" xr:uid="{00000000-0005-0000-0000-00009A0F0000}"/>
    <cellStyle name="Currency 4 28" xfId="3153" xr:uid="{00000000-0005-0000-0000-00009B0F0000}"/>
    <cellStyle name="Currency 4 28 2" xfId="3154" xr:uid="{00000000-0005-0000-0000-00009C0F0000}"/>
    <cellStyle name="Currency 4 29" xfId="3155" xr:uid="{00000000-0005-0000-0000-00009D0F0000}"/>
    <cellStyle name="Currency 4 29 2" xfId="3156" xr:uid="{00000000-0005-0000-0000-00009E0F0000}"/>
    <cellStyle name="Currency 4 3" xfId="3157" xr:uid="{00000000-0005-0000-0000-00009F0F0000}"/>
    <cellStyle name="Currency 4 3 2" xfId="3158" xr:uid="{00000000-0005-0000-0000-0000A00F0000}"/>
    <cellStyle name="Currency 4 30" xfId="3159" xr:uid="{00000000-0005-0000-0000-0000A10F0000}"/>
    <cellStyle name="Currency 4 30 2" xfId="3160" xr:uid="{00000000-0005-0000-0000-0000A20F0000}"/>
    <cellStyle name="Currency 4 31" xfId="3161" xr:uid="{00000000-0005-0000-0000-0000A30F0000}"/>
    <cellStyle name="Currency 4 31 2" xfId="3162" xr:uid="{00000000-0005-0000-0000-0000A40F0000}"/>
    <cellStyle name="Currency 4 32" xfId="3163" xr:uid="{00000000-0005-0000-0000-0000A50F0000}"/>
    <cellStyle name="Currency 4 32 2" xfId="3164" xr:uid="{00000000-0005-0000-0000-0000A60F0000}"/>
    <cellStyle name="Currency 4 33" xfId="3165" xr:uid="{00000000-0005-0000-0000-0000A70F0000}"/>
    <cellStyle name="Currency 4 33 2" xfId="3166" xr:uid="{00000000-0005-0000-0000-0000A80F0000}"/>
    <cellStyle name="Currency 4 34" xfId="3167" xr:uid="{00000000-0005-0000-0000-0000A90F0000}"/>
    <cellStyle name="Currency 4 34 2" xfId="3168" xr:uid="{00000000-0005-0000-0000-0000AA0F0000}"/>
    <cellStyle name="Currency 4 35" xfId="3169" xr:uid="{00000000-0005-0000-0000-0000AB0F0000}"/>
    <cellStyle name="Currency 4 35 2" xfId="3170" xr:uid="{00000000-0005-0000-0000-0000AC0F0000}"/>
    <cellStyle name="Currency 4 36" xfId="3171" xr:uid="{00000000-0005-0000-0000-0000AD0F0000}"/>
    <cellStyle name="Currency 4 36 2" xfId="3172" xr:uid="{00000000-0005-0000-0000-0000AE0F0000}"/>
    <cellStyle name="Currency 4 37" xfId="3173" xr:uid="{00000000-0005-0000-0000-0000AF0F0000}"/>
    <cellStyle name="Currency 4 37 2" xfId="3174" xr:uid="{00000000-0005-0000-0000-0000B00F0000}"/>
    <cellStyle name="Currency 4 38" xfId="3175" xr:uid="{00000000-0005-0000-0000-0000B10F0000}"/>
    <cellStyle name="Currency 4 38 2" xfId="3176" xr:uid="{00000000-0005-0000-0000-0000B20F0000}"/>
    <cellStyle name="Currency 4 39" xfId="3177" xr:uid="{00000000-0005-0000-0000-0000B30F0000}"/>
    <cellStyle name="Currency 4 39 2" xfId="3178" xr:uid="{00000000-0005-0000-0000-0000B40F0000}"/>
    <cellStyle name="Currency 4 4" xfId="3179" xr:uid="{00000000-0005-0000-0000-0000B50F0000}"/>
    <cellStyle name="Currency 4 4 2" xfId="3180" xr:uid="{00000000-0005-0000-0000-0000B60F0000}"/>
    <cellStyle name="Currency 4 40" xfId="3181" xr:uid="{00000000-0005-0000-0000-0000B70F0000}"/>
    <cellStyle name="Currency 4 40 2" xfId="3182" xr:uid="{00000000-0005-0000-0000-0000B80F0000}"/>
    <cellStyle name="Currency 4 41" xfId="3183" xr:uid="{00000000-0005-0000-0000-0000B90F0000}"/>
    <cellStyle name="Currency 4 41 2" xfId="3184" xr:uid="{00000000-0005-0000-0000-0000BA0F0000}"/>
    <cellStyle name="Currency 4 42" xfId="3185" xr:uid="{00000000-0005-0000-0000-0000BB0F0000}"/>
    <cellStyle name="Currency 4 42 2" xfId="3186" xr:uid="{00000000-0005-0000-0000-0000BC0F0000}"/>
    <cellStyle name="Currency 4 43" xfId="3187" xr:uid="{00000000-0005-0000-0000-0000BD0F0000}"/>
    <cellStyle name="Currency 4 43 2" xfId="3188" xr:uid="{00000000-0005-0000-0000-0000BE0F0000}"/>
    <cellStyle name="Currency 4 44" xfId="3189" xr:uid="{00000000-0005-0000-0000-0000BF0F0000}"/>
    <cellStyle name="Currency 4 44 2" xfId="3190" xr:uid="{00000000-0005-0000-0000-0000C00F0000}"/>
    <cellStyle name="Currency 4 45" xfId="3191" xr:uid="{00000000-0005-0000-0000-0000C10F0000}"/>
    <cellStyle name="Currency 4 45 2" xfId="3192" xr:uid="{00000000-0005-0000-0000-0000C20F0000}"/>
    <cellStyle name="Currency 4 46" xfId="3193" xr:uid="{00000000-0005-0000-0000-0000C30F0000}"/>
    <cellStyle name="Currency 4 46 2" xfId="3194" xr:uid="{00000000-0005-0000-0000-0000C40F0000}"/>
    <cellStyle name="Currency 4 47" xfId="3195" xr:uid="{00000000-0005-0000-0000-0000C50F0000}"/>
    <cellStyle name="Currency 4 5" xfId="3196" xr:uid="{00000000-0005-0000-0000-0000C60F0000}"/>
    <cellStyle name="Currency 4 5 2" xfId="3197" xr:uid="{00000000-0005-0000-0000-0000C70F0000}"/>
    <cellStyle name="Currency 4 6" xfId="3198" xr:uid="{00000000-0005-0000-0000-0000C80F0000}"/>
    <cellStyle name="Currency 4 6 2" xfId="3199" xr:uid="{00000000-0005-0000-0000-0000C90F0000}"/>
    <cellStyle name="Currency 4 7" xfId="3200" xr:uid="{00000000-0005-0000-0000-0000CA0F0000}"/>
    <cellStyle name="Currency 4 7 2" xfId="3201" xr:uid="{00000000-0005-0000-0000-0000CB0F0000}"/>
    <cellStyle name="Currency 4 8" xfId="3202" xr:uid="{00000000-0005-0000-0000-0000CC0F0000}"/>
    <cellStyle name="Currency 4 8 2" xfId="3203" xr:uid="{00000000-0005-0000-0000-0000CD0F0000}"/>
    <cellStyle name="Currency 4 9" xfId="3204" xr:uid="{00000000-0005-0000-0000-0000CE0F0000}"/>
    <cellStyle name="Currency 4 9 2" xfId="3205" xr:uid="{00000000-0005-0000-0000-0000CF0F0000}"/>
    <cellStyle name="Currency 5" xfId="3206" xr:uid="{00000000-0005-0000-0000-0000D00F0000}"/>
    <cellStyle name="Currency 5 10" xfId="3207" xr:uid="{00000000-0005-0000-0000-0000D10F0000}"/>
    <cellStyle name="Currency 5 10 2" xfId="3208" xr:uid="{00000000-0005-0000-0000-0000D20F0000}"/>
    <cellStyle name="Currency 5 100" xfId="3209" xr:uid="{00000000-0005-0000-0000-0000D30F0000}"/>
    <cellStyle name="Currency 5 100 2" xfId="3210" xr:uid="{00000000-0005-0000-0000-0000D40F0000}"/>
    <cellStyle name="Currency 5 101" xfId="12714" xr:uid="{00000000-0005-0000-0000-0000D50F0000}"/>
    <cellStyle name="Currency 5 11" xfId="3211" xr:uid="{00000000-0005-0000-0000-0000D60F0000}"/>
    <cellStyle name="Currency 5 11 2" xfId="3212" xr:uid="{00000000-0005-0000-0000-0000D70F0000}"/>
    <cellStyle name="Currency 5 12" xfId="3213" xr:uid="{00000000-0005-0000-0000-0000D80F0000}"/>
    <cellStyle name="Currency 5 12 2" xfId="3214" xr:uid="{00000000-0005-0000-0000-0000D90F0000}"/>
    <cellStyle name="Currency 5 13" xfId="3215" xr:uid="{00000000-0005-0000-0000-0000DA0F0000}"/>
    <cellStyle name="Currency 5 13 2" xfId="3216" xr:uid="{00000000-0005-0000-0000-0000DB0F0000}"/>
    <cellStyle name="Currency 5 14" xfId="3217" xr:uid="{00000000-0005-0000-0000-0000DC0F0000}"/>
    <cellStyle name="Currency 5 14 2" xfId="3218" xr:uid="{00000000-0005-0000-0000-0000DD0F0000}"/>
    <cellStyle name="Currency 5 15" xfId="3219" xr:uid="{00000000-0005-0000-0000-0000DE0F0000}"/>
    <cellStyle name="Currency 5 15 2" xfId="3220" xr:uid="{00000000-0005-0000-0000-0000DF0F0000}"/>
    <cellStyle name="Currency 5 16" xfId="3221" xr:uid="{00000000-0005-0000-0000-0000E00F0000}"/>
    <cellStyle name="Currency 5 16 2" xfId="3222" xr:uid="{00000000-0005-0000-0000-0000E10F0000}"/>
    <cellStyle name="Currency 5 17" xfId="3223" xr:uid="{00000000-0005-0000-0000-0000E20F0000}"/>
    <cellStyle name="Currency 5 17 2" xfId="3224" xr:uid="{00000000-0005-0000-0000-0000E30F0000}"/>
    <cellStyle name="Currency 5 18" xfId="3225" xr:uid="{00000000-0005-0000-0000-0000E40F0000}"/>
    <cellStyle name="Currency 5 18 2" xfId="3226" xr:uid="{00000000-0005-0000-0000-0000E50F0000}"/>
    <cellStyle name="Currency 5 19" xfId="3227" xr:uid="{00000000-0005-0000-0000-0000E60F0000}"/>
    <cellStyle name="Currency 5 19 2" xfId="3228" xr:uid="{00000000-0005-0000-0000-0000E70F0000}"/>
    <cellStyle name="Currency 5 2" xfId="3229" xr:uid="{00000000-0005-0000-0000-0000E80F0000}"/>
    <cellStyle name="Currency 5 2 10" xfId="3230" xr:uid="{00000000-0005-0000-0000-0000E90F0000}"/>
    <cellStyle name="Currency 5 2 10 2" xfId="3231" xr:uid="{00000000-0005-0000-0000-0000EA0F0000}"/>
    <cellStyle name="Currency 5 2 11" xfId="3232" xr:uid="{00000000-0005-0000-0000-0000EB0F0000}"/>
    <cellStyle name="Currency 5 2 11 2" xfId="3233" xr:uid="{00000000-0005-0000-0000-0000EC0F0000}"/>
    <cellStyle name="Currency 5 2 12" xfId="3234" xr:uid="{00000000-0005-0000-0000-0000ED0F0000}"/>
    <cellStyle name="Currency 5 2 13" xfId="3235" xr:uid="{00000000-0005-0000-0000-0000EE0F0000}"/>
    <cellStyle name="Currency 5 2 14" xfId="3236" xr:uid="{00000000-0005-0000-0000-0000EF0F0000}"/>
    <cellStyle name="Currency 5 2 14 2" xfId="3237" xr:uid="{00000000-0005-0000-0000-0000F00F0000}"/>
    <cellStyle name="Currency 5 2 15" xfId="3238" xr:uid="{00000000-0005-0000-0000-0000F10F0000}"/>
    <cellStyle name="Currency 5 2 15 2" xfId="3239" xr:uid="{00000000-0005-0000-0000-0000F20F0000}"/>
    <cellStyle name="Currency 5 2 16" xfId="12715" xr:uid="{00000000-0005-0000-0000-0000F30F0000}"/>
    <cellStyle name="Currency 5 2 17" xfId="12716" xr:uid="{00000000-0005-0000-0000-0000F40F0000}"/>
    <cellStyle name="Currency 5 2 2" xfId="3240" xr:uid="{00000000-0005-0000-0000-0000F50F0000}"/>
    <cellStyle name="Currency 5 2 2 10" xfId="3241" xr:uid="{00000000-0005-0000-0000-0000F60F0000}"/>
    <cellStyle name="Currency 5 2 2 10 2" xfId="3242" xr:uid="{00000000-0005-0000-0000-0000F70F0000}"/>
    <cellStyle name="Currency 5 2 2 10 2 2" xfId="3243" xr:uid="{00000000-0005-0000-0000-0000F80F0000}"/>
    <cellStyle name="Currency 5 2 2 10 3" xfId="3244" xr:uid="{00000000-0005-0000-0000-0000F90F0000}"/>
    <cellStyle name="Currency 5 2 2 10 4" xfId="12717" xr:uid="{00000000-0005-0000-0000-0000FA0F0000}"/>
    <cellStyle name="Currency 5 2 2 10 5" xfId="12718" xr:uid="{00000000-0005-0000-0000-0000FB0F0000}"/>
    <cellStyle name="Currency 5 2 2 11" xfId="3245" xr:uid="{00000000-0005-0000-0000-0000FC0F0000}"/>
    <cellStyle name="Currency 5 2 2 11 2" xfId="3246" xr:uid="{00000000-0005-0000-0000-0000FD0F0000}"/>
    <cellStyle name="Currency 5 2 2 11 2 2" xfId="3247" xr:uid="{00000000-0005-0000-0000-0000FE0F0000}"/>
    <cellStyle name="Currency 5 2 2 11 3" xfId="3248" xr:uid="{00000000-0005-0000-0000-0000FF0F0000}"/>
    <cellStyle name="Currency 5 2 2 11 4" xfId="12719" xr:uid="{00000000-0005-0000-0000-000000100000}"/>
    <cellStyle name="Currency 5 2 2 11 5" xfId="12720" xr:uid="{00000000-0005-0000-0000-000001100000}"/>
    <cellStyle name="Currency 5 2 2 12" xfId="3249" xr:uid="{00000000-0005-0000-0000-000002100000}"/>
    <cellStyle name="Currency 5 2 2 12 2" xfId="3250" xr:uid="{00000000-0005-0000-0000-000003100000}"/>
    <cellStyle name="Currency 5 2 2 12 2 2" xfId="12721" xr:uid="{00000000-0005-0000-0000-000004100000}"/>
    <cellStyle name="Currency 5 2 2 12 3" xfId="12722" xr:uid="{00000000-0005-0000-0000-000005100000}"/>
    <cellStyle name="Currency 5 2 2 12 4" xfId="12723" xr:uid="{00000000-0005-0000-0000-000006100000}"/>
    <cellStyle name="Currency 5 2 2 13" xfId="3251" xr:uid="{00000000-0005-0000-0000-000007100000}"/>
    <cellStyle name="Currency 5 2 2 13 2" xfId="3252" xr:uid="{00000000-0005-0000-0000-000008100000}"/>
    <cellStyle name="Currency 5 2 2 13 2 2" xfId="12724" xr:uid="{00000000-0005-0000-0000-000009100000}"/>
    <cellStyle name="Currency 5 2 2 13 3" xfId="12725" xr:uid="{00000000-0005-0000-0000-00000A100000}"/>
    <cellStyle name="Currency 5 2 2 13 4" xfId="12726" xr:uid="{00000000-0005-0000-0000-00000B100000}"/>
    <cellStyle name="Currency 5 2 2 14" xfId="3253" xr:uid="{00000000-0005-0000-0000-00000C100000}"/>
    <cellStyle name="Currency 5 2 2 15" xfId="3254" xr:uid="{00000000-0005-0000-0000-00000D100000}"/>
    <cellStyle name="Currency 5 2 2 16" xfId="3255" xr:uid="{00000000-0005-0000-0000-00000E100000}"/>
    <cellStyle name="Currency 5 2 2 2" xfId="3256" xr:uid="{00000000-0005-0000-0000-00000F100000}"/>
    <cellStyle name="Currency 5 2 2 2 2" xfId="3257" xr:uid="{00000000-0005-0000-0000-000010100000}"/>
    <cellStyle name="Currency 5 2 2 2 2 2" xfId="3258" xr:uid="{00000000-0005-0000-0000-000011100000}"/>
    <cellStyle name="Currency 5 2 2 2 2 3" xfId="12727" xr:uid="{00000000-0005-0000-0000-000012100000}"/>
    <cellStyle name="Currency 5 2 2 2 3" xfId="3259" xr:uid="{00000000-0005-0000-0000-000013100000}"/>
    <cellStyle name="Currency 5 2 2 2 4" xfId="12728" xr:uid="{00000000-0005-0000-0000-000014100000}"/>
    <cellStyle name="Currency 5 2 2 2 5" xfId="12729" xr:uid="{00000000-0005-0000-0000-000015100000}"/>
    <cellStyle name="Currency 5 2 2 3" xfId="3260" xr:uid="{00000000-0005-0000-0000-000016100000}"/>
    <cellStyle name="Currency 5 2 2 3 2" xfId="3261" xr:uid="{00000000-0005-0000-0000-000017100000}"/>
    <cellStyle name="Currency 5 2 2 3 2 2" xfId="3262" xr:uid="{00000000-0005-0000-0000-000018100000}"/>
    <cellStyle name="Currency 5 2 2 3 3" xfId="3263" xr:uid="{00000000-0005-0000-0000-000019100000}"/>
    <cellStyle name="Currency 5 2 2 3 4" xfId="12730" xr:uid="{00000000-0005-0000-0000-00001A100000}"/>
    <cellStyle name="Currency 5 2 2 3 5" xfId="12731" xr:uid="{00000000-0005-0000-0000-00001B100000}"/>
    <cellStyle name="Currency 5 2 2 4" xfId="3264" xr:uid="{00000000-0005-0000-0000-00001C100000}"/>
    <cellStyle name="Currency 5 2 2 4 2" xfId="3265" xr:uid="{00000000-0005-0000-0000-00001D100000}"/>
    <cellStyle name="Currency 5 2 2 4 2 2" xfId="3266" xr:uid="{00000000-0005-0000-0000-00001E100000}"/>
    <cellStyle name="Currency 5 2 2 4 3" xfId="3267" xr:uid="{00000000-0005-0000-0000-00001F100000}"/>
    <cellStyle name="Currency 5 2 2 4 4" xfId="12732" xr:uid="{00000000-0005-0000-0000-000020100000}"/>
    <cellStyle name="Currency 5 2 2 4 5" xfId="12733" xr:uid="{00000000-0005-0000-0000-000021100000}"/>
    <cellStyle name="Currency 5 2 2 5" xfId="3268" xr:uid="{00000000-0005-0000-0000-000022100000}"/>
    <cellStyle name="Currency 5 2 2 5 2" xfId="3269" xr:uid="{00000000-0005-0000-0000-000023100000}"/>
    <cellStyle name="Currency 5 2 2 5 2 2" xfId="3270" xr:uid="{00000000-0005-0000-0000-000024100000}"/>
    <cellStyle name="Currency 5 2 2 5 3" xfId="3271" xr:uid="{00000000-0005-0000-0000-000025100000}"/>
    <cellStyle name="Currency 5 2 2 5 4" xfId="12734" xr:uid="{00000000-0005-0000-0000-000026100000}"/>
    <cellStyle name="Currency 5 2 2 5 5" xfId="12735" xr:uid="{00000000-0005-0000-0000-000027100000}"/>
    <cellStyle name="Currency 5 2 2 6" xfId="3272" xr:uid="{00000000-0005-0000-0000-000028100000}"/>
    <cellStyle name="Currency 5 2 2 6 2" xfId="3273" xr:uid="{00000000-0005-0000-0000-000029100000}"/>
    <cellStyle name="Currency 5 2 2 6 2 2" xfId="3274" xr:uid="{00000000-0005-0000-0000-00002A100000}"/>
    <cellStyle name="Currency 5 2 2 6 3" xfId="3275" xr:uid="{00000000-0005-0000-0000-00002B100000}"/>
    <cellStyle name="Currency 5 2 2 6 4" xfId="12736" xr:uid="{00000000-0005-0000-0000-00002C100000}"/>
    <cellStyle name="Currency 5 2 2 6 5" xfId="12737" xr:uid="{00000000-0005-0000-0000-00002D100000}"/>
    <cellStyle name="Currency 5 2 2 7" xfId="3276" xr:uid="{00000000-0005-0000-0000-00002E100000}"/>
    <cellStyle name="Currency 5 2 2 7 2" xfId="3277" xr:uid="{00000000-0005-0000-0000-00002F100000}"/>
    <cellStyle name="Currency 5 2 2 7 2 2" xfId="3278" xr:uid="{00000000-0005-0000-0000-000030100000}"/>
    <cellStyle name="Currency 5 2 2 7 3" xfId="3279" xr:uid="{00000000-0005-0000-0000-000031100000}"/>
    <cellStyle name="Currency 5 2 2 7 4" xfId="12738" xr:uid="{00000000-0005-0000-0000-000032100000}"/>
    <cellStyle name="Currency 5 2 2 7 5" xfId="12739" xr:uid="{00000000-0005-0000-0000-000033100000}"/>
    <cellStyle name="Currency 5 2 2 8" xfId="3280" xr:uid="{00000000-0005-0000-0000-000034100000}"/>
    <cellStyle name="Currency 5 2 2 8 2" xfId="3281" xr:uid="{00000000-0005-0000-0000-000035100000}"/>
    <cellStyle name="Currency 5 2 2 8 2 2" xfId="3282" xr:uid="{00000000-0005-0000-0000-000036100000}"/>
    <cellStyle name="Currency 5 2 2 8 3" xfId="3283" xr:uid="{00000000-0005-0000-0000-000037100000}"/>
    <cellStyle name="Currency 5 2 2 8 4" xfId="12740" xr:uid="{00000000-0005-0000-0000-000038100000}"/>
    <cellStyle name="Currency 5 2 2 8 5" xfId="12741" xr:uid="{00000000-0005-0000-0000-000039100000}"/>
    <cellStyle name="Currency 5 2 2 9" xfId="3284" xr:uid="{00000000-0005-0000-0000-00003A100000}"/>
    <cellStyle name="Currency 5 2 2 9 2" xfId="3285" xr:uid="{00000000-0005-0000-0000-00003B100000}"/>
    <cellStyle name="Currency 5 2 2 9 2 2" xfId="3286" xr:uid="{00000000-0005-0000-0000-00003C100000}"/>
    <cellStyle name="Currency 5 2 2 9 3" xfId="3287" xr:uid="{00000000-0005-0000-0000-00003D100000}"/>
    <cellStyle name="Currency 5 2 2 9 4" xfId="12742" xr:uid="{00000000-0005-0000-0000-00003E100000}"/>
    <cellStyle name="Currency 5 2 2 9 5" xfId="12743" xr:uid="{00000000-0005-0000-0000-00003F100000}"/>
    <cellStyle name="Currency 5 2 3" xfId="3288" xr:uid="{00000000-0005-0000-0000-000040100000}"/>
    <cellStyle name="Currency 5 2 3 2" xfId="3289" xr:uid="{00000000-0005-0000-0000-000041100000}"/>
    <cellStyle name="Currency 5 2 3 3" xfId="3290" xr:uid="{00000000-0005-0000-0000-000042100000}"/>
    <cellStyle name="Currency 5 2 4" xfId="3291" xr:uid="{00000000-0005-0000-0000-000043100000}"/>
    <cellStyle name="Currency 5 2 4 2" xfId="3292" xr:uid="{00000000-0005-0000-0000-000044100000}"/>
    <cellStyle name="Currency 5 2 4 3" xfId="3293" xr:uid="{00000000-0005-0000-0000-000045100000}"/>
    <cellStyle name="Currency 5 2 5" xfId="3294" xr:uid="{00000000-0005-0000-0000-000046100000}"/>
    <cellStyle name="Currency 5 2 5 2" xfId="3295" xr:uid="{00000000-0005-0000-0000-000047100000}"/>
    <cellStyle name="Currency 5 2 5 3" xfId="3296" xr:uid="{00000000-0005-0000-0000-000048100000}"/>
    <cellStyle name="Currency 5 2 6" xfId="3297" xr:uid="{00000000-0005-0000-0000-000049100000}"/>
    <cellStyle name="Currency 5 2 6 2" xfId="3298" xr:uid="{00000000-0005-0000-0000-00004A100000}"/>
    <cellStyle name="Currency 5 2 6 3" xfId="3299" xr:uid="{00000000-0005-0000-0000-00004B100000}"/>
    <cellStyle name="Currency 5 2 7" xfId="3300" xr:uid="{00000000-0005-0000-0000-00004C100000}"/>
    <cellStyle name="Currency 5 2 7 2" xfId="3301" xr:uid="{00000000-0005-0000-0000-00004D100000}"/>
    <cellStyle name="Currency 5 2 7 3" xfId="3302" xr:uid="{00000000-0005-0000-0000-00004E100000}"/>
    <cellStyle name="Currency 5 2 8" xfId="3303" xr:uid="{00000000-0005-0000-0000-00004F100000}"/>
    <cellStyle name="Currency 5 2 8 2" xfId="3304" xr:uid="{00000000-0005-0000-0000-000050100000}"/>
    <cellStyle name="Currency 5 2 8 3" xfId="3305" xr:uid="{00000000-0005-0000-0000-000051100000}"/>
    <cellStyle name="Currency 5 2 9" xfId="3306" xr:uid="{00000000-0005-0000-0000-000052100000}"/>
    <cellStyle name="Currency 5 2 9 2" xfId="3307" xr:uid="{00000000-0005-0000-0000-000053100000}"/>
    <cellStyle name="Currency 5 2 9 3" xfId="3308" xr:uid="{00000000-0005-0000-0000-000054100000}"/>
    <cellStyle name="Currency 5 20" xfId="3309" xr:uid="{00000000-0005-0000-0000-000055100000}"/>
    <cellStyle name="Currency 5 20 2" xfId="3310" xr:uid="{00000000-0005-0000-0000-000056100000}"/>
    <cellStyle name="Currency 5 21" xfId="3311" xr:uid="{00000000-0005-0000-0000-000057100000}"/>
    <cellStyle name="Currency 5 21 2" xfId="3312" xr:uid="{00000000-0005-0000-0000-000058100000}"/>
    <cellStyle name="Currency 5 22" xfId="3313" xr:uid="{00000000-0005-0000-0000-000059100000}"/>
    <cellStyle name="Currency 5 22 2" xfId="3314" xr:uid="{00000000-0005-0000-0000-00005A100000}"/>
    <cellStyle name="Currency 5 23" xfId="3315" xr:uid="{00000000-0005-0000-0000-00005B100000}"/>
    <cellStyle name="Currency 5 23 2" xfId="3316" xr:uid="{00000000-0005-0000-0000-00005C100000}"/>
    <cellStyle name="Currency 5 24" xfId="3317" xr:uid="{00000000-0005-0000-0000-00005D100000}"/>
    <cellStyle name="Currency 5 24 2" xfId="3318" xr:uid="{00000000-0005-0000-0000-00005E100000}"/>
    <cellStyle name="Currency 5 25" xfId="3319" xr:uid="{00000000-0005-0000-0000-00005F100000}"/>
    <cellStyle name="Currency 5 25 2" xfId="3320" xr:uid="{00000000-0005-0000-0000-000060100000}"/>
    <cellStyle name="Currency 5 26" xfId="3321" xr:uid="{00000000-0005-0000-0000-000061100000}"/>
    <cellStyle name="Currency 5 26 2" xfId="3322" xr:uid="{00000000-0005-0000-0000-000062100000}"/>
    <cellStyle name="Currency 5 27" xfId="3323" xr:uid="{00000000-0005-0000-0000-000063100000}"/>
    <cellStyle name="Currency 5 27 2" xfId="3324" xr:uid="{00000000-0005-0000-0000-000064100000}"/>
    <cellStyle name="Currency 5 28" xfId="3325" xr:uid="{00000000-0005-0000-0000-000065100000}"/>
    <cellStyle name="Currency 5 28 2" xfId="3326" xr:uid="{00000000-0005-0000-0000-000066100000}"/>
    <cellStyle name="Currency 5 29" xfId="3327" xr:uid="{00000000-0005-0000-0000-000067100000}"/>
    <cellStyle name="Currency 5 29 2" xfId="3328" xr:uid="{00000000-0005-0000-0000-000068100000}"/>
    <cellStyle name="Currency 5 3" xfId="3329" xr:uid="{00000000-0005-0000-0000-000069100000}"/>
    <cellStyle name="Currency 5 3 2" xfId="3330" xr:uid="{00000000-0005-0000-0000-00006A100000}"/>
    <cellStyle name="Currency 5 3 2 2" xfId="3331" xr:uid="{00000000-0005-0000-0000-00006B100000}"/>
    <cellStyle name="Currency 5 30" xfId="3332" xr:uid="{00000000-0005-0000-0000-00006C100000}"/>
    <cellStyle name="Currency 5 30 2" xfId="3333" xr:uid="{00000000-0005-0000-0000-00006D100000}"/>
    <cellStyle name="Currency 5 31" xfId="3334" xr:uid="{00000000-0005-0000-0000-00006E100000}"/>
    <cellStyle name="Currency 5 31 2" xfId="3335" xr:uid="{00000000-0005-0000-0000-00006F100000}"/>
    <cellStyle name="Currency 5 32" xfId="3336" xr:uid="{00000000-0005-0000-0000-000070100000}"/>
    <cellStyle name="Currency 5 32 2" xfId="3337" xr:uid="{00000000-0005-0000-0000-000071100000}"/>
    <cellStyle name="Currency 5 33" xfId="3338" xr:uid="{00000000-0005-0000-0000-000072100000}"/>
    <cellStyle name="Currency 5 33 2" xfId="3339" xr:uid="{00000000-0005-0000-0000-000073100000}"/>
    <cellStyle name="Currency 5 34" xfId="3340" xr:uid="{00000000-0005-0000-0000-000074100000}"/>
    <cellStyle name="Currency 5 34 2" xfId="3341" xr:uid="{00000000-0005-0000-0000-000075100000}"/>
    <cellStyle name="Currency 5 35" xfId="3342" xr:uid="{00000000-0005-0000-0000-000076100000}"/>
    <cellStyle name="Currency 5 35 2" xfId="3343" xr:uid="{00000000-0005-0000-0000-000077100000}"/>
    <cellStyle name="Currency 5 36" xfId="3344" xr:uid="{00000000-0005-0000-0000-000078100000}"/>
    <cellStyle name="Currency 5 36 2" xfId="3345" xr:uid="{00000000-0005-0000-0000-000079100000}"/>
    <cellStyle name="Currency 5 37" xfId="3346" xr:uid="{00000000-0005-0000-0000-00007A100000}"/>
    <cellStyle name="Currency 5 37 2" xfId="3347" xr:uid="{00000000-0005-0000-0000-00007B100000}"/>
    <cellStyle name="Currency 5 38" xfId="3348" xr:uid="{00000000-0005-0000-0000-00007C100000}"/>
    <cellStyle name="Currency 5 38 2" xfId="3349" xr:uid="{00000000-0005-0000-0000-00007D100000}"/>
    <cellStyle name="Currency 5 39" xfId="3350" xr:uid="{00000000-0005-0000-0000-00007E100000}"/>
    <cellStyle name="Currency 5 39 2" xfId="3351" xr:uid="{00000000-0005-0000-0000-00007F100000}"/>
    <cellStyle name="Currency 5 4" xfId="3352" xr:uid="{00000000-0005-0000-0000-000080100000}"/>
    <cellStyle name="Currency 5 4 2" xfId="3353" xr:uid="{00000000-0005-0000-0000-000081100000}"/>
    <cellStyle name="Currency 5 40" xfId="3354" xr:uid="{00000000-0005-0000-0000-000082100000}"/>
    <cellStyle name="Currency 5 40 2" xfId="3355" xr:uid="{00000000-0005-0000-0000-000083100000}"/>
    <cellStyle name="Currency 5 41" xfId="3356" xr:uid="{00000000-0005-0000-0000-000084100000}"/>
    <cellStyle name="Currency 5 42" xfId="3357" xr:uid="{00000000-0005-0000-0000-000085100000}"/>
    <cellStyle name="Currency 5 42 2" xfId="3358" xr:uid="{00000000-0005-0000-0000-000086100000}"/>
    <cellStyle name="Currency 5 43" xfId="3359" xr:uid="{00000000-0005-0000-0000-000087100000}"/>
    <cellStyle name="Currency 5 43 2" xfId="3360" xr:uid="{00000000-0005-0000-0000-000088100000}"/>
    <cellStyle name="Currency 5 44" xfId="3361" xr:uid="{00000000-0005-0000-0000-000089100000}"/>
    <cellStyle name="Currency 5 44 2" xfId="3362" xr:uid="{00000000-0005-0000-0000-00008A100000}"/>
    <cellStyle name="Currency 5 45" xfId="3363" xr:uid="{00000000-0005-0000-0000-00008B100000}"/>
    <cellStyle name="Currency 5 45 2" xfId="3364" xr:uid="{00000000-0005-0000-0000-00008C100000}"/>
    <cellStyle name="Currency 5 46" xfId="3365" xr:uid="{00000000-0005-0000-0000-00008D100000}"/>
    <cellStyle name="Currency 5 47" xfId="3366" xr:uid="{00000000-0005-0000-0000-00008E100000}"/>
    <cellStyle name="Currency 5 47 2" xfId="3367" xr:uid="{00000000-0005-0000-0000-00008F100000}"/>
    <cellStyle name="Currency 5 48" xfId="3368" xr:uid="{00000000-0005-0000-0000-000090100000}"/>
    <cellStyle name="Currency 5 49" xfId="3369" xr:uid="{00000000-0005-0000-0000-000091100000}"/>
    <cellStyle name="Currency 5 5" xfId="3370" xr:uid="{00000000-0005-0000-0000-000092100000}"/>
    <cellStyle name="Currency 5 5 2" xfId="3371" xr:uid="{00000000-0005-0000-0000-000093100000}"/>
    <cellStyle name="Currency 5 50" xfId="3372" xr:uid="{00000000-0005-0000-0000-000094100000}"/>
    <cellStyle name="Currency 5 51" xfId="3373" xr:uid="{00000000-0005-0000-0000-000095100000}"/>
    <cellStyle name="Currency 5 52" xfId="3374" xr:uid="{00000000-0005-0000-0000-000096100000}"/>
    <cellStyle name="Currency 5 53" xfId="3375" xr:uid="{00000000-0005-0000-0000-000097100000}"/>
    <cellStyle name="Currency 5 54" xfId="3376" xr:uid="{00000000-0005-0000-0000-000098100000}"/>
    <cellStyle name="Currency 5 54 2" xfId="3377" xr:uid="{00000000-0005-0000-0000-000099100000}"/>
    <cellStyle name="Currency 5 55" xfId="3378" xr:uid="{00000000-0005-0000-0000-00009A100000}"/>
    <cellStyle name="Currency 5 55 2" xfId="3379" xr:uid="{00000000-0005-0000-0000-00009B100000}"/>
    <cellStyle name="Currency 5 56" xfId="3380" xr:uid="{00000000-0005-0000-0000-00009C100000}"/>
    <cellStyle name="Currency 5 56 2" xfId="3381" xr:uid="{00000000-0005-0000-0000-00009D100000}"/>
    <cellStyle name="Currency 5 57" xfId="3382" xr:uid="{00000000-0005-0000-0000-00009E100000}"/>
    <cellStyle name="Currency 5 57 2" xfId="3383" xr:uid="{00000000-0005-0000-0000-00009F100000}"/>
    <cellStyle name="Currency 5 58" xfId="3384" xr:uid="{00000000-0005-0000-0000-0000A0100000}"/>
    <cellStyle name="Currency 5 58 2" xfId="3385" xr:uid="{00000000-0005-0000-0000-0000A1100000}"/>
    <cellStyle name="Currency 5 59" xfId="3386" xr:uid="{00000000-0005-0000-0000-0000A2100000}"/>
    <cellStyle name="Currency 5 59 2" xfId="3387" xr:uid="{00000000-0005-0000-0000-0000A3100000}"/>
    <cellStyle name="Currency 5 6" xfId="3388" xr:uid="{00000000-0005-0000-0000-0000A4100000}"/>
    <cellStyle name="Currency 5 6 2" xfId="3389" xr:uid="{00000000-0005-0000-0000-0000A5100000}"/>
    <cellStyle name="Currency 5 60" xfId="3390" xr:uid="{00000000-0005-0000-0000-0000A6100000}"/>
    <cellStyle name="Currency 5 60 2" xfId="3391" xr:uid="{00000000-0005-0000-0000-0000A7100000}"/>
    <cellStyle name="Currency 5 61" xfId="3392" xr:uid="{00000000-0005-0000-0000-0000A8100000}"/>
    <cellStyle name="Currency 5 61 2" xfId="3393" xr:uid="{00000000-0005-0000-0000-0000A9100000}"/>
    <cellStyle name="Currency 5 62" xfId="3394" xr:uid="{00000000-0005-0000-0000-0000AA100000}"/>
    <cellStyle name="Currency 5 62 2" xfId="3395" xr:uid="{00000000-0005-0000-0000-0000AB100000}"/>
    <cellStyle name="Currency 5 63" xfId="3396" xr:uid="{00000000-0005-0000-0000-0000AC100000}"/>
    <cellStyle name="Currency 5 63 2" xfId="3397" xr:uid="{00000000-0005-0000-0000-0000AD100000}"/>
    <cellStyle name="Currency 5 64" xfId="3398" xr:uid="{00000000-0005-0000-0000-0000AE100000}"/>
    <cellStyle name="Currency 5 64 2" xfId="3399" xr:uid="{00000000-0005-0000-0000-0000AF100000}"/>
    <cellStyle name="Currency 5 65" xfId="3400" xr:uid="{00000000-0005-0000-0000-0000B0100000}"/>
    <cellStyle name="Currency 5 65 2" xfId="3401" xr:uid="{00000000-0005-0000-0000-0000B1100000}"/>
    <cellStyle name="Currency 5 66" xfId="3402" xr:uid="{00000000-0005-0000-0000-0000B2100000}"/>
    <cellStyle name="Currency 5 67" xfId="3403" xr:uid="{00000000-0005-0000-0000-0000B3100000}"/>
    <cellStyle name="Currency 5 68" xfId="3404" xr:uid="{00000000-0005-0000-0000-0000B4100000}"/>
    <cellStyle name="Currency 5 69" xfId="3405" xr:uid="{00000000-0005-0000-0000-0000B5100000}"/>
    <cellStyle name="Currency 5 7" xfId="3406" xr:uid="{00000000-0005-0000-0000-0000B6100000}"/>
    <cellStyle name="Currency 5 7 2" xfId="3407" xr:uid="{00000000-0005-0000-0000-0000B7100000}"/>
    <cellStyle name="Currency 5 70" xfId="3408" xr:uid="{00000000-0005-0000-0000-0000B8100000}"/>
    <cellStyle name="Currency 5 70 2" xfId="3409" xr:uid="{00000000-0005-0000-0000-0000B9100000}"/>
    <cellStyle name="Currency 5 71" xfId="3410" xr:uid="{00000000-0005-0000-0000-0000BA100000}"/>
    <cellStyle name="Currency 5 71 2" xfId="3411" xr:uid="{00000000-0005-0000-0000-0000BB100000}"/>
    <cellStyle name="Currency 5 72" xfId="3412" xr:uid="{00000000-0005-0000-0000-0000BC100000}"/>
    <cellStyle name="Currency 5 72 2" xfId="3413" xr:uid="{00000000-0005-0000-0000-0000BD100000}"/>
    <cellStyle name="Currency 5 73" xfId="3414" xr:uid="{00000000-0005-0000-0000-0000BE100000}"/>
    <cellStyle name="Currency 5 73 2" xfId="3415" xr:uid="{00000000-0005-0000-0000-0000BF100000}"/>
    <cellStyle name="Currency 5 74" xfId="3416" xr:uid="{00000000-0005-0000-0000-0000C0100000}"/>
    <cellStyle name="Currency 5 74 2" xfId="3417" xr:uid="{00000000-0005-0000-0000-0000C1100000}"/>
    <cellStyle name="Currency 5 75" xfId="3418" xr:uid="{00000000-0005-0000-0000-0000C2100000}"/>
    <cellStyle name="Currency 5 75 2" xfId="3419" xr:uid="{00000000-0005-0000-0000-0000C3100000}"/>
    <cellStyle name="Currency 5 76" xfId="3420" xr:uid="{00000000-0005-0000-0000-0000C4100000}"/>
    <cellStyle name="Currency 5 76 2" xfId="3421" xr:uid="{00000000-0005-0000-0000-0000C5100000}"/>
    <cellStyle name="Currency 5 77" xfId="3422" xr:uid="{00000000-0005-0000-0000-0000C6100000}"/>
    <cellStyle name="Currency 5 77 2" xfId="3423" xr:uid="{00000000-0005-0000-0000-0000C7100000}"/>
    <cellStyle name="Currency 5 78" xfId="3424" xr:uid="{00000000-0005-0000-0000-0000C8100000}"/>
    <cellStyle name="Currency 5 78 2" xfId="3425" xr:uid="{00000000-0005-0000-0000-0000C9100000}"/>
    <cellStyle name="Currency 5 79" xfId="3426" xr:uid="{00000000-0005-0000-0000-0000CA100000}"/>
    <cellStyle name="Currency 5 79 2" xfId="3427" xr:uid="{00000000-0005-0000-0000-0000CB100000}"/>
    <cellStyle name="Currency 5 8" xfId="3428" xr:uid="{00000000-0005-0000-0000-0000CC100000}"/>
    <cellStyle name="Currency 5 8 2" xfId="3429" xr:uid="{00000000-0005-0000-0000-0000CD100000}"/>
    <cellStyle name="Currency 5 80" xfId="3430" xr:uid="{00000000-0005-0000-0000-0000CE100000}"/>
    <cellStyle name="Currency 5 80 2" xfId="3431" xr:uid="{00000000-0005-0000-0000-0000CF100000}"/>
    <cellStyle name="Currency 5 81" xfId="3432" xr:uid="{00000000-0005-0000-0000-0000D0100000}"/>
    <cellStyle name="Currency 5 81 2" xfId="3433" xr:uid="{00000000-0005-0000-0000-0000D1100000}"/>
    <cellStyle name="Currency 5 82" xfId="3434" xr:uid="{00000000-0005-0000-0000-0000D2100000}"/>
    <cellStyle name="Currency 5 82 2" xfId="3435" xr:uid="{00000000-0005-0000-0000-0000D3100000}"/>
    <cellStyle name="Currency 5 83" xfId="3436" xr:uid="{00000000-0005-0000-0000-0000D4100000}"/>
    <cellStyle name="Currency 5 83 2" xfId="3437" xr:uid="{00000000-0005-0000-0000-0000D5100000}"/>
    <cellStyle name="Currency 5 84" xfId="3438" xr:uid="{00000000-0005-0000-0000-0000D6100000}"/>
    <cellStyle name="Currency 5 84 2" xfId="3439" xr:uid="{00000000-0005-0000-0000-0000D7100000}"/>
    <cellStyle name="Currency 5 85" xfId="3440" xr:uid="{00000000-0005-0000-0000-0000D8100000}"/>
    <cellStyle name="Currency 5 85 2" xfId="3441" xr:uid="{00000000-0005-0000-0000-0000D9100000}"/>
    <cellStyle name="Currency 5 86" xfId="3442" xr:uid="{00000000-0005-0000-0000-0000DA100000}"/>
    <cellStyle name="Currency 5 86 2" xfId="3443" xr:uid="{00000000-0005-0000-0000-0000DB100000}"/>
    <cellStyle name="Currency 5 87" xfId="3444" xr:uid="{00000000-0005-0000-0000-0000DC100000}"/>
    <cellStyle name="Currency 5 87 2" xfId="3445" xr:uid="{00000000-0005-0000-0000-0000DD100000}"/>
    <cellStyle name="Currency 5 88" xfId="3446" xr:uid="{00000000-0005-0000-0000-0000DE100000}"/>
    <cellStyle name="Currency 5 88 2" xfId="3447" xr:uid="{00000000-0005-0000-0000-0000DF100000}"/>
    <cellStyle name="Currency 5 89" xfId="3448" xr:uid="{00000000-0005-0000-0000-0000E0100000}"/>
    <cellStyle name="Currency 5 89 2" xfId="3449" xr:uid="{00000000-0005-0000-0000-0000E1100000}"/>
    <cellStyle name="Currency 5 9" xfId="3450" xr:uid="{00000000-0005-0000-0000-0000E2100000}"/>
    <cellStyle name="Currency 5 9 2" xfId="3451" xr:uid="{00000000-0005-0000-0000-0000E3100000}"/>
    <cellStyle name="Currency 5 90" xfId="3452" xr:uid="{00000000-0005-0000-0000-0000E4100000}"/>
    <cellStyle name="Currency 5 90 2" xfId="3453" xr:uid="{00000000-0005-0000-0000-0000E5100000}"/>
    <cellStyle name="Currency 5 91" xfId="3454" xr:uid="{00000000-0005-0000-0000-0000E6100000}"/>
    <cellStyle name="Currency 5 91 2" xfId="3455" xr:uid="{00000000-0005-0000-0000-0000E7100000}"/>
    <cellStyle name="Currency 5 92" xfId="3456" xr:uid="{00000000-0005-0000-0000-0000E8100000}"/>
    <cellStyle name="Currency 5 93" xfId="3457" xr:uid="{00000000-0005-0000-0000-0000E9100000}"/>
    <cellStyle name="Currency 5 94" xfId="3458" xr:uid="{00000000-0005-0000-0000-0000EA100000}"/>
    <cellStyle name="Currency 5 94 2" xfId="3459" xr:uid="{00000000-0005-0000-0000-0000EB100000}"/>
    <cellStyle name="Currency 5 95" xfId="3460" xr:uid="{00000000-0005-0000-0000-0000EC100000}"/>
    <cellStyle name="Currency 5 95 2" xfId="3461" xr:uid="{00000000-0005-0000-0000-0000ED100000}"/>
    <cellStyle name="Currency 5 96" xfId="3462" xr:uid="{00000000-0005-0000-0000-0000EE100000}"/>
    <cellStyle name="Currency 5 96 2" xfId="3463" xr:uid="{00000000-0005-0000-0000-0000EF100000}"/>
    <cellStyle name="Currency 5 97" xfId="3464" xr:uid="{00000000-0005-0000-0000-0000F0100000}"/>
    <cellStyle name="Currency 5 97 2" xfId="3465" xr:uid="{00000000-0005-0000-0000-0000F1100000}"/>
    <cellStyle name="Currency 5 98" xfId="3466" xr:uid="{00000000-0005-0000-0000-0000F2100000}"/>
    <cellStyle name="Currency 5 98 2" xfId="3467" xr:uid="{00000000-0005-0000-0000-0000F3100000}"/>
    <cellStyle name="Currency 5 99" xfId="3468" xr:uid="{00000000-0005-0000-0000-0000F4100000}"/>
    <cellStyle name="Currency 6" xfId="3469" xr:uid="{00000000-0005-0000-0000-0000F5100000}"/>
    <cellStyle name="Currency 6 10" xfId="3470" xr:uid="{00000000-0005-0000-0000-0000F6100000}"/>
    <cellStyle name="Currency 6 10 2" xfId="3471" xr:uid="{00000000-0005-0000-0000-0000F7100000}"/>
    <cellStyle name="Currency 6 11" xfId="3472" xr:uid="{00000000-0005-0000-0000-0000F8100000}"/>
    <cellStyle name="Currency 6 11 2" xfId="3473" xr:uid="{00000000-0005-0000-0000-0000F9100000}"/>
    <cellStyle name="Currency 6 12" xfId="3474" xr:uid="{00000000-0005-0000-0000-0000FA100000}"/>
    <cellStyle name="Currency 6 12 2" xfId="3475" xr:uid="{00000000-0005-0000-0000-0000FB100000}"/>
    <cellStyle name="Currency 6 13" xfId="3476" xr:uid="{00000000-0005-0000-0000-0000FC100000}"/>
    <cellStyle name="Currency 6 13 2" xfId="3477" xr:uid="{00000000-0005-0000-0000-0000FD100000}"/>
    <cellStyle name="Currency 6 14" xfId="3478" xr:uid="{00000000-0005-0000-0000-0000FE100000}"/>
    <cellStyle name="Currency 6 14 2" xfId="3479" xr:uid="{00000000-0005-0000-0000-0000FF100000}"/>
    <cellStyle name="Currency 6 15" xfId="3480" xr:uid="{00000000-0005-0000-0000-000000110000}"/>
    <cellStyle name="Currency 6 15 2" xfId="3481" xr:uid="{00000000-0005-0000-0000-000001110000}"/>
    <cellStyle name="Currency 6 16" xfId="3482" xr:uid="{00000000-0005-0000-0000-000002110000}"/>
    <cellStyle name="Currency 6 16 2" xfId="3483" xr:uid="{00000000-0005-0000-0000-000003110000}"/>
    <cellStyle name="Currency 6 17" xfId="3484" xr:uid="{00000000-0005-0000-0000-000004110000}"/>
    <cellStyle name="Currency 6 17 2" xfId="3485" xr:uid="{00000000-0005-0000-0000-000005110000}"/>
    <cellStyle name="Currency 6 18" xfId="3486" xr:uid="{00000000-0005-0000-0000-000006110000}"/>
    <cellStyle name="Currency 6 18 2" xfId="3487" xr:uid="{00000000-0005-0000-0000-000007110000}"/>
    <cellStyle name="Currency 6 19" xfId="3488" xr:uid="{00000000-0005-0000-0000-000008110000}"/>
    <cellStyle name="Currency 6 2" xfId="3489" xr:uid="{00000000-0005-0000-0000-000009110000}"/>
    <cellStyle name="Currency 6 2 2" xfId="3490" xr:uid="{00000000-0005-0000-0000-00000A110000}"/>
    <cellStyle name="Currency 6 2 2 2" xfId="12744" xr:uid="{00000000-0005-0000-0000-00000B110000}"/>
    <cellStyle name="Currency 6 2 3" xfId="3491" xr:uid="{00000000-0005-0000-0000-00000C110000}"/>
    <cellStyle name="Currency 6 2 4" xfId="12745" xr:uid="{00000000-0005-0000-0000-00000D110000}"/>
    <cellStyle name="Currency 6 2 5" xfId="12746" xr:uid="{00000000-0005-0000-0000-00000E110000}"/>
    <cellStyle name="Currency 6 3" xfId="3492" xr:uid="{00000000-0005-0000-0000-00000F110000}"/>
    <cellStyle name="Currency 6 3 2" xfId="3493" xr:uid="{00000000-0005-0000-0000-000010110000}"/>
    <cellStyle name="Currency 6 4" xfId="3494" xr:uid="{00000000-0005-0000-0000-000011110000}"/>
    <cellStyle name="Currency 6 4 2" xfId="3495" xr:uid="{00000000-0005-0000-0000-000012110000}"/>
    <cellStyle name="Currency 6 5" xfId="3496" xr:uid="{00000000-0005-0000-0000-000013110000}"/>
    <cellStyle name="Currency 6 5 2" xfId="3497" xr:uid="{00000000-0005-0000-0000-000014110000}"/>
    <cellStyle name="Currency 6 6" xfId="3498" xr:uid="{00000000-0005-0000-0000-000015110000}"/>
    <cellStyle name="Currency 6 6 2" xfId="3499" xr:uid="{00000000-0005-0000-0000-000016110000}"/>
    <cellStyle name="Currency 6 7" xfId="3500" xr:uid="{00000000-0005-0000-0000-000017110000}"/>
    <cellStyle name="Currency 6 7 2" xfId="3501" xr:uid="{00000000-0005-0000-0000-000018110000}"/>
    <cellStyle name="Currency 6 8" xfId="3502" xr:uid="{00000000-0005-0000-0000-000019110000}"/>
    <cellStyle name="Currency 6 8 2" xfId="3503" xr:uid="{00000000-0005-0000-0000-00001A110000}"/>
    <cellStyle name="Currency 6 9" xfId="3504" xr:uid="{00000000-0005-0000-0000-00001B110000}"/>
    <cellStyle name="Currency 6 9 2" xfId="3505" xr:uid="{00000000-0005-0000-0000-00001C110000}"/>
    <cellStyle name="Currency 7" xfId="3506" xr:uid="{00000000-0005-0000-0000-00001D110000}"/>
    <cellStyle name="Currency 7 10" xfId="3507" xr:uid="{00000000-0005-0000-0000-00001E110000}"/>
    <cellStyle name="Currency 7 11" xfId="3508" xr:uid="{00000000-0005-0000-0000-00001F110000}"/>
    <cellStyle name="Currency 7 12" xfId="3509" xr:uid="{00000000-0005-0000-0000-000020110000}"/>
    <cellStyle name="Currency 7 13" xfId="3510" xr:uid="{00000000-0005-0000-0000-000021110000}"/>
    <cellStyle name="Currency 7 13 2" xfId="3511" xr:uid="{00000000-0005-0000-0000-000022110000}"/>
    <cellStyle name="Currency 7 13 2 2" xfId="3512" xr:uid="{00000000-0005-0000-0000-000023110000}"/>
    <cellStyle name="Currency 7 13 2 3" xfId="12747" xr:uid="{00000000-0005-0000-0000-000024110000}"/>
    <cellStyle name="Currency 7 13 3" xfId="3513" xr:uid="{00000000-0005-0000-0000-000025110000}"/>
    <cellStyle name="Currency 7 13 4" xfId="3514" xr:uid="{00000000-0005-0000-0000-000026110000}"/>
    <cellStyle name="Currency 7 14" xfId="3515" xr:uid="{00000000-0005-0000-0000-000027110000}"/>
    <cellStyle name="Currency 7 15" xfId="3516" xr:uid="{00000000-0005-0000-0000-000028110000}"/>
    <cellStyle name="Currency 7 15 2" xfId="3517" xr:uid="{00000000-0005-0000-0000-000029110000}"/>
    <cellStyle name="Currency 7 16" xfId="12748" xr:uid="{00000000-0005-0000-0000-00002A110000}"/>
    <cellStyle name="Currency 7 2" xfId="3518" xr:uid="{00000000-0005-0000-0000-00002B110000}"/>
    <cellStyle name="Currency 7 2 10" xfId="3519" xr:uid="{00000000-0005-0000-0000-00002C110000}"/>
    <cellStyle name="Currency 7 2 10 2" xfId="3520" xr:uid="{00000000-0005-0000-0000-00002D110000}"/>
    <cellStyle name="Currency 7 2 10 2 2" xfId="3521" xr:uid="{00000000-0005-0000-0000-00002E110000}"/>
    <cellStyle name="Currency 7 2 10 2 3" xfId="12749" xr:uid="{00000000-0005-0000-0000-00002F110000}"/>
    <cellStyle name="Currency 7 2 10 3" xfId="3522" xr:uid="{00000000-0005-0000-0000-000030110000}"/>
    <cellStyle name="Currency 7 2 10 4" xfId="12750" xr:uid="{00000000-0005-0000-0000-000031110000}"/>
    <cellStyle name="Currency 7 2 11" xfId="3523" xr:uid="{00000000-0005-0000-0000-000032110000}"/>
    <cellStyle name="Currency 7 2 11 2" xfId="3524" xr:uid="{00000000-0005-0000-0000-000033110000}"/>
    <cellStyle name="Currency 7 2 11 2 2" xfId="3525" xr:uid="{00000000-0005-0000-0000-000034110000}"/>
    <cellStyle name="Currency 7 2 11 2 3" xfId="12751" xr:uid="{00000000-0005-0000-0000-000035110000}"/>
    <cellStyle name="Currency 7 2 11 3" xfId="3526" xr:uid="{00000000-0005-0000-0000-000036110000}"/>
    <cellStyle name="Currency 7 2 11 4" xfId="12752" xr:uid="{00000000-0005-0000-0000-000037110000}"/>
    <cellStyle name="Currency 7 2 12" xfId="3527" xr:uid="{00000000-0005-0000-0000-000038110000}"/>
    <cellStyle name="Currency 7 2 12 2" xfId="3528" xr:uid="{00000000-0005-0000-0000-000039110000}"/>
    <cellStyle name="Currency 7 2 12 3" xfId="12753" xr:uid="{00000000-0005-0000-0000-00003A110000}"/>
    <cellStyle name="Currency 7 2 13" xfId="3529" xr:uid="{00000000-0005-0000-0000-00003B110000}"/>
    <cellStyle name="Currency 7 2 13 2" xfId="3530" xr:uid="{00000000-0005-0000-0000-00003C110000}"/>
    <cellStyle name="Currency 7 2 13 3" xfId="12754" xr:uid="{00000000-0005-0000-0000-00003D110000}"/>
    <cellStyle name="Currency 7 2 14" xfId="3531" xr:uid="{00000000-0005-0000-0000-00003E110000}"/>
    <cellStyle name="Currency 7 2 14 2" xfId="3532" xr:uid="{00000000-0005-0000-0000-00003F110000}"/>
    <cellStyle name="Currency 7 2 14 3" xfId="12755" xr:uid="{00000000-0005-0000-0000-000040110000}"/>
    <cellStyle name="Currency 7 2 15" xfId="12756" xr:uid="{00000000-0005-0000-0000-000041110000}"/>
    <cellStyle name="Currency 7 2 2" xfId="3533" xr:uid="{00000000-0005-0000-0000-000042110000}"/>
    <cellStyle name="Currency 7 2 2 2" xfId="3534" xr:uid="{00000000-0005-0000-0000-000043110000}"/>
    <cellStyle name="Currency 7 2 2 2 2" xfId="3535" xr:uid="{00000000-0005-0000-0000-000044110000}"/>
    <cellStyle name="Currency 7 2 2 2 3" xfId="12757" xr:uid="{00000000-0005-0000-0000-000045110000}"/>
    <cellStyle name="Currency 7 2 2 3" xfId="3536" xr:uid="{00000000-0005-0000-0000-000046110000}"/>
    <cellStyle name="Currency 7 2 2 4" xfId="12758" xr:uid="{00000000-0005-0000-0000-000047110000}"/>
    <cellStyle name="Currency 7 2 3" xfId="3537" xr:uid="{00000000-0005-0000-0000-000048110000}"/>
    <cellStyle name="Currency 7 2 3 2" xfId="3538" xr:uid="{00000000-0005-0000-0000-000049110000}"/>
    <cellStyle name="Currency 7 2 3 2 2" xfId="3539" xr:uid="{00000000-0005-0000-0000-00004A110000}"/>
    <cellStyle name="Currency 7 2 3 2 3" xfId="12759" xr:uid="{00000000-0005-0000-0000-00004B110000}"/>
    <cellStyle name="Currency 7 2 3 3" xfId="3540" xr:uid="{00000000-0005-0000-0000-00004C110000}"/>
    <cellStyle name="Currency 7 2 3 4" xfId="12760" xr:uid="{00000000-0005-0000-0000-00004D110000}"/>
    <cellStyle name="Currency 7 2 4" xfId="3541" xr:uid="{00000000-0005-0000-0000-00004E110000}"/>
    <cellStyle name="Currency 7 2 4 2" xfId="3542" xr:uid="{00000000-0005-0000-0000-00004F110000}"/>
    <cellStyle name="Currency 7 2 4 2 2" xfId="3543" xr:uid="{00000000-0005-0000-0000-000050110000}"/>
    <cellStyle name="Currency 7 2 4 2 3" xfId="12761" xr:uid="{00000000-0005-0000-0000-000051110000}"/>
    <cellStyle name="Currency 7 2 4 3" xfId="3544" xr:uid="{00000000-0005-0000-0000-000052110000}"/>
    <cellStyle name="Currency 7 2 4 4" xfId="12762" xr:uid="{00000000-0005-0000-0000-000053110000}"/>
    <cellStyle name="Currency 7 2 5" xfId="3545" xr:uid="{00000000-0005-0000-0000-000054110000}"/>
    <cellStyle name="Currency 7 2 5 2" xfId="3546" xr:uid="{00000000-0005-0000-0000-000055110000}"/>
    <cellStyle name="Currency 7 2 5 2 2" xfId="3547" xr:uid="{00000000-0005-0000-0000-000056110000}"/>
    <cellStyle name="Currency 7 2 5 2 3" xfId="12763" xr:uid="{00000000-0005-0000-0000-000057110000}"/>
    <cellStyle name="Currency 7 2 5 3" xfId="3548" xr:uid="{00000000-0005-0000-0000-000058110000}"/>
    <cellStyle name="Currency 7 2 5 4" xfId="12764" xr:uid="{00000000-0005-0000-0000-000059110000}"/>
    <cellStyle name="Currency 7 2 6" xfId="3549" xr:uid="{00000000-0005-0000-0000-00005A110000}"/>
    <cellStyle name="Currency 7 2 6 2" xfId="3550" xr:uid="{00000000-0005-0000-0000-00005B110000}"/>
    <cellStyle name="Currency 7 2 6 2 2" xfId="3551" xr:uid="{00000000-0005-0000-0000-00005C110000}"/>
    <cellStyle name="Currency 7 2 6 2 3" xfId="12765" xr:uid="{00000000-0005-0000-0000-00005D110000}"/>
    <cellStyle name="Currency 7 2 6 3" xfId="3552" xr:uid="{00000000-0005-0000-0000-00005E110000}"/>
    <cellStyle name="Currency 7 2 6 4" xfId="12766" xr:uid="{00000000-0005-0000-0000-00005F110000}"/>
    <cellStyle name="Currency 7 2 7" xfId="3553" xr:uid="{00000000-0005-0000-0000-000060110000}"/>
    <cellStyle name="Currency 7 2 7 2" xfId="3554" xr:uid="{00000000-0005-0000-0000-000061110000}"/>
    <cellStyle name="Currency 7 2 7 2 2" xfId="3555" xr:uid="{00000000-0005-0000-0000-000062110000}"/>
    <cellStyle name="Currency 7 2 7 2 3" xfId="12767" xr:uid="{00000000-0005-0000-0000-000063110000}"/>
    <cellStyle name="Currency 7 2 7 3" xfId="3556" xr:uid="{00000000-0005-0000-0000-000064110000}"/>
    <cellStyle name="Currency 7 2 7 4" xfId="12768" xr:uid="{00000000-0005-0000-0000-000065110000}"/>
    <cellStyle name="Currency 7 2 8" xfId="3557" xr:uid="{00000000-0005-0000-0000-000066110000}"/>
    <cellStyle name="Currency 7 2 8 2" xfId="3558" xr:uid="{00000000-0005-0000-0000-000067110000}"/>
    <cellStyle name="Currency 7 2 8 2 2" xfId="3559" xr:uid="{00000000-0005-0000-0000-000068110000}"/>
    <cellStyle name="Currency 7 2 8 2 3" xfId="12769" xr:uid="{00000000-0005-0000-0000-000069110000}"/>
    <cellStyle name="Currency 7 2 8 3" xfId="3560" xr:uid="{00000000-0005-0000-0000-00006A110000}"/>
    <cellStyle name="Currency 7 2 8 4" xfId="12770" xr:uid="{00000000-0005-0000-0000-00006B110000}"/>
    <cellStyle name="Currency 7 2 9" xfId="3561" xr:uid="{00000000-0005-0000-0000-00006C110000}"/>
    <cellStyle name="Currency 7 2 9 2" xfId="3562" xr:uid="{00000000-0005-0000-0000-00006D110000}"/>
    <cellStyle name="Currency 7 2 9 2 2" xfId="3563" xr:uid="{00000000-0005-0000-0000-00006E110000}"/>
    <cellStyle name="Currency 7 2 9 2 3" xfId="12771" xr:uid="{00000000-0005-0000-0000-00006F110000}"/>
    <cellStyle name="Currency 7 2 9 3" xfId="3564" xr:uid="{00000000-0005-0000-0000-000070110000}"/>
    <cellStyle name="Currency 7 2 9 4" xfId="12772" xr:uid="{00000000-0005-0000-0000-000071110000}"/>
    <cellStyle name="Currency 7 3" xfId="3565" xr:uid="{00000000-0005-0000-0000-000072110000}"/>
    <cellStyle name="Currency 7 3 2" xfId="3566" xr:uid="{00000000-0005-0000-0000-000073110000}"/>
    <cellStyle name="Currency 7 3 2 2" xfId="3567" xr:uid="{00000000-0005-0000-0000-000074110000}"/>
    <cellStyle name="Currency 7 3 2 3" xfId="12773" xr:uid="{00000000-0005-0000-0000-000075110000}"/>
    <cellStyle name="Currency 7 3 3" xfId="3568" xr:uid="{00000000-0005-0000-0000-000076110000}"/>
    <cellStyle name="Currency 7 3 4" xfId="12774" xr:uid="{00000000-0005-0000-0000-000077110000}"/>
    <cellStyle name="Currency 7 4" xfId="3569" xr:uid="{00000000-0005-0000-0000-000078110000}"/>
    <cellStyle name="Currency 7 5" xfId="3570" xr:uid="{00000000-0005-0000-0000-000079110000}"/>
    <cellStyle name="Currency 7 6" xfId="3571" xr:uid="{00000000-0005-0000-0000-00007A110000}"/>
    <cellStyle name="Currency 7 7" xfId="3572" xr:uid="{00000000-0005-0000-0000-00007B110000}"/>
    <cellStyle name="Currency 7 8" xfId="3573" xr:uid="{00000000-0005-0000-0000-00007C110000}"/>
    <cellStyle name="Currency 7 9" xfId="3574" xr:uid="{00000000-0005-0000-0000-00007D110000}"/>
    <cellStyle name="Currency 8" xfId="3575" xr:uid="{00000000-0005-0000-0000-00007E110000}"/>
    <cellStyle name="Currency 8 2" xfId="12775" xr:uid="{00000000-0005-0000-0000-00007F110000}"/>
    <cellStyle name="Currency 9" xfId="3576" xr:uid="{00000000-0005-0000-0000-000080110000}"/>
    <cellStyle name="Currency No$" xfId="3577" xr:uid="{00000000-0005-0000-0000-000081110000}"/>
    <cellStyle name="Currency Total" xfId="3578" xr:uid="{00000000-0005-0000-0000-000082110000}"/>
    <cellStyle name="Currency Total 2" xfId="12776" xr:uid="{00000000-0005-0000-0000-000083110000}"/>
    <cellStyle name="Currency x2 No$" xfId="3579" xr:uid="{00000000-0005-0000-0000-000084110000}"/>
    <cellStyle name="Currency0" xfId="26" xr:uid="{00000000-0005-0000-0000-000085110000}"/>
    <cellStyle name="Custom - Style1" xfId="3580" xr:uid="{00000000-0005-0000-0000-000086110000}"/>
    <cellStyle name="Custom - Style8" xfId="3581" xr:uid="{00000000-0005-0000-0000-000087110000}"/>
    <cellStyle name="Data   - Style2" xfId="3582" xr:uid="{00000000-0005-0000-0000-000088110000}"/>
    <cellStyle name="Date" xfId="27" xr:uid="{00000000-0005-0000-0000-000089110000}"/>
    <cellStyle name="Dollarsign" xfId="3583" xr:uid="{00000000-0005-0000-0000-00008A110000}"/>
    <cellStyle name="DOUBLEL" xfId="3584" xr:uid="{00000000-0005-0000-0000-00008B110000}"/>
    <cellStyle name="eatme" xfId="3585" xr:uid="{00000000-0005-0000-0000-00008C110000}"/>
    <cellStyle name="Euro" xfId="11319" xr:uid="{00000000-0005-0000-0000-00008D110000}"/>
    <cellStyle name="Exhibits" xfId="11320" xr:uid="{00000000-0005-0000-0000-00008E110000}"/>
    <cellStyle name="Explanatory Text 2" xfId="3586" xr:uid="{00000000-0005-0000-0000-00008F110000}"/>
    <cellStyle name="Explanatory Text 3" xfId="3587" xr:uid="{00000000-0005-0000-0000-000090110000}"/>
    <cellStyle name="Explanatory Text 4" xfId="3588" xr:uid="{00000000-0005-0000-0000-000091110000}"/>
    <cellStyle name="Explanatory Text 5" xfId="3589" xr:uid="{00000000-0005-0000-0000-000092110000}"/>
    <cellStyle name="Explanatory Text 6" xfId="3590" xr:uid="{00000000-0005-0000-0000-000093110000}"/>
    <cellStyle name="F2" xfId="28" xr:uid="{00000000-0005-0000-0000-000094110000}"/>
    <cellStyle name="F3" xfId="29" xr:uid="{00000000-0005-0000-0000-000095110000}"/>
    <cellStyle name="F4" xfId="30" xr:uid="{00000000-0005-0000-0000-000096110000}"/>
    <cellStyle name="F5" xfId="31" xr:uid="{00000000-0005-0000-0000-000097110000}"/>
    <cellStyle name="F6" xfId="32" xr:uid="{00000000-0005-0000-0000-000098110000}"/>
    <cellStyle name="F7" xfId="33" xr:uid="{00000000-0005-0000-0000-000099110000}"/>
    <cellStyle name="F8" xfId="34" xr:uid="{00000000-0005-0000-0000-00009A110000}"/>
    <cellStyle name="Fixed" xfId="35" xr:uid="{00000000-0005-0000-0000-00009B110000}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1273" builtinId="9" hidden="1"/>
    <cellStyle name="Followed Hyperlink" xfId="11275" builtinId="9" hidden="1"/>
    <cellStyle name="Followed Hyperlink" xfId="11277" builtinId="9" hidden="1"/>
    <cellStyle name="Followed Hyperlink" xfId="11279" builtinId="9" hidden="1"/>
    <cellStyle name="Followed Hyperlink" xfId="11281" builtinId="9" hidden="1"/>
    <cellStyle name="Followed Hyperlink" xfId="11283" builtinId="9" hidden="1"/>
    <cellStyle name="Followed Hyperlink" xfId="11285" builtinId="9" hidden="1"/>
    <cellStyle name="Followed Hyperlink" xfId="11287" builtinId="9" hidden="1"/>
    <cellStyle name="Followed Hyperlink" xfId="11289" builtinId="9" hidden="1"/>
    <cellStyle name="Followed Hyperlink" xfId="11291" builtinId="9" hidden="1"/>
    <cellStyle name="Followed Hyperlink" xfId="11293" builtinId="9" hidden="1"/>
    <cellStyle name="Followed Hyperlink" xfId="11295" builtinId="9" hidden="1"/>
    <cellStyle name="Followed Hyperlink" xfId="11297" builtinId="9" hidden="1"/>
    <cellStyle name="Followed Hyperlink" xfId="11299" builtinId="9" hidden="1"/>
    <cellStyle name="Followed Hyperlink" xfId="11301" builtinId="9" hidden="1"/>
    <cellStyle name="Followed Hyperlink" xfId="11303" builtinId="9" hidden="1"/>
    <cellStyle name="Followed Hyperlink" xfId="11305" builtinId="9" hidden="1"/>
    <cellStyle name="Followed Hyperlink" xfId="11307" builtinId="9" hidden="1"/>
    <cellStyle name="Followed Hyperlink" xfId="11354" builtinId="9" hidden="1"/>
    <cellStyle name="Followed Hyperlink" xfId="11356" builtinId="9" hidden="1"/>
    <cellStyle name="Followed Hyperlink" xfId="11358" builtinId="9" hidden="1"/>
    <cellStyle name="Followed Hyperlink" xfId="11360" builtinId="9" hidden="1"/>
    <cellStyle name="Followed Hyperlink" xfId="11362" builtinId="9" hidden="1"/>
    <cellStyle name="Followed Hyperlink" xfId="11364" builtinId="9" hidden="1"/>
    <cellStyle name="Followed Hyperlink" xfId="11366" builtinId="9" hidden="1"/>
    <cellStyle name="Followed Hyperlink" xfId="11368" builtinId="9" hidden="1"/>
    <cellStyle name="Followed Hyperlink" xfId="11370" builtinId="9" hidden="1"/>
    <cellStyle name="Followed Hyperlink" xfId="11372" builtinId="9" hidden="1"/>
    <cellStyle name="Followed Hyperlink" xfId="11374" builtinId="9" hidden="1"/>
    <cellStyle name="Followed Hyperlink" xfId="11376" builtinId="9" hidden="1"/>
    <cellStyle name="Followed Hyperlink" xfId="11378" builtinId="9" hidden="1"/>
    <cellStyle name="Followed Hyperlink" xfId="11380" builtinId="9" hidden="1"/>
    <cellStyle name="Followed Hyperlink" xfId="11382" builtinId="9" hidden="1"/>
    <cellStyle name="Followed Hyperlink" xfId="11384" builtinId="9" hidden="1"/>
    <cellStyle name="Followed Hyperlink" xfId="11386" builtinId="9" hidden="1"/>
    <cellStyle name="Followed Hyperlink" xfId="11388" builtinId="9" hidden="1"/>
    <cellStyle name="Followed Hyperlink" xfId="11390" builtinId="9" hidden="1"/>
    <cellStyle name="Followed Hyperlink" xfId="11392" builtinId="9" hidden="1"/>
    <cellStyle name="Followed Hyperlink" xfId="11394" builtinId="9" hidden="1"/>
    <cellStyle name="Followed Hyperlink" xfId="11396" builtinId="9" hidden="1"/>
    <cellStyle name="Followed Hyperlink" xfId="11398" builtinId="9" hidden="1"/>
    <cellStyle name="Followed Hyperlink" xfId="11400" builtinId="9" hidden="1"/>
    <cellStyle name="Followed Hyperlink" xfId="11402" builtinId="9" hidden="1"/>
    <cellStyle name="Followed Hyperlink" xfId="11404" builtinId="9" hidden="1"/>
    <cellStyle name="Followed Hyperlink" xfId="11406" builtinId="9" hidden="1"/>
    <cellStyle name="Followed Hyperlink" xfId="11408" builtinId="9" hidden="1"/>
    <cellStyle name="Followed Hyperlink" xfId="11410" builtinId="9" hidden="1"/>
    <cellStyle name="Followed Hyperlink" xfId="11412" builtinId="9" hidden="1"/>
    <cellStyle name="Followed Hyperlink" xfId="11414" builtinId="9" hidden="1"/>
    <cellStyle name="Followed Hyperlink" xfId="11416" builtinId="9" hidden="1"/>
    <cellStyle name="Followed Hyperlink" xfId="11418" builtinId="9" hidden="1"/>
    <cellStyle name="Followed Hyperlink" xfId="11420" builtinId="9" hidden="1"/>
    <cellStyle name="Followed Hyperlink" xfId="11422" builtinId="9" hidden="1"/>
    <cellStyle name="Followed Hyperlink" xfId="11424" builtinId="9" hidden="1"/>
    <cellStyle name="Followed Hyperlink" xfId="11426" builtinId="9" hidden="1"/>
    <cellStyle name="Followed Hyperlink" xfId="11428" builtinId="9" hidden="1"/>
    <cellStyle name="Followed Hyperlink" xfId="11430" builtinId="9" hidden="1"/>
    <cellStyle name="Followed Hyperlink" xfId="11432" builtinId="9" hidden="1"/>
    <cellStyle name="Followed Hyperlink" xfId="11434" builtinId="9" hidden="1"/>
    <cellStyle name="Followed Hyperlink" xfId="11436" builtinId="9" hidden="1"/>
    <cellStyle name="Followed Hyperlink" xfId="11438" builtinId="9" hidden="1"/>
    <cellStyle name="Followed Hyperlink" xfId="11440" builtinId="9" hidden="1"/>
    <cellStyle name="Followed Hyperlink" xfId="11442" builtinId="9" hidden="1"/>
    <cellStyle name="Followed Hyperlink" xfId="11444" builtinId="9" hidden="1"/>
    <cellStyle name="Followed Hyperlink" xfId="11446" builtinId="9" hidden="1"/>
    <cellStyle name="Followed Hyperlink" xfId="11448" builtinId="9" hidden="1"/>
    <cellStyle name="Followed Hyperlink" xfId="11450" builtinId="9" hidden="1"/>
    <cellStyle name="Followed Hyperlink" xfId="11452" builtinId="9" hidden="1"/>
    <cellStyle name="Followed Hyperlink" xfId="11454" builtinId="9" hidden="1"/>
    <cellStyle name="Followed Hyperlink" xfId="11456" builtinId="9" hidden="1"/>
    <cellStyle name="Followed Hyperlink" xfId="11458" builtinId="9" hidden="1"/>
    <cellStyle name="Followed Hyperlink" xfId="11460" builtinId="9" hidden="1"/>
    <cellStyle name="Followed Hyperlink" xfId="11462" builtinId="9" hidden="1"/>
    <cellStyle name="Followed Hyperlink" xfId="11464" builtinId="9" hidden="1"/>
    <cellStyle name="Followed Hyperlink" xfId="11466" builtinId="9" hidden="1"/>
    <cellStyle name="Followed Hyperlink" xfId="11468" builtinId="9" hidden="1"/>
    <cellStyle name="Followed Hyperlink" xfId="11470" builtinId="9" hidden="1"/>
    <cellStyle name="Followed Hyperlink" xfId="11472" builtinId="9" hidden="1"/>
    <cellStyle name="Followed Hyperlink" xfId="11474" builtinId="9" hidden="1"/>
    <cellStyle name="Followed Hyperlink" xfId="11476" builtinId="9" hidden="1"/>
    <cellStyle name="Followed Hyperlink" xfId="11478" builtinId="9" hidden="1"/>
    <cellStyle name="Followed Hyperlink" xfId="11480" builtinId="9" hidden="1"/>
    <cellStyle name="Followed Hyperlink" xfId="11482" builtinId="9" hidden="1"/>
    <cellStyle name="Followed Hyperlink" xfId="11484" builtinId="9" hidden="1"/>
    <cellStyle name="Followed Hyperlink" xfId="11486" builtinId="9" hidden="1"/>
    <cellStyle name="Followed Hyperlink" xfId="11488" builtinId="9" hidden="1"/>
    <cellStyle name="Followed Hyperlink" xfId="11490" builtinId="9" hidden="1"/>
    <cellStyle name="Followed Hyperlink" xfId="11492" builtinId="9" hidden="1"/>
    <cellStyle name="Followed Hyperlink" xfId="11494" builtinId="9" hidden="1"/>
    <cellStyle name="Followed Hyperlink" xfId="11496" builtinId="9" hidden="1"/>
    <cellStyle name="Followed Hyperlink" xfId="11498" builtinId="9" hidden="1"/>
    <cellStyle name="Followed Hyperlink" xfId="11500" builtinId="9" hidden="1"/>
    <cellStyle name="Followed Hyperlink" xfId="11502" builtinId="9" hidden="1"/>
    <cellStyle name="Followed Hyperlink" xfId="11504" builtinId="9" hidden="1"/>
    <cellStyle name="Followed Hyperlink" xfId="11506" builtinId="9" hidden="1"/>
    <cellStyle name="Followed Hyperlink" xfId="11508" builtinId="9" hidden="1"/>
    <cellStyle name="Followed Hyperlink" xfId="11510" builtinId="9" hidden="1"/>
    <cellStyle name="Followed Hyperlink" xfId="11512" builtinId="9" hidden="1"/>
    <cellStyle name="Followed Hyperlink" xfId="11514" builtinId="9" hidden="1"/>
    <cellStyle name="Followed Hyperlink" xfId="11516" builtinId="9" hidden="1"/>
    <cellStyle name="Followed Hyperlink" xfId="11518" builtinId="9" hidden="1"/>
    <cellStyle name="Followed Hyperlink" xfId="11520" builtinId="9" hidden="1"/>
    <cellStyle name="Followed Hyperlink" xfId="11522" builtinId="9" hidden="1"/>
    <cellStyle name="Followed Hyperlink" xfId="11524" builtinId="9" hidden="1"/>
    <cellStyle name="Followed Hyperlink" xfId="11526" builtinId="9" hidden="1"/>
    <cellStyle name="Followed Hyperlink" xfId="11528" builtinId="9" hidden="1"/>
    <cellStyle name="Followed Hyperlink" xfId="11530" builtinId="9" hidden="1"/>
    <cellStyle name="Followed Hyperlink" xfId="11532" builtinId="9" hidden="1"/>
    <cellStyle name="Followed Hyperlink" xfId="11534" builtinId="9" hidden="1"/>
    <cellStyle name="Followed Hyperlink" xfId="11536" builtinId="9" hidden="1"/>
    <cellStyle name="Followed Hyperlink" xfId="11538" builtinId="9" hidden="1"/>
    <cellStyle name="Followed Hyperlink" xfId="11540" builtinId="9" hidden="1"/>
    <cellStyle name="Followed Hyperlink" xfId="11542" builtinId="9" hidden="1"/>
    <cellStyle name="Followed Hyperlink" xfId="11544" builtinId="9" hidden="1"/>
    <cellStyle name="Followed Hyperlink" xfId="11546" builtinId="9" hidden="1"/>
    <cellStyle name="Followed Hyperlink" xfId="11548" builtinId="9" hidden="1"/>
    <cellStyle name="Followed Hyperlink" xfId="11550" builtinId="9" hidden="1"/>
    <cellStyle name="Followed Hyperlink" xfId="11552" builtinId="9" hidden="1"/>
    <cellStyle name="Followed Hyperlink" xfId="11554" builtinId="9" hidden="1"/>
    <cellStyle name="Followed Hyperlink" xfId="11556" builtinId="9" hidden="1"/>
    <cellStyle name="Followed Hyperlink" xfId="11558" builtinId="9" hidden="1"/>
    <cellStyle name="Followed Hyperlink" xfId="11560" builtinId="9" hidden="1"/>
    <cellStyle name="Followed Hyperlink" xfId="11562" builtinId="9" hidden="1"/>
    <cellStyle name="Followed Hyperlink" xfId="11564" builtinId="9" hidden="1"/>
    <cellStyle name="Followed Hyperlink" xfId="11566" builtinId="9" hidden="1"/>
    <cellStyle name="Followed Hyperlink" xfId="11568" builtinId="9" hidden="1"/>
    <cellStyle name="Followed Hyperlink" xfId="11570" builtinId="9" hidden="1"/>
    <cellStyle name="Followed Hyperlink" xfId="11572" builtinId="9" hidden="1"/>
    <cellStyle name="Followed Hyperlink" xfId="11574" builtinId="9" hidden="1"/>
    <cellStyle name="Followed Hyperlink" xfId="11576" builtinId="9" hidden="1"/>
    <cellStyle name="Followed Hyperlink" xfId="11578" builtinId="9" hidden="1"/>
    <cellStyle name="Followed Hyperlink" xfId="11580" builtinId="9" hidden="1"/>
    <cellStyle name="Followed Hyperlink" xfId="11582" builtinId="9" hidden="1"/>
    <cellStyle name="Followed Hyperlink" xfId="11584" builtinId="9" hidden="1"/>
    <cellStyle name="Followed Hyperlink" xfId="11586" builtinId="9" hidden="1"/>
    <cellStyle name="Followed Hyperlink" xfId="11588" builtinId="9" hidden="1"/>
    <cellStyle name="Followed Hyperlink" xfId="11590" builtinId="9" hidden="1"/>
    <cellStyle name="Followed Hyperlink" xfId="11592" builtinId="9" hidden="1"/>
    <cellStyle name="Followed Hyperlink" xfId="11594" builtinId="9" hidden="1"/>
    <cellStyle name="Followed Hyperlink" xfId="11596" builtinId="9" hidden="1"/>
    <cellStyle name="Followed Hyperlink" xfId="11598" builtinId="9" hidden="1"/>
    <cellStyle name="Followed Hyperlink" xfId="11600" builtinId="9" hidden="1"/>
    <cellStyle name="Followed Hyperlink" xfId="11602" builtinId="9" hidden="1"/>
    <cellStyle name="Followed Hyperlink" xfId="11604" builtinId="9" hidden="1"/>
    <cellStyle name="Followed Hyperlink" xfId="11606" builtinId="9" hidden="1"/>
    <cellStyle name="Followed Hyperlink" xfId="11608" builtinId="9" hidden="1"/>
    <cellStyle name="Followed Hyperlink" xfId="11610" builtinId="9" hidden="1"/>
    <cellStyle name="Followed Hyperlink" xfId="11612" builtinId="9" hidden="1"/>
    <cellStyle name="Followed Hyperlink" xfId="11614" builtinId="9" hidden="1"/>
    <cellStyle name="Followed Hyperlink" xfId="11616" builtinId="9" hidden="1"/>
    <cellStyle name="Followed Hyperlink" xfId="11618" builtinId="9" hidden="1"/>
    <cellStyle name="Followed Hyperlink" xfId="11620" builtinId="9" hidden="1"/>
    <cellStyle name="Followed Hyperlink" xfId="11622" builtinId="9" hidden="1"/>
    <cellStyle name="Followed Hyperlink" xfId="11624" builtinId="9" hidden="1"/>
    <cellStyle name="Followed Hyperlink" xfId="11626" builtinId="9" hidden="1"/>
    <cellStyle name="Followed Hyperlink" xfId="11628" builtinId="9" hidden="1"/>
    <cellStyle name="Followed Hyperlink" xfId="11630" builtinId="9" hidden="1"/>
    <cellStyle name="Followed Hyperlink" xfId="11632" builtinId="9" hidden="1"/>
    <cellStyle name="Followed Hyperlink" xfId="11634" builtinId="9" hidden="1"/>
    <cellStyle name="Followed Hyperlink" xfId="11636" builtinId="9" hidden="1"/>
    <cellStyle name="Followed Hyperlink" xfId="11638" builtinId="9" hidden="1"/>
    <cellStyle name="Followed Hyperlink" xfId="11640" builtinId="9" hidden="1"/>
    <cellStyle name="Followed Hyperlink" xfId="11642" builtinId="9" hidden="1"/>
    <cellStyle name="Followed Hyperlink" xfId="11644" builtinId="9" hidden="1"/>
    <cellStyle name="Followed Hyperlink" xfId="11646" builtinId="9" hidden="1"/>
    <cellStyle name="Followed Hyperlink" xfId="11648" builtinId="9" hidden="1"/>
    <cellStyle name="Followed Hyperlink" xfId="11650" builtinId="9" hidden="1"/>
    <cellStyle name="Followed Hyperlink" xfId="11652" builtinId="9" hidden="1"/>
    <cellStyle name="Followed Hyperlink" xfId="11654" builtinId="9" hidden="1"/>
    <cellStyle name="Followed Hyperlink" xfId="11656" builtinId="9" hidden="1"/>
    <cellStyle name="Followed Hyperlink" xfId="11658" builtinId="9" hidden="1"/>
    <cellStyle name="Followed Hyperlink" xfId="11660" builtinId="9" hidden="1"/>
    <cellStyle name="Followed Hyperlink" xfId="11662" builtinId="9" hidden="1"/>
    <cellStyle name="Followed Hyperlink" xfId="11664" builtinId="9" hidden="1"/>
    <cellStyle name="Followed Hyperlink" xfId="11666" builtinId="9" hidden="1"/>
    <cellStyle name="Followed Hyperlink" xfId="11668" builtinId="9" hidden="1"/>
    <cellStyle name="Followed Hyperlink" xfId="11670" builtinId="9" hidden="1"/>
    <cellStyle name="Followed Hyperlink" xfId="11672" builtinId="9" hidden="1"/>
    <cellStyle name="Followed Hyperlink" xfId="11674" builtinId="9" hidden="1"/>
    <cellStyle name="Followed Hyperlink" xfId="11676" builtinId="9" hidden="1"/>
    <cellStyle name="Followed Hyperlink" xfId="11678" builtinId="9" hidden="1"/>
    <cellStyle name="Followed Hyperlink" xfId="11680" builtinId="9" hidden="1"/>
    <cellStyle name="Followed Hyperlink" xfId="11682" builtinId="9" hidden="1"/>
    <cellStyle name="Followed Hyperlink" xfId="11684" builtinId="9" hidden="1"/>
    <cellStyle name="Followed Hyperlink" xfId="11686" builtinId="9" hidden="1"/>
    <cellStyle name="Followed Hyperlink" xfId="11688" builtinId="9" hidden="1"/>
    <cellStyle name="Followed Hyperlink" xfId="11690" builtinId="9" hidden="1"/>
    <cellStyle name="Followed Hyperlink" xfId="11692" builtinId="9" hidden="1"/>
    <cellStyle name="Followed Hyperlink" xfId="11694" builtinId="9" hidden="1"/>
    <cellStyle name="Followed Hyperlink" xfId="11696" builtinId="9" hidden="1"/>
    <cellStyle name="Followed Hyperlink" xfId="11698" builtinId="9" hidden="1"/>
    <cellStyle name="Followed Hyperlink" xfId="11700" builtinId="9" hidden="1"/>
    <cellStyle name="Followed Hyperlink" xfId="11702" builtinId="9" hidden="1"/>
    <cellStyle name="Followed Hyperlink" xfId="11704" builtinId="9" hidden="1"/>
    <cellStyle name="Followed Hyperlink" xfId="11706" builtinId="9" hidden="1"/>
    <cellStyle name="Followed Hyperlink" xfId="11708" builtinId="9" hidden="1"/>
    <cellStyle name="Followed Hyperlink" xfId="11710" builtinId="9" hidden="1"/>
    <cellStyle name="Followed Hyperlink" xfId="11712" builtinId="9" hidden="1"/>
    <cellStyle name="Followed Hyperlink" xfId="11714" builtinId="9" hidden="1"/>
    <cellStyle name="Followed Hyperlink" xfId="11716" builtinId="9" hidden="1"/>
    <cellStyle name="Followed Hyperlink" xfId="11718" builtinId="9" hidden="1"/>
    <cellStyle name="Followed Hyperlink" xfId="11720" builtinId="9" hidden="1"/>
    <cellStyle name="Followed Hyperlink" xfId="16855" builtinId="9" hidden="1"/>
    <cellStyle name="Followed Hyperlink" xfId="16857" builtinId="9" hidden="1"/>
    <cellStyle name="Followed Hyperlink" xfId="16859" builtinId="9" hidden="1"/>
    <cellStyle name="Followed Hyperlink" xfId="16861" builtinId="9" hidden="1"/>
    <cellStyle name="Followed Hyperlink" xfId="16863" builtinId="9" hidden="1"/>
    <cellStyle name="Followed Hyperlink" xfId="16865" builtinId="9" hidden="1"/>
    <cellStyle name="Followed Hyperlink" xfId="16867" builtinId="9" hidden="1"/>
    <cellStyle name="Followed Hyperlink" xfId="16869" builtinId="9" hidden="1"/>
    <cellStyle name="Followed Hyperlink" xfId="16871" builtinId="9" hidden="1"/>
    <cellStyle name="Followed Hyperlink" xfId="16873" builtinId="9" hidden="1"/>
    <cellStyle name="Followed Hyperlink" xfId="16875" builtinId="9" hidden="1"/>
    <cellStyle name="Followed Hyperlink" xfId="16877" builtinId="9" hidden="1"/>
    <cellStyle name="Followed Hyperlink" xfId="16879" builtinId="9" hidden="1"/>
    <cellStyle name="Followed Hyperlink" xfId="16881" builtinId="9" hidden="1"/>
    <cellStyle name="Followed Hyperlink" xfId="16883" builtinId="9" hidden="1"/>
    <cellStyle name="Followed Hyperlink" xfId="16885" builtinId="9" hidden="1"/>
    <cellStyle name="Followed Hyperlink" xfId="16887" builtinId="9" hidden="1"/>
    <cellStyle name="Followed Hyperlink" xfId="16889" builtinId="9" hidden="1"/>
    <cellStyle name="Followed Hyperlink" xfId="16891" builtinId="9" hidden="1"/>
    <cellStyle name="Followed Hyperlink" xfId="16893" builtinId="9" hidden="1"/>
    <cellStyle name="Followed Hyperlink" xfId="16895" builtinId="9" hidden="1"/>
    <cellStyle name="Followed Hyperlink" xfId="16897" builtinId="9" hidden="1"/>
    <cellStyle name="Followed Hyperlink" xfId="16899" builtinId="9" hidden="1"/>
    <cellStyle name="Followed Hyperlink" xfId="16901" builtinId="9" hidden="1"/>
    <cellStyle name="Followed Hyperlink" xfId="16907" builtinId="9" hidden="1"/>
    <cellStyle name="Followed Hyperlink" xfId="16909" builtinId="9" hidden="1"/>
    <cellStyle name="Followed Hyperlink" xfId="16911" builtinId="9" hidden="1"/>
    <cellStyle name="Followed Hyperlink" xfId="16913" builtinId="9" hidden="1"/>
    <cellStyle name="Followed Hyperlink" xfId="16915" builtinId="9" hidden="1"/>
    <cellStyle name="Followed Hyperlink" xfId="16917" builtinId="9" hidden="1"/>
    <cellStyle name="Followed Hyperlink" xfId="16919" builtinId="9" hidden="1"/>
    <cellStyle name="Followed Hyperlink" xfId="16921" builtinId="9" hidden="1"/>
    <cellStyle name="Followed Hyperlink" xfId="16923" builtinId="9" hidden="1"/>
    <cellStyle name="Followed Hyperlink" xfId="16925" builtinId="9" hidden="1"/>
    <cellStyle name="Followed Hyperlink" xfId="16927" builtinId="9" hidden="1"/>
    <cellStyle name="Followed Hyperlink" xfId="16929" builtinId="9" hidden="1"/>
    <cellStyle name="Followed Hyperlink" xfId="16931" builtinId="9" hidden="1"/>
    <cellStyle name="Followed Hyperlink" xfId="16941" builtinId="9" hidden="1"/>
    <cellStyle name="Formula" xfId="3591" xr:uid="{00000000-0005-0000-0000-0000AB120000}"/>
    <cellStyle name="Gas Cost x5" xfId="3592" xr:uid="{00000000-0005-0000-0000-0000AC120000}"/>
    <cellStyle name="Good 2" xfId="3593" xr:uid="{00000000-0005-0000-0000-0000AD120000}"/>
    <cellStyle name="Good 3" xfId="3594" xr:uid="{00000000-0005-0000-0000-0000AE120000}"/>
    <cellStyle name="Good 4" xfId="3595" xr:uid="{00000000-0005-0000-0000-0000AF120000}"/>
    <cellStyle name="Good 5" xfId="3596" xr:uid="{00000000-0005-0000-0000-0000B0120000}"/>
    <cellStyle name="Good 6" xfId="3597" xr:uid="{00000000-0005-0000-0000-0000B1120000}"/>
    <cellStyle name="Hardcoded" xfId="3598" xr:uid="{00000000-0005-0000-0000-0000B2120000}"/>
    <cellStyle name="Head Title" xfId="3599" xr:uid="{00000000-0005-0000-0000-0000B3120000}"/>
    <cellStyle name="Heading 1 2" xfId="3600" xr:uid="{00000000-0005-0000-0000-0000B4120000}"/>
    <cellStyle name="Heading 1 3" xfId="3601" xr:uid="{00000000-0005-0000-0000-0000B5120000}"/>
    <cellStyle name="Heading 1 4" xfId="3602" xr:uid="{00000000-0005-0000-0000-0000B6120000}"/>
    <cellStyle name="Heading 1 5" xfId="3603" xr:uid="{00000000-0005-0000-0000-0000B7120000}"/>
    <cellStyle name="Heading 1 6" xfId="3604" xr:uid="{00000000-0005-0000-0000-0000B8120000}"/>
    <cellStyle name="Heading 2 2" xfId="3605" xr:uid="{00000000-0005-0000-0000-0000B9120000}"/>
    <cellStyle name="Heading 2 3" xfId="3606" xr:uid="{00000000-0005-0000-0000-0000BA120000}"/>
    <cellStyle name="Heading 2 4" xfId="3607" xr:uid="{00000000-0005-0000-0000-0000BB120000}"/>
    <cellStyle name="Heading 2 5" xfId="3608" xr:uid="{00000000-0005-0000-0000-0000BC120000}"/>
    <cellStyle name="Heading 2 6" xfId="3609" xr:uid="{00000000-0005-0000-0000-0000BD120000}"/>
    <cellStyle name="Heading 3 2" xfId="3610" xr:uid="{00000000-0005-0000-0000-0000BE120000}"/>
    <cellStyle name="Heading 3 3" xfId="3611" xr:uid="{00000000-0005-0000-0000-0000BF120000}"/>
    <cellStyle name="Heading 3 4" xfId="3612" xr:uid="{00000000-0005-0000-0000-0000C0120000}"/>
    <cellStyle name="Heading 3 5" xfId="3613" xr:uid="{00000000-0005-0000-0000-0000C1120000}"/>
    <cellStyle name="Heading 3 6" xfId="3614" xr:uid="{00000000-0005-0000-0000-0000C2120000}"/>
    <cellStyle name="Heading 4 2" xfId="3615" xr:uid="{00000000-0005-0000-0000-0000C3120000}"/>
    <cellStyle name="Heading 4 3" xfId="3616" xr:uid="{00000000-0005-0000-0000-0000C4120000}"/>
    <cellStyle name="Heading 4 4" xfId="3617" xr:uid="{00000000-0005-0000-0000-0000C5120000}"/>
    <cellStyle name="Heading 4 5" xfId="3618" xr:uid="{00000000-0005-0000-0000-0000C6120000}"/>
    <cellStyle name="Heading 4 6" xfId="3619" xr:uid="{00000000-0005-0000-0000-0000C7120000}"/>
    <cellStyle name="HEADING1" xfId="36" xr:uid="{00000000-0005-0000-0000-0000C8120000}"/>
    <cellStyle name="HEADING2" xfId="37" xr:uid="{00000000-0005-0000-0000-0000C9120000}"/>
    <cellStyle name="HeadlineStyle" xfId="3620" xr:uid="{00000000-0005-0000-0000-0000CA120000}"/>
    <cellStyle name="HeadlineStyle 10" xfId="3621" xr:uid="{00000000-0005-0000-0000-0000CB120000}"/>
    <cellStyle name="HeadlineStyle 11" xfId="3622" xr:uid="{00000000-0005-0000-0000-0000CC120000}"/>
    <cellStyle name="HeadlineStyle 12" xfId="3623" xr:uid="{00000000-0005-0000-0000-0000CD120000}"/>
    <cellStyle name="HeadlineStyle 13" xfId="3624" xr:uid="{00000000-0005-0000-0000-0000CE120000}"/>
    <cellStyle name="HeadlineStyle 14" xfId="3625" xr:uid="{00000000-0005-0000-0000-0000CF120000}"/>
    <cellStyle name="HeadlineStyle 15" xfId="3626" xr:uid="{00000000-0005-0000-0000-0000D0120000}"/>
    <cellStyle name="HeadlineStyle 16" xfId="3627" xr:uid="{00000000-0005-0000-0000-0000D1120000}"/>
    <cellStyle name="HeadlineStyle 2" xfId="3628" xr:uid="{00000000-0005-0000-0000-0000D2120000}"/>
    <cellStyle name="HeadlineStyle 3" xfId="3629" xr:uid="{00000000-0005-0000-0000-0000D3120000}"/>
    <cellStyle name="HeadlineStyle 4" xfId="3630" xr:uid="{00000000-0005-0000-0000-0000D4120000}"/>
    <cellStyle name="HeadlineStyle 5" xfId="3631" xr:uid="{00000000-0005-0000-0000-0000D5120000}"/>
    <cellStyle name="HeadlineStyle 6" xfId="3632" xr:uid="{00000000-0005-0000-0000-0000D6120000}"/>
    <cellStyle name="HeadlineStyle 7" xfId="3633" xr:uid="{00000000-0005-0000-0000-0000D7120000}"/>
    <cellStyle name="HeadlineStyle 8" xfId="3634" xr:uid="{00000000-0005-0000-0000-0000D8120000}"/>
    <cellStyle name="HeadlineStyle 9" xfId="3635" xr:uid="{00000000-0005-0000-0000-0000D9120000}"/>
    <cellStyle name="HeadlineStyleJustified" xfId="3636" xr:uid="{00000000-0005-0000-0000-0000DA120000}"/>
    <cellStyle name="HeadlineStyleJustified 10" xfId="3637" xr:uid="{00000000-0005-0000-0000-0000DB120000}"/>
    <cellStyle name="HeadlineStyleJustified 11" xfId="3638" xr:uid="{00000000-0005-0000-0000-0000DC120000}"/>
    <cellStyle name="HeadlineStyleJustified 12" xfId="3639" xr:uid="{00000000-0005-0000-0000-0000DD120000}"/>
    <cellStyle name="HeadlineStyleJustified 13" xfId="3640" xr:uid="{00000000-0005-0000-0000-0000DE120000}"/>
    <cellStyle name="HeadlineStyleJustified 14" xfId="3641" xr:uid="{00000000-0005-0000-0000-0000DF120000}"/>
    <cellStyle name="HeadlineStyleJustified 15" xfId="3642" xr:uid="{00000000-0005-0000-0000-0000E0120000}"/>
    <cellStyle name="HeadlineStyleJustified 16" xfId="3643" xr:uid="{00000000-0005-0000-0000-0000E1120000}"/>
    <cellStyle name="HeadlineStyleJustified 2" xfId="3644" xr:uid="{00000000-0005-0000-0000-0000E2120000}"/>
    <cellStyle name="HeadlineStyleJustified 3" xfId="3645" xr:uid="{00000000-0005-0000-0000-0000E3120000}"/>
    <cellStyle name="HeadlineStyleJustified 4" xfId="3646" xr:uid="{00000000-0005-0000-0000-0000E4120000}"/>
    <cellStyle name="HeadlineStyleJustified 5" xfId="3647" xr:uid="{00000000-0005-0000-0000-0000E5120000}"/>
    <cellStyle name="HeadlineStyleJustified 6" xfId="3648" xr:uid="{00000000-0005-0000-0000-0000E6120000}"/>
    <cellStyle name="HeadlineStyleJustified 7" xfId="3649" xr:uid="{00000000-0005-0000-0000-0000E7120000}"/>
    <cellStyle name="HeadlineStyleJustified 8" xfId="3650" xr:uid="{00000000-0005-0000-0000-0000E8120000}"/>
    <cellStyle name="HeadlineStyleJustified 9" xfId="3651" xr:uid="{00000000-0005-0000-0000-0000E9120000}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1272" builtinId="8" hidden="1"/>
    <cellStyle name="Hyperlink" xfId="11274" builtinId="8" hidden="1"/>
    <cellStyle name="Hyperlink" xfId="11276" builtinId="8" hidden="1"/>
    <cellStyle name="Hyperlink" xfId="11278" builtinId="8" hidden="1"/>
    <cellStyle name="Hyperlink" xfId="11280" builtinId="8" hidden="1"/>
    <cellStyle name="Hyperlink" xfId="11282" builtinId="8" hidden="1"/>
    <cellStyle name="Hyperlink" xfId="11284" builtinId="8" hidden="1"/>
    <cellStyle name="Hyperlink" xfId="11286" builtinId="8" hidden="1"/>
    <cellStyle name="Hyperlink" xfId="11288" builtinId="8" hidden="1"/>
    <cellStyle name="Hyperlink" xfId="11290" builtinId="8" hidden="1"/>
    <cellStyle name="Hyperlink" xfId="11292" builtinId="8" hidden="1"/>
    <cellStyle name="Hyperlink" xfId="11294" builtinId="8" hidden="1"/>
    <cellStyle name="Hyperlink" xfId="11296" builtinId="8" hidden="1"/>
    <cellStyle name="Hyperlink" xfId="11298" builtinId="8" hidden="1"/>
    <cellStyle name="Hyperlink" xfId="11300" builtinId="8" hidden="1"/>
    <cellStyle name="Hyperlink" xfId="11302" builtinId="8" hidden="1"/>
    <cellStyle name="Hyperlink" xfId="11304" builtinId="8" hidden="1"/>
    <cellStyle name="Hyperlink" xfId="11306" builtinId="8" hidden="1"/>
    <cellStyle name="Hyperlink" xfId="11353" builtinId="8" hidden="1"/>
    <cellStyle name="Hyperlink" xfId="11355" builtinId="8" hidden="1"/>
    <cellStyle name="Hyperlink" xfId="11357" builtinId="8" hidden="1"/>
    <cellStyle name="Hyperlink" xfId="11359" builtinId="8" hidden="1"/>
    <cellStyle name="Hyperlink" xfId="11361" builtinId="8" hidden="1"/>
    <cellStyle name="Hyperlink" xfId="11363" builtinId="8" hidden="1"/>
    <cellStyle name="Hyperlink" xfId="11365" builtinId="8" hidden="1"/>
    <cellStyle name="Hyperlink" xfId="11367" builtinId="8" hidden="1"/>
    <cellStyle name="Hyperlink" xfId="11369" builtinId="8" hidden="1"/>
    <cellStyle name="Hyperlink" xfId="11371" builtinId="8" hidden="1"/>
    <cellStyle name="Hyperlink" xfId="11373" builtinId="8" hidden="1"/>
    <cellStyle name="Hyperlink" xfId="11375" builtinId="8" hidden="1"/>
    <cellStyle name="Hyperlink" xfId="11377" builtinId="8" hidden="1"/>
    <cellStyle name="Hyperlink" xfId="11379" builtinId="8" hidden="1"/>
    <cellStyle name="Hyperlink" xfId="11381" builtinId="8" hidden="1"/>
    <cellStyle name="Hyperlink" xfId="11383" builtinId="8" hidden="1"/>
    <cellStyle name="Hyperlink" xfId="11385" builtinId="8" hidden="1"/>
    <cellStyle name="Hyperlink" xfId="11387" builtinId="8" hidden="1"/>
    <cellStyle name="Hyperlink" xfId="11389" builtinId="8" hidden="1"/>
    <cellStyle name="Hyperlink" xfId="11391" builtinId="8" hidden="1"/>
    <cellStyle name="Hyperlink" xfId="11393" builtinId="8" hidden="1"/>
    <cellStyle name="Hyperlink" xfId="11395" builtinId="8" hidden="1"/>
    <cellStyle name="Hyperlink" xfId="11397" builtinId="8" hidden="1"/>
    <cellStyle name="Hyperlink" xfId="11399" builtinId="8" hidden="1"/>
    <cellStyle name="Hyperlink" xfId="11401" builtinId="8" hidden="1"/>
    <cellStyle name="Hyperlink" xfId="11403" builtinId="8" hidden="1"/>
    <cellStyle name="Hyperlink" xfId="11405" builtinId="8" hidden="1"/>
    <cellStyle name="Hyperlink" xfId="11407" builtinId="8" hidden="1"/>
    <cellStyle name="Hyperlink" xfId="11409" builtinId="8" hidden="1"/>
    <cellStyle name="Hyperlink" xfId="11411" builtinId="8" hidden="1"/>
    <cellStyle name="Hyperlink" xfId="11413" builtinId="8" hidden="1"/>
    <cellStyle name="Hyperlink" xfId="11415" builtinId="8" hidden="1"/>
    <cellStyle name="Hyperlink" xfId="11417" builtinId="8" hidden="1"/>
    <cellStyle name="Hyperlink" xfId="11419" builtinId="8" hidden="1"/>
    <cellStyle name="Hyperlink" xfId="11421" builtinId="8" hidden="1"/>
    <cellStyle name="Hyperlink" xfId="11423" builtinId="8" hidden="1"/>
    <cellStyle name="Hyperlink" xfId="11425" builtinId="8" hidden="1"/>
    <cellStyle name="Hyperlink" xfId="11427" builtinId="8" hidden="1"/>
    <cellStyle name="Hyperlink" xfId="11429" builtinId="8" hidden="1"/>
    <cellStyle name="Hyperlink" xfId="11431" builtinId="8" hidden="1"/>
    <cellStyle name="Hyperlink" xfId="11433" builtinId="8" hidden="1"/>
    <cellStyle name="Hyperlink" xfId="11435" builtinId="8" hidden="1"/>
    <cellStyle name="Hyperlink" xfId="11437" builtinId="8" hidden="1"/>
    <cellStyle name="Hyperlink" xfId="11439" builtinId="8" hidden="1"/>
    <cellStyle name="Hyperlink" xfId="11441" builtinId="8" hidden="1"/>
    <cellStyle name="Hyperlink" xfId="11443" builtinId="8" hidden="1"/>
    <cellStyle name="Hyperlink" xfId="11445" builtinId="8" hidden="1"/>
    <cellStyle name="Hyperlink" xfId="11447" builtinId="8" hidden="1"/>
    <cellStyle name="Hyperlink" xfId="11449" builtinId="8" hidden="1"/>
    <cellStyle name="Hyperlink" xfId="11451" builtinId="8" hidden="1"/>
    <cellStyle name="Hyperlink" xfId="11453" builtinId="8" hidden="1"/>
    <cellStyle name="Hyperlink" xfId="11455" builtinId="8" hidden="1"/>
    <cellStyle name="Hyperlink" xfId="11457" builtinId="8" hidden="1"/>
    <cellStyle name="Hyperlink" xfId="11459" builtinId="8" hidden="1"/>
    <cellStyle name="Hyperlink" xfId="11461" builtinId="8" hidden="1"/>
    <cellStyle name="Hyperlink" xfId="11463" builtinId="8" hidden="1"/>
    <cellStyle name="Hyperlink" xfId="11465" builtinId="8" hidden="1"/>
    <cellStyle name="Hyperlink" xfId="11467" builtinId="8" hidden="1"/>
    <cellStyle name="Hyperlink" xfId="11469" builtinId="8" hidden="1"/>
    <cellStyle name="Hyperlink" xfId="11471" builtinId="8" hidden="1"/>
    <cellStyle name="Hyperlink" xfId="11473" builtinId="8" hidden="1"/>
    <cellStyle name="Hyperlink" xfId="11475" builtinId="8" hidden="1"/>
    <cellStyle name="Hyperlink" xfId="11477" builtinId="8" hidden="1"/>
    <cellStyle name="Hyperlink" xfId="11479" builtinId="8" hidden="1"/>
    <cellStyle name="Hyperlink" xfId="11481" builtinId="8" hidden="1"/>
    <cellStyle name="Hyperlink" xfId="11483" builtinId="8" hidden="1"/>
    <cellStyle name="Hyperlink" xfId="11485" builtinId="8" hidden="1"/>
    <cellStyle name="Hyperlink" xfId="11487" builtinId="8" hidden="1"/>
    <cellStyle name="Hyperlink" xfId="11489" builtinId="8" hidden="1"/>
    <cellStyle name="Hyperlink" xfId="11491" builtinId="8" hidden="1"/>
    <cellStyle name="Hyperlink" xfId="11493" builtinId="8" hidden="1"/>
    <cellStyle name="Hyperlink" xfId="11495" builtinId="8" hidden="1"/>
    <cellStyle name="Hyperlink" xfId="11497" builtinId="8" hidden="1"/>
    <cellStyle name="Hyperlink" xfId="11499" builtinId="8" hidden="1"/>
    <cellStyle name="Hyperlink" xfId="11501" builtinId="8" hidden="1"/>
    <cellStyle name="Hyperlink" xfId="11503" builtinId="8" hidden="1"/>
    <cellStyle name="Hyperlink" xfId="11505" builtinId="8" hidden="1"/>
    <cellStyle name="Hyperlink" xfId="11507" builtinId="8" hidden="1"/>
    <cellStyle name="Hyperlink" xfId="11509" builtinId="8" hidden="1"/>
    <cellStyle name="Hyperlink" xfId="11511" builtinId="8" hidden="1"/>
    <cellStyle name="Hyperlink" xfId="11513" builtinId="8" hidden="1"/>
    <cellStyle name="Hyperlink" xfId="11515" builtinId="8" hidden="1"/>
    <cellStyle name="Hyperlink" xfId="11517" builtinId="8" hidden="1"/>
    <cellStyle name="Hyperlink" xfId="11519" builtinId="8" hidden="1"/>
    <cellStyle name="Hyperlink" xfId="11521" builtinId="8" hidden="1"/>
    <cellStyle name="Hyperlink" xfId="11523" builtinId="8" hidden="1"/>
    <cellStyle name="Hyperlink" xfId="11525" builtinId="8" hidden="1"/>
    <cellStyle name="Hyperlink" xfId="11527" builtinId="8" hidden="1"/>
    <cellStyle name="Hyperlink" xfId="11529" builtinId="8" hidden="1"/>
    <cellStyle name="Hyperlink" xfId="11531" builtinId="8" hidden="1"/>
    <cellStyle name="Hyperlink" xfId="11533" builtinId="8" hidden="1"/>
    <cellStyle name="Hyperlink" xfId="11535" builtinId="8" hidden="1"/>
    <cellStyle name="Hyperlink" xfId="11537" builtinId="8" hidden="1"/>
    <cellStyle name="Hyperlink" xfId="11539" builtinId="8" hidden="1"/>
    <cellStyle name="Hyperlink" xfId="11541" builtinId="8" hidden="1"/>
    <cellStyle name="Hyperlink" xfId="11543" builtinId="8" hidden="1"/>
    <cellStyle name="Hyperlink" xfId="11545" builtinId="8" hidden="1"/>
    <cellStyle name="Hyperlink" xfId="11547" builtinId="8" hidden="1"/>
    <cellStyle name="Hyperlink" xfId="11549" builtinId="8" hidden="1"/>
    <cellStyle name="Hyperlink" xfId="11551" builtinId="8" hidden="1"/>
    <cellStyle name="Hyperlink" xfId="11553" builtinId="8" hidden="1"/>
    <cellStyle name="Hyperlink" xfId="11555" builtinId="8" hidden="1"/>
    <cellStyle name="Hyperlink" xfId="11557" builtinId="8" hidden="1"/>
    <cellStyle name="Hyperlink" xfId="11559" builtinId="8" hidden="1"/>
    <cellStyle name="Hyperlink" xfId="11561" builtinId="8" hidden="1"/>
    <cellStyle name="Hyperlink" xfId="11563" builtinId="8" hidden="1"/>
    <cellStyle name="Hyperlink" xfId="11565" builtinId="8" hidden="1"/>
    <cellStyle name="Hyperlink" xfId="11567" builtinId="8" hidden="1"/>
    <cellStyle name="Hyperlink" xfId="11569" builtinId="8" hidden="1"/>
    <cellStyle name="Hyperlink" xfId="11571" builtinId="8" hidden="1"/>
    <cellStyle name="Hyperlink" xfId="11573" builtinId="8" hidden="1"/>
    <cellStyle name="Hyperlink" xfId="11575" builtinId="8" hidden="1"/>
    <cellStyle name="Hyperlink" xfId="11577" builtinId="8" hidden="1"/>
    <cellStyle name="Hyperlink" xfId="11579" builtinId="8" hidden="1"/>
    <cellStyle name="Hyperlink" xfId="11581" builtinId="8" hidden="1"/>
    <cellStyle name="Hyperlink" xfId="11583" builtinId="8" hidden="1"/>
    <cellStyle name="Hyperlink" xfId="11585" builtinId="8" hidden="1"/>
    <cellStyle name="Hyperlink" xfId="11587" builtinId="8" hidden="1"/>
    <cellStyle name="Hyperlink" xfId="11589" builtinId="8" hidden="1"/>
    <cellStyle name="Hyperlink" xfId="11591" builtinId="8" hidden="1"/>
    <cellStyle name="Hyperlink" xfId="11593" builtinId="8" hidden="1"/>
    <cellStyle name="Hyperlink" xfId="11595" builtinId="8" hidden="1"/>
    <cellStyle name="Hyperlink" xfId="11597" builtinId="8" hidden="1"/>
    <cellStyle name="Hyperlink" xfId="11599" builtinId="8" hidden="1"/>
    <cellStyle name="Hyperlink" xfId="11601" builtinId="8" hidden="1"/>
    <cellStyle name="Hyperlink" xfId="11603" builtinId="8" hidden="1"/>
    <cellStyle name="Hyperlink" xfId="11605" builtinId="8" hidden="1"/>
    <cellStyle name="Hyperlink" xfId="11607" builtinId="8" hidden="1"/>
    <cellStyle name="Hyperlink" xfId="11609" builtinId="8" hidden="1"/>
    <cellStyle name="Hyperlink" xfId="11611" builtinId="8" hidden="1"/>
    <cellStyle name="Hyperlink" xfId="11613" builtinId="8" hidden="1"/>
    <cellStyle name="Hyperlink" xfId="11615" builtinId="8" hidden="1"/>
    <cellStyle name="Hyperlink" xfId="11617" builtinId="8" hidden="1"/>
    <cellStyle name="Hyperlink" xfId="11619" builtinId="8" hidden="1"/>
    <cellStyle name="Hyperlink" xfId="11621" builtinId="8" hidden="1"/>
    <cellStyle name="Hyperlink" xfId="11623" builtinId="8" hidden="1"/>
    <cellStyle name="Hyperlink" xfId="11625" builtinId="8" hidden="1"/>
    <cellStyle name="Hyperlink" xfId="11627" builtinId="8" hidden="1"/>
    <cellStyle name="Hyperlink" xfId="11629" builtinId="8" hidden="1"/>
    <cellStyle name="Hyperlink" xfId="11631" builtinId="8" hidden="1"/>
    <cellStyle name="Hyperlink" xfId="11633" builtinId="8" hidden="1"/>
    <cellStyle name="Hyperlink" xfId="11635" builtinId="8" hidden="1"/>
    <cellStyle name="Hyperlink" xfId="11637" builtinId="8" hidden="1"/>
    <cellStyle name="Hyperlink" xfId="11639" builtinId="8" hidden="1"/>
    <cellStyle name="Hyperlink" xfId="11641" builtinId="8" hidden="1"/>
    <cellStyle name="Hyperlink" xfId="11643" builtinId="8" hidden="1"/>
    <cellStyle name="Hyperlink" xfId="11645" builtinId="8" hidden="1"/>
    <cellStyle name="Hyperlink" xfId="11647" builtinId="8" hidden="1"/>
    <cellStyle name="Hyperlink" xfId="11649" builtinId="8" hidden="1"/>
    <cellStyle name="Hyperlink" xfId="11651" builtinId="8" hidden="1"/>
    <cellStyle name="Hyperlink" xfId="11653" builtinId="8" hidden="1"/>
    <cellStyle name="Hyperlink" xfId="11655" builtinId="8" hidden="1"/>
    <cellStyle name="Hyperlink" xfId="11657" builtinId="8" hidden="1"/>
    <cellStyle name="Hyperlink" xfId="11659" builtinId="8" hidden="1"/>
    <cellStyle name="Hyperlink" xfId="11661" builtinId="8" hidden="1"/>
    <cellStyle name="Hyperlink" xfId="11663" builtinId="8" hidden="1"/>
    <cellStyle name="Hyperlink" xfId="11665" builtinId="8" hidden="1"/>
    <cellStyle name="Hyperlink" xfId="11667" builtinId="8" hidden="1"/>
    <cellStyle name="Hyperlink" xfId="11669" builtinId="8" hidden="1"/>
    <cellStyle name="Hyperlink" xfId="11671" builtinId="8" hidden="1"/>
    <cellStyle name="Hyperlink" xfId="11673" builtinId="8" hidden="1"/>
    <cellStyle name="Hyperlink" xfId="11675" builtinId="8" hidden="1"/>
    <cellStyle name="Hyperlink" xfId="11677" builtinId="8" hidden="1"/>
    <cellStyle name="Hyperlink" xfId="11679" builtinId="8" hidden="1"/>
    <cellStyle name="Hyperlink" xfId="11681" builtinId="8" hidden="1"/>
    <cellStyle name="Hyperlink" xfId="11683" builtinId="8" hidden="1"/>
    <cellStyle name="Hyperlink" xfId="11685" builtinId="8" hidden="1"/>
    <cellStyle name="Hyperlink" xfId="11687" builtinId="8" hidden="1"/>
    <cellStyle name="Hyperlink" xfId="11689" builtinId="8" hidden="1"/>
    <cellStyle name="Hyperlink" xfId="11691" builtinId="8" hidden="1"/>
    <cellStyle name="Hyperlink" xfId="11693" builtinId="8" hidden="1"/>
    <cellStyle name="Hyperlink" xfId="11695" builtinId="8" hidden="1"/>
    <cellStyle name="Hyperlink" xfId="11697" builtinId="8" hidden="1"/>
    <cellStyle name="Hyperlink" xfId="11699" builtinId="8" hidden="1"/>
    <cellStyle name="Hyperlink" xfId="11701" builtinId="8" hidden="1"/>
    <cellStyle name="Hyperlink" xfId="11703" builtinId="8" hidden="1"/>
    <cellStyle name="Hyperlink" xfId="11705" builtinId="8" hidden="1"/>
    <cellStyle name="Hyperlink" xfId="11707" builtinId="8" hidden="1"/>
    <cellStyle name="Hyperlink" xfId="11709" builtinId="8" hidden="1"/>
    <cellStyle name="Hyperlink" xfId="11711" builtinId="8" hidden="1"/>
    <cellStyle name="Hyperlink" xfId="11713" builtinId="8" hidden="1"/>
    <cellStyle name="Hyperlink" xfId="11715" builtinId="8" hidden="1"/>
    <cellStyle name="Hyperlink" xfId="11717" builtinId="8" hidden="1"/>
    <cellStyle name="Hyperlink" xfId="11719" builtinId="8" hidden="1"/>
    <cellStyle name="Hyperlink" xfId="16854" builtinId="8" hidden="1"/>
    <cellStyle name="Hyperlink" xfId="16856" builtinId="8" hidden="1"/>
    <cellStyle name="Hyperlink" xfId="16858" builtinId="8" hidden="1"/>
    <cellStyle name="Hyperlink" xfId="16860" builtinId="8" hidden="1"/>
    <cellStyle name="Hyperlink" xfId="16862" builtinId="8" hidden="1"/>
    <cellStyle name="Hyperlink" xfId="16864" builtinId="8" hidden="1"/>
    <cellStyle name="Hyperlink" xfId="16866" builtinId="8" hidden="1"/>
    <cellStyle name="Hyperlink" xfId="16868" builtinId="8" hidden="1"/>
    <cellStyle name="Hyperlink" xfId="16870" builtinId="8" hidden="1"/>
    <cellStyle name="Hyperlink" xfId="16872" builtinId="8" hidden="1"/>
    <cellStyle name="Hyperlink" xfId="16874" builtinId="8" hidden="1"/>
    <cellStyle name="Hyperlink" xfId="16876" builtinId="8" hidden="1"/>
    <cellStyle name="Hyperlink" xfId="16878" builtinId="8" hidden="1"/>
    <cellStyle name="Hyperlink" xfId="16880" builtinId="8" hidden="1"/>
    <cellStyle name="Hyperlink" xfId="16882" builtinId="8" hidden="1"/>
    <cellStyle name="Hyperlink" xfId="16884" builtinId="8" hidden="1"/>
    <cellStyle name="Hyperlink" xfId="16886" builtinId="8" hidden="1"/>
    <cellStyle name="Hyperlink" xfId="16888" builtinId="8" hidden="1"/>
    <cellStyle name="Hyperlink" xfId="16890" builtinId="8" hidden="1"/>
    <cellStyle name="Hyperlink" xfId="16892" builtinId="8" hidden="1"/>
    <cellStyle name="Hyperlink" xfId="16894" builtinId="8" hidden="1"/>
    <cellStyle name="Hyperlink" xfId="16896" builtinId="8" hidden="1"/>
    <cellStyle name="Hyperlink" xfId="16898" builtinId="8" hidden="1"/>
    <cellStyle name="Hyperlink" xfId="16900" builtinId="8" hidden="1"/>
    <cellStyle name="Hyperlink" xfId="16906" builtinId="8" hidden="1"/>
    <cellStyle name="Hyperlink" xfId="16908" builtinId="8" hidden="1"/>
    <cellStyle name="Hyperlink" xfId="16910" builtinId="8" hidden="1"/>
    <cellStyle name="Hyperlink" xfId="16912" builtinId="8" hidden="1"/>
    <cellStyle name="Hyperlink" xfId="16914" builtinId="8" hidden="1"/>
    <cellStyle name="Hyperlink" xfId="16916" builtinId="8" hidden="1"/>
    <cellStyle name="Hyperlink" xfId="16918" builtinId="8" hidden="1"/>
    <cellStyle name="Hyperlink" xfId="16920" builtinId="8" hidden="1"/>
    <cellStyle name="Hyperlink" xfId="16922" builtinId="8" hidden="1"/>
    <cellStyle name="Hyperlink" xfId="16924" builtinId="8" hidden="1"/>
    <cellStyle name="Hyperlink" xfId="16926" builtinId="8" hidden="1"/>
    <cellStyle name="Hyperlink" xfId="16928" builtinId="8" hidden="1"/>
    <cellStyle name="Hyperlink" xfId="16930" builtinId="8" hidden="1"/>
    <cellStyle name="Hyperlink" xfId="16940" builtinId="8" hidden="1"/>
    <cellStyle name="Hyperlink 2" xfId="3652" xr:uid="{00000000-0005-0000-0000-0000F9130000}"/>
    <cellStyle name="Hyperlink 2 2" xfId="12777" xr:uid="{00000000-0005-0000-0000-0000FA130000}"/>
    <cellStyle name="Hyperlink 3" xfId="12778" xr:uid="{00000000-0005-0000-0000-0000FB130000}"/>
    <cellStyle name="inc/dec" xfId="3653" xr:uid="{00000000-0005-0000-0000-0000FC130000}"/>
    <cellStyle name="inc/dec 2" xfId="3654" xr:uid="{00000000-0005-0000-0000-0000FD130000}"/>
    <cellStyle name="Input 2" xfId="3655" xr:uid="{00000000-0005-0000-0000-0000FE130000}"/>
    <cellStyle name="Input 3" xfId="3656" xr:uid="{00000000-0005-0000-0000-0000FF130000}"/>
    <cellStyle name="Input 4" xfId="3657" xr:uid="{00000000-0005-0000-0000-000000140000}"/>
    <cellStyle name="Input 5" xfId="3658" xr:uid="{00000000-0005-0000-0000-000001140000}"/>
    <cellStyle name="Input 6" xfId="3659" xr:uid="{00000000-0005-0000-0000-000002140000}"/>
    <cellStyle name="Invisible" xfId="3660" xr:uid="{00000000-0005-0000-0000-000003140000}"/>
    <cellStyle name="Labels - Style3" xfId="3661" xr:uid="{00000000-0005-0000-0000-000004140000}"/>
    <cellStyle name="Labor" xfId="3662" xr:uid="{00000000-0005-0000-0000-000005140000}"/>
    <cellStyle name="Lines" xfId="3663" xr:uid="{00000000-0005-0000-0000-000006140000}"/>
    <cellStyle name="Linked Amount" xfId="3664" xr:uid="{00000000-0005-0000-0000-000007140000}"/>
    <cellStyle name="Linked Cell 2" xfId="3665" xr:uid="{00000000-0005-0000-0000-000008140000}"/>
    <cellStyle name="Linked Cell 3" xfId="3666" xr:uid="{00000000-0005-0000-0000-000009140000}"/>
    <cellStyle name="Linked Cell 4" xfId="3667" xr:uid="{00000000-0005-0000-0000-00000A140000}"/>
    <cellStyle name="Linked Cell 5" xfId="3668" xr:uid="{00000000-0005-0000-0000-00000B140000}"/>
    <cellStyle name="Linked Cell 6" xfId="3669" xr:uid="{00000000-0005-0000-0000-00000C140000}"/>
    <cellStyle name="Neutral 2" xfId="3670" xr:uid="{00000000-0005-0000-0000-00000D140000}"/>
    <cellStyle name="Neutral 3" xfId="3671" xr:uid="{00000000-0005-0000-0000-00000E140000}"/>
    <cellStyle name="Neutral 4" xfId="3672" xr:uid="{00000000-0005-0000-0000-00000F140000}"/>
    <cellStyle name="Neutral 5" xfId="3673" xr:uid="{00000000-0005-0000-0000-000010140000}"/>
    <cellStyle name="Neutral 6" xfId="3674" xr:uid="{00000000-0005-0000-0000-000011140000}"/>
    <cellStyle name="NewColumnHeaderNormal" xfId="3675" xr:uid="{00000000-0005-0000-0000-000012140000}"/>
    <cellStyle name="NewSectionHeaderNormal" xfId="3676" xr:uid="{00000000-0005-0000-0000-000013140000}"/>
    <cellStyle name="NewTitleNormal" xfId="3677" xr:uid="{00000000-0005-0000-0000-000014140000}"/>
    <cellStyle name="Normal" xfId="0" builtinId="0" customBuiltin="1"/>
    <cellStyle name="Normal - Style1" xfId="38" xr:uid="{00000000-0005-0000-0000-000016140000}"/>
    <cellStyle name="Normal - Style2" xfId="39" xr:uid="{00000000-0005-0000-0000-000017140000}"/>
    <cellStyle name="Normal - Style3" xfId="40" xr:uid="{00000000-0005-0000-0000-000018140000}"/>
    <cellStyle name="Normal - Style4" xfId="41" xr:uid="{00000000-0005-0000-0000-000019140000}"/>
    <cellStyle name="Normal - Style5" xfId="42" xr:uid="{00000000-0005-0000-0000-00001A140000}"/>
    <cellStyle name="Normal - Style6" xfId="43" xr:uid="{00000000-0005-0000-0000-00001B140000}"/>
    <cellStyle name="Normal - Style7" xfId="44" xr:uid="{00000000-0005-0000-0000-00001C140000}"/>
    <cellStyle name="Normal - Style8" xfId="45" xr:uid="{00000000-0005-0000-0000-00001D140000}"/>
    <cellStyle name="Normal 10" xfId="3678" xr:uid="{00000000-0005-0000-0000-00001E140000}"/>
    <cellStyle name="Normal 10 10" xfId="3679" xr:uid="{00000000-0005-0000-0000-00001F140000}"/>
    <cellStyle name="Normal 10 10 2" xfId="3680" xr:uid="{00000000-0005-0000-0000-000020140000}"/>
    <cellStyle name="Normal 10 10 2 2" xfId="3681" xr:uid="{00000000-0005-0000-0000-000021140000}"/>
    <cellStyle name="Normal 10 10 2 2 2" xfId="12779" xr:uid="{00000000-0005-0000-0000-000022140000}"/>
    <cellStyle name="Normal 10 10 2 2 2 2" xfId="12780" xr:uid="{00000000-0005-0000-0000-000023140000}"/>
    <cellStyle name="Normal 10 10 2 2 2 3" xfId="12781" xr:uid="{00000000-0005-0000-0000-000024140000}"/>
    <cellStyle name="Normal 10 10 2 3" xfId="12782" xr:uid="{00000000-0005-0000-0000-000025140000}"/>
    <cellStyle name="Normal 10 10 3" xfId="3682" xr:uid="{00000000-0005-0000-0000-000026140000}"/>
    <cellStyle name="Normal 10 10 3 2" xfId="12783" xr:uid="{00000000-0005-0000-0000-000027140000}"/>
    <cellStyle name="Normal 10 10 3 2 2 2 2" xfId="16937" xr:uid="{00000000-0005-0000-0000-000028140000}"/>
    <cellStyle name="Normal 10 10 4" xfId="3683" xr:uid="{00000000-0005-0000-0000-000029140000}"/>
    <cellStyle name="Normal 10 10 4 2" xfId="12784" xr:uid="{00000000-0005-0000-0000-00002A140000}"/>
    <cellStyle name="Normal 10 10 4 2 2" xfId="12785" xr:uid="{00000000-0005-0000-0000-00002B140000}"/>
    <cellStyle name="Normal 10 10 5" xfId="12786" xr:uid="{00000000-0005-0000-0000-00002C140000}"/>
    <cellStyle name="Normal 10 10 6" xfId="12787" xr:uid="{00000000-0005-0000-0000-00002D140000}"/>
    <cellStyle name="Normal 10 11" xfId="3684" xr:uid="{00000000-0005-0000-0000-00002E140000}"/>
    <cellStyle name="Normal 10 11 2" xfId="3685" xr:uid="{00000000-0005-0000-0000-00002F140000}"/>
    <cellStyle name="Normal 10 11 2 2" xfId="3686" xr:uid="{00000000-0005-0000-0000-000030140000}"/>
    <cellStyle name="Normal 10 11 2 2 2" xfId="12788" xr:uid="{00000000-0005-0000-0000-000031140000}"/>
    <cellStyle name="Normal 10 11 2 3" xfId="12789" xr:uid="{00000000-0005-0000-0000-000032140000}"/>
    <cellStyle name="Normal 10 11 2 4" xfId="12790" xr:uid="{00000000-0005-0000-0000-000033140000}"/>
    <cellStyle name="Normal 10 11 2 5" xfId="12791" xr:uid="{00000000-0005-0000-0000-000034140000}"/>
    <cellStyle name="Normal 10 11 3" xfId="3687" xr:uid="{00000000-0005-0000-0000-000035140000}"/>
    <cellStyle name="Normal 10 11 3 2" xfId="12792" xr:uid="{00000000-0005-0000-0000-000036140000}"/>
    <cellStyle name="Normal 10 11 4" xfId="12793" xr:uid="{00000000-0005-0000-0000-000037140000}"/>
    <cellStyle name="Normal 10 11 4 2" xfId="12794" xr:uid="{00000000-0005-0000-0000-000038140000}"/>
    <cellStyle name="Normal 10 11 5" xfId="12795" xr:uid="{00000000-0005-0000-0000-000039140000}"/>
    <cellStyle name="Normal 10 11 6" xfId="12796" xr:uid="{00000000-0005-0000-0000-00003A140000}"/>
    <cellStyle name="Normal 10 12" xfId="3688" xr:uid="{00000000-0005-0000-0000-00003B140000}"/>
    <cellStyle name="Normal 10 12 2" xfId="3689" xr:uid="{00000000-0005-0000-0000-00003C140000}"/>
    <cellStyle name="Normal 10 12 2 2" xfId="12797" xr:uid="{00000000-0005-0000-0000-00003D140000}"/>
    <cellStyle name="Normal 10 12 3" xfId="12798" xr:uid="{00000000-0005-0000-0000-00003E140000}"/>
    <cellStyle name="Normal 10 12 4" xfId="12799" xr:uid="{00000000-0005-0000-0000-00003F140000}"/>
    <cellStyle name="Normal 10 12 5" xfId="12800" xr:uid="{00000000-0005-0000-0000-000040140000}"/>
    <cellStyle name="Normal 10 13" xfId="3690" xr:uid="{00000000-0005-0000-0000-000041140000}"/>
    <cellStyle name="Normal 10 13 2" xfId="3691" xr:uid="{00000000-0005-0000-0000-000042140000}"/>
    <cellStyle name="Normal 10 13 2 2" xfId="12801" xr:uid="{00000000-0005-0000-0000-000043140000}"/>
    <cellStyle name="Normal 10 13 3" xfId="12802" xr:uid="{00000000-0005-0000-0000-000044140000}"/>
    <cellStyle name="Normal 10 13 4" xfId="12803" xr:uid="{00000000-0005-0000-0000-000045140000}"/>
    <cellStyle name="Normal 10 13 5" xfId="12804" xr:uid="{00000000-0005-0000-0000-000046140000}"/>
    <cellStyle name="Normal 10 14" xfId="3692" xr:uid="{00000000-0005-0000-0000-000047140000}"/>
    <cellStyle name="Normal 10 14 10" xfId="3693" xr:uid="{00000000-0005-0000-0000-000048140000}"/>
    <cellStyle name="Normal 10 14 10 2" xfId="3694" xr:uid="{00000000-0005-0000-0000-000049140000}"/>
    <cellStyle name="Normal 10 14 10 2 2" xfId="12805" xr:uid="{00000000-0005-0000-0000-00004A140000}"/>
    <cellStyle name="Normal 10 14 10 3" xfId="12806" xr:uid="{00000000-0005-0000-0000-00004B140000}"/>
    <cellStyle name="Normal 10 14 10 4" xfId="12807" xr:uid="{00000000-0005-0000-0000-00004C140000}"/>
    <cellStyle name="Normal 10 14 10 5" xfId="12808" xr:uid="{00000000-0005-0000-0000-00004D140000}"/>
    <cellStyle name="Normal 10 14 11" xfId="3695" xr:uid="{00000000-0005-0000-0000-00004E140000}"/>
    <cellStyle name="Normal 10 14 11 2" xfId="3696" xr:uid="{00000000-0005-0000-0000-00004F140000}"/>
    <cellStyle name="Normal 10 14 11 2 2" xfId="12809" xr:uid="{00000000-0005-0000-0000-000050140000}"/>
    <cellStyle name="Normal 10 14 11 3" xfId="12810" xr:uid="{00000000-0005-0000-0000-000051140000}"/>
    <cellStyle name="Normal 10 14 11 4" xfId="12811" xr:uid="{00000000-0005-0000-0000-000052140000}"/>
    <cellStyle name="Normal 10 14 11 5" xfId="12812" xr:uid="{00000000-0005-0000-0000-000053140000}"/>
    <cellStyle name="Normal 10 14 12" xfId="3697" xr:uid="{00000000-0005-0000-0000-000054140000}"/>
    <cellStyle name="Normal 10 14 12 2" xfId="3698" xr:uid="{00000000-0005-0000-0000-000055140000}"/>
    <cellStyle name="Normal 10 14 12 2 2" xfId="12813" xr:uid="{00000000-0005-0000-0000-000056140000}"/>
    <cellStyle name="Normal 10 14 12 3" xfId="12814" xr:uid="{00000000-0005-0000-0000-000057140000}"/>
    <cellStyle name="Normal 10 14 12 4" xfId="12815" xr:uid="{00000000-0005-0000-0000-000058140000}"/>
    <cellStyle name="Normal 10 14 12 5" xfId="12816" xr:uid="{00000000-0005-0000-0000-000059140000}"/>
    <cellStyle name="Normal 10 14 13" xfId="3699" xr:uid="{00000000-0005-0000-0000-00005A140000}"/>
    <cellStyle name="Normal 10 14 13 2" xfId="12817" xr:uid="{00000000-0005-0000-0000-00005B140000}"/>
    <cellStyle name="Normal 10 14 14" xfId="12818" xr:uid="{00000000-0005-0000-0000-00005C140000}"/>
    <cellStyle name="Normal 10 14 2" xfId="3700" xr:uid="{00000000-0005-0000-0000-00005D140000}"/>
    <cellStyle name="Normal 10 14 2 2" xfId="3701" xr:uid="{00000000-0005-0000-0000-00005E140000}"/>
    <cellStyle name="Normal 10 14 2 2 2" xfId="12819" xr:uid="{00000000-0005-0000-0000-00005F140000}"/>
    <cellStyle name="Normal 10 14 2 2 3" xfId="12820" xr:uid="{00000000-0005-0000-0000-000060140000}"/>
    <cellStyle name="Normal 10 14 2 3" xfId="12821" xr:uid="{00000000-0005-0000-0000-000061140000}"/>
    <cellStyle name="Normal 10 14 2 4" xfId="12822" xr:uid="{00000000-0005-0000-0000-000062140000}"/>
    <cellStyle name="Normal 10 14 2 5" xfId="12823" xr:uid="{00000000-0005-0000-0000-000063140000}"/>
    <cellStyle name="Normal 10 14 3" xfId="3702" xr:uid="{00000000-0005-0000-0000-000064140000}"/>
    <cellStyle name="Normal 10 14 3 2" xfId="3703" xr:uid="{00000000-0005-0000-0000-000065140000}"/>
    <cellStyle name="Normal 10 14 3 2 2" xfId="12824" xr:uid="{00000000-0005-0000-0000-000066140000}"/>
    <cellStyle name="Normal 10 14 3 3" xfId="12825" xr:uid="{00000000-0005-0000-0000-000067140000}"/>
    <cellStyle name="Normal 10 14 3 4" xfId="12826" xr:uid="{00000000-0005-0000-0000-000068140000}"/>
    <cellStyle name="Normal 10 14 3 5" xfId="12827" xr:uid="{00000000-0005-0000-0000-000069140000}"/>
    <cellStyle name="Normal 10 14 4" xfId="3704" xr:uid="{00000000-0005-0000-0000-00006A140000}"/>
    <cellStyle name="Normal 10 14 4 2" xfId="3705" xr:uid="{00000000-0005-0000-0000-00006B140000}"/>
    <cellStyle name="Normal 10 14 4 2 2" xfId="12828" xr:uid="{00000000-0005-0000-0000-00006C140000}"/>
    <cellStyle name="Normal 10 14 4 3" xfId="12829" xr:uid="{00000000-0005-0000-0000-00006D140000}"/>
    <cellStyle name="Normal 10 14 4 4" xfId="12830" xr:uid="{00000000-0005-0000-0000-00006E140000}"/>
    <cellStyle name="Normal 10 14 4 5" xfId="12831" xr:uid="{00000000-0005-0000-0000-00006F140000}"/>
    <cellStyle name="Normal 10 14 5" xfId="3706" xr:uid="{00000000-0005-0000-0000-000070140000}"/>
    <cellStyle name="Normal 10 14 5 2" xfId="3707" xr:uid="{00000000-0005-0000-0000-000071140000}"/>
    <cellStyle name="Normal 10 14 5 2 2" xfId="12832" xr:uid="{00000000-0005-0000-0000-000072140000}"/>
    <cellStyle name="Normal 10 14 5 3" xfId="12833" xr:uid="{00000000-0005-0000-0000-000073140000}"/>
    <cellStyle name="Normal 10 14 5 4" xfId="12834" xr:uid="{00000000-0005-0000-0000-000074140000}"/>
    <cellStyle name="Normal 10 14 5 5" xfId="12835" xr:uid="{00000000-0005-0000-0000-000075140000}"/>
    <cellStyle name="Normal 10 14 6" xfId="3708" xr:uid="{00000000-0005-0000-0000-000076140000}"/>
    <cellStyle name="Normal 10 14 6 2" xfId="3709" xr:uid="{00000000-0005-0000-0000-000077140000}"/>
    <cellStyle name="Normal 10 14 6 2 2" xfId="12836" xr:uid="{00000000-0005-0000-0000-000078140000}"/>
    <cellStyle name="Normal 10 14 6 3" xfId="12837" xr:uid="{00000000-0005-0000-0000-000079140000}"/>
    <cellStyle name="Normal 10 14 6 4" xfId="12838" xr:uid="{00000000-0005-0000-0000-00007A140000}"/>
    <cellStyle name="Normal 10 14 6 5" xfId="12839" xr:uid="{00000000-0005-0000-0000-00007B140000}"/>
    <cellStyle name="Normal 10 14 7" xfId="3710" xr:uid="{00000000-0005-0000-0000-00007C140000}"/>
    <cellStyle name="Normal 10 14 7 2" xfId="3711" xr:uid="{00000000-0005-0000-0000-00007D140000}"/>
    <cellStyle name="Normal 10 14 7 2 2" xfId="12840" xr:uid="{00000000-0005-0000-0000-00007E140000}"/>
    <cellStyle name="Normal 10 14 7 3" xfId="12841" xr:uid="{00000000-0005-0000-0000-00007F140000}"/>
    <cellStyle name="Normal 10 14 7 4" xfId="12842" xr:uid="{00000000-0005-0000-0000-000080140000}"/>
    <cellStyle name="Normal 10 14 7 5" xfId="12843" xr:uid="{00000000-0005-0000-0000-000081140000}"/>
    <cellStyle name="Normal 10 14 8" xfId="3712" xr:uid="{00000000-0005-0000-0000-000082140000}"/>
    <cellStyle name="Normal 10 14 8 2" xfId="3713" xr:uid="{00000000-0005-0000-0000-000083140000}"/>
    <cellStyle name="Normal 10 14 8 2 2" xfId="12844" xr:uid="{00000000-0005-0000-0000-000084140000}"/>
    <cellStyle name="Normal 10 14 8 3" xfId="12845" xr:uid="{00000000-0005-0000-0000-000085140000}"/>
    <cellStyle name="Normal 10 14 8 4" xfId="12846" xr:uid="{00000000-0005-0000-0000-000086140000}"/>
    <cellStyle name="Normal 10 14 8 5" xfId="12847" xr:uid="{00000000-0005-0000-0000-000087140000}"/>
    <cellStyle name="Normal 10 14 9" xfId="3714" xr:uid="{00000000-0005-0000-0000-000088140000}"/>
    <cellStyle name="Normal 10 14 9 2" xfId="3715" xr:uid="{00000000-0005-0000-0000-000089140000}"/>
    <cellStyle name="Normal 10 14 9 2 2" xfId="12848" xr:uid="{00000000-0005-0000-0000-00008A140000}"/>
    <cellStyle name="Normal 10 14 9 3" xfId="12849" xr:uid="{00000000-0005-0000-0000-00008B140000}"/>
    <cellStyle name="Normal 10 14 9 4" xfId="12850" xr:uid="{00000000-0005-0000-0000-00008C140000}"/>
    <cellStyle name="Normal 10 14 9 5" xfId="12851" xr:uid="{00000000-0005-0000-0000-00008D140000}"/>
    <cellStyle name="Normal 10 15" xfId="3716" xr:uid="{00000000-0005-0000-0000-00008E140000}"/>
    <cellStyle name="Normal 10 15 2" xfId="3717" xr:uid="{00000000-0005-0000-0000-00008F140000}"/>
    <cellStyle name="Normal 10 15 2 2" xfId="12852" xr:uid="{00000000-0005-0000-0000-000090140000}"/>
    <cellStyle name="Normal 10 15 3" xfId="12853" xr:uid="{00000000-0005-0000-0000-000091140000}"/>
    <cellStyle name="Normal 10 15 4" xfId="12854" xr:uid="{00000000-0005-0000-0000-000092140000}"/>
    <cellStyle name="Normal 10 15 5" xfId="12855" xr:uid="{00000000-0005-0000-0000-000093140000}"/>
    <cellStyle name="Normal 10 16" xfId="3718" xr:uid="{00000000-0005-0000-0000-000094140000}"/>
    <cellStyle name="Normal 10 16 2" xfId="3719" xr:uid="{00000000-0005-0000-0000-000095140000}"/>
    <cellStyle name="Normal 10 16 2 2" xfId="12856" xr:uid="{00000000-0005-0000-0000-000096140000}"/>
    <cellStyle name="Normal 10 16 3" xfId="12857" xr:uid="{00000000-0005-0000-0000-000097140000}"/>
    <cellStyle name="Normal 10 16 4" xfId="12858" xr:uid="{00000000-0005-0000-0000-000098140000}"/>
    <cellStyle name="Normal 10 16 5" xfId="12859" xr:uid="{00000000-0005-0000-0000-000099140000}"/>
    <cellStyle name="Normal 10 17" xfId="3720" xr:uid="{00000000-0005-0000-0000-00009A140000}"/>
    <cellStyle name="Normal 10 17 2" xfId="3721" xr:uid="{00000000-0005-0000-0000-00009B140000}"/>
    <cellStyle name="Normal 10 17 2 2" xfId="12860" xr:uid="{00000000-0005-0000-0000-00009C140000}"/>
    <cellStyle name="Normal 10 17 3" xfId="12861" xr:uid="{00000000-0005-0000-0000-00009D140000}"/>
    <cellStyle name="Normal 10 17 4" xfId="12862" xr:uid="{00000000-0005-0000-0000-00009E140000}"/>
    <cellStyle name="Normal 10 17 5" xfId="12863" xr:uid="{00000000-0005-0000-0000-00009F140000}"/>
    <cellStyle name="Normal 10 18" xfId="3722" xr:uid="{00000000-0005-0000-0000-0000A0140000}"/>
    <cellStyle name="Normal 10 18 2" xfId="3723" xr:uid="{00000000-0005-0000-0000-0000A1140000}"/>
    <cellStyle name="Normal 10 18 2 2" xfId="12864" xr:uid="{00000000-0005-0000-0000-0000A2140000}"/>
    <cellStyle name="Normal 10 18 3" xfId="12865" xr:uid="{00000000-0005-0000-0000-0000A3140000}"/>
    <cellStyle name="Normal 10 18 4" xfId="12866" xr:uid="{00000000-0005-0000-0000-0000A4140000}"/>
    <cellStyle name="Normal 10 18 5" xfId="12867" xr:uid="{00000000-0005-0000-0000-0000A5140000}"/>
    <cellStyle name="Normal 10 19" xfId="3724" xr:uid="{00000000-0005-0000-0000-0000A6140000}"/>
    <cellStyle name="Normal 10 19 2" xfId="3725" xr:uid="{00000000-0005-0000-0000-0000A7140000}"/>
    <cellStyle name="Normal 10 19 2 2" xfId="12868" xr:uid="{00000000-0005-0000-0000-0000A8140000}"/>
    <cellStyle name="Normal 10 19 3" xfId="12869" xr:uid="{00000000-0005-0000-0000-0000A9140000}"/>
    <cellStyle name="Normal 10 19 4" xfId="12870" xr:uid="{00000000-0005-0000-0000-0000AA140000}"/>
    <cellStyle name="Normal 10 19 5" xfId="12871" xr:uid="{00000000-0005-0000-0000-0000AB140000}"/>
    <cellStyle name="Normal 10 2" xfId="3726" xr:uid="{00000000-0005-0000-0000-0000AC140000}"/>
    <cellStyle name="Normal 10 2 2" xfId="3727" xr:uid="{00000000-0005-0000-0000-0000AD140000}"/>
    <cellStyle name="Normal 10 2 2 2" xfId="3728" xr:uid="{00000000-0005-0000-0000-0000AE140000}"/>
    <cellStyle name="Normal 10 2 2 3" xfId="12872" xr:uid="{00000000-0005-0000-0000-0000AF140000}"/>
    <cellStyle name="Normal 10 2 3" xfId="3729" xr:uid="{00000000-0005-0000-0000-0000B0140000}"/>
    <cellStyle name="Normal 10 2 4" xfId="12873" xr:uid="{00000000-0005-0000-0000-0000B1140000}"/>
    <cellStyle name="Normal 10 20" xfId="3730" xr:uid="{00000000-0005-0000-0000-0000B2140000}"/>
    <cellStyle name="Normal 10 20 2" xfId="3731" xr:uid="{00000000-0005-0000-0000-0000B3140000}"/>
    <cellStyle name="Normal 10 20 2 2" xfId="12874" xr:uid="{00000000-0005-0000-0000-0000B4140000}"/>
    <cellStyle name="Normal 10 20 3" xfId="12875" xr:uid="{00000000-0005-0000-0000-0000B5140000}"/>
    <cellStyle name="Normal 10 20 4" xfId="12876" xr:uid="{00000000-0005-0000-0000-0000B6140000}"/>
    <cellStyle name="Normal 10 20 5" xfId="12877" xr:uid="{00000000-0005-0000-0000-0000B7140000}"/>
    <cellStyle name="Normal 10 21" xfId="3732" xr:uid="{00000000-0005-0000-0000-0000B8140000}"/>
    <cellStyle name="Normal 10 21 2" xfId="3733" xr:uid="{00000000-0005-0000-0000-0000B9140000}"/>
    <cellStyle name="Normal 10 21 2 2" xfId="3734" xr:uid="{00000000-0005-0000-0000-0000BA140000}"/>
    <cellStyle name="Normal 10 21 2 2 2" xfId="12878" xr:uid="{00000000-0005-0000-0000-0000BB140000}"/>
    <cellStyle name="Normal 10 21 2 3" xfId="12879" xr:uid="{00000000-0005-0000-0000-0000BC140000}"/>
    <cellStyle name="Normal 10 21 3" xfId="3735" xr:uid="{00000000-0005-0000-0000-0000BD140000}"/>
    <cellStyle name="Normal 10 21 4" xfId="3736" xr:uid="{00000000-0005-0000-0000-0000BE140000}"/>
    <cellStyle name="Normal 10 21 5" xfId="12880" xr:uid="{00000000-0005-0000-0000-0000BF140000}"/>
    <cellStyle name="Normal 10 22" xfId="3737" xr:uid="{00000000-0005-0000-0000-0000C0140000}"/>
    <cellStyle name="Normal 10 22 2" xfId="3738" xr:uid="{00000000-0005-0000-0000-0000C1140000}"/>
    <cellStyle name="Normal 10 22 3" xfId="12881" xr:uid="{00000000-0005-0000-0000-0000C2140000}"/>
    <cellStyle name="Normal 10 23" xfId="3739" xr:uid="{00000000-0005-0000-0000-0000C3140000}"/>
    <cellStyle name="Normal 10 23 2" xfId="3740" xr:uid="{00000000-0005-0000-0000-0000C4140000}"/>
    <cellStyle name="Normal 10 24" xfId="3741" xr:uid="{00000000-0005-0000-0000-0000C5140000}"/>
    <cellStyle name="Normal 10 24 2" xfId="12882" xr:uid="{00000000-0005-0000-0000-0000C6140000}"/>
    <cellStyle name="Normal 10 25" xfId="3742" xr:uid="{00000000-0005-0000-0000-0000C7140000}"/>
    <cellStyle name="Normal 10 25 2" xfId="12883" xr:uid="{00000000-0005-0000-0000-0000C8140000}"/>
    <cellStyle name="Normal 10 26" xfId="3743" xr:uid="{00000000-0005-0000-0000-0000C9140000}"/>
    <cellStyle name="Normal 10 26 2" xfId="12884" xr:uid="{00000000-0005-0000-0000-0000CA140000}"/>
    <cellStyle name="Normal 10 26 2 2" xfId="12885" xr:uid="{00000000-0005-0000-0000-0000CB140000}"/>
    <cellStyle name="Normal 10 26 3" xfId="12886" xr:uid="{00000000-0005-0000-0000-0000CC140000}"/>
    <cellStyle name="Normal 10 27" xfId="3744" xr:uid="{00000000-0005-0000-0000-0000CD140000}"/>
    <cellStyle name="Normal 10 27 2" xfId="12887" xr:uid="{00000000-0005-0000-0000-0000CE140000}"/>
    <cellStyle name="Normal 10 28" xfId="3745" xr:uid="{00000000-0005-0000-0000-0000CF140000}"/>
    <cellStyle name="Normal 10 28 2" xfId="12888" xr:uid="{00000000-0005-0000-0000-0000D0140000}"/>
    <cellStyle name="Normal 10 29" xfId="3746" xr:uid="{00000000-0005-0000-0000-0000D1140000}"/>
    <cellStyle name="Normal 10 29 2" xfId="12889" xr:uid="{00000000-0005-0000-0000-0000D2140000}"/>
    <cellStyle name="Normal 10 3" xfId="3747" xr:uid="{00000000-0005-0000-0000-0000D3140000}"/>
    <cellStyle name="Normal 10 3 2" xfId="3748" xr:uid="{00000000-0005-0000-0000-0000D4140000}"/>
    <cellStyle name="Normal 10 3 2 2" xfId="3749" xr:uid="{00000000-0005-0000-0000-0000D5140000}"/>
    <cellStyle name="Normal 10 3 2 2 2" xfId="12890" xr:uid="{00000000-0005-0000-0000-0000D6140000}"/>
    <cellStyle name="Normal 10 3 2 3" xfId="12891" xr:uid="{00000000-0005-0000-0000-0000D7140000}"/>
    <cellStyle name="Normal 10 3 3" xfId="3750" xr:uid="{00000000-0005-0000-0000-0000D8140000}"/>
    <cellStyle name="Normal 10 3 4" xfId="12892" xr:uid="{00000000-0005-0000-0000-0000D9140000}"/>
    <cellStyle name="Normal 10 30" xfId="3751" xr:uid="{00000000-0005-0000-0000-0000DA140000}"/>
    <cellStyle name="Normal 10 30 2" xfId="12893" xr:uid="{00000000-0005-0000-0000-0000DB140000}"/>
    <cellStyle name="Normal 10 31" xfId="3752" xr:uid="{00000000-0005-0000-0000-0000DC140000}"/>
    <cellStyle name="Normal 10 31 2" xfId="12894" xr:uid="{00000000-0005-0000-0000-0000DD140000}"/>
    <cellStyle name="Normal 10 32" xfId="3753" xr:uid="{00000000-0005-0000-0000-0000DE140000}"/>
    <cellStyle name="Normal 10 32 2" xfId="12895" xr:uid="{00000000-0005-0000-0000-0000DF140000}"/>
    <cellStyle name="Normal 10 33" xfId="3754" xr:uid="{00000000-0005-0000-0000-0000E0140000}"/>
    <cellStyle name="Normal 10 33 2" xfId="12896" xr:uid="{00000000-0005-0000-0000-0000E1140000}"/>
    <cellStyle name="Normal 10 34" xfId="3755" xr:uid="{00000000-0005-0000-0000-0000E2140000}"/>
    <cellStyle name="Normal 10 34 2" xfId="12897" xr:uid="{00000000-0005-0000-0000-0000E3140000}"/>
    <cellStyle name="Normal 10 35" xfId="3756" xr:uid="{00000000-0005-0000-0000-0000E4140000}"/>
    <cellStyle name="Normal 10 35 2" xfId="12898" xr:uid="{00000000-0005-0000-0000-0000E5140000}"/>
    <cellStyle name="Normal 10 36" xfId="3757" xr:uid="{00000000-0005-0000-0000-0000E6140000}"/>
    <cellStyle name="Normal 10 36 2" xfId="12899" xr:uid="{00000000-0005-0000-0000-0000E7140000}"/>
    <cellStyle name="Normal 10 37" xfId="3758" xr:uid="{00000000-0005-0000-0000-0000E8140000}"/>
    <cellStyle name="Normal 10 37 2" xfId="12900" xr:uid="{00000000-0005-0000-0000-0000E9140000}"/>
    <cellStyle name="Normal 10 38" xfId="3759" xr:uid="{00000000-0005-0000-0000-0000EA140000}"/>
    <cellStyle name="Normal 10 38 2" xfId="12901" xr:uid="{00000000-0005-0000-0000-0000EB140000}"/>
    <cellStyle name="Normal 10 39" xfId="3760" xr:uid="{00000000-0005-0000-0000-0000EC140000}"/>
    <cellStyle name="Normal 10 39 2" xfId="12902" xr:uid="{00000000-0005-0000-0000-0000ED140000}"/>
    <cellStyle name="Normal 10 4" xfId="3761" xr:uid="{00000000-0005-0000-0000-0000EE140000}"/>
    <cellStyle name="Normal 10 4 2" xfId="3762" xr:uid="{00000000-0005-0000-0000-0000EF140000}"/>
    <cellStyle name="Normal 10 4 2 2" xfId="3763" xr:uid="{00000000-0005-0000-0000-0000F0140000}"/>
    <cellStyle name="Normal 10 4 2 2 2" xfId="12903" xr:uid="{00000000-0005-0000-0000-0000F1140000}"/>
    <cellStyle name="Normal 10 4 2 3" xfId="12904" xr:uid="{00000000-0005-0000-0000-0000F2140000}"/>
    <cellStyle name="Normal 10 4 3" xfId="3764" xr:uid="{00000000-0005-0000-0000-0000F3140000}"/>
    <cellStyle name="Normal 10 4 4" xfId="12905" xr:uid="{00000000-0005-0000-0000-0000F4140000}"/>
    <cellStyle name="Normal 10 40" xfId="3765" xr:uid="{00000000-0005-0000-0000-0000F5140000}"/>
    <cellStyle name="Normal 10 40 2" xfId="12906" xr:uid="{00000000-0005-0000-0000-0000F6140000}"/>
    <cellStyle name="Normal 10 41" xfId="3766" xr:uid="{00000000-0005-0000-0000-0000F7140000}"/>
    <cellStyle name="Normal 10 41 2" xfId="12907" xr:uid="{00000000-0005-0000-0000-0000F8140000}"/>
    <cellStyle name="Normal 10 42" xfId="3767" xr:uid="{00000000-0005-0000-0000-0000F9140000}"/>
    <cellStyle name="Normal 10 42 2" xfId="12908" xr:uid="{00000000-0005-0000-0000-0000FA140000}"/>
    <cellStyle name="Normal 10 43" xfId="3768" xr:uid="{00000000-0005-0000-0000-0000FB140000}"/>
    <cellStyle name="Normal 10 43 2" xfId="12909" xr:uid="{00000000-0005-0000-0000-0000FC140000}"/>
    <cellStyle name="Normal 10 44" xfId="3769" xr:uid="{00000000-0005-0000-0000-0000FD140000}"/>
    <cellStyle name="Normal 10 44 2" xfId="12910" xr:uid="{00000000-0005-0000-0000-0000FE140000}"/>
    <cellStyle name="Normal 10 45" xfId="3770" xr:uid="{00000000-0005-0000-0000-0000FF140000}"/>
    <cellStyle name="Normal 10 45 2" xfId="12911" xr:uid="{00000000-0005-0000-0000-000000150000}"/>
    <cellStyle name="Normal 10 46" xfId="3771" xr:uid="{00000000-0005-0000-0000-000001150000}"/>
    <cellStyle name="Normal 10 46 2" xfId="12912" xr:uid="{00000000-0005-0000-0000-000002150000}"/>
    <cellStyle name="Normal 10 47" xfId="3772" xr:uid="{00000000-0005-0000-0000-000003150000}"/>
    <cellStyle name="Normal 10 47 2" xfId="12913" xr:uid="{00000000-0005-0000-0000-000004150000}"/>
    <cellStyle name="Normal 10 48" xfId="3773" xr:uid="{00000000-0005-0000-0000-000005150000}"/>
    <cellStyle name="Normal 10 48 2" xfId="12914" xr:uid="{00000000-0005-0000-0000-000006150000}"/>
    <cellStyle name="Normal 10 49" xfId="3774" xr:uid="{00000000-0005-0000-0000-000007150000}"/>
    <cellStyle name="Normal 10 49 2" xfId="12915" xr:uid="{00000000-0005-0000-0000-000008150000}"/>
    <cellStyle name="Normal 10 5" xfId="3775" xr:uid="{00000000-0005-0000-0000-000009150000}"/>
    <cellStyle name="Normal 10 5 2" xfId="3776" xr:uid="{00000000-0005-0000-0000-00000A150000}"/>
    <cellStyle name="Normal 10 5 2 2" xfId="3777" xr:uid="{00000000-0005-0000-0000-00000B150000}"/>
    <cellStyle name="Normal 10 5 2 2 2" xfId="12916" xr:uid="{00000000-0005-0000-0000-00000C150000}"/>
    <cellStyle name="Normal 10 5 2 3" xfId="12917" xr:uid="{00000000-0005-0000-0000-00000D150000}"/>
    <cellStyle name="Normal 10 5 3" xfId="3778" xr:uid="{00000000-0005-0000-0000-00000E150000}"/>
    <cellStyle name="Normal 10 5 4" xfId="12918" xr:uid="{00000000-0005-0000-0000-00000F150000}"/>
    <cellStyle name="Normal 10 50" xfId="3779" xr:uid="{00000000-0005-0000-0000-000010150000}"/>
    <cellStyle name="Normal 10 50 2" xfId="12919" xr:uid="{00000000-0005-0000-0000-000011150000}"/>
    <cellStyle name="Normal 10 51" xfId="3780" xr:uid="{00000000-0005-0000-0000-000012150000}"/>
    <cellStyle name="Normal 10 51 2" xfId="12920" xr:uid="{00000000-0005-0000-0000-000013150000}"/>
    <cellStyle name="Normal 10 52" xfId="3781" xr:uid="{00000000-0005-0000-0000-000014150000}"/>
    <cellStyle name="Normal 10 52 2" xfId="12921" xr:uid="{00000000-0005-0000-0000-000015150000}"/>
    <cellStyle name="Normal 10 53" xfId="3782" xr:uid="{00000000-0005-0000-0000-000016150000}"/>
    <cellStyle name="Normal 10 53 2" xfId="12922" xr:uid="{00000000-0005-0000-0000-000017150000}"/>
    <cellStyle name="Normal 10 54" xfId="3783" xr:uid="{00000000-0005-0000-0000-000018150000}"/>
    <cellStyle name="Normal 10 54 2" xfId="12923" xr:uid="{00000000-0005-0000-0000-000019150000}"/>
    <cellStyle name="Normal 10 55" xfId="3784" xr:uid="{00000000-0005-0000-0000-00001A150000}"/>
    <cellStyle name="Normal 10 55 2" xfId="12924" xr:uid="{00000000-0005-0000-0000-00001B150000}"/>
    <cellStyle name="Normal 10 56" xfId="3785" xr:uid="{00000000-0005-0000-0000-00001C150000}"/>
    <cellStyle name="Normal 10 56 2" xfId="12925" xr:uid="{00000000-0005-0000-0000-00001D150000}"/>
    <cellStyle name="Normal 10 57" xfId="3786" xr:uid="{00000000-0005-0000-0000-00001E150000}"/>
    <cellStyle name="Normal 10 57 2" xfId="12926" xr:uid="{00000000-0005-0000-0000-00001F150000}"/>
    <cellStyle name="Normal 10 58" xfId="3787" xr:uid="{00000000-0005-0000-0000-000020150000}"/>
    <cellStyle name="Normal 10 58 2" xfId="12927" xr:uid="{00000000-0005-0000-0000-000021150000}"/>
    <cellStyle name="Normal 10 59" xfId="3788" xr:uid="{00000000-0005-0000-0000-000022150000}"/>
    <cellStyle name="Normal 10 59 2" xfId="12928" xr:uid="{00000000-0005-0000-0000-000023150000}"/>
    <cellStyle name="Normal 10 6" xfId="3789" xr:uid="{00000000-0005-0000-0000-000024150000}"/>
    <cellStyle name="Normal 10 6 2" xfId="3790" xr:uid="{00000000-0005-0000-0000-000025150000}"/>
    <cellStyle name="Normal 10 6 2 2" xfId="3791" xr:uid="{00000000-0005-0000-0000-000026150000}"/>
    <cellStyle name="Normal 10 6 2 2 2" xfId="12929" xr:uid="{00000000-0005-0000-0000-000027150000}"/>
    <cellStyle name="Normal 10 6 2 3" xfId="12930" xr:uid="{00000000-0005-0000-0000-000028150000}"/>
    <cellStyle name="Normal 10 6 3" xfId="3792" xr:uid="{00000000-0005-0000-0000-000029150000}"/>
    <cellStyle name="Normal 10 6 4" xfId="12931" xr:uid="{00000000-0005-0000-0000-00002A150000}"/>
    <cellStyle name="Normal 10 60" xfId="3793" xr:uid="{00000000-0005-0000-0000-00002B150000}"/>
    <cellStyle name="Normal 10 60 2" xfId="12932" xr:uid="{00000000-0005-0000-0000-00002C150000}"/>
    <cellStyle name="Normal 10 61" xfId="3794" xr:uid="{00000000-0005-0000-0000-00002D150000}"/>
    <cellStyle name="Normal 10 61 2" xfId="12933" xr:uid="{00000000-0005-0000-0000-00002E150000}"/>
    <cellStyle name="Normal 10 62" xfId="3795" xr:uid="{00000000-0005-0000-0000-00002F150000}"/>
    <cellStyle name="Normal 10 62 2" xfId="12934" xr:uid="{00000000-0005-0000-0000-000030150000}"/>
    <cellStyle name="Normal 10 63" xfId="3796" xr:uid="{00000000-0005-0000-0000-000031150000}"/>
    <cellStyle name="Normal 10 63 2" xfId="12935" xr:uid="{00000000-0005-0000-0000-000032150000}"/>
    <cellStyle name="Normal 10 64" xfId="3797" xr:uid="{00000000-0005-0000-0000-000033150000}"/>
    <cellStyle name="Normal 10 64 2" xfId="12936" xr:uid="{00000000-0005-0000-0000-000034150000}"/>
    <cellStyle name="Normal 10 65" xfId="3798" xr:uid="{00000000-0005-0000-0000-000035150000}"/>
    <cellStyle name="Normal 10 65 2" xfId="12937" xr:uid="{00000000-0005-0000-0000-000036150000}"/>
    <cellStyle name="Normal 10 66" xfId="3799" xr:uid="{00000000-0005-0000-0000-000037150000}"/>
    <cellStyle name="Normal 10 66 2" xfId="12938" xr:uid="{00000000-0005-0000-0000-000038150000}"/>
    <cellStyle name="Normal 10 67" xfId="3800" xr:uid="{00000000-0005-0000-0000-000039150000}"/>
    <cellStyle name="Normal 10 67 2" xfId="12939" xr:uid="{00000000-0005-0000-0000-00003A150000}"/>
    <cellStyle name="Normal 10 68" xfId="3801" xr:uid="{00000000-0005-0000-0000-00003B150000}"/>
    <cellStyle name="Normal 10 68 2" xfId="12940" xr:uid="{00000000-0005-0000-0000-00003C150000}"/>
    <cellStyle name="Normal 10 69" xfId="3802" xr:uid="{00000000-0005-0000-0000-00003D150000}"/>
    <cellStyle name="Normal 10 69 2" xfId="12941" xr:uid="{00000000-0005-0000-0000-00003E150000}"/>
    <cellStyle name="Normal 10 7" xfId="3803" xr:uid="{00000000-0005-0000-0000-00003F150000}"/>
    <cellStyle name="Normal 10 7 2" xfId="3804" xr:uid="{00000000-0005-0000-0000-000040150000}"/>
    <cellStyle name="Normal 10 7 2 2" xfId="3805" xr:uid="{00000000-0005-0000-0000-000041150000}"/>
    <cellStyle name="Normal 10 7 2 2 2" xfId="12942" xr:uid="{00000000-0005-0000-0000-000042150000}"/>
    <cellStyle name="Normal 10 7 2 3" xfId="12943" xr:uid="{00000000-0005-0000-0000-000043150000}"/>
    <cellStyle name="Normal 10 7 3" xfId="3806" xr:uid="{00000000-0005-0000-0000-000044150000}"/>
    <cellStyle name="Normal 10 7 4" xfId="12944" xr:uid="{00000000-0005-0000-0000-000045150000}"/>
    <cellStyle name="Normal 10 70" xfId="3807" xr:uid="{00000000-0005-0000-0000-000046150000}"/>
    <cellStyle name="Normal 10 71" xfId="3808" xr:uid="{00000000-0005-0000-0000-000047150000}"/>
    <cellStyle name="Normal 10 72" xfId="3809" xr:uid="{00000000-0005-0000-0000-000048150000}"/>
    <cellStyle name="Normal 10 72 2" xfId="12945" xr:uid="{00000000-0005-0000-0000-000049150000}"/>
    <cellStyle name="Normal 10 73" xfId="3810" xr:uid="{00000000-0005-0000-0000-00004A150000}"/>
    <cellStyle name="Normal 10 73 2" xfId="12946" xr:uid="{00000000-0005-0000-0000-00004B150000}"/>
    <cellStyle name="Normal 10 74" xfId="3811" xr:uid="{00000000-0005-0000-0000-00004C150000}"/>
    <cellStyle name="Normal 10 74 2" xfId="12947" xr:uid="{00000000-0005-0000-0000-00004D150000}"/>
    <cellStyle name="Normal 10 75" xfId="3812" xr:uid="{00000000-0005-0000-0000-00004E150000}"/>
    <cellStyle name="Normal 10 75 2" xfId="12948" xr:uid="{00000000-0005-0000-0000-00004F150000}"/>
    <cellStyle name="Normal 10 76" xfId="3813" xr:uid="{00000000-0005-0000-0000-000050150000}"/>
    <cellStyle name="Normal 10 76 2" xfId="12949" xr:uid="{00000000-0005-0000-0000-000051150000}"/>
    <cellStyle name="Normal 10 77" xfId="12950" xr:uid="{00000000-0005-0000-0000-000052150000}"/>
    <cellStyle name="Normal 10 77 2" xfId="12951" xr:uid="{00000000-0005-0000-0000-000053150000}"/>
    <cellStyle name="Normal 10 78" xfId="12952" xr:uid="{00000000-0005-0000-0000-000054150000}"/>
    <cellStyle name="Normal 10 78 2" xfId="12953" xr:uid="{00000000-0005-0000-0000-000055150000}"/>
    <cellStyle name="Normal 10 79" xfId="12954" xr:uid="{00000000-0005-0000-0000-000056150000}"/>
    <cellStyle name="Normal 10 8" xfId="3814" xr:uid="{00000000-0005-0000-0000-000057150000}"/>
    <cellStyle name="Normal 10 8 2" xfId="3815" xr:uid="{00000000-0005-0000-0000-000058150000}"/>
    <cellStyle name="Normal 10 8 2 2" xfId="3816" xr:uid="{00000000-0005-0000-0000-000059150000}"/>
    <cellStyle name="Normal 10 8 2 2 2" xfId="12955" xr:uid="{00000000-0005-0000-0000-00005A150000}"/>
    <cellStyle name="Normal 10 8 2 3" xfId="12956" xr:uid="{00000000-0005-0000-0000-00005B150000}"/>
    <cellStyle name="Normal 10 8 3" xfId="3817" xr:uid="{00000000-0005-0000-0000-00005C150000}"/>
    <cellStyle name="Normal 10 8 4" xfId="12957" xr:uid="{00000000-0005-0000-0000-00005D150000}"/>
    <cellStyle name="Normal 10 80" xfId="12958" xr:uid="{00000000-0005-0000-0000-00005E150000}"/>
    <cellStyle name="Normal 10 9" xfId="3818" xr:uid="{00000000-0005-0000-0000-00005F150000}"/>
    <cellStyle name="Normal 10 9 2" xfId="3819" xr:uid="{00000000-0005-0000-0000-000060150000}"/>
    <cellStyle name="Normal 10 9 2 2" xfId="3820" xr:uid="{00000000-0005-0000-0000-000061150000}"/>
    <cellStyle name="Normal 10 9 2 2 2" xfId="12959" xr:uid="{00000000-0005-0000-0000-000062150000}"/>
    <cellStyle name="Normal 10 9 2 3" xfId="12960" xr:uid="{00000000-0005-0000-0000-000063150000}"/>
    <cellStyle name="Normal 10 9 3" xfId="3821" xr:uid="{00000000-0005-0000-0000-000064150000}"/>
    <cellStyle name="Normal 10 9 4" xfId="12961" xr:uid="{00000000-0005-0000-0000-000065150000}"/>
    <cellStyle name="Normal 10_Avera Rebuttal Analyses" xfId="11321" xr:uid="{00000000-0005-0000-0000-000066150000}"/>
    <cellStyle name="Normal 100" xfId="3822" xr:uid="{00000000-0005-0000-0000-000067150000}"/>
    <cellStyle name="Normal 101" xfId="3823" xr:uid="{00000000-0005-0000-0000-000068150000}"/>
    <cellStyle name="Normal 102" xfId="3824" xr:uid="{00000000-0005-0000-0000-000069150000}"/>
    <cellStyle name="Normal 103" xfId="3825" xr:uid="{00000000-0005-0000-0000-00006A150000}"/>
    <cellStyle name="Normal 104" xfId="3826" xr:uid="{00000000-0005-0000-0000-00006B150000}"/>
    <cellStyle name="Normal 105" xfId="3827" xr:uid="{00000000-0005-0000-0000-00006C150000}"/>
    <cellStyle name="Normal 106" xfId="3828" xr:uid="{00000000-0005-0000-0000-00006D150000}"/>
    <cellStyle name="Normal 107" xfId="3829" xr:uid="{00000000-0005-0000-0000-00006E150000}"/>
    <cellStyle name="Normal 108" xfId="3830" xr:uid="{00000000-0005-0000-0000-00006F150000}"/>
    <cellStyle name="Normal 109" xfId="3831" xr:uid="{00000000-0005-0000-0000-000070150000}"/>
    <cellStyle name="Normal 11" xfId="3832" xr:uid="{00000000-0005-0000-0000-000071150000}"/>
    <cellStyle name="Normal 11 10" xfId="3833" xr:uid="{00000000-0005-0000-0000-000072150000}"/>
    <cellStyle name="Normal 11 11" xfId="3834" xr:uid="{00000000-0005-0000-0000-000073150000}"/>
    <cellStyle name="Normal 11 12" xfId="3835" xr:uid="{00000000-0005-0000-0000-000074150000}"/>
    <cellStyle name="Normal 11 13" xfId="3836" xr:uid="{00000000-0005-0000-0000-000075150000}"/>
    <cellStyle name="Normal 11 14" xfId="3837" xr:uid="{00000000-0005-0000-0000-000076150000}"/>
    <cellStyle name="Normal 11 2" xfId="3838" xr:uid="{00000000-0005-0000-0000-000077150000}"/>
    <cellStyle name="Normal 11 2 10" xfId="12962" xr:uid="{00000000-0005-0000-0000-000078150000}"/>
    <cellStyle name="Normal 11 2 2" xfId="3839" xr:uid="{00000000-0005-0000-0000-000079150000}"/>
    <cellStyle name="Normal 11 2 2 2" xfId="3840" xr:uid="{00000000-0005-0000-0000-00007A150000}"/>
    <cellStyle name="Normal 11 2 2 2 2" xfId="3841" xr:uid="{00000000-0005-0000-0000-00007B150000}"/>
    <cellStyle name="Normal 11 2 2 3" xfId="3842" xr:uid="{00000000-0005-0000-0000-00007C150000}"/>
    <cellStyle name="Normal 11 2 2 4" xfId="3843" xr:uid="{00000000-0005-0000-0000-00007D150000}"/>
    <cellStyle name="Normal 11 2 2 5" xfId="3844" xr:uid="{00000000-0005-0000-0000-00007E150000}"/>
    <cellStyle name="Normal 11 2 2 6" xfId="3845" xr:uid="{00000000-0005-0000-0000-00007F150000}"/>
    <cellStyle name="Normal 11 2 2 7" xfId="3846" xr:uid="{00000000-0005-0000-0000-000080150000}"/>
    <cellStyle name="Normal 11 2 2 8" xfId="3847" xr:uid="{00000000-0005-0000-0000-000081150000}"/>
    <cellStyle name="Normal 11 2 2 9" xfId="3848" xr:uid="{00000000-0005-0000-0000-000082150000}"/>
    <cellStyle name="Normal 11 2 3" xfId="3849" xr:uid="{00000000-0005-0000-0000-000083150000}"/>
    <cellStyle name="Normal 11 2 3 2" xfId="12963" xr:uid="{00000000-0005-0000-0000-000084150000}"/>
    <cellStyle name="Normal 11 2 4" xfId="3850" xr:uid="{00000000-0005-0000-0000-000085150000}"/>
    <cellStyle name="Normal 11 2 4 2" xfId="12964" xr:uid="{00000000-0005-0000-0000-000086150000}"/>
    <cellStyle name="Normal 11 2 5" xfId="3851" xr:uid="{00000000-0005-0000-0000-000087150000}"/>
    <cellStyle name="Normal 11 2 6" xfId="3852" xr:uid="{00000000-0005-0000-0000-000088150000}"/>
    <cellStyle name="Normal 11 2 7" xfId="3853" xr:uid="{00000000-0005-0000-0000-000089150000}"/>
    <cellStyle name="Normal 11 2 8" xfId="3854" xr:uid="{00000000-0005-0000-0000-00008A150000}"/>
    <cellStyle name="Normal 11 2 9" xfId="3855" xr:uid="{00000000-0005-0000-0000-00008B150000}"/>
    <cellStyle name="Normal 11 3" xfId="3856" xr:uid="{00000000-0005-0000-0000-00008C150000}"/>
    <cellStyle name="Normal 11 3 2" xfId="3857" xr:uid="{00000000-0005-0000-0000-00008D150000}"/>
    <cellStyle name="Normal 11 4" xfId="3858" xr:uid="{00000000-0005-0000-0000-00008E150000}"/>
    <cellStyle name="Normal 11 4 2" xfId="12965" xr:uid="{00000000-0005-0000-0000-00008F150000}"/>
    <cellStyle name="Normal 11 5" xfId="3859" xr:uid="{00000000-0005-0000-0000-000090150000}"/>
    <cellStyle name="Normal 11 5 2" xfId="3860" xr:uid="{00000000-0005-0000-0000-000091150000}"/>
    <cellStyle name="Normal 11 6" xfId="3861" xr:uid="{00000000-0005-0000-0000-000092150000}"/>
    <cellStyle name="Normal 11 6 2" xfId="12966" xr:uid="{00000000-0005-0000-0000-000093150000}"/>
    <cellStyle name="Normal 11 6 3" xfId="12967" xr:uid="{00000000-0005-0000-0000-000094150000}"/>
    <cellStyle name="Normal 11 7" xfId="3862" xr:uid="{00000000-0005-0000-0000-000095150000}"/>
    <cellStyle name="Normal 11 7 2" xfId="12968" xr:uid="{00000000-0005-0000-0000-000096150000}"/>
    <cellStyle name="Normal 11 8" xfId="3863" xr:uid="{00000000-0005-0000-0000-000097150000}"/>
    <cellStyle name="Normal 11 9" xfId="3864" xr:uid="{00000000-0005-0000-0000-000098150000}"/>
    <cellStyle name="Normal 11_Avera Rebuttal Analyses" xfId="11322" xr:uid="{00000000-0005-0000-0000-000099150000}"/>
    <cellStyle name="Normal 110" xfId="3865" xr:uid="{00000000-0005-0000-0000-00009A150000}"/>
    <cellStyle name="Normal 111" xfId="3866" xr:uid="{00000000-0005-0000-0000-00009B150000}"/>
    <cellStyle name="Normal 112" xfId="3867" xr:uid="{00000000-0005-0000-0000-00009C150000}"/>
    <cellStyle name="Normal 113" xfId="3868" xr:uid="{00000000-0005-0000-0000-00009D150000}"/>
    <cellStyle name="Normal 114" xfId="3869" xr:uid="{00000000-0005-0000-0000-00009E150000}"/>
    <cellStyle name="Normal 115" xfId="3870" xr:uid="{00000000-0005-0000-0000-00009F150000}"/>
    <cellStyle name="Normal 116" xfId="3871" xr:uid="{00000000-0005-0000-0000-0000A0150000}"/>
    <cellStyle name="Normal 117" xfId="3872" xr:uid="{00000000-0005-0000-0000-0000A1150000}"/>
    <cellStyle name="Normal 118" xfId="3873" xr:uid="{00000000-0005-0000-0000-0000A2150000}"/>
    <cellStyle name="Normal 119" xfId="3874" xr:uid="{00000000-0005-0000-0000-0000A3150000}"/>
    <cellStyle name="Normal 12" xfId="3875" xr:uid="{00000000-0005-0000-0000-0000A4150000}"/>
    <cellStyle name="Normal 12 10" xfId="3876" xr:uid="{00000000-0005-0000-0000-0000A5150000}"/>
    <cellStyle name="Normal 12 10 2" xfId="12969" xr:uid="{00000000-0005-0000-0000-0000A6150000}"/>
    <cellStyle name="Normal 12 11" xfId="3877" xr:uid="{00000000-0005-0000-0000-0000A7150000}"/>
    <cellStyle name="Normal 12 11 2" xfId="12970" xr:uid="{00000000-0005-0000-0000-0000A8150000}"/>
    <cellStyle name="Normal 12 12" xfId="3878" xr:uid="{00000000-0005-0000-0000-0000A9150000}"/>
    <cellStyle name="Normal 12 12 2" xfId="12971" xr:uid="{00000000-0005-0000-0000-0000AA150000}"/>
    <cellStyle name="Normal 12 13" xfId="3879" xr:uid="{00000000-0005-0000-0000-0000AB150000}"/>
    <cellStyle name="Normal 12 13 2" xfId="12972" xr:uid="{00000000-0005-0000-0000-0000AC150000}"/>
    <cellStyle name="Normal 12 14" xfId="3880" xr:uid="{00000000-0005-0000-0000-0000AD150000}"/>
    <cellStyle name="Normal 12 14 2" xfId="12973" xr:uid="{00000000-0005-0000-0000-0000AE150000}"/>
    <cellStyle name="Normal 12 15" xfId="3881" xr:uid="{00000000-0005-0000-0000-0000AF150000}"/>
    <cellStyle name="Normal 12 15 2" xfId="12974" xr:uid="{00000000-0005-0000-0000-0000B0150000}"/>
    <cellStyle name="Normal 12 16" xfId="3882" xr:uid="{00000000-0005-0000-0000-0000B1150000}"/>
    <cellStyle name="Normal 12 16 2" xfId="12975" xr:uid="{00000000-0005-0000-0000-0000B2150000}"/>
    <cellStyle name="Normal 12 17" xfId="3883" xr:uid="{00000000-0005-0000-0000-0000B3150000}"/>
    <cellStyle name="Normal 12 17 2" xfId="12976" xr:uid="{00000000-0005-0000-0000-0000B4150000}"/>
    <cellStyle name="Normal 12 18" xfId="3884" xr:uid="{00000000-0005-0000-0000-0000B5150000}"/>
    <cellStyle name="Normal 12 18 2" xfId="12977" xr:uid="{00000000-0005-0000-0000-0000B6150000}"/>
    <cellStyle name="Normal 12 19" xfId="3885" xr:uid="{00000000-0005-0000-0000-0000B7150000}"/>
    <cellStyle name="Normal 12 19 2" xfId="12978" xr:uid="{00000000-0005-0000-0000-0000B8150000}"/>
    <cellStyle name="Normal 12 2" xfId="3886" xr:uid="{00000000-0005-0000-0000-0000B9150000}"/>
    <cellStyle name="Normal 12 2 2" xfId="3887" xr:uid="{00000000-0005-0000-0000-0000BA150000}"/>
    <cellStyle name="Normal 12 2 2 2" xfId="12979" xr:uid="{00000000-0005-0000-0000-0000BB150000}"/>
    <cellStyle name="Normal 12 2 3" xfId="12980" xr:uid="{00000000-0005-0000-0000-0000BC150000}"/>
    <cellStyle name="Normal 12 2 4" xfId="12981" xr:uid="{00000000-0005-0000-0000-0000BD150000}"/>
    <cellStyle name="Normal 12 20" xfId="3888" xr:uid="{00000000-0005-0000-0000-0000BE150000}"/>
    <cellStyle name="Normal 12 20 2" xfId="12982" xr:uid="{00000000-0005-0000-0000-0000BF150000}"/>
    <cellStyle name="Normal 12 21" xfId="3889" xr:uid="{00000000-0005-0000-0000-0000C0150000}"/>
    <cellStyle name="Normal 12 21 2" xfId="12983" xr:uid="{00000000-0005-0000-0000-0000C1150000}"/>
    <cellStyle name="Normal 12 22" xfId="3890" xr:uid="{00000000-0005-0000-0000-0000C2150000}"/>
    <cellStyle name="Normal 12 22 2" xfId="12984" xr:uid="{00000000-0005-0000-0000-0000C3150000}"/>
    <cellStyle name="Normal 12 23" xfId="3891" xr:uid="{00000000-0005-0000-0000-0000C4150000}"/>
    <cellStyle name="Normal 12 23 2" xfId="12985" xr:uid="{00000000-0005-0000-0000-0000C5150000}"/>
    <cellStyle name="Normal 12 24" xfId="3892" xr:uid="{00000000-0005-0000-0000-0000C6150000}"/>
    <cellStyle name="Normal 12 24 2" xfId="12986" xr:uid="{00000000-0005-0000-0000-0000C7150000}"/>
    <cellStyle name="Normal 12 25" xfId="3893" xr:uid="{00000000-0005-0000-0000-0000C8150000}"/>
    <cellStyle name="Normal 12 25 2" xfId="12987" xr:uid="{00000000-0005-0000-0000-0000C9150000}"/>
    <cellStyle name="Normal 12 26" xfId="3894" xr:uid="{00000000-0005-0000-0000-0000CA150000}"/>
    <cellStyle name="Normal 12 26 2" xfId="12988" xr:uid="{00000000-0005-0000-0000-0000CB150000}"/>
    <cellStyle name="Normal 12 27" xfId="3895" xr:uid="{00000000-0005-0000-0000-0000CC150000}"/>
    <cellStyle name="Normal 12 27 2" xfId="12989" xr:uid="{00000000-0005-0000-0000-0000CD150000}"/>
    <cellStyle name="Normal 12 28" xfId="3896" xr:uid="{00000000-0005-0000-0000-0000CE150000}"/>
    <cellStyle name="Normal 12 28 2" xfId="12990" xr:uid="{00000000-0005-0000-0000-0000CF150000}"/>
    <cellStyle name="Normal 12 29" xfId="3897" xr:uid="{00000000-0005-0000-0000-0000D0150000}"/>
    <cellStyle name="Normal 12 29 2" xfId="12991" xr:uid="{00000000-0005-0000-0000-0000D1150000}"/>
    <cellStyle name="Normal 12 3" xfId="3898" xr:uid="{00000000-0005-0000-0000-0000D2150000}"/>
    <cellStyle name="Normal 12 3 2" xfId="3899" xr:uid="{00000000-0005-0000-0000-0000D3150000}"/>
    <cellStyle name="Normal 12 30" xfId="3900" xr:uid="{00000000-0005-0000-0000-0000D4150000}"/>
    <cellStyle name="Normal 12 30 2" xfId="12992" xr:uid="{00000000-0005-0000-0000-0000D5150000}"/>
    <cellStyle name="Normal 12 31" xfId="3901" xr:uid="{00000000-0005-0000-0000-0000D6150000}"/>
    <cellStyle name="Normal 12 31 2" xfId="12993" xr:uid="{00000000-0005-0000-0000-0000D7150000}"/>
    <cellStyle name="Normal 12 32" xfId="3902" xr:uid="{00000000-0005-0000-0000-0000D8150000}"/>
    <cellStyle name="Normal 12 32 2" xfId="12994" xr:uid="{00000000-0005-0000-0000-0000D9150000}"/>
    <cellStyle name="Normal 12 33" xfId="3903" xr:uid="{00000000-0005-0000-0000-0000DA150000}"/>
    <cellStyle name="Normal 12 33 2" xfId="12995" xr:uid="{00000000-0005-0000-0000-0000DB150000}"/>
    <cellStyle name="Normal 12 34" xfId="3904" xr:uid="{00000000-0005-0000-0000-0000DC150000}"/>
    <cellStyle name="Normal 12 34 2" xfId="12996" xr:uid="{00000000-0005-0000-0000-0000DD150000}"/>
    <cellStyle name="Normal 12 35" xfId="3905" xr:uid="{00000000-0005-0000-0000-0000DE150000}"/>
    <cellStyle name="Normal 12 35 2" xfId="12997" xr:uid="{00000000-0005-0000-0000-0000DF150000}"/>
    <cellStyle name="Normal 12 36" xfId="3906" xr:uid="{00000000-0005-0000-0000-0000E0150000}"/>
    <cellStyle name="Normal 12 36 2" xfId="12998" xr:uid="{00000000-0005-0000-0000-0000E1150000}"/>
    <cellStyle name="Normal 12 37" xfId="3907" xr:uid="{00000000-0005-0000-0000-0000E2150000}"/>
    <cellStyle name="Normal 12 37 2" xfId="12999" xr:uid="{00000000-0005-0000-0000-0000E3150000}"/>
    <cellStyle name="Normal 12 38" xfId="3908" xr:uid="{00000000-0005-0000-0000-0000E4150000}"/>
    <cellStyle name="Normal 12 38 2" xfId="13000" xr:uid="{00000000-0005-0000-0000-0000E5150000}"/>
    <cellStyle name="Normal 12 39" xfId="3909" xr:uid="{00000000-0005-0000-0000-0000E6150000}"/>
    <cellStyle name="Normal 12 39 2" xfId="13001" xr:uid="{00000000-0005-0000-0000-0000E7150000}"/>
    <cellStyle name="Normal 12 4" xfId="3910" xr:uid="{00000000-0005-0000-0000-0000E8150000}"/>
    <cellStyle name="Normal 12 4 2" xfId="3911" xr:uid="{00000000-0005-0000-0000-0000E9150000}"/>
    <cellStyle name="Normal 12 40" xfId="3912" xr:uid="{00000000-0005-0000-0000-0000EA150000}"/>
    <cellStyle name="Normal 12 40 2" xfId="13002" xr:uid="{00000000-0005-0000-0000-0000EB150000}"/>
    <cellStyle name="Normal 12 41" xfId="3913" xr:uid="{00000000-0005-0000-0000-0000EC150000}"/>
    <cellStyle name="Normal 12 41 2" xfId="13003" xr:uid="{00000000-0005-0000-0000-0000ED150000}"/>
    <cellStyle name="Normal 12 42" xfId="3914" xr:uid="{00000000-0005-0000-0000-0000EE150000}"/>
    <cellStyle name="Normal 12 42 2" xfId="13004" xr:uid="{00000000-0005-0000-0000-0000EF150000}"/>
    <cellStyle name="Normal 12 43" xfId="3915" xr:uid="{00000000-0005-0000-0000-0000F0150000}"/>
    <cellStyle name="Normal 12 43 2" xfId="13005" xr:uid="{00000000-0005-0000-0000-0000F1150000}"/>
    <cellStyle name="Normal 12 44" xfId="3916" xr:uid="{00000000-0005-0000-0000-0000F2150000}"/>
    <cellStyle name="Normal 12 44 2" xfId="13006" xr:uid="{00000000-0005-0000-0000-0000F3150000}"/>
    <cellStyle name="Normal 12 45" xfId="3917" xr:uid="{00000000-0005-0000-0000-0000F4150000}"/>
    <cellStyle name="Normal 12 45 2" xfId="13007" xr:uid="{00000000-0005-0000-0000-0000F5150000}"/>
    <cellStyle name="Normal 12 46" xfId="3918" xr:uid="{00000000-0005-0000-0000-0000F6150000}"/>
    <cellStyle name="Normal 12 46 2" xfId="13008" xr:uid="{00000000-0005-0000-0000-0000F7150000}"/>
    <cellStyle name="Normal 12 47" xfId="3919" xr:uid="{00000000-0005-0000-0000-0000F8150000}"/>
    <cellStyle name="Normal 12 47 2" xfId="13009" xr:uid="{00000000-0005-0000-0000-0000F9150000}"/>
    <cellStyle name="Normal 12 48" xfId="3920" xr:uid="{00000000-0005-0000-0000-0000FA150000}"/>
    <cellStyle name="Normal 12 48 2" xfId="13010" xr:uid="{00000000-0005-0000-0000-0000FB150000}"/>
    <cellStyle name="Normal 12 49" xfId="3921" xr:uid="{00000000-0005-0000-0000-0000FC150000}"/>
    <cellStyle name="Normal 12 49 2" xfId="13011" xr:uid="{00000000-0005-0000-0000-0000FD150000}"/>
    <cellStyle name="Normal 12 5" xfId="3922" xr:uid="{00000000-0005-0000-0000-0000FE150000}"/>
    <cellStyle name="Normal 12 5 2" xfId="13012" xr:uid="{00000000-0005-0000-0000-0000FF150000}"/>
    <cellStyle name="Normal 12 6" xfId="3923" xr:uid="{00000000-0005-0000-0000-000000160000}"/>
    <cellStyle name="Normal 12 6 2" xfId="13013" xr:uid="{00000000-0005-0000-0000-000001160000}"/>
    <cellStyle name="Normal 12 7" xfId="3924" xr:uid="{00000000-0005-0000-0000-000002160000}"/>
    <cellStyle name="Normal 12 7 2" xfId="13014" xr:uid="{00000000-0005-0000-0000-000003160000}"/>
    <cellStyle name="Normal 12 8" xfId="3925" xr:uid="{00000000-0005-0000-0000-000004160000}"/>
    <cellStyle name="Normal 12 8 2" xfId="13015" xr:uid="{00000000-0005-0000-0000-000005160000}"/>
    <cellStyle name="Normal 12 9" xfId="3926" xr:uid="{00000000-0005-0000-0000-000006160000}"/>
    <cellStyle name="Normal 12 9 2" xfId="13016" xr:uid="{00000000-0005-0000-0000-000007160000}"/>
    <cellStyle name="Normal 12_Avera Rebuttal Analyses" xfId="11323" xr:uid="{00000000-0005-0000-0000-000008160000}"/>
    <cellStyle name="Normal 120" xfId="3927" xr:uid="{00000000-0005-0000-0000-000009160000}"/>
    <cellStyle name="Normal 121" xfId="3928" xr:uid="{00000000-0005-0000-0000-00000A160000}"/>
    <cellStyle name="Normal 122" xfId="3929" xr:uid="{00000000-0005-0000-0000-00000B160000}"/>
    <cellStyle name="Normal 123" xfId="3930" xr:uid="{00000000-0005-0000-0000-00000C160000}"/>
    <cellStyle name="Normal 124" xfId="3931" xr:uid="{00000000-0005-0000-0000-00000D160000}"/>
    <cellStyle name="Normal 124 2" xfId="13017" xr:uid="{00000000-0005-0000-0000-00000E160000}"/>
    <cellStyle name="Normal 125" xfId="3932" xr:uid="{00000000-0005-0000-0000-00000F160000}"/>
    <cellStyle name="Normal 125 2" xfId="3933" xr:uid="{00000000-0005-0000-0000-000010160000}"/>
    <cellStyle name="Normal 125 2 2" xfId="13018" xr:uid="{00000000-0005-0000-0000-000011160000}"/>
    <cellStyle name="Normal 125 3" xfId="13019" xr:uid="{00000000-0005-0000-0000-000012160000}"/>
    <cellStyle name="Normal 126" xfId="3934" xr:uid="{00000000-0005-0000-0000-000013160000}"/>
    <cellStyle name="Normal 126 2" xfId="3935" xr:uid="{00000000-0005-0000-0000-000014160000}"/>
    <cellStyle name="Normal 126 2 2" xfId="13020" xr:uid="{00000000-0005-0000-0000-000015160000}"/>
    <cellStyle name="Normal 126 3" xfId="13021" xr:uid="{00000000-0005-0000-0000-000016160000}"/>
    <cellStyle name="Normal 127" xfId="3936" xr:uid="{00000000-0005-0000-0000-000017160000}"/>
    <cellStyle name="Normal 127 2" xfId="3937" xr:uid="{00000000-0005-0000-0000-000018160000}"/>
    <cellStyle name="Normal 127 2 2" xfId="13022" xr:uid="{00000000-0005-0000-0000-000019160000}"/>
    <cellStyle name="Normal 127 3" xfId="13023" xr:uid="{00000000-0005-0000-0000-00001A160000}"/>
    <cellStyle name="Normal 128" xfId="3938" xr:uid="{00000000-0005-0000-0000-00001B160000}"/>
    <cellStyle name="Normal 129" xfId="3939" xr:uid="{00000000-0005-0000-0000-00001C160000}"/>
    <cellStyle name="Normal 129 2" xfId="3940" xr:uid="{00000000-0005-0000-0000-00001D160000}"/>
    <cellStyle name="Normal 129 2 2" xfId="13024" xr:uid="{00000000-0005-0000-0000-00001E160000}"/>
    <cellStyle name="Normal 129 3" xfId="13025" xr:uid="{00000000-0005-0000-0000-00001F160000}"/>
    <cellStyle name="Normal 13" xfId="3941" xr:uid="{00000000-0005-0000-0000-000020160000}"/>
    <cellStyle name="Normal 13 10" xfId="3942" xr:uid="{00000000-0005-0000-0000-000021160000}"/>
    <cellStyle name="Normal 13 10 2" xfId="13026" xr:uid="{00000000-0005-0000-0000-000022160000}"/>
    <cellStyle name="Normal 13 11" xfId="3943" xr:uid="{00000000-0005-0000-0000-000023160000}"/>
    <cellStyle name="Normal 13 11 2" xfId="13027" xr:uid="{00000000-0005-0000-0000-000024160000}"/>
    <cellStyle name="Normal 13 12" xfId="3944" xr:uid="{00000000-0005-0000-0000-000025160000}"/>
    <cellStyle name="Normal 13 12 2" xfId="13028" xr:uid="{00000000-0005-0000-0000-000026160000}"/>
    <cellStyle name="Normal 13 13" xfId="3945" xr:uid="{00000000-0005-0000-0000-000027160000}"/>
    <cellStyle name="Normal 13 13 2" xfId="13029" xr:uid="{00000000-0005-0000-0000-000028160000}"/>
    <cellStyle name="Normal 13 14" xfId="3946" xr:uid="{00000000-0005-0000-0000-000029160000}"/>
    <cellStyle name="Normal 13 14 2" xfId="13030" xr:uid="{00000000-0005-0000-0000-00002A160000}"/>
    <cellStyle name="Normal 13 15" xfId="3947" xr:uid="{00000000-0005-0000-0000-00002B160000}"/>
    <cellStyle name="Normal 13 15 2" xfId="13031" xr:uid="{00000000-0005-0000-0000-00002C160000}"/>
    <cellStyle name="Normal 13 16" xfId="3948" xr:uid="{00000000-0005-0000-0000-00002D160000}"/>
    <cellStyle name="Normal 13 16 2" xfId="13032" xr:uid="{00000000-0005-0000-0000-00002E160000}"/>
    <cellStyle name="Normal 13 17" xfId="3949" xr:uid="{00000000-0005-0000-0000-00002F160000}"/>
    <cellStyle name="Normal 13 17 2" xfId="13033" xr:uid="{00000000-0005-0000-0000-000030160000}"/>
    <cellStyle name="Normal 13 18" xfId="3950" xr:uid="{00000000-0005-0000-0000-000031160000}"/>
    <cellStyle name="Normal 13 18 2" xfId="13034" xr:uid="{00000000-0005-0000-0000-000032160000}"/>
    <cellStyle name="Normal 13 19" xfId="3951" xr:uid="{00000000-0005-0000-0000-000033160000}"/>
    <cellStyle name="Normal 13 19 2" xfId="13035" xr:uid="{00000000-0005-0000-0000-000034160000}"/>
    <cellStyle name="Normal 13 2" xfId="3952" xr:uid="{00000000-0005-0000-0000-000035160000}"/>
    <cellStyle name="Normal 13 2 2" xfId="3953" xr:uid="{00000000-0005-0000-0000-000036160000}"/>
    <cellStyle name="Normal 13 2 2 2" xfId="13036" xr:uid="{00000000-0005-0000-0000-000037160000}"/>
    <cellStyle name="Normal 13 2 3" xfId="3954" xr:uid="{00000000-0005-0000-0000-000038160000}"/>
    <cellStyle name="Normal 13 2 3 2" xfId="3955" xr:uid="{00000000-0005-0000-0000-000039160000}"/>
    <cellStyle name="Normal 13 2 3 2 2" xfId="13037" xr:uid="{00000000-0005-0000-0000-00003A160000}"/>
    <cellStyle name="Normal 13 2 3 3" xfId="13038" xr:uid="{00000000-0005-0000-0000-00003B160000}"/>
    <cellStyle name="Normal 13 2 4" xfId="3956" xr:uid="{00000000-0005-0000-0000-00003C160000}"/>
    <cellStyle name="Normal 13 2 4 2" xfId="13039" xr:uid="{00000000-0005-0000-0000-00003D160000}"/>
    <cellStyle name="Normal 13 2 5" xfId="3957" xr:uid="{00000000-0005-0000-0000-00003E160000}"/>
    <cellStyle name="Normal 13 2 5 2" xfId="13040" xr:uid="{00000000-0005-0000-0000-00003F160000}"/>
    <cellStyle name="Normal 13 2 6" xfId="13041" xr:uid="{00000000-0005-0000-0000-000040160000}"/>
    <cellStyle name="Normal 13 20" xfId="3958" xr:uid="{00000000-0005-0000-0000-000041160000}"/>
    <cellStyle name="Normal 13 21" xfId="3959" xr:uid="{00000000-0005-0000-0000-000042160000}"/>
    <cellStyle name="Normal 13 22" xfId="3960" xr:uid="{00000000-0005-0000-0000-000043160000}"/>
    <cellStyle name="Normal 13 22 2" xfId="13042" xr:uid="{00000000-0005-0000-0000-000044160000}"/>
    <cellStyle name="Normal 13 23" xfId="3961" xr:uid="{00000000-0005-0000-0000-000045160000}"/>
    <cellStyle name="Normal 13 23 2" xfId="13043" xr:uid="{00000000-0005-0000-0000-000046160000}"/>
    <cellStyle name="Normal 13 24" xfId="13044" xr:uid="{00000000-0005-0000-0000-000047160000}"/>
    <cellStyle name="Normal 13 3" xfId="3962" xr:uid="{00000000-0005-0000-0000-000048160000}"/>
    <cellStyle name="Normal 13 3 2" xfId="3963" xr:uid="{00000000-0005-0000-0000-000049160000}"/>
    <cellStyle name="Normal 13 3 3" xfId="13045" xr:uid="{00000000-0005-0000-0000-00004A160000}"/>
    <cellStyle name="Normal 13 4" xfId="3964" xr:uid="{00000000-0005-0000-0000-00004B160000}"/>
    <cellStyle name="Normal 13 4 2" xfId="13046" xr:uid="{00000000-0005-0000-0000-00004C160000}"/>
    <cellStyle name="Normal 13 4 2 2" xfId="13047" xr:uid="{00000000-0005-0000-0000-00004D160000}"/>
    <cellStyle name="Normal 13 4 3" xfId="13048" xr:uid="{00000000-0005-0000-0000-00004E160000}"/>
    <cellStyle name="Normal 13 4 4" xfId="13049" xr:uid="{00000000-0005-0000-0000-00004F160000}"/>
    <cellStyle name="Normal 13 5" xfId="3965" xr:uid="{00000000-0005-0000-0000-000050160000}"/>
    <cellStyle name="Normal 13 5 2" xfId="13050" xr:uid="{00000000-0005-0000-0000-000051160000}"/>
    <cellStyle name="Normal 13 5 3" xfId="13051" xr:uid="{00000000-0005-0000-0000-000052160000}"/>
    <cellStyle name="Normal 13 6" xfId="3966" xr:uid="{00000000-0005-0000-0000-000053160000}"/>
    <cellStyle name="Normal 13 6 2" xfId="13052" xr:uid="{00000000-0005-0000-0000-000054160000}"/>
    <cellStyle name="Normal 13 7" xfId="3967" xr:uid="{00000000-0005-0000-0000-000055160000}"/>
    <cellStyle name="Normal 13 7 2" xfId="13053" xr:uid="{00000000-0005-0000-0000-000056160000}"/>
    <cellStyle name="Normal 13 8" xfId="3968" xr:uid="{00000000-0005-0000-0000-000057160000}"/>
    <cellStyle name="Normal 13 8 2" xfId="13054" xr:uid="{00000000-0005-0000-0000-000058160000}"/>
    <cellStyle name="Normal 13 9" xfId="3969" xr:uid="{00000000-0005-0000-0000-000059160000}"/>
    <cellStyle name="Normal 13 9 2" xfId="13055" xr:uid="{00000000-0005-0000-0000-00005A160000}"/>
    <cellStyle name="Normal 13_Avera Rebuttal Analyses" xfId="11324" xr:uid="{00000000-0005-0000-0000-00005B160000}"/>
    <cellStyle name="Normal 130" xfId="3970" xr:uid="{00000000-0005-0000-0000-00005C160000}"/>
    <cellStyle name="Normal 130 2" xfId="3971" xr:uid="{00000000-0005-0000-0000-00005D160000}"/>
    <cellStyle name="Normal 130 2 2" xfId="13056" xr:uid="{00000000-0005-0000-0000-00005E160000}"/>
    <cellStyle name="Normal 130 3" xfId="13057" xr:uid="{00000000-0005-0000-0000-00005F160000}"/>
    <cellStyle name="Normal 131" xfId="3972" xr:uid="{00000000-0005-0000-0000-000060160000}"/>
    <cellStyle name="Normal 131 2" xfId="3973" xr:uid="{00000000-0005-0000-0000-000061160000}"/>
    <cellStyle name="Normal 131 3" xfId="13058" xr:uid="{00000000-0005-0000-0000-000062160000}"/>
    <cellStyle name="Normal 132" xfId="3974" xr:uid="{00000000-0005-0000-0000-000063160000}"/>
    <cellStyle name="Normal 132 2" xfId="3975" xr:uid="{00000000-0005-0000-0000-000064160000}"/>
    <cellStyle name="Normal 132 2 2" xfId="13059" xr:uid="{00000000-0005-0000-0000-000065160000}"/>
    <cellStyle name="Normal 132 3" xfId="13060" xr:uid="{00000000-0005-0000-0000-000066160000}"/>
    <cellStyle name="Normal 133" xfId="3976" xr:uid="{00000000-0005-0000-0000-000067160000}"/>
    <cellStyle name="Normal 133 2" xfId="3977" xr:uid="{00000000-0005-0000-0000-000068160000}"/>
    <cellStyle name="Normal 133 2 2" xfId="13061" xr:uid="{00000000-0005-0000-0000-000069160000}"/>
    <cellStyle name="Normal 133 3" xfId="13062" xr:uid="{00000000-0005-0000-0000-00006A160000}"/>
    <cellStyle name="Normal 134" xfId="3978" xr:uid="{00000000-0005-0000-0000-00006B160000}"/>
    <cellStyle name="Normal 134 2" xfId="3979" xr:uid="{00000000-0005-0000-0000-00006C160000}"/>
    <cellStyle name="Normal 134 2 2" xfId="3980" xr:uid="{00000000-0005-0000-0000-00006D160000}"/>
    <cellStyle name="Normal 134 3" xfId="13063" xr:uid="{00000000-0005-0000-0000-00006E160000}"/>
    <cellStyle name="Normal 135" xfId="3981" xr:uid="{00000000-0005-0000-0000-00006F160000}"/>
    <cellStyle name="Normal 135 2" xfId="3982" xr:uid="{00000000-0005-0000-0000-000070160000}"/>
    <cellStyle name="Normal 135 2 2" xfId="13064" xr:uid="{00000000-0005-0000-0000-000071160000}"/>
    <cellStyle name="Normal 135 3" xfId="13065" xr:uid="{00000000-0005-0000-0000-000072160000}"/>
    <cellStyle name="Normal 136" xfId="3983" xr:uid="{00000000-0005-0000-0000-000073160000}"/>
    <cellStyle name="Normal 137" xfId="3984" xr:uid="{00000000-0005-0000-0000-000074160000}"/>
    <cellStyle name="Normal 137 2" xfId="3985" xr:uid="{00000000-0005-0000-0000-000075160000}"/>
    <cellStyle name="Normal 138" xfId="3986" xr:uid="{00000000-0005-0000-0000-000076160000}"/>
    <cellStyle name="Normal 139" xfId="3987" xr:uid="{00000000-0005-0000-0000-000077160000}"/>
    <cellStyle name="Normal 14" xfId="3988" xr:uid="{00000000-0005-0000-0000-000078160000}"/>
    <cellStyle name="Normal 14 10" xfId="3989" xr:uid="{00000000-0005-0000-0000-000079160000}"/>
    <cellStyle name="Normal 14 10 2" xfId="3990" xr:uid="{00000000-0005-0000-0000-00007A160000}"/>
    <cellStyle name="Normal 14 10 2 2" xfId="13066" xr:uid="{00000000-0005-0000-0000-00007B160000}"/>
    <cellStyle name="Normal 14 10 3" xfId="13067" xr:uid="{00000000-0005-0000-0000-00007C160000}"/>
    <cellStyle name="Normal 14 11" xfId="3991" xr:uid="{00000000-0005-0000-0000-00007D160000}"/>
    <cellStyle name="Normal 14 12" xfId="3992" xr:uid="{00000000-0005-0000-0000-00007E160000}"/>
    <cellStyle name="Normal 14 12 10" xfId="13068" xr:uid="{00000000-0005-0000-0000-00007F160000}"/>
    <cellStyle name="Normal 14 12 2" xfId="3993" xr:uid="{00000000-0005-0000-0000-000080160000}"/>
    <cellStyle name="Normal 14 12 2 2" xfId="13069" xr:uid="{00000000-0005-0000-0000-000081160000}"/>
    <cellStyle name="Normal 14 12 3" xfId="3994" xr:uid="{00000000-0005-0000-0000-000082160000}"/>
    <cellStyle name="Normal 14 12 3 2" xfId="13070" xr:uid="{00000000-0005-0000-0000-000083160000}"/>
    <cellStyle name="Normal 14 12 4" xfId="13071" xr:uid="{00000000-0005-0000-0000-000084160000}"/>
    <cellStyle name="Normal 14 12 4 2" xfId="13072" xr:uid="{00000000-0005-0000-0000-000085160000}"/>
    <cellStyle name="Normal 14 12 5" xfId="11721" xr:uid="{00000000-0005-0000-0000-000086160000}"/>
    <cellStyle name="Normal 14 13" xfId="3995" xr:uid="{00000000-0005-0000-0000-000087160000}"/>
    <cellStyle name="Normal 14 13 2" xfId="13073" xr:uid="{00000000-0005-0000-0000-000088160000}"/>
    <cellStyle name="Normal 14 14" xfId="13074" xr:uid="{00000000-0005-0000-0000-000089160000}"/>
    <cellStyle name="Normal 14 14 2" xfId="13075" xr:uid="{00000000-0005-0000-0000-00008A160000}"/>
    <cellStyle name="Normal 14 15" xfId="13076" xr:uid="{00000000-0005-0000-0000-00008B160000}"/>
    <cellStyle name="Normal 14 16" xfId="13077" xr:uid="{00000000-0005-0000-0000-00008C160000}"/>
    <cellStyle name="Normal 14 2" xfId="3996" xr:uid="{00000000-0005-0000-0000-00008D160000}"/>
    <cellStyle name="Normal 14 2 2" xfId="3997" xr:uid="{00000000-0005-0000-0000-00008E160000}"/>
    <cellStyle name="Normal 14 2 3" xfId="3998" xr:uid="{00000000-0005-0000-0000-00008F160000}"/>
    <cellStyle name="Normal 14 2 4" xfId="13078" xr:uid="{00000000-0005-0000-0000-000090160000}"/>
    <cellStyle name="Normal 14 3" xfId="3999" xr:uid="{00000000-0005-0000-0000-000091160000}"/>
    <cellStyle name="Normal 14 3 2" xfId="4000" xr:uid="{00000000-0005-0000-0000-000092160000}"/>
    <cellStyle name="Normal 14 3 3" xfId="13079" xr:uid="{00000000-0005-0000-0000-000093160000}"/>
    <cellStyle name="Normal 14 4" xfId="4001" xr:uid="{00000000-0005-0000-0000-000094160000}"/>
    <cellStyle name="Normal 14 4 2" xfId="4002" xr:uid="{00000000-0005-0000-0000-000095160000}"/>
    <cellStyle name="Normal 14 4 2 2" xfId="13080" xr:uid="{00000000-0005-0000-0000-000096160000}"/>
    <cellStyle name="Normal 14 4 3" xfId="4003" xr:uid="{00000000-0005-0000-0000-000097160000}"/>
    <cellStyle name="Normal 14 4 4" xfId="13081" xr:uid="{00000000-0005-0000-0000-000098160000}"/>
    <cellStyle name="Normal 14 5" xfId="4004" xr:uid="{00000000-0005-0000-0000-000099160000}"/>
    <cellStyle name="Normal 14 5 2" xfId="4005" xr:uid="{00000000-0005-0000-0000-00009A160000}"/>
    <cellStyle name="Normal 14 5 3" xfId="13082" xr:uid="{00000000-0005-0000-0000-00009B160000}"/>
    <cellStyle name="Normal 14 6" xfId="4006" xr:uid="{00000000-0005-0000-0000-00009C160000}"/>
    <cellStyle name="Normal 14 6 2" xfId="4007" xr:uid="{00000000-0005-0000-0000-00009D160000}"/>
    <cellStyle name="Normal 14 6 3" xfId="13083" xr:uid="{00000000-0005-0000-0000-00009E160000}"/>
    <cellStyle name="Normal 14 7" xfId="4008" xr:uid="{00000000-0005-0000-0000-00009F160000}"/>
    <cellStyle name="Normal 14 7 2" xfId="4009" xr:uid="{00000000-0005-0000-0000-0000A0160000}"/>
    <cellStyle name="Normal 14 7 3" xfId="13084" xr:uid="{00000000-0005-0000-0000-0000A1160000}"/>
    <cellStyle name="Normal 14 8" xfId="4010" xr:uid="{00000000-0005-0000-0000-0000A2160000}"/>
    <cellStyle name="Normal 14 8 2" xfId="4011" xr:uid="{00000000-0005-0000-0000-0000A3160000}"/>
    <cellStyle name="Normal 14 8 3" xfId="13085" xr:uid="{00000000-0005-0000-0000-0000A4160000}"/>
    <cellStyle name="Normal 14 9" xfId="4012" xr:uid="{00000000-0005-0000-0000-0000A5160000}"/>
    <cellStyle name="Normal 14 9 2" xfId="4013" xr:uid="{00000000-0005-0000-0000-0000A6160000}"/>
    <cellStyle name="Normal 14 9 3" xfId="13086" xr:uid="{00000000-0005-0000-0000-0000A7160000}"/>
    <cellStyle name="Normal 140" xfId="4014" xr:uid="{00000000-0005-0000-0000-0000A8160000}"/>
    <cellStyle name="Normal 140 2" xfId="4015" xr:uid="{00000000-0005-0000-0000-0000A9160000}"/>
    <cellStyle name="Normal 140 2 2" xfId="13087" xr:uid="{00000000-0005-0000-0000-0000AA160000}"/>
    <cellStyle name="Normal 140 3" xfId="13088" xr:uid="{00000000-0005-0000-0000-0000AB160000}"/>
    <cellStyle name="Normal 141" xfId="4016" xr:uid="{00000000-0005-0000-0000-0000AC160000}"/>
    <cellStyle name="Normal 141 2" xfId="13089" xr:uid="{00000000-0005-0000-0000-0000AD160000}"/>
    <cellStyle name="Normal 142" xfId="4017" xr:uid="{00000000-0005-0000-0000-0000AE160000}"/>
    <cellStyle name="Normal 143" xfId="4018" xr:uid="{00000000-0005-0000-0000-0000AF160000}"/>
    <cellStyle name="Normal 143 2" xfId="13090" xr:uid="{00000000-0005-0000-0000-0000B0160000}"/>
    <cellStyle name="Normal 144" xfId="4019" xr:uid="{00000000-0005-0000-0000-0000B1160000}"/>
    <cellStyle name="Normal 144 2" xfId="13091" xr:uid="{00000000-0005-0000-0000-0000B2160000}"/>
    <cellStyle name="Normal 145" xfId="4020" xr:uid="{00000000-0005-0000-0000-0000B3160000}"/>
    <cellStyle name="Normal 145 2" xfId="13092" xr:uid="{00000000-0005-0000-0000-0000B4160000}"/>
    <cellStyle name="Normal 146" xfId="4021" xr:uid="{00000000-0005-0000-0000-0000B5160000}"/>
    <cellStyle name="Normal 146 2" xfId="13093" xr:uid="{00000000-0005-0000-0000-0000B6160000}"/>
    <cellStyle name="Normal 147" xfId="4022" xr:uid="{00000000-0005-0000-0000-0000B7160000}"/>
    <cellStyle name="Normal 147 2" xfId="13094" xr:uid="{00000000-0005-0000-0000-0000B8160000}"/>
    <cellStyle name="Normal 148" xfId="4023" xr:uid="{00000000-0005-0000-0000-0000B9160000}"/>
    <cellStyle name="Normal 149" xfId="4024" xr:uid="{00000000-0005-0000-0000-0000BA160000}"/>
    <cellStyle name="Normal 15" xfId="4025" xr:uid="{00000000-0005-0000-0000-0000BB160000}"/>
    <cellStyle name="Normal 15 2" xfId="4026" xr:uid="{00000000-0005-0000-0000-0000BC160000}"/>
    <cellStyle name="Normal 15 2 2" xfId="4027" xr:uid="{00000000-0005-0000-0000-0000BD160000}"/>
    <cellStyle name="Normal 15 2 3" xfId="13095" xr:uid="{00000000-0005-0000-0000-0000BE160000}"/>
    <cellStyle name="Normal 15 3" xfId="4028" xr:uid="{00000000-0005-0000-0000-0000BF160000}"/>
    <cellStyle name="Normal 15 3 2" xfId="4029" xr:uid="{00000000-0005-0000-0000-0000C0160000}"/>
    <cellStyle name="Normal 15 3 3" xfId="13096" xr:uid="{00000000-0005-0000-0000-0000C1160000}"/>
    <cellStyle name="Normal 15 4" xfId="4030" xr:uid="{00000000-0005-0000-0000-0000C2160000}"/>
    <cellStyle name="Normal 15 4 2" xfId="13097" xr:uid="{00000000-0005-0000-0000-0000C3160000}"/>
    <cellStyle name="Normal 15 5" xfId="4031" xr:uid="{00000000-0005-0000-0000-0000C4160000}"/>
    <cellStyle name="Normal 15 5 2" xfId="13098" xr:uid="{00000000-0005-0000-0000-0000C5160000}"/>
    <cellStyle name="Normal 15 6" xfId="4032" xr:uid="{00000000-0005-0000-0000-0000C6160000}"/>
    <cellStyle name="Normal 15 6 2" xfId="13099" xr:uid="{00000000-0005-0000-0000-0000C7160000}"/>
    <cellStyle name="Normal 15 7" xfId="4033" xr:uid="{00000000-0005-0000-0000-0000C8160000}"/>
    <cellStyle name="Normal 15 7 2" xfId="13100" xr:uid="{00000000-0005-0000-0000-0000C9160000}"/>
    <cellStyle name="Normal 15 8" xfId="13101" xr:uid="{00000000-0005-0000-0000-0000CA160000}"/>
    <cellStyle name="Normal 150" xfId="4034" xr:uid="{00000000-0005-0000-0000-0000CB160000}"/>
    <cellStyle name="Normal 151" xfId="4035" xr:uid="{00000000-0005-0000-0000-0000CC160000}"/>
    <cellStyle name="Normal 152" xfId="13102" xr:uid="{00000000-0005-0000-0000-0000CD160000}"/>
    <cellStyle name="Normal 152 2" xfId="13103" xr:uid="{00000000-0005-0000-0000-0000CE160000}"/>
    <cellStyle name="Normal 152 2 2" xfId="13104" xr:uid="{00000000-0005-0000-0000-0000CF160000}"/>
    <cellStyle name="Normal 152 3" xfId="13105" xr:uid="{00000000-0005-0000-0000-0000D0160000}"/>
    <cellStyle name="Normal 153" xfId="13106" xr:uid="{00000000-0005-0000-0000-0000D1160000}"/>
    <cellStyle name="Normal 153 2" xfId="13107" xr:uid="{00000000-0005-0000-0000-0000D2160000}"/>
    <cellStyle name="Normal 154" xfId="4036" xr:uid="{00000000-0005-0000-0000-0000D3160000}"/>
    <cellStyle name="Normal 155" xfId="13108" xr:uid="{00000000-0005-0000-0000-0000D4160000}"/>
    <cellStyle name="Normal 155 2" xfId="13109" xr:uid="{00000000-0005-0000-0000-0000D5160000}"/>
    <cellStyle name="Normal 156" xfId="13110" xr:uid="{00000000-0005-0000-0000-0000D6160000}"/>
    <cellStyle name="Normal 157" xfId="13111" xr:uid="{00000000-0005-0000-0000-0000D7160000}"/>
    <cellStyle name="Normal 158" xfId="13112" xr:uid="{00000000-0005-0000-0000-0000D8160000}"/>
    <cellStyle name="Normal 159" xfId="13113" xr:uid="{00000000-0005-0000-0000-0000D9160000}"/>
    <cellStyle name="Normal 16" xfId="4037" xr:uid="{00000000-0005-0000-0000-0000DA160000}"/>
    <cellStyle name="Normal 16 2" xfId="4038" xr:uid="{00000000-0005-0000-0000-0000DB160000}"/>
    <cellStyle name="Normal 16 2 2" xfId="4039" xr:uid="{00000000-0005-0000-0000-0000DC160000}"/>
    <cellStyle name="Normal 16 2 2 2" xfId="13114" xr:uid="{00000000-0005-0000-0000-0000DD160000}"/>
    <cellStyle name="Normal 16 2 3" xfId="4040" xr:uid="{00000000-0005-0000-0000-0000DE160000}"/>
    <cellStyle name="Normal 16 2 3 2" xfId="13115" xr:uid="{00000000-0005-0000-0000-0000DF160000}"/>
    <cellStyle name="Normal 16 2 4" xfId="13116" xr:uid="{00000000-0005-0000-0000-0000E0160000}"/>
    <cellStyle name="Normal 16 3" xfId="4041" xr:uid="{00000000-0005-0000-0000-0000E1160000}"/>
    <cellStyle name="Normal 16 3 2" xfId="4042" xr:uid="{00000000-0005-0000-0000-0000E2160000}"/>
    <cellStyle name="Normal 16 3 2 2" xfId="13117" xr:uid="{00000000-0005-0000-0000-0000E3160000}"/>
    <cellStyle name="Normal 16 3 3" xfId="13118" xr:uid="{00000000-0005-0000-0000-0000E4160000}"/>
    <cellStyle name="Normal 16 4" xfId="4043" xr:uid="{00000000-0005-0000-0000-0000E5160000}"/>
    <cellStyle name="Normal 16 5" xfId="4044" xr:uid="{00000000-0005-0000-0000-0000E6160000}"/>
    <cellStyle name="Normal 16 5 2" xfId="13119" xr:uid="{00000000-0005-0000-0000-0000E7160000}"/>
    <cellStyle name="Normal 16 6" xfId="4045" xr:uid="{00000000-0005-0000-0000-0000E8160000}"/>
    <cellStyle name="Normal 16 7" xfId="4046" xr:uid="{00000000-0005-0000-0000-0000E9160000}"/>
    <cellStyle name="Normal 16 7 2" xfId="13120" xr:uid="{00000000-0005-0000-0000-0000EA160000}"/>
    <cellStyle name="Normal 16 8" xfId="13121" xr:uid="{00000000-0005-0000-0000-0000EB160000}"/>
    <cellStyle name="Normal 160" xfId="13122" xr:uid="{00000000-0005-0000-0000-0000EC160000}"/>
    <cellStyle name="Normal 161" xfId="13123" xr:uid="{00000000-0005-0000-0000-0000ED160000}"/>
    <cellStyle name="Normal 162" xfId="13124" xr:uid="{00000000-0005-0000-0000-0000EE160000}"/>
    <cellStyle name="Normal 163" xfId="13125" xr:uid="{00000000-0005-0000-0000-0000EF160000}"/>
    <cellStyle name="Normal 164" xfId="13126" xr:uid="{00000000-0005-0000-0000-0000F0160000}"/>
    <cellStyle name="Normal 165" xfId="13127" xr:uid="{00000000-0005-0000-0000-0000F1160000}"/>
    <cellStyle name="Normal 166" xfId="13128" xr:uid="{00000000-0005-0000-0000-0000F2160000}"/>
    <cellStyle name="Normal 167" xfId="13129" xr:uid="{00000000-0005-0000-0000-0000F3160000}"/>
    <cellStyle name="Normal 168" xfId="13130" xr:uid="{00000000-0005-0000-0000-0000F4160000}"/>
    <cellStyle name="Normal 169" xfId="13131" xr:uid="{00000000-0005-0000-0000-0000F5160000}"/>
    <cellStyle name="Normal 17" xfId="4047" xr:uid="{00000000-0005-0000-0000-0000F6160000}"/>
    <cellStyle name="Normal 17 2" xfId="4048" xr:uid="{00000000-0005-0000-0000-0000F7160000}"/>
    <cellStyle name="Normal 17 2 2" xfId="4049" xr:uid="{00000000-0005-0000-0000-0000F8160000}"/>
    <cellStyle name="Normal 17 2 2 2" xfId="13132" xr:uid="{00000000-0005-0000-0000-0000F9160000}"/>
    <cellStyle name="Normal 17 2 3" xfId="4050" xr:uid="{00000000-0005-0000-0000-0000FA160000}"/>
    <cellStyle name="Normal 17 2 3 2" xfId="13133" xr:uid="{00000000-0005-0000-0000-0000FB160000}"/>
    <cellStyle name="Normal 17 2 4" xfId="13134" xr:uid="{00000000-0005-0000-0000-0000FC160000}"/>
    <cellStyle name="Normal 17 3" xfId="4051" xr:uid="{00000000-0005-0000-0000-0000FD160000}"/>
    <cellStyle name="Normal 17 3 2" xfId="4052" xr:uid="{00000000-0005-0000-0000-0000FE160000}"/>
    <cellStyle name="Normal 17 3 2 2" xfId="13135" xr:uid="{00000000-0005-0000-0000-0000FF160000}"/>
    <cellStyle name="Normal 17 3 3" xfId="13136" xr:uid="{00000000-0005-0000-0000-000000170000}"/>
    <cellStyle name="Normal 17 4" xfId="4053" xr:uid="{00000000-0005-0000-0000-000001170000}"/>
    <cellStyle name="Normal 17 4 2" xfId="13137" xr:uid="{00000000-0005-0000-0000-000002170000}"/>
    <cellStyle name="Normal 17 5" xfId="4054" xr:uid="{00000000-0005-0000-0000-000003170000}"/>
    <cellStyle name="Normal 17 5 2" xfId="13138" xr:uid="{00000000-0005-0000-0000-000004170000}"/>
    <cellStyle name="Normal 17 6" xfId="4055" xr:uid="{00000000-0005-0000-0000-000005170000}"/>
    <cellStyle name="Normal 17 6 2" xfId="13139" xr:uid="{00000000-0005-0000-0000-000006170000}"/>
    <cellStyle name="Normal 17 7" xfId="4056" xr:uid="{00000000-0005-0000-0000-000007170000}"/>
    <cellStyle name="Normal 17 7 2" xfId="13140" xr:uid="{00000000-0005-0000-0000-000008170000}"/>
    <cellStyle name="Normal 17 8" xfId="13141" xr:uid="{00000000-0005-0000-0000-000009170000}"/>
    <cellStyle name="Normal 170" xfId="13142" xr:uid="{00000000-0005-0000-0000-00000A170000}"/>
    <cellStyle name="Normal 171" xfId="13143" xr:uid="{00000000-0005-0000-0000-00000B170000}"/>
    <cellStyle name="Normal 172" xfId="13144" xr:uid="{00000000-0005-0000-0000-00000C170000}"/>
    <cellStyle name="Normal 173" xfId="13145" xr:uid="{00000000-0005-0000-0000-00000D170000}"/>
    <cellStyle name="Normal 174" xfId="13146" xr:uid="{00000000-0005-0000-0000-00000E170000}"/>
    <cellStyle name="Normal 175" xfId="13147" xr:uid="{00000000-0005-0000-0000-00000F170000}"/>
    <cellStyle name="Normal 176" xfId="13148" xr:uid="{00000000-0005-0000-0000-000010170000}"/>
    <cellStyle name="Normal 177" xfId="13149" xr:uid="{00000000-0005-0000-0000-000011170000}"/>
    <cellStyle name="Normal 178" xfId="13150" xr:uid="{00000000-0005-0000-0000-000012170000}"/>
    <cellStyle name="Normal 179" xfId="13151" xr:uid="{00000000-0005-0000-0000-000013170000}"/>
    <cellStyle name="Normal 18" xfId="4057" xr:uid="{00000000-0005-0000-0000-000014170000}"/>
    <cellStyle name="Normal 18 2" xfId="4058" xr:uid="{00000000-0005-0000-0000-000015170000}"/>
    <cellStyle name="Normal 18 2 2" xfId="4059" xr:uid="{00000000-0005-0000-0000-000016170000}"/>
    <cellStyle name="Normal 18 2 2 2" xfId="13152" xr:uid="{00000000-0005-0000-0000-000017170000}"/>
    <cellStyle name="Normal 18 2 3" xfId="13153" xr:uid="{00000000-0005-0000-0000-000018170000}"/>
    <cellStyle name="Normal 18 3" xfId="4060" xr:uid="{00000000-0005-0000-0000-000019170000}"/>
    <cellStyle name="Normal 18 3 2" xfId="4061" xr:uid="{00000000-0005-0000-0000-00001A170000}"/>
    <cellStyle name="Normal 18 3 2 2" xfId="13154" xr:uid="{00000000-0005-0000-0000-00001B170000}"/>
    <cellStyle name="Normal 18 3 3" xfId="13155" xr:uid="{00000000-0005-0000-0000-00001C170000}"/>
    <cellStyle name="Normal 18 4" xfId="4062" xr:uid="{00000000-0005-0000-0000-00001D170000}"/>
    <cellStyle name="Normal 18 5" xfId="4063" xr:uid="{00000000-0005-0000-0000-00001E170000}"/>
    <cellStyle name="Normal 18 5 2" xfId="13156" xr:uid="{00000000-0005-0000-0000-00001F170000}"/>
    <cellStyle name="Normal 18 6" xfId="4064" xr:uid="{00000000-0005-0000-0000-000020170000}"/>
    <cellStyle name="Normal 18 6 2" xfId="13157" xr:uid="{00000000-0005-0000-0000-000021170000}"/>
    <cellStyle name="Normal 18 7" xfId="4065" xr:uid="{00000000-0005-0000-0000-000022170000}"/>
    <cellStyle name="Normal 18 7 2" xfId="13158" xr:uid="{00000000-0005-0000-0000-000023170000}"/>
    <cellStyle name="Normal 18 8" xfId="13159" xr:uid="{00000000-0005-0000-0000-000024170000}"/>
    <cellStyle name="Normal 180" xfId="13160" xr:uid="{00000000-0005-0000-0000-000025170000}"/>
    <cellStyle name="Normal 181" xfId="13161" xr:uid="{00000000-0005-0000-0000-000026170000}"/>
    <cellStyle name="Normal 182" xfId="13162" xr:uid="{00000000-0005-0000-0000-000027170000}"/>
    <cellStyle name="Normal 183" xfId="13163" xr:uid="{00000000-0005-0000-0000-000028170000}"/>
    <cellStyle name="Normal 184" xfId="13164" xr:uid="{00000000-0005-0000-0000-000029170000}"/>
    <cellStyle name="Normal 185" xfId="13165" xr:uid="{00000000-0005-0000-0000-00002A170000}"/>
    <cellStyle name="Normal 186" xfId="13166" xr:uid="{00000000-0005-0000-0000-00002B170000}"/>
    <cellStyle name="Normal 187" xfId="13167" xr:uid="{00000000-0005-0000-0000-00002C170000}"/>
    <cellStyle name="Normal 188" xfId="13168" xr:uid="{00000000-0005-0000-0000-00002D170000}"/>
    <cellStyle name="Normal 189" xfId="13169" xr:uid="{00000000-0005-0000-0000-00002E170000}"/>
    <cellStyle name="Normal 19" xfId="4066" xr:uid="{00000000-0005-0000-0000-00002F170000}"/>
    <cellStyle name="Normal 19 2" xfId="4067" xr:uid="{00000000-0005-0000-0000-000030170000}"/>
    <cellStyle name="Normal 19 3" xfId="4068" xr:uid="{00000000-0005-0000-0000-000031170000}"/>
    <cellStyle name="Normal 19 3 2" xfId="13170" xr:uid="{00000000-0005-0000-0000-000032170000}"/>
    <cellStyle name="Normal 19 4" xfId="4069" xr:uid="{00000000-0005-0000-0000-000033170000}"/>
    <cellStyle name="Normal 19 4 2" xfId="13171" xr:uid="{00000000-0005-0000-0000-000034170000}"/>
    <cellStyle name="Normal 19 5" xfId="4070" xr:uid="{00000000-0005-0000-0000-000035170000}"/>
    <cellStyle name="Normal 19 5 2" xfId="13172" xr:uid="{00000000-0005-0000-0000-000036170000}"/>
    <cellStyle name="Normal 19 6" xfId="4071" xr:uid="{00000000-0005-0000-0000-000037170000}"/>
    <cellStyle name="Normal 19 6 2" xfId="13173" xr:uid="{00000000-0005-0000-0000-000038170000}"/>
    <cellStyle name="Normal 19 7" xfId="4072" xr:uid="{00000000-0005-0000-0000-000039170000}"/>
    <cellStyle name="Normal 19 7 2" xfId="13174" xr:uid="{00000000-0005-0000-0000-00003A170000}"/>
    <cellStyle name="Normal 19 8" xfId="13175" xr:uid="{00000000-0005-0000-0000-00003B170000}"/>
    <cellStyle name="Normal 190" xfId="13176" xr:uid="{00000000-0005-0000-0000-00003C170000}"/>
    <cellStyle name="Normal 191" xfId="13177" xr:uid="{00000000-0005-0000-0000-00003D170000}"/>
    <cellStyle name="Normal 192" xfId="13178" xr:uid="{00000000-0005-0000-0000-00003E170000}"/>
    <cellStyle name="Normal 193" xfId="13179" xr:uid="{00000000-0005-0000-0000-00003F170000}"/>
    <cellStyle name="Normal 194" xfId="13180" xr:uid="{00000000-0005-0000-0000-000040170000}"/>
    <cellStyle name="Normal 194 2" xfId="13181" xr:uid="{00000000-0005-0000-0000-000041170000}"/>
    <cellStyle name="Normal 195" xfId="13182" xr:uid="{00000000-0005-0000-0000-000042170000}"/>
    <cellStyle name="Normal 195 2" xfId="13183" xr:uid="{00000000-0005-0000-0000-000043170000}"/>
    <cellStyle name="Normal 196" xfId="13184" xr:uid="{00000000-0005-0000-0000-000044170000}"/>
    <cellStyle name="Normal 197" xfId="13185" xr:uid="{00000000-0005-0000-0000-000045170000}"/>
    <cellStyle name="Normal 198" xfId="13186" xr:uid="{00000000-0005-0000-0000-000046170000}"/>
    <cellStyle name="Normal 199" xfId="13187" xr:uid="{00000000-0005-0000-0000-000047170000}"/>
    <cellStyle name="Normal 2" xfId="46" xr:uid="{00000000-0005-0000-0000-000048170000}"/>
    <cellStyle name="Normal 2 10" xfId="4073" xr:uid="{00000000-0005-0000-0000-000049170000}"/>
    <cellStyle name="Normal 2 10 2" xfId="4074" xr:uid="{00000000-0005-0000-0000-00004A170000}"/>
    <cellStyle name="Normal 2 10 3" xfId="4075" xr:uid="{00000000-0005-0000-0000-00004B170000}"/>
    <cellStyle name="Normal 2 10 3 2" xfId="4076" xr:uid="{00000000-0005-0000-0000-00004C170000}"/>
    <cellStyle name="Normal 2 10 4" xfId="4077" xr:uid="{00000000-0005-0000-0000-00004D170000}"/>
    <cellStyle name="Normal 2 10 4 2" xfId="4078" xr:uid="{00000000-0005-0000-0000-00004E170000}"/>
    <cellStyle name="Normal 2 10 4 2 2" xfId="13188" xr:uid="{00000000-0005-0000-0000-00004F170000}"/>
    <cellStyle name="Normal 2 10 4 3" xfId="13189" xr:uid="{00000000-0005-0000-0000-000050170000}"/>
    <cellStyle name="Normal 2 10 5" xfId="4079" xr:uid="{00000000-0005-0000-0000-000051170000}"/>
    <cellStyle name="Normal 2 10 5 2" xfId="13190" xr:uid="{00000000-0005-0000-0000-000052170000}"/>
    <cellStyle name="Normal 2 10 6" xfId="4080" xr:uid="{00000000-0005-0000-0000-000053170000}"/>
    <cellStyle name="Normal 2 10 6 2" xfId="13191" xr:uid="{00000000-0005-0000-0000-000054170000}"/>
    <cellStyle name="Normal 2 10 7" xfId="13192" xr:uid="{00000000-0005-0000-0000-000055170000}"/>
    <cellStyle name="Normal 2 10 7 2" xfId="13193" xr:uid="{00000000-0005-0000-0000-000056170000}"/>
    <cellStyle name="Normal 2 100" xfId="4081" xr:uid="{00000000-0005-0000-0000-000057170000}"/>
    <cellStyle name="Normal 2 100 2" xfId="4082" xr:uid="{00000000-0005-0000-0000-000058170000}"/>
    <cellStyle name="Normal 2 100 2 2" xfId="13194" xr:uid="{00000000-0005-0000-0000-000059170000}"/>
    <cellStyle name="Normal 2 100 3" xfId="13195" xr:uid="{00000000-0005-0000-0000-00005A170000}"/>
    <cellStyle name="Normal 2 101" xfId="4083" xr:uid="{00000000-0005-0000-0000-00005B170000}"/>
    <cellStyle name="Normal 2 101 2" xfId="4084" xr:uid="{00000000-0005-0000-0000-00005C170000}"/>
    <cellStyle name="Normal 2 101 2 2" xfId="13196" xr:uid="{00000000-0005-0000-0000-00005D170000}"/>
    <cellStyle name="Normal 2 101 3" xfId="13197" xr:uid="{00000000-0005-0000-0000-00005E170000}"/>
    <cellStyle name="Normal 2 102" xfId="4085" xr:uid="{00000000-0005-0000-0000-00005F170000}"/>
    <cellStyle name="Normal 2 102 2" xfId="4086" xr:uid="{00000000-0005-0000-0000-000060170000}"/>
    <cellStyle name="Normal 2 102 2 2" xfId="13198" xr:uid="{00000000-0005-0000-0000-000061170000}"/>
    <cellStyle name="Normal 2 102 3" xfId="13199" xr:uid="{00000000-0005-0000-0000-000062170000}"/>
    <cellStyle name="Normal 2 103" xfId="4087" xr:uid="{00000000-0005-0000-0000-000063170000}"/>
    <cellStyle name="Normal 2 103 2" xfId="4088" xr:uid="{00000000-0005-0000-0000-000064170000}"/>
    <cellStyle name="Normal 2 103 2 2" xfId="13200" xr:uid="{00000000-0005-0000-0000-000065170000}"/>
    <cellStyle name="Normal 2 103 3" xfId="13201" xr:uid="{00000000-0005-0000-0000-000066170000}"/>
    <cellStyle name="Normal 2 104" xfId="4089" xr:uid="{00000000-0005-0000-0000-000067170000}"/>
    <cellStyle name="Normal 2 105" xfId="4090" xr:uid="{00000000-0005-0000-0000-000068170000}"/>
    <cellStyle name="Normal 2 105 2" xfId="4091" xr:uid="{00000000-0005-0000-0000-000069170000}"/>
    <cellStyle name="Normal 2 105 2 2" xfId="13202" xr:uid="{00000000-0005-0000-0000-00006A170000}"/>
    <cellStyle name="Normal 2 105 3" xfId="13203" xr:uid="{00000000-0005-0000-0000-00006B170000}"/>
    <cellStyle name="Normal 2 106" xfId="4092" xr:uid="{00000000-0005-0000-0000-00006C170000}"/>
    <cellStyle name="Normal 2 106 2" xfId="4093" xr:uid="{00000000-0005-0000-0000-00006D170000}"/>
    <cellStyle name="Normal 2 106 2 2" xfId="13204" xr:uid="{00000000-0005-0000-0000-00006E170000}"/>
    <cellStyle name="Normal 2 106 3" xfId="13205" xr:uid="{00000000-0005-0000-0000-00006F170000}"/>
    <cellStyle name="Normal 2 107" xfId="4094" xr:uid="{00000000-0005-0000-0000-000070170000}"/>
    <cellStyle name="Normal 2 107 2" xfId="4095" xr:uid="{00000000-0005-0000-0000-000071170000}"/>
    <cellStyle name="Normal 2 107 2 2" xfId="13206" xr:uid="{00000000-0005-0000-0000-000072170000}"/>
    <cellStyle name="Normal 2 107 3" xfId="13207" xr:uid="{00000000-0005-0000-0000-000073170000}"/>
    <cellStyle name="Normal 2 108" xfId="4096" xr:uid="{00000000-0005-0000-0000-000074170000}"/>
    <cellStyle name="Normal 2 108 2" xfId="4097" xr:uid="{00000000-0005-0000-0000-000075170000}"/>
    <cellStyle name="Normal 2 108 2 2" xfId="13208" xr:uid="{00000000-0005-0000-0000-000076170000}"/>
    <cellStyle name="Normal 2 108 3" xfId="13209" xr:uid="{00000000-0005-0000-0000-000077170000}"/>
    <cellStyle name="Normal 2 109" xfId="4098" xr:uid="{00000000-0005-0000-0000-000078170000}"/>
    <cellStyle name="Normal 2 109 2" xfId="4099" xr:uid="{00000000-0005-0000-0000-000079170000}"/>
    <cellStyle name="Normal 2 109 2 2" xfId="13210" xr:uid="{00000000-0005-0000-0000-00007A170000}"/>
    <cellStyle name="Normal 2 109 3" xfId="13211" xr:uid="{00000000-0005-0000-0000-00007B170000}"/>
    <cellStyle name="Normal 2 11" xfId="4100" xr:uid="{00000000-0005-0000-0000-00007C170000}"/>
    <cellStyle name="Normal 2 11 2" xfId="4101" xr:uid="{00000000-0005-0000-0000-00007D170000}"/>
    <cellStyle name="Normal 2 11 3" xfId="4102" xr:uid="{00000000-0005-0000-0000-00007E170000}"/>
    <cellStyle name="Normal 2 11 4" xfId="4103" xr:uid="{00000000-0005-0000-0000-00007F170000}"/>
    <cellStyle name="Normal 2 11 4 2" xfId="13212" xr:uid="{00000000-0005-0000-0000-000080170000}"/>
    <cellStyle name="Normal 2 11 5" xfId="4104" xr:uid="{00000000-0005-0000-0000-000081170000}"/>
    <cellStyle name="Normal 2 11 5 2" xfId="13213" xr:uid="{00000000-0005-0000-0000-000082170000}"/>
    <cellStyle name="Normal 2 11 6" xfId="13214" xr:uid="{00000000-0005-0000-0000-000083170000}"/>
    <cellStyle name="Normal 2 110" xfId="4105" xr:uid="{00000000-0005-0000-0000-000084170000}"/>
    <cellStyle name="Normal 2 110 2" xfId="4106" xr:uid="{00000000-0005-0000-0000-000085170000}"/>
    <cellStyle name="Normal 2 110 2 2" xfId="13215" xr:uid="{00000000-0005-0000-0000-000086170000}"/>
    <cellStyle name="Normal 2 110 3" xfId="13216" xr:uid="{00000000-0005-0000-0000-000087170000}"/>
    <cellStyle name="Normal 2 111" xfId="4107" xr:uid="{00000000-0005-0000-0000-000088170000}"/>
    <cellStyle name="Normal 2 111 2" xfId="4108" xr:uid="{00000000-0005-0000-0000-000089170000}"/>
    <cellStyle name="Normal 2 111 2 2" xfId="13217" xr:uid="{00000000-0005-0000-0000-00008A170000}"/>
    <cellStyle name="Normal 2 111 3" xfId="13218" xr:uid="{00000000-0005-0000-0000-00008B170000}"/>
    <cellStyle name="Normal 2 112" xfId="4109" xr:uid="{00000000-0005-0000-0000-00008C170000}"/>
    <cellStyle name="Normal 2 112 2" xfId="4110" xr:uid="{00000000-0005-0000-0000-00008D170000}"/>
    <cellStyle name="Normal 2 112 2 2" xfId="13219" xr:uid="{00000000-0005-0000-0000-00008E170000}"/>
    <cellStyle name="Normal 2 112 3" xfId="13220" xr:uid="{00000000-0005-0000-0000-00008F170000}"/>
    <cellStyle name="Normal 2 113" xfId="4111" xr:uid="{00000000-0005-0000-0000-000090170000}"/>
    <cellStyle name="Normal 2 113 2" xfId="4112" xr:uid="{00000000-0005-0000-0000-000091170000}"/>
    <cellStyle name="Normal 2 113 2 2" xfId="13221" xr:uid="{00000000-0005-0000-0000-000092170000}"/>
    <cellStyle name="Normal 2 113 3" xfId="13222" xr:uid="{00000000-0005-0000-0000-000093170000}"/>
    <cellStyle name="Normal 2 114" xfId="4113" xr:uid="{00000000-0005-0000-0000-000094170000}"/>
    <cellStyle name="Normal 2 114 2" xfId="4114" xr:uid="{00000000-0005-0000-0000-000095170000}"/>
    <cellStyle name="Normal 2 114 2 2" xfId="13223" xr:uid="{00000000-0005-0000-0000-000096170000}"/>
    <cellStyle name="Normal 2 114 3" xfId="13224" xr:uid="{00000000-0005-0000-0000-000097170000}"/>
    <cellStyle name="Normal 2 115" xfId="4115" xr:uid="{00000000-0005-0000-0000-000098170000}"/>
    <cellStyle name="Normal 2 115 2" xfId="4116" xr:uid="{00000000-0005-0000-0000-000099170000}"/>
    <cellStyle name="Normal 2 115 2 2" xfId="13225" xr:uid="{00000000-0005-0000-0000-00009A170000}"/>
    <cellStyle name="Normal 2 115 3" xfId="13226" xr:uid="{00000000-0005-0000-0000-00009B170000}"/>
    <cellStyle name="Normal 2 116" xfId="4117" xr:uid="{00000000-0005-0000-0000-00009C170000}"/>
    <cellStyle name="Normal 2 116 2" xfId="4118" xr:uid="{00000000-0005-0000-0000-00009D170000}"/>
    <cellStyle name="Normal 2 116 2 2" xfId="13227" xr:uid="{00000000-0005-0000-0000-00009E170000}"/>
    <cellStyle name="Normal 2 116 3" xfId="13228" xr:uid="{00000000-0005-0000-0000-00009F170000}"/>
    <cellStyle name="Normal 2 117" xfId="4119" xr:uid="{00000000-0005-0000-0000-0000A0170000}"/>
    <cellStyle name="Normal 2 117 2" xfId="4120" xr:uid="{00000000-0005-0000-0000-0000A1170000}"/>
    <cellStyle name="Normal 2 117 2 2" xfId="13229" xr:uid="{00000000-0005-0000-0000-0000A2170000}"/>
    <cellStyle name="Normal 2 117 3" xfId="13230" xr:uid="{00000000-0005-0000-0000-0000A3170000}"/>
    <cellStyle name="Normal 2 118" xfId="4121" xr:uid="{00000000-0005-0000-0000-0000A4170000}"/>
    <cellStyle name="Normal 2 118 2" xfId="4122" xr:uid="{00000000-0005-0000-0000-0000A5170000}"/>
    <cellStyle name="Normal 2 118 2 2" xfId="13231" xr:uid="{00000000-0005-0000-0000-0000A6170000}"/>
    <cellStyle name="Normal 2 118 3" xfId="13232" xr:uid="{00000000-0005-0000-0000-0000A7170000}"/>
    <cellStyle name="Normal 2 119" xfId="4123" xr:uid="{00000000-0005-0000-0000-0000A8170000}"/>
    <cellStyle name="Normal 2 119 2" xfId="4124" xr:uid="{00000000-0005-0000-0000-0000A9170000}"/>
    <cellStyle name="Normal 2 119 2 2" xfId="13233" xr:uid="{00000000-0005-0000-0000-0000AA170000}"/>
    <cellStyle name="Normal 2 119 3" xfId="13234" xr:uid="{00000000-0005-0000-0000-0000AB170000}"/>
    <cellStyle name="Normal 2 12" xfId="4125" xr:uid="{00000000-0005-0000-0000-0000AC170000}"/>
    <cellStyle name="Normal 2 12 2" xfId="4126" xr:uid="{00000000-0005-0000-0000-0000AD170000}"/>
    <cellStyle name="Normal 2 12 2 2" xfId="13235" xr:uid="{00000000-0005-0000-0000-0000AE170000}"/>
    <cellStyle name="Normal 2 12 3" xfId="4127" xr:uid="{00000000-0005-0000-0000-0000AF170000}"/>
    <cellStyle name="Normal 2 12 3 2" xfId="13236" xr:uid="{00000000-0005-0000-0000-0000B0170000}"/>
    <cellStyle name="Normal 2 12 4" xfId="13237" xr:uid="{00000000-0005-0000-0000-0000B1170000}"/>
    <cellStyle name="Normal 2 120" xfId="4128" xr:uid="{00000000-0005-0000-0000-0000B2170000}"/>
    <cellStyle name="Normal 2 120 2" xfId="4129" xr:uid="{00000000-0005-0000-0000-0000B3170000}"/>
    <cellStyle name="Normal 2 120 2 2" xfId="13238" xr:uid="{00000000-0005-0000-0000-0000B4170000}"/>
    <cellStyle name="Normal 2 120 3" xfId="13239" xr:uid="{00000000-0005-0000-0000-0000B5170000}"/>
    <cellStyle name="Normal 2 121" xfId="4130" xr:uid="{00000000-0005-0000-0000-0000B6170000}"/>
    <cellStyle name="Normal 2 121 2" xfId="4131" xr:uid="{00000000-0005-0000-0000-0000B7170000}"/>
    <cellStyle name="Normal 2 121 2 2" xfId="13240" xr:uid="{00000000-0005-0000-0000-0000B8170000}"/>
    <cellStyle name="Normal 2 121 3" xfId="13241" xr:uid="{00000000-0005-0000-0000-0000B9170000}"/>
    <cellStyle name="Normal 2 122" xfId="4132" xr:uid="{00000000-0005-0000-0000-0000BA170000}"/>
    <cellStyle name="Normal 2 122 2" xfId="4133" xr:uid="{00000000-0005-0000-0000-0000BB170000}"/>
    <cellStyle name="Normal 2 122 2 2" xfId="13242" xr:uid="{00000000-0005-0000-0000-0000BC170000}"/>
    <cellStyle name="Normal 2 122 3" xfId="13243" xr:uid="{00000000-0005-0000-0000-0000BD170000}"/>
    <cellStyle name="Normal 2 123" xfId="4134" xr:uid="{00000000-0005-0000-0000-0000BE170000}"/>
    <cellStyle name="Normal 2 123 2" xfId="4135" xr:uid="{00000000-0005-0000-0000-0000BF170000}"/>
    <cellStyle name="Normal 2 123 2 2" xfId="13244" xr:uid="{00000000-0005-0000-0000-0000C0170000}"/>
    <cellStyle name="Normal 2 123 3" xfId="13245" xr:uid="{00000000-0005-0000-0000-0000C1170000}"/>
    <cellStyle name="Normal 2 124" xfId="4136" xr:uid="{00000000-0005-0000-0000-0000C2170000}"/>
    <cellStyle name="Normal 2 124 2" xfId="4137" xr:uid="{00000000-0005-0000-0000-0000C3170000}"/>
    <cellStyle name="Normal 2 124 2 2" xfId="13246" xr:uid="{00000000-0005-0000-0000-0000C4170000}"/>
    <cellStyle name="Normal 2 124 3" xfId="13247" xr:uid="{00000000-0005-0000-0000-0000C5170000}"/>
    <cellStyle name="Normal 2 125" xfId="4138" xr:uid="{00000000-0005-0000-0000-0000C6170000}"/>
    <cellStyle name="Normal 2 125 2" xfId="4139" xr:uid="{00000000-0005-0000-0000-0000C7170000}"/>
    <cellStyle name="Normal 2 125 2 2" xfId="13248" xr:uid="{00000000-0005-0000-0000-0000C8170000}"/>
    <cellStyle name="Normal 2 125 3" xfId="13249" xr:uid="{00000000-0005-0000-0000-0000C9170000}"/>
    <cellStyle name="Normal 2 126" xfId="4140" xr:uid="{00000000-0005-0000-0000-0000CA170000}"/>
    <cellStyle name="Normal 2 126 2" xfId="4141" xr:uid="{00000000-0005-0000-0000-0000CB170000}"/>
    <cellStyle name="Normal 2 126 2 2" xfId="13250" xr:uid="{00000000-0005-0000-0000-0000CC170000}"/>
    <cellStyle name="Normal 2 126 3" xfId="13251" xr:uid="{00000000-0005-0000-0000-0000CD170000}"/>
    <cellStyle name="Normal 2 127" xfId="4142" xr:uid="{00000000-0005-0000-0000-0000CE170000}"/>
    <cellStyle name="Normal 2 127 2" xfId="4143" xr:uid="{00000000-0005-0000-0000-0000CF170000}"/>
    <cellStyle name="Normal 2 127 2 2" xfId="13252" xr:uid="{00000000-0005-0000-0000-0000D0170000}"/>
    <cellStyle name="Normal 2 127 3" xfId="13253" xr:uid="{00000000-0005-0000-0000-0000D1170000}"/>
    <cellStyle name="Normal 2 128" xfId="4144" xr:uid="{00000000-0005-0000-0000-0000D2170000}"/>
    <cellStyle name="Normal 2 128 2" xfId="4145" xr:uid="{00000000-0005-0000-0000-0000D3170000}"/>
    <cellStyle name="Normal 2 128 2 2" xfId="13254" xr:uid="{00000000-0005-0000-0000-0000D4170000}"/>
    <cellStyle name="Normal 2 128 3" xfId="13255" xr:uid="{00000000-0005-0000-0000-0000D5170000}"/>
    <cellStyle name="Normal 2 129" xfId="4146" xr:uid="{00000000-0005-0000-0000-0000D6170000}"/>
    <cellStyle name="Normal 2 129 2" xfId="4147" xr:uid="{00000000-0005-0000-0000-0000D7170000}"/>
    <cellStyle name="Normal 2 129 2 2" xfId="13256" xr:uid="{00000000-0005-0000-0000-0000D8170000}"/>
    <cellStyle name="Normal 2 129 3" xfId="13257" xr:uid="{00000000-0005-0000-0000-0000D9170000}"/>
    <cellStyle name="Normal 2 13" xfId="4148" xr:uid="{00000000-0005-0000-0000-0000DA170000}"/>
    <cellStyle name="Normal 2 13 2" xfId="4149" xr:uid="{00000000-0005-0000-0000-0000DB170000}"/>
    <cellStyle name="Normal 2 13 2 2" xfId="13258" xr:uid="{00000000-0005-0000-0000-0000DC170000}"/>
    <cellStyle name="Normal 2 13 3" xfId="4150" xr:uid="{00000000-0005-0000-0000-0000DD170000}"/>
    <cellStyle name="Normal 2 13 3 2" xfId="13259" xr:uid="{00000000-0005-0000-0000-0000DE170000}"/>
    <cellStyle name="Normal 2 13 4" xfId="13260" xr:uid="{00000000-0005-0000-0000-0000DF170000}"/>
    <cellStyle name="Normal 2 130" xfId="4151" xr:uid="{00000000-0005-0000-0000-0000E0170000}"/>
    <cellStyle name="Normal 2 130 2" xfId="4152" xr:uid="{00000000-0005-0000-0000-0000E1170000}"/>
    <cellStyle name="Normal 2 130 2 2" xfId="13261" xr:uid="{00000000-0005-0000-0000-0000E2170000}"/>
    <cellStyle name="Normal 2 130 3" xfId="13262" xr:uid="{00000000-0005-0000-0000-0000E3170000}"/>
    <cellStyle name="Normal 2 131" xfId="4153" xr:uid="{00000000-0005-0000-0000-0000E4170000}"/>
    <cellStyle name="Normal 2 131 2" xfId="4154" xr:uid="{00000000-0005-0000-0000-0000E5170000}"/>
    <cellStyle name="Normal 2 131 2 2" xfId="13263" xr:uid="{00000000-0005-0000-0000-0000E6170000}"/>
    <cellStyle name="Normal 2 131 3" xfId="13264" xr:uid="{00000000-0005-0000-0000-0000E7170000}"/>
    <cellStyle name="Normal 2 132" xfId="4155" xr:uid="{00000000-0005-0000-0000-0000E8170000}"/>
    <cellStyle name="Normal 2 132 2" xfId="4156" xr:uid="{00000000-0005-0000-0000-0000E9170000}"/>
    <cellStyle name="Normal 2 132 2 2" xfId="13265" xr:uid="{00000000-0005-0000-0000-0000EA170000}"/>
    <cellStyle name="Normal 2 132 3" xfId="13266" xr:uid="{00000000-0005-0000-0000-0000EB170000}"/>
    <cellStyle name="Normal 2 133" xfId="4157" xr:uid="{00000000-0005-0000-0000-0000EC170000}"/>
    <cellStyle name="Normal 2 133 2" xfId="4158" xr:uid="{00000000-0005-0000-0000-0000ED170000}"/>
    <cellStyle name="Normal 2 133 2 2" xfId="13267" xr:uid="{00000000-0005-0000-0000-0000EE170000}"/>
    <cellStyle name="Normal 2 133 3" xfId="13268" xr:uid="{00000000-0005-0000-0000-0000EF170000}"/>
    <cellStyle name="Normal 2 134" xfId="4159" xr:uid="{00000000-0005-0000-0000-0000F0170000}"/>
    <cellStyle name="Normal 2 134 2" xfId="4160" xr:uid="{00000000-0005-0000-0000-0000F1170000}"/>
    <cellStyle name="Normal 2 134 2 2" xfId="13269" xr:uid="{00000000-0005-0000-0000-0000F2170000}"/>
    <cellStyle name="Normal 2 134 3" xfId="13270" xr:uid="{00000000-0005-0000-0000-0000F3170000}"/>
    <cellStyle name="Normal 2 135" xfId="4161" xr:uid="{00000000-0005-0000-0000-0000F4170000}"/>
    <cellStyle name="Normal 2 135 2" xfId="4162" xr:uid="{00000000-0005-0000-0000-0000F5170000}"/>
    <cellStyle name="Normal 2 135 2 2" xfId="13271" xr:uid="{00000000-0005-0000-0000-0000F6170000}"/>
    <cellStyle name="Normal 2 135 3" xfId="13272" xr:uid="{00000000-0005-0000-0000-0000F7170000}"/>
    <cellStyle name="Normal 2 136" xfId="4163" xr:uid="{00000000-0005-0000-0000-0000F8170000}"/>
    <cellStyle name="Normal 2 136 2" xfId="4164" xr:uid="{00000000-0005-0000-0000-0000F9170000}"/>
    <cellStyle name="Normal 2 136 2 2" xfId="13273" xr:uid="{00000000-0005-0000-0000-0000FA170000}"/>
    <cellStyle name="Normal 2 136 3" xfId="13274" xr:uid="{00000000-0005-0000-0000-0000FB170000}"/>
    <cellStyle name="Normal 2 137" xfId="4165" xr:uid="{00000000-0005-0000-0000-0000FC170000}"/>
    <cellStyle name="Normal 2 137 2" xfId="4166" xr:uid="{00000000-0005-0000-0000-0000FD170000}"/>
    <cellStyle name="Normal 2 137 2 2" xfId="13275" xr:uid="{00000000-0005-0000-0000-0000FE170000}"/>
    <cellStyle name="Normal 2 137 3" xfId="13276" xr:uid="{00000000-0005-0000-0000-0000FF170000}"/>
    <cellStyle name="Normal 2 138" xfId="4167" xr:uid="{00000000-0005-0000-0000-000000180000}"/>
    <cellStyle name="Normal 2 138 2" xfId="4168" xr:uid="{00000000-0005-0000-0000-000001180000}"/>
    <cellStyle name="Normal 2 138 2 2" xfId="13277" xr:uid="{00000000-0005-0000-0000-000002180000}"/>
    <cellStyle name="Normal 2 138 3" xfId="13278" xr:uid="{00000000-0005-0000-0000-000003180000}"/>
    <cellStyle name="Normal 2 139" xfId="4169" xr:uid="{00000000-0005-0000-0000-000004180000}"/>
    <cellStyle name="Normal 2 139 2" xfId="4170" xr:uid="{00000000-0005-0000-0000-000005180000}"/>
    <cellStyle name="Normal 2 139 2 2" xfId="13279" xr:uid="{00000000-0005-0000-0000-000006180000}"/>
    <cellStyle name="Normal 2 139 3" xfId="13280" xr:uid="{00000000-0005-0000-0000-000007180000}"/>
    <cellStyle name="Normal 2 14" xfId="4171" xr:uid="{00000000-0005-0000-0000-000008180000}"/>
    <cellStyle name="Normal 2 14 2" xfId="4172" xr:uid="{00000000-0005-0000-0000-000009180000}"/>
    <cellStyle name="Normal 2 14 2 2" xfId="13281" xr:uid="{00000000-0005-0000-0000-00000A180000}"/>
    <cellStyle name="Normal 2 14 3" xfId="4173" xr:uid="{00000000-0005-0000-0000-00000B180000}"/>
    <cellStyle name="Normal 2 14 3 2" xfId="13282" xr:uid="{00000000-0005-0000-0000-00000C180000}"/>
    <cellStyle name="Normal 2 14 4" xfId="13283" xr:uid="{00000000-0005-0000-0000-00000D180000}"/>
    <cellStyle name="Normal 2 140" xfId="4174" xr:uid="{00000000-0005-0000-0000-00000E180000}"/>
    <cellStyle name="Normal 2 140 2" xfId="4175" xr:uid="{00000000-0005-0000-0000-00000F180000}"/>
    <cellStyle name="Normal 2 140 2 2" xfId="13284" xr:uid="{00000000-0005-0000-0000-000010180000}"/>
    <cellStyle name="Normal 2 140 3" xfId="13285" xr:uid="{00000000-0005-0000-0000-000011180000}"/>
    <cellStyle name="Normal 2 141" xfId="4176" xr:uid="{00000000-0005-0000-0000-000012180000}"/>
    <cellStyle name="Normal 2 142" xfId="4177" xr:uid="{00000000-0005-0000-0000-000013180000}"/>
    <cellStyle name="Normal 2 142 2" xfId="13286" xr:uid="{00000000-0005-0000-0000-000014180000}"/>
    <cellStyle name="Normal 2 143" xfId="4178" xr:uid="{00000000-0005-0000-0000-000015180000}"/>
    <cellStyle name="Normal 2 144" xfId="13287" xr:uid="{00000000-0005-0000-0000-000016180000}"/>
    <cellStyle name="Normal 2 145" xfId="16950" xr:uid="{1C632B9F-3811-534B-8B02-A511BD7BEB89}"/>
    <cellStyle name="Normal 2 15" xfId="4179" xr:uid="{00000000-0005-0000-0000-000017180000}"/>
    <cellStyle name="Normal 2 15 2" xfId="4180" xr:uid="{00000000-0005-0000-0000-000018180000}"/>
    <cellStyle name="Normal 2 15 2 2" xfId="13288" xr:uid="{00000000-0005-0000-0000-000019180000}"/>
    <cellStyle name="Normal 2 15 3" xfId="4181" xr:uid="{00000000-0005-0000-0000-00001A180000}"/>
    <cellStyle name="Normal 2 15 3 2" xfId="13289" xr:uid="{00000000-0005-0000-0000-00001B180000}"/>
    <cellStyle name="Normal 2 15 4" xfId="13290" xr:uid="{00000000-0005-0000-0000-00001C180000}"/>
    <cellStyle name="Normal 2 16" xfId="4182" xr:uid="{00000000-0005-0000-0000-00001D180000}"/>
    <cellStyle name="Normal 2 16 2" xfId="4183" xr:uid="{00000000-0005-0000-0000-00001E180000}"/>
    <cellStyle name="Normal 2 16 2 2" xfId="13291" xr:uid="{00000000-0005-0000-0000-00001F180000}"/>
    <cellStyle name="Normal 2 16 3" xfId="4184" xr:uid="{00000000-0005-0000-0000-000020180000}"/>
    <cellStyle name="Normal 2 16 3 2" xfId="13292" xr:uid="{00000000-0005-0000-0000-000021180000}"/>
    <cellStyle name="Normal 2 16 4" xfId="13293" xr:uid="{00000000-0005-0000-0000-000022180000}"/>
    <cellStyle name="Normal 2 17" xfId="4185" xr:uid="{00000000-0005-0000-0000-000023180000}"/>
    <cellStyle name="Normal 2 17 2" xfId="4186" xr:uid="{00000000-0005-0000-0000-000024180000}"/>
    <cellStyle name="Normal 2 17 2 2" xfId="13294" xr:uid="{00000000-0005-0000-0000-000025180000}"/>
    <cellStyle name="Normal 2 17 3" xfId="4187" xr:uid="{00000000-0005-0000-0000-000026180000}"/>
    <cellStyle name="Normal 2 17 3 2" xfId="13295" xr:uid="{00000000-0005-0000-0000-000027180000}"/>
    <cellStyle name="Normal 2 17 4" xfId="13296" xr:uid="{00000000-0005-0000-0000-000028180000}"/>
    <cellStyle name="Normal 2 18" xfId="4188" xr:uid="{00000000-0005-0000-0000-000029180000}"/>
    <cellStyle name="Normal 2 18 2" xfId="4189" xr:uid="{00000000-0005-0000-0000-00002A180000}"/>
    <cellStyle name="Normal 2 18 2 2" xfId="13297" xr:uid="{00000000-0005-0000-0000-00002B180000}"/>
    <cellStyle name="Normal 2 18 3" xfId="4190" xr:uid="{00000000-0005-0000-0000-00002C180000}"/>
    <cellStyle name="Normal 2 18 3 2" xfId="13298" xr:uid="{00000000-0005-0000-0000-00002D180000}"/>
    <cellStyle name="Normal 2 18 4" xfId="13299" xr:uid="{00000000-0005-0000-0000-00002E180000}"/>
    <cellStyle name="Normal 2 19" xfId="4191" xr:uid="{00000000-0005-0000-0000-00002F180000}"/>
    <cellStyle name="Normal 2 19 2" xfId="4192" xr:uid="{00000000-0005-0000-0000-000030180000}"/>
    <cellStyle name="Normal 2 19 2 2" xfId="13300" xr:uid="{00000000-0005-0000-0000-000031180000}"/>
    <cellStyle name="Normal 2 19 3" xfId="4193" xr:uid="{00000000-0005-0000-0000-000032180000}"/>
    <cellStyle name="Normal 2 19 3 2" xfId="13301" xr:uid="{00000000-0005-0000-0000-000033180000}"/>
    <cellStyle name="Normal 2 19 4" xfId="13302" xr:uid="{00000000-0005-0000-0000-000034180000}"/>
    <cellStyle name="Normal 2 2" xfId="47" xr:uid="{00000000-0005-0000-0000-000035180000}"/>
    <cellStyle name="Normal 2 2 10" xfId="4194" xr:uid="{00000000-0005-0000-0000-000036180000}"/>
    <cellStyle name="Normal 2 2 10 2" xfId="4195" xr:uid="{00000000-0005-0000-0000-000037180000}"/>
    <cellStyle name="Normal 2 2 10 2 2" xfId="13303" xr:uid="{00000000-0005-0000-0000-000038180000}"/>
    <cellStyle name="Normal 2 2 10 3" xfId="4196" xr:uid="{00000000-0005-0000-0000-000039180000}"/>
    <cellStyle name="Normal 2 2 10 3 2" xfId="13304" xr:uid="{00000000-0005-0000-0000-00003A180000}"/>
    <cellStyle name="Normal 2 2 10 4" xfId="13305" xr:uid="{00000000-0005-0000-0000-00003B180000}"/>
    <cellStyle name="Normal 2 2 100" xfId="4197" xr:uid="{00000000-0005-0000-0000-00003C180000}"/>
    <cellStyle name="Normal 2 2 100 2" xfId="4198" xr:uid="{00000000-0005-0000-0000-00003D180000}"/>
    <cellStyle name="Normal 2 2 100 2 2" xfId="13306" xr:uid="{00000000-0005-0000-0000-00003E180000}"/>
    <cellStyle name="Normal 2 2 100 3" xfId="13307" xr:uid="{00000000-0005-0000-0000-00003F180000}"/>
    <cellStyle name="Normal 2 2 101" xfId="4199" xr:uid="{00000000-0005-0000-0000-000040180000}"/>
    <cellStyle name="Normal 2 2 101 2" xfId="4200" xr:uid="{00000000-0005-0000-0000-000041180000}"/>
    <cellStyle name="Normal 2 2 101 2 2" xfId="13308" xr:uid="{00000000-0005-0000-0000-000042180000}"/>
    <cellStyle name="Normal 2 2 101 3" xfId="13309" xr:uid="{00000000-0005-0000-0000-000043180000}"/>
    <cellStyle name="Normal 2 2 102" xfId="4201" xr:uid="{00000000-0005-0000-0000-000044180000}"/>
    <cellStyle name="Normal 2 2 102 2" xfId="4202" xr:uid="{00000000-0005-0000-0000-000045180000}"/>
    <cellStyle name="Normal 2 2 102 2 2" xfId="13310" xr:uid="{00000000-0005-0000-0000-000046180000}"/>
    <cellStyle name="Normal 2 2 102 3" xfId="13311" xr:uid="{00000000-0005-0000-0000-000047180000}"/>
    <cellStyle name="Normal 2 2 103" xfId="4203" xr:uid="{00000000-0005-0000-0000-000048180000}"/>
    <cellStyle name="Normal 2 2 103 2" xfId="4204" xr:uid="{00000000-0005-0000-0000-000049180000}"/>
    <cellStyle name="Normal 2 2 103 2 2" xfId="13312" xr:uid="{00000000-0005-0000-0000-00004A180000}"/>
    <cellStyle name="Normal 2 2 103 3" xfId="13313" xr:uid="{00000000-0005-0000-0000-00004B180000}"/>
    <cellStyle name="Normal 2 2 104" xfId="4205" xr:uid="{00000000-0005-0000-0000-00004C180000}"/>
    <cellStyle name="Normal 2 2 104 2" xfId="4206" xr:uid="{00000000-0005-0000-0000-00004D180000}"/>
    <cellStyle name="Normal 2 2 104 2 2" xfId="13314" xr:uid="{00000000-0005-0000-0000-00004E180000}"/>
    <cellStyle name="Normal 2 2 104 3" xfId="13315" xr:uid="{00000000-0005-0000-0000-00004F180000}"/>
    <cellStyle name="Normal 2 2 105" xfId="4207" xr:uid="{00000000-0005-0000-0000-000050180000}"/>
    <cellStyle name="Normal 2 2 105 2" xfId="4208" xr:uid="{00000000-0005-0000-0000-000051180000}"/>
    <cellStyle name="Normal 2 2 105 2 2" xfId="13316" xr:uid="{00000000-0005-0000-0000-000052180000}"/>
    <cellStyle name="Normal 2 2 105 3" xfId="13317" xr:uid="{00000000-0005-0000-0000-000053180000}"/>
    <cellStyle name="Normal 2 2 106" xfId="4209" xr:uid="{00000000-0005-0000-0000-000054180000}"/>
    <cellStyle name="Normal 2 2 106 2" xfId="4210" xr:uid="{00000000-0005-0000-0000-000055180000}"/>
    <cellStyle name="Normal 2 2 106 2 2" xfId="13318" xr:uid="{00000000-0005-0000-0000-000056180000}"/>
    <cellStyle name="Normal 2 2 106 3" xfId="13319" xr:uid="{00000000-0005-0000-0000-000057180000}"/>
    <cellStyle name="Normal 2 2 107" xfId="4211" xr:uid="{00000000-0005-0000-0000-000058180000}"/>
    <cellStyle name="Normal 2 2 107 2" xfId="4212" xr:uid="{00000000-0005-0000-0000-000059180000}"/>
    <cellStyle name="Normal 2 2 107 2 2" xfId="13320" xr:uid="{00000000-0005-0000-0000-00005A180000}"/>
    <cellStyle name="Normal 2 2 107 3" xfId="13321" xr:uid="{00000000-0005-0000-0000-00005B180000}"/>
    <cellStyle name="Normal 2 2 108" xfId="4213" xr:uid="{00000000-0005-0000-0000-00005C180000}"/>
    <cellStyle name="Normal 2 2 108 2" xfId="4214" xr:uid="{00000000-0005-0000-0000-00005D180000}"/>
    <cellStyle name="Normal 2 2 108 2 2" xfId="13322" xr:uid="{00000000-0005-0000-0000-00005E180000}"/>
    <cellStyle name="Normal 2 2 108 3" xfId="13323" xr:uid="{00000000-0005-0000-0000-00005F180000}"/>
    <cellStyle name="Normal 2 2 109" xfId="4215" xr:uid="{00000000-0005-0000-0000-000060180000}"/>
    <cellStyle name="Normal 2 2 109 2" xfId="4216" xr:uid="{00000000-0005-0000-0000-000061180000}"/>
    <cellStyle name="Normal 2 2 109 2 2" xfId="13324" xr:uid="{00000000-0005-0000-0000-000062180000}"/>
    <cellStyle name="Normal 2 2 109 3" xfId="13325" xr:uid="{00000000-0005-0000-0000-000063180000}"/>
    <cellStyle name="Normal 2 2 11" xfId="4217" xr:uid="{00000000-0005-0000-0000-000064180000}"/>
    <cellStyle name="Normal 2 2 11 2" xfId="4218" xr:uid="{00000000-0005-0000-0000-000065180000}"/>
    <cellStyle name="Normal 2 2 11 2 2" xfId="13326" xr:uid="{00000000-0005-0000-0000-000066180000}"/>
    <cellStyle name="Normal 2 2 11 3" xfId="4219" xr:uid="{00000000-0005-0000-0000-000067180000}"/>
    <cellStyle name="Normal 2 2 11 3 2" xfId="13327" xr:uid="{00000000-0005-0000-0000-000068180000}"/>
    <cellStyle name="Normal 2 2 11 4" xfId="13328" xr:uid="{00000000-0005-0000-0000-000069180000}"/>
    <cellStyle name="Normal 2 2 110" xfId="4220" xr:uid="{00000000-0005-0000-0000-00006A180000}"/>
    <cellStyle name="Normal 2 2 110 2" xfId="4221" xr:uid="{00000000-0005-0000-0000-00006B180000}"/>
    <cellStyle name="Normal 2 2 110 2 2" xfId="13329" xr:uid="{00000000-0005-0000-0000-00006C180000}"/>
    <cellStyle name="Normal 2 2 110 3" xfId="13330" xr:uid="{00000000-0005-0000-0000-00006D180000}"/>
    <cellStyle name="Normal 2 2 111" xfId="4222" xr:uid="{00000000-0005-0000-0000-00006E180000}"/>
    <cellStyle name="Normal 2 2 111 2" xfId="4223" xr:uid="{00000000-0005-0000-0000-00006F180000}"/>
    <cellStyle name="Normal 2 2 111 2 2" xfId="13331" xr:uid="{00000000-0005-0000-0000-000070180000}"/>
    <cellStyle name="Normal 2 2 111 3" xfId="13332" xr:uid="{00000000-0005-0000-0000-000071180000}"/>
    <cellStyle name="Normal 2 2 112" xfId="4224" xr:uid="{00000000-0005-0000-0000-000072180000}"/>
    <cellStyle name="Normal 2 2 112 2" xfId="4225" xr:uid="{00000000-0005-0000-0000-000073180000}"/>
    <cellStyle name="Normal 2 2 112 2 2" xfId="13333" xr:uid="{00000000-0005-0000-0000-000074180000}"/>
    <cellStyle name="Normal 2 2 112 3" xfId="13334" xr:uid="{00000000-0005-0000-0000-000075180000}"/>
    <cellStyle name="Normal 2 2 113" xfId="4226" xr:uid="{00000000-0005-0000-0000-000076180000}"/>
    <cellStyle name="Normal 2 2 113 2" xfId="4227" xr:uid="{00000000-0005-0000-0000-000077180000}"/>
    <cellStyle name="Normal 2 2 113 2 2" xfId="13335" xr:uid="{00000000-0005-0000-0000-000078180000}"/>
    <cellStyle name="Normal 2 2 113 3" xfId="13336" xr:uid="{00000000-0005-0000-0000-000079180000}"/>
    <cellStyle name="Normal 2 2 114" xfId="4228" xr:uid="{00000000-0005-0000-0000-00007A180000}"/>
    <cellStyle name="Normal 2 2 114 2" xfId="4229" xr:uid="{00000000-0005-0000-0000-00007B180000}"/>
    <cellStyle name="Normal 2 2 114 2 2" xfId="13337" xr:uid="{00000000-0005-0000-0000-00007C180000}"/>
    <cellStyle name="Normal 2 2 114 3" xfId="13338" xr:uid="{00000000-0005-0000-0000-00007D180000}"/>
    <cellStyle name="Normal 2 2 115" xfId="4230" xr:uid="{00000000-0005-0000-0000-00007E180000}"/>
    <cellStyle name="Normal 2 2 115 2" xfId="4231" xr:uid="{00000000-0005-0000-0000-00007F180000}"/>
    <cellStyle name="Normal 2 2 115 2 2" xfId="13339" xr:uid="{00000000-0005-0000-0000-000080180000}"/>
    <cellStyle name="Normal 2 2 115 3" xfId="13340" xr:uid="{00000000-0005-0000-0000-000081180000}"/>
    <cellStyle name="Normal 2 2 116" xfId="4232" xr:uid="{00000000-0005-0000-0000-000082180000}"/>
    <cellStyle name="Normal 2 2 116 2" xfId="4233" xr:uid="{00000000-0005-0000-0000-000083180000}"/>
    <cellStyle name="Normal 2 2 116 2 2" xfId="13341" xr:uid="{00000000-0005-0000-0000-000084180000}"/>
    <cellStyle name="Normal 2 2 116 3" xfId="13342" xr:uid="{00000000-0005-0000-0000-000085180000}"/>
    <cellStyle name="Normal 2 2 117" xfId="4234" xr:uid="{00000000-0005-0000-0000-000086180000}"/>
    <cellStyle name="Normal 2 2 117 2" xfId="4235" xr:uid="{00000000-0005-0000-0000-000087180000}"/>
    <cellStyle name="Normal 2 2 117 2 2" xfId="13343" xr:uid="{00000000-0005-0000-0000-000088180000}"/>
    <cellStyle name="Normal 2 2 117 3" xfId="13344" xr:uid="{00000000-0005-0000-0000-000089180000}"/>
    <cellStyle name="Normal 2 2 118" xfId="4236" xr:uid="{00000000-0005-0000-0000-00008A180000}"/>
    <cellStyle name="Normal 2 2 118 2" xfId="4237" xr:uid="{00000000-0005-0000-0000-00008B180000}"/>
    <cellStyle name="Normal 2 2 118 2 2" xfId="13345" xr:uid="{00000000-0005-0000-0000-00008C180000}"/>
    <cellStyle name="Normal 2 2 118 3" xfId="13346" xr:uid="{00000000-0005-0000-0000-00008D180000}"/>
    <cellStyle name="Normal 2 2 119" xfId="4238" xr:uid="{00000000-0005-0000-0000-00008E180000}"/>
    <cellStyle name="Normal 2 2 119 2" xfId="4239" xr:uid="{00000000-0005-0000-0000-00008F180000}"/>
    <cellStyle name="Normal 2 2 119 2 2" xfId="13347" xr:uid="{00000000-0005-0000-0000-000090180000}"/>
    <cellStyle name="Normal 2 2 119 3" xfId="13348" xr:uid="{00000000-0005-0000-0000-000091180000}"/>
    <cellStyle name="Normal 2 2 12" xfId="4240" xr:uid="{00000000-0005-0000-0000-000092180000}"/>
    <cellStyle name="Normal 2 2 12 2" xfId="4241" xr:uid="{00000000-0005-0000-0000-000093180000}"/>
    <cellStyle name="Normal 2 2 12 2 2" xfId="13349" xr:uid="{00000000-0005-0000-0000-000094180000}"/>
    <cellStyle name="Normal 2 2 12 3" xfId="4242" xr:uid="{00000000-0005-0000-0000-000095180000}"/>
    <cellStyle name="Normal 2 2 12 3 2" xfId="13350" xr:uid="{00000000-0005-0000-0000-000096180000}"/>
    <cellStyle name="Normal 2 2 12 4" xfId="13351" xr:uid="{00000000-0005-0000-0000-000097180000}"/>
    <cellStyle name="Normal 2 2 120" xfId="4243" xr:uid="{00000000-0005-0000-0000-000098180000}"/>
    <cellStyle name="Normal 2 2 120 2" xfId="4244" xr:uid="{00000000-0005-0000-0000-000099180000}"/>
    <cellStyle name="Normal 2 2 120 2 2" xfId="13352" xr:uid="{00000000-0005-0000-0000-00009A180000}"/>
    <cellStyle name="Normal 2 2 120 3" xfId="13353" xr:uid="{00000000-0005-0000-0000-00009B180000}"/>
    <cellStyle name="Normal 2 2 121" xfId="4245" xr:uid="{00000000-0005-0000-0000-00009C180000}"/>
    <cellStyle name="Normal 2 2 121 2" xfId="4246" xr:uid="{00000000-0005-0000-0000-00009D180000}"/>
    <cellStyle name="Normal 2 2 121 2 2" xfId="13354" xr:uid="{00000000-0005-0000-0000-00009E180000}"/>
    <cellStyle name="Normal 2 2 121 3" xfId="13355" xr:uid="{00000000-0005-0000-0000-00009F180000}"/>
    <cellStyle name="Normal 2 2 122" xfId="4247" xr:uid="{00000000-0005-0000-0000-0000A0180000}"/>
    <cellStyle name="Normal 2 2 122 2" xfId="4248" xr:uid="{00000000-0005-0000-0000-0000A1180000}"/>
    <cellStyle name="Normal 2 2 122 2 2" xfId="13356" xr:uid="{00000000-0005-0000-0000-0000A2180000}"/>
    <cellStyle name="Normal 2 2 122 3" xfId="13357" xr:uid="{00000000-0005-0000-0000-0000A3180000}"/>
    <cellStyle name="Normal 2 2 123" xfId="4249" xr:uid="{00000000-0005-0000-0000-0000A4180000}"/>
    <cellStyle name="Normal 2 2 123 2" xfId="4250" xr:uid="{00000000-0005-0000-0000-0000A5180000}"/>
    <cellStyle name="Normal 2 2 123 2 2" xfId="13358" xr:uid="{00000000-0005-0000-0000-0000A6180000}"/>
    <cellStyle name="Normal 2 2 123 3" xfId="13359" xr:uid="{00000000-0005-0000-0000-0000A7180000}"/>
    <cellStyle name="Normal 2 2 124" xfId="4251" xr:uid="{00000000-0005-0000-0000-0000A8180000}"/>
    <cellStyle name="Normal 2 2 124 2" xfId="4252" xr:uid="{00000000-0005-0000-0000-0000A9180000}"/>
    <cellStyle name="Normal 2 2 124 2 2" xfId="13360" xr:uid="{00000000-0005-0000-0000-0000AA180000}"/>
    <cellStyle name="Normal 2 2 124 3" xfId="13361" xr:uid="{00000000-0005-0000-0000-0000AB180000}"/>
    <cellStyle name="Normal 2 2 125" xfId="4253" xr:uid="{00000000-0005-0000-0000-0000AC180000}"/>
    <cellStyle name="Normal 2 2 125 2" xfId="4254" xr:uid="{00000000-0005-0000-0000-0000AD180000}"/>
    <cellStyle name="Normal 2 2 125 2 2" xfId="13362" xr:uid="{00000000-0005-0000-0000-0000AE180000}"/>
    <cellStyle name="Normal 2 2 125 3" xfId="13363" xr:uid="{00000000-0005-0000-0000-0000AF180000}"/>
    <cellStyle name="Normal 2 2 126" xfId="4255" xr:uid="{00000000-0005-0000-0000-0000B0180000}"/>
    <cellStyle name="Normal 2 2 126 2" xfId="4256" xr:uid="{00000000-0005-0000-0000-0000B1180000}"/>
    <cellStyle name="Normal 2 2 126 2 2" xfId="13364" xr:uid="{00000000-0005-0000-0000-0000B2180000}"/>
    <cellStyle name="Normal 2 2 126 3" xfId="13365" xr:uid="{00000000-0005-0000-0000-0000B3180000}"/>
    <cellStyle name="Normal 2 2 127" xfId="4257" xr:uid="{00000000-0005-0000-0000-0000B4180000}"/>
    <cellStyle name="Normal 2 2 127 2" xfId="4258" xr:uid="{00000000-0005-0000-0000-0000B5180000}"/>
    <cellStyle name="Normal 2 2 127 2 2" xfId="13366" xr:uid="{00000000-0005-0000-0000-0000B6180000}"/>
    <cellStyle name="Normal 2 2 127 3" xfId="13367" xr:uid="{00000000-0005-0000-0000-0000B7180000}"/>
    <cellStyle name="Normal 2 2 128" xfId="4259" xr:uid="{00000000-0005-0000-0000-0000B8180000}"/>
    <cellStyle name="Normal 2 2 128 2" xfId="4260" xr:uid="{00000000-0005-0000-0000-0000B9180000}"/>
    <cellStyle name="Normal 2 2 128 2 2" xfId="13368" xr:uid="{00000000-0005-0000-0000-0000BA180000}"/>
    <cellStyle name="Normal 2 2 128 3" xfId="13369" xr:uid="{00000000-0005-0000-0000-0000BB180000}"/>
    <cellStyle name="Normal 2 2 129" xfId="4261" xr:uid="{00000000-0005-0000-0000-0000BC180000}"/>
    <cellStyle name="Normal 2 2 129 2" xfId="4262" xr:uid="{00000000-0005-0000-0000-0000BD180000}"/>
    <cellStyle name="Normal 2 2 129 2 2" xfId="13370" xr:uid="{00000000-0005-0000-0000-0000BE180000}"/>
    <cellStyle name="Normal 2 2 129 3" xfId="13371" xr:uid="{00000000-0005-0000-0000-0000BF180000}"/>
    <cellStyle name="Normal 2 2 13" xfId="4263" xr:uid="{00000000-0005-0000-0000-0000C0180000}"/>
    <cellStyle name="Normal 2 2 13 2" xfId="4264" xr:uid="{00000000-0005-0000-0000-0000C1180000}"/>
    <cellStyle name="Normal 2 2 13 2 2" xfId="13372" xr:uid="{00000000-0005-0000-0000-0000C2180000}"/>
    <cellStyle name="Normal 2 2 13 3" xfId="4265" xr:uid="{00000000-0005-0000-0000-0000C3180000}"/>
    <cellStyle name="Normal 2 2 13 3 2" xfId="13373" xr:uid="{00000000-0005-0000-0000-0000C4180000}"/>
    <cellStyle name="Normal 2 2 13 4" xfId="13374" xr:uid="{00000000-0005-0000-0000-0000C5180000}"/>
    <cellStyle name="Normal 2 2 130" xfId="4266" xr:uid="{00000000-0005-0000-0000-0000C6180000}"/>
    <cellStyle name="Normal 2 2 130 2" xfId="4267" xr:uid="{00000000-0005-0000-0000-0000C7180000}"/>
    <cellStyle name="Normal 2 2 130 2 2" xfId="13375" xr:uid="{00000000-0005-0000-0000-0000C8180000}"/>
    <cellStyle name="Normal 2 2 130 3" xfId="13376" xr:uid="{00000000-0005-0000-0000-0000C9180000}"/>
    <cellStyle name="Normal 2 2 131" xfId="4268" xr:uid="{00000000-0005-0000-0000-0000CA180000}"/>
    <cellStyle name="Normal 2 2 131 2" xfId="4269" xr:uid="{00000000-0005-0000-0000-0000CB180000}"/>
    <cellStyle name="Normal 2 2 131 2 2" xfId="13377" xr:uid="{00000000-0005-0000-0000-0000CC180000}"/>
    <cellStyle name="Normal 2 2 131 3" xfId="13378" xr:uid="{00000000-0005-0000-0000-0000CD180000}"/>
    <cellStyle name="Normal 2 2 132" xfId="4270" xr:uid="{00000000-0005-0000-0000-0000CE180000}"/>
    <cellStyle name="Normal 2 2 132 2" xfId="4271" xr:uid="{00000000-0005-0000-0000-0000CF180000}"/>
    <cellStyle name="Normal 2 2 132 2 2" xfId="13379" xr:uid="{00000000-0005-0000-0000-0000D0180000}"/>
    <cellStyle name="Normal 2 2 132 3" xfId="13380" xr:uid="{00000000-0005-0000-0000-0000D1180000}"/>
    <cellStyle name="Normal 2 2 133" xfId="4272" xr:uid="{00000000-0005-0000-0000-0000D2180000}"/>
    <cellStyle name="Normal 2 2 133 2" xfId="4273" xr:uid="{00000000-0005-0000-0000-0000D3180000}"/>
    <cellStyle name="Normal 2 2 133 2 2" xfId="13381" xr:uid="{00000000-0005-0000-0000-0000D4180000}"/>
    <cellStyle name="Normal 2 2 133 3" xfId="13382" xr:uid="{00000000-0005-0000-0000-0000D5180000}"/>
    <cellStyle name="Normal 2 2 134" xfId="4274" xr:uid="{00000000-0005-0000-0000-0000D6180000}"/>
    <cellStyle name="Normal 2 2 134 2" xfId="4275" xr:uid="{00000000-0005-0000-0000-0000D7180000}"/>
    <cellStyle name="Normal 2 2 134 2 2" xfId="13383" xr:uid="{00000000-0005-0000-0000-0000D8180000}"/>
    <cellStyle name="Normal 2 2 134 3" xfId="13384" xr:uid="{00000000-0005-0000-0000-0000D9180000}"/>
    <cellStyle name="Normal 2 2 135" xfId="4276" xr:uid="{00000000-0005-0000-0000-0000DA180000}"/>
    <cellStyle name="Normal 2 2 135 2" xfId="4277" xr:uid="{00000000-0005-0000-0000-0000DB180000}"/>
    <cellStyle name="Normal 2 2 135 2 2" xfId="13385" xr:uid="{00000000-0005-0000-0000-0000DC180000}"/>
    <cellStyle name="Normal 2 2 135 3" xfId="13386" xr:uid="{00000000-0005-0000-0000-0000DD180000}"/>
    <cellStyle name="Normal 2 2 136" xfId="4278" xr:uid="{00000000-0005-0000-0000-0000DE180000}"/>
    <cellStyle name="Normal 2 2 136 2" xfId="4279" xr:uid="{00000000-0005-0000-0000-0000DF180000}"/>
    <cellStyle name="Normal 2 2 136 2 2" xfId="13387" xr:uid="{00000000-0005-0000-0000-0000E0180000}"/>
    <cellStyle name="Normal 2 2 136 3" xfId="13388" xr:uid="{00000000-0005-0000-0000-0000E1180000}"/>
    <cellStyle name="Normal 2 2 137" xfId="4280" xr:uid="{00000000-0005-0000-0000-0000E2180000}"/>
    <cellStyle name="Normal 2 2 137 2" xfId="4281" xr:uid="{00000000-0005-0000-0000-0000E3180000}"/>
    <cellStyle name="Normal 2 2 137 2 2" xfId="13389" xr:uid="{00000000-0005-0000-0000-0000E4180000}"/>
    <cellStyle name="Normal 2 2 137 3" xfId="13390" xr:uid="{00000000-0005-0000-0000-0000E5180000}"/>
    <cellStyle name="Normal 2 2 138" xfId="4282" xr:uid="{00000000-0005-0000-0000-0000E6180000}"/>
    <cellStyle name="Normal 2 2 138 2" xfId="4283" xr:uid="{00000000-0005-0000-0000-0000E7180000}"/>
    <cellStyle name="Normal 2 2 138 2 2" xfId="13391" xr:uid="{00000000-0005-0000-0000-0000E8180000}"/>
    <cellStyle name="Normal 2 2 138 3" xfId="13392" xr:uid="{00000000-0005-0000-0000-0000E9180000}"/>
    <cellStyle name="Normal 2 2 139" xfId="4284" xr:uid="{00000000-0005-0000-0000-0000EA180000}"/>
    <cellStyle name="Normal 2 2 139 2" xfId="4285" xr:uid="{00000000-0005-0000-0000-0000EB180000}"/>
    <cellStyle name="Normal 2 2 139 2 2" xfId="13393" xr:uid="{00000000-0005-0000-0000-0000EC180000}"/>
    <cellStyle name="Normal 2 2 139 3" xfId="13394" xr:uid="{00000000-0005-0000-0000-0000ED180000}"/>
    <cellStyle name="Normal 2 2 14" xfId="4286" xr:uid="{00000000-0005-0000-0000-0000EE180000}"/>
    <cellStyle name="Normal 2 2 14 2" xfId="4287" xr:uid="{00000000-0005-0000-0000-0000EF180000}"/>
    <cellStyle name="Normal 2 2 14 2 2" xfId="13395" xr:uid="{00000000-0005-0000-0000-0000F0180000}"/>
    <cellStyle name="Normal 2 2 14 3" xfId="4288" xr:uid="{00000000-0005-0000-0000-0000F1180000}"/>
    <cellStyle name="Normal 2 2 14 3 2" xfId="13396" xr:uid="{00000000-0005-0000-0000-0000F2180000}"/>
    <cellStyle name="Normal 2 2 14 4" xfId="13397" xr:uid="{00000000-0005-0000-0000-0000F3180000}"/>
    <cellStyle name="Normal 2 2 140" xfId="4289" xr:uid="{00000000-0005-0000-0000-0000F4180000}"/>
    <cellStyle name="Normal 2 2 140 2" xfId="4290" xr:uid="{00000000-0005-0000-0000-0000F5180000}"/>
    <cellStyle name="Normal 2 2 140 2 2" xfId="13398" xr:uid="{00000000-0005-0000-0000-0000F6180000}"/>
    <cellStyle name="Normal 2 2 140 3" xfId="13399" xr:uid="{00000000-0005-0000-0000-0000F7180000}"/>
    <cellStyle name="Normal 2 2 141" xfId="4291" xr:uid="{00000000-0005-0000-0000-0000F8180000}"/>
    <cellStyle name="Normal 2 2 141 2" xfId="4292" xr:uid="{00000000-0005-0000-0000-0000F9180000}"/>
    <cellStyle name="Normal 2 2 141 2 2" xfId="13400" xr:uid="{00000000-0005-0000-0000-0000FA180000}"/>
    <cellStyle name="Normal 2 2 141 3" xfId="13401" xr:uid="{00000000-0005-0000-0000-0000FB180000}"/>
    <cellStyle name="Normal 2 2 142" xfId="4293" xr:uid="{00000000-0005-0000-0000-0000FC180000}"/>
    <cellStyle name="Normal 2 2 142 2" xfId="4294" xr:uid="{00000000-0005-0000-0000-0000FD180000}"/>
    <cellStyle name="Normal 2 2 142 2 2" xfId="13402" xr:uid="{00000000-0005-0000-0000-0000FE180000}"/>
    <cellStyle name="Normal 2 2 142 3" xfId="13403" xr:uid="{00000000-0005-0000-0000-0000FF180000}"/>
    <cellStyle name="Normal 2 2 143" xfId="4295" xr:uid="{00000000-0005-0000-0000-000000190000}"/>
    <cellStyle name="Normal 2 2 143 2" xfId="4296" xr:uid="{00000000-0005-0000-0000-000001190000}"/>
    <cellStyle name="Normal 2 2 143 2 2" xfId="13404" xr:uid="{00000000-0005-0000-0000-000002190000}"/>
    <cellStyle name="Normal 2 2 143 3" xfId="13405" xr:uid="{00000000-0005-0000-0000-000003190000}"/>
    <cellStyle name="Normal 2 2 144" xfId="4297" xr:uid="{00000000-0005-0000-0000-000004190000}"/>
    <cellStyle name="Normal 2 2 144 2" xfId="4298" xr:uid="{00000000-0005-0000-0000-000005190000}"/>
    <cellStyle name="Normal 2 2 144 2 2" xfId="13406" xr:uid="{00000000-0005-0000-0000-000006190000}"/>
    <cellStyle name="Normal 2 2 144 3" xfId="13407" xr:uid="{00000000-0005-0000-0000-000007190000}"/>
    <cellStyle name="Normal 2 2 145" xfId="4299" xr:uid="{00000000-0005-0000-0000-000008190000}"/>
    <cellStyle name="Normal 2 2 145 2" xfId="4300" xr:uid="{00000000-0005-0000-0000-000009190000}"/>
    <cellStyle name="Normal 2 2 145 2 2" xfId="13408" xr:uid="{00000000-0005-0000-0000-00000A190000}"/>
    <cellStyle name="Normal 2 2 145 3" xfId="13409" xr:uid="{00000000-0005-0000-0000-00000B190000}"/>
    <cellStyle name="Normal 2 2 146" xfId="4301" xr:uid="{00000000-0005-0000-0000-00000C190000}"/>
    <cellStyle name="Normal 2 2 146 2" xfId="4302" xr:uid="{00000000-0005-0000-0000-00000D190000}"/>
    <cellStyle name="Normal 2 2 146 2 2" xfId="13410" xr:uid="{00000000-0005-0000-0000-00000E190000}"/>
    <cellStyle name="Normal 2 2 146 3" xfId="13411" xr:uid="{00000000-0005-0000-0000-00000F190000}"/>
    <cellStyle name="Normal 2 2 147" xfId="4303" xr:uid="{00000000-0005-0000-0000-000010190000}"/>
    <cellStyle name="Normal 2 2 147 2" xfId="4304" xr:uid="{00000000-0005-0000-0000-000011190000}"/>
    <cellStyle name="Normal 2 2 147 2 2" xfId="13412" xr:uid="{00000000-0005-0000-0000-000012190000}"/>
    <cellStyle name="Normal 2 2 147 3" xfId="13413" xr:uid="{00000000-0005-0000-0000-000013190000}"/>
    <cellStyle name="Normal 2 2 148" xfId="4305" xr:uid="{00000000-0005-0000-0000-000014190000}"/>
    <cellStyle name="Normal 2 2 148 2" xfId="4306" xr:uid="{00000000-0005-0000-0000-000015190000}"/>
    <cellStyle name="Normal 2 2 148 2 2" xfId="13414" xr:uid="{00000000-0005-0000-0000-000016190000}"/>
    <cellStyle name="Normal 2 2 148 3" xfId="13415" xr:uid="{00000000-0005-0000-0000-000017190000}"/>
    <cellStyle name="Normal 2 2 149" xfId="4307" xr:uid="{00000000-0005-0000-0000-000018190000}"/>
    <cellStyle name="Normal 2 2 149 2" xfId="4308" xr:uid="{00000000-0005-0000-0000-000019190000}"/>
    <cellStyle name="Normal 2 2 149 2 2" xfId="13416" xr:uid="{00000000-0005-0000-0000-00001A190000}"/>
    <cellStyle name="Normal 2 2 149 3" xfId="13417" xr:uid="{00000000-0005-0000-0000-00001B190000}"/>
    <cellStyle name="Normal 2 2 15" xfId="4309" xr:uid="{00000000-0005-0000-0000-00001C190000}"/>
    <cellStyle name="Normal 2 2 15 2" xfId="4310" xr:uid="{00000000-0005-0000-0000-00001D190000}"/>
    <cellStyle name="Normal 2 2 15 2 2" xfId="13418" xr:uid="{00000000-0005-0000-0000-00001E190000}"/>
    <cellStyle name="Normal 2 2 15 3" xfId="4311" xr:uid="{00000000-0005-0000-0000-00001F190000}"/>
    <cellStyle name="Normal 2 2 15 3 2" xfId="13419" xr:uid="{00000000-0005-0000-0000-000020190000}"/>
    <cellStyle name="Normal 2 2 15 4" xfId="13420" xr:uid="{00000000-0005-0000-0000-000021190000}"/>
    <cellStyle name="Normal 2 2 150" xfId="4312" xr:uid="{00000000-0005-0000-0000-000022190000}"/>
    <cellStyle name="Normal 2 2 150 2" xfId="4313" xr:uid="{00000000-0005-0000-0000-000023190000}"/>
    <cellStyle name="Normal 2 2 150 2 2" xfId="13421" xr:uid="{00000000-0005-0000-0000-000024190000}"/>
    <cellStyle name="Normal 2 2 150 3" xfId="13422" xr:uid="{00000000-0005-0000-0000-000025190000}"/>
    <cellStyle name="Normal 2 2 151" xfId="4314" xr:uid="{00000000-0005-0000-0000-000026190000}"/>
    <cellStyle name="Normal 2 2 151 2" xfId="4315" xr:uid="{00000000-0005-0000-0000-000027190000}"/>
    <cellStyle name="Normal 2 2 151 2 2" xfId="13423" xr:uid="{00000000-0005-0000-0000-000028190000}"/>
    <cellStyle name="Normal 2 2 151 3" xfId="13424" xr:uid="{00000000-0005-0000-0000-000029190000}"/>
    <cellStyle name="Normal 2 2 152" xfId="4316" xr:uid="{00000000-0005-0000-0000-00002A190000}"/>
    <cellStyle name="Normal 2 2 152 2" xfId="4317" xr:uid="{00000000-0005-0000-0000-00002B190000}"/>
    <cellStyle name="Normal 2 2 152 2 2" xfId="13425" xr:uid="{00000000-0005-0000-0000-00002C190000}"/>
    <cellStyle name="Normal 2 2 152 3" xfId="13426" xr:uid="{00000000-0005-0000-0000-00002D190000}"/>
    <cellStyle name="Normal 2 2 153" xfId="4318" xr:uid="{00000000-0005-0000-0000-00002E190000}"/>
    <cellStyle name="Normal 2 2 153 2" xfId="4319" xr:uid="{00000000-0005-0000-0000-00002F190000}"/>
    <cellStyle name="Normal 2 2 153 2 2" xfId="13427" xr:uid="{00000000-0005-0000-0000-000030190000}"/>
    <cellStyle name="Normal 2 2 153 3" xfId="13428" xr:uid="{00000000-0005-0000-0000-000031190000}"/>
    <cellStyle name="Normal 2 2 154" xfId="4320" xr:uid="{00000000-0005-0000-0000-000032190000}"/>
    <cellStyle name="Normal 2 2 154 2" xfId="4321" xr:uid="{00000000-0005-0000-0000-000033190000}"/>
    <cellStyle name="Normal 2 2 154 2 2" xfId="13429" xr:uid="{00000000-0005-0000-0000-000034190000}"/>
    <cellStyle name="Normal 2 2 154 3" xfId="13430" xr:uid="{00000000-0005-0000-0000-000035190000}"/>
    <cellStyle name="Normal 2 2 155" xfId="4322" xr:uid="{00000000-0005-0000-0000-000036190000}"/>
    <cellStyle name="Normal 2 2 155 2" xfId="13431" xr:uid="{00000000-0005-0000-0000-000037190000}"/>
    <cellStyle name="Normal 2 2 16" xfId="4323" xr:uid="{00000000-0005-0000-0000-000038190000}"/>
    <cellStyle name="Normal 2 2 16 2" xfId="4324" xr:uid="{00000000-0005-0000-0000-000039190000}"/>
    <cellStyle name="Normal 2 2 16 2 2" xfId="13432" xr:uid="{00000000-0005-0000-0000-00003A190000}"/>
    <cellStyle name="Normal 2 2 16 3" xfId="4325" xr:uid="{00000000-0005-0000-0000-00003B190000}"/>
    <cellStyle name="Normal 2 2 16 3 2" xfId="13433" xr:uid="{00000000-0005-0000-0000-00003C190000}"/>
    <cellStyle name="Normal 2 2 16 4" xfId="13434" xr:uid="{00000000-0005-0000-0000-00003D190000}"/>
    <cellStyle name="Normal 2 2 17" xfId="4326" xr:uid="{00000000-0005-0000-0000-00003E190000}"/>
    <cellStyle name="Normal 2 2 17 2" xfId="4327" xr:uid="{00000000-0005-0000-0000-00003F190000}"/>
    <cellStyle name="Normal 2 2 17 2 2" xfId="13435" xr:uid="{00000000-0005-0000-0000-000040190000}"/>
    <cellStyle name="Normal 2 2 17 3" xfId="4328" xr:uid="{00000000-0005-0000-0000-000041190000}"/>
    <cellStyle name="Normal 2 2 17 3 2" xfId="13436" xr:uid="{00000000-0005-0000-0000-000042190000}"/>
    <cellStyle name="Normal 2 2 17 4" xfId="13437" xr:uid="{00000000-0005-0000-0000-000043190000}"/>
    <cellStyle name="Normal 2 2 18" xfId="4329" xr:uid="{00000000-0005-0000-0000-000044190000}"/>
    <cellStyle name="Normal 2 2 18 2" xfId="4330" xr:uid="{00000000-0005-0000-0000-000045190000}"/>
    <cellStyle name="Normal 2 2 18 2 2" xfId="13438" xr:uid="{00000000-0005-0000-0000-000046190000}"/>
    <cellStyle name="Normal 2 2 18 3" xfId="4331" xr:uid="{00000000-0005-0000-0000-000047190000}"/>
    <cellStyle name="Normal 2 2 18 3 2" xfId="13439" xr:uid="{00000000-0005-0000-0000-000048190000}"/>
    <cellStyle name="Normal 2 2 18 4" xfId="13440" xr:uid="{00000000-0005-0000-0000-000049190000}"/>
    <cellStyle name="Normal 2 2 19" xfId="4332" xr:uid="{00000000-0005-0000-0000-00004A190000}"/>
    <cellStyle name="Normal 2 2 19 2" xfId="4333" xr:uid="{00000000-0005-0000-0000-00004B190000}"/>
    <cellStyle name="Normal 2 2 19 2 2" xfId="13441" xr:uid="{00000000-0005-0000-0000-00004C190000}"/>
    <cellStyle name="Normal 2 2 19 3" xfId="4334" xr:uid="{00000000-0005-0000-0000-00004D190000}"/>
    <cellStyle name="Normal 2 2 19 3 2" xfId="13442" xr:uid="{00000000-0005-0000-0000-00004E190000}"/>
    <cellStyle name="Normal 2 2 19 4" xfId="13443" xr:uid="{00000000-0005-0000-0000-00004F190000}"/>
    <cellStyle name="Normal 2 2 2" xfId="185" xr:uid="{00000000-0005-0000-0000-000050190000}"/>
    <cellStyle name="Normal 2 2 2 10" xfId="4335" xr:uid="{00000000-0005-0000-0000-000051190000}"/>
    <cellStyle name="Normal 2 2 2 10 2" xfId="4336" xr:uid="{00000000-0005-0000-0000-000052190000}"/>
    <cellStyle name="Normal 2 2 2 10 3" xfId="13444" xr:uid="{00000000-0005-0000-0000-000053190000}"/>
    <cellStyle name="Normal 2 2 2 100" xfId="4337" xr:uid="{00000000-0005-0000-0000-000054190000}"/>
    <cellStyle name="Normal 2 2 2 100 2" xfId="13445" xr:uid="{00000000-0005-0000-0000-000055190000}"/>
    <cellStyle name="Normal 2 2 2 101" xfId="4338" xr:uid="{00000000-0005-0000-0000-000056190000}"/>
    <cellStyle name="Normal 2 2 2 101 2" xfId="13446" xr:uid="{00000000-0005-0000-0000-000057190000}"/>
    <cellStyle name="Normal 2 2 2 102" xfId="4339" xr:uid="{00000000-0005-0000-0000-000058190000}"/>
    <cellStyle name="Normal 2 2 2 102 2" xfId="13447" xr:uid="{00000000-0005-0000-0000-000059190000}"/>
    <cellStyle name="Normal 2 2 2 103" xfId="4340" xr:uid="{00000000-0005-0000-0000-00005A190000}"/>
    <cellStyle name="Normal 2 2 2 103 2" xfId="13448" xr:uid="{00000000-0005-0000-0000-00005B190000}"/>
    <cellStyle name="Normal 2 2 2 104" xfId="4341" xr:uid="{00000000-0005-0000-0000-00005C190000}"/>
    <cellStyle name="Normal 2 2 2 104 2" xfId="13449" xr:uid="{00000000-0005-0000-0000-00005D190000}"/>
    <cellStyle name="Normal 2 2 2 105" xfId="4342" xr:uid="{00000000-0005-0000-0000-00005E190000}"/>
    <cellStyle name="Normal 2 2 2 105 2" xfId="13450" xr:uid="{00000000-0005-0000-0000-00005F190000}"/>
    <cellStyle name="Normal 2 2 2 106" xfId="4343" xr:uid="{00000000-0005-0000-0000-000060190000}"/>
    <cellStyle name="Normal 2 2 2 106 2" xfId="13451" xr:uid="{00000000-0005-0000-0000-000061190000}"/>
    <cellStyle name="Normal 2 2 2 107" xfId="4344" xr:uid="{00000000-0005-0000-0000-000062190000}"/>
    <cellStyle name="Normal 2 2 2 107 2" xfId="13452" xr:uid="{00000000-0005-0000-0000-000063190000}"/>
    <cellStyle name="Normal 2 2 2 108" xfId="4345" xr:uid="{00000000-0005-0000-0000-000064190000}"/>
    <cellStyle name="Normal 2 2 2 108 2" xfId="13453" xr:uid="{00000000-0005-0000-0000-000065190000}"/>
    <cellStyle name="Normal 2 2 2 109" xfId="4346" xr:uid="{00000000-0005-0000-0000-000066190000}"/>
    <cellStyle name="Normal 2 2 2 109 2" xfId="13454" xr:uid="{00000000-0005-0000-0000-000067190000}"/>
    <cellStyle name="Normal 2 2 2 11" xfId="4347" xr:uid="{00000000-0005-0000-0000-000068190000}"/>
    <cellStyle name="Normal 2 2 2 11 2" xfId="13455" xr:uid="{00000000-0005-0000-0000-000069190000}"/>
    <cellStyle name="Normal 2 2 2 11 3" xfId="13456" xr:uid="{00000000-0005-0000-0000-00006A190000}"/>
    <cellStyle name="Normal 2 2 2 11 4" xfId="13457" xr:uid="{00000000-0005-0000-0000-00006B190000}"/>
    <cellStyle name="Normal 2 2 2 110" xfId="4348" xr:uid="{00000000-0005-0000-0000-00006C190000}"/>
    <cellStyle name="Normal 2 2 2 110 2" xfId="13458" xr:uid="{00000000-0005-0000-0000-00006D190000}"/>
    <cellStyle name="Normal 2 2 2 111" xfId="4349" xr:uid="{00000000-0005-0000-0000-00006E190000}"/>
    <cellStyle name="Normal 2 2 2 111 2" xfId="13459" xr:uid="{00000000-0005-0000-0000-00006F190000}"/>
    <cellStyle name="Normal 2 2 2 112" xfId="4350" xr:uid="{00000000-0005-0000-0000-000070190000}"/>
    <cellStyle name="Normal 2 2 2 112 2" xfId="13460" xr:uid="{00000000-0005-0000-0000-000071190000}"/>
    <cellStyle name="Normal 2 2 2 113" xfId="4351" xr:uid="{00000000-0005-0000-0000-000072190000}"/>
    <cellStyle name="Normal 2 2 2 113 2" xfId="13461" xr:uid="{00000000-0005-0000-0000-000073190000}"/>
    <cellStyle name="Normal 2 2 2 114" xfId="4352" xr:uid="{00000000-0005-0000-0000-000074190000}"/>
    <cellStyle name="Normal 2 2 2 114 2" xfId="13462" xr:uid="{00000000-0005-0000-0000-000075190000}"/>
    <cellStyle name="Normal 2 2 2 115" xfId="4353" xr:uid="{00000000-0005-0000-0000-000076190000}"/>
    <cellStyle name="Normal 2 2 2 115 2" xfId="13463" xr:uid="{00000000-0005-0000-0000-000077190000}"/>
    <cellStyle name="Normal 2 2 2 116" xfId="4354" xr:uid="{00000000-0005-0000-0000-000078190000}"/>
    <cellStyle name="Normal 2 2 2 116 2" xfId="13464" xr:uid="{00000000-0005-0000-0000-000079190000}"/>
    <cellStyle name="Normal 2 2 2 117" xfId="4355" xr:uid="{00000000-0005-0000-0000-00007A190000}"/>
    <cellStyle name="Normal 2 2 2 117 2" xfId="13465" xr:uid="{00000000-0005-0000-0000-00007B190000}"/>
    <cellStyle name="Normal 2 2 2 118" xfId="4356" xr:uid="{00000000-0005-0000-0000-00007C190000}"/>
    <cellStyle name="Normal 2 2 2 118 2" xfId="13466" xr:uid="{00000000-0005-0000-0000-00007D190000}"/>
    <cellStyle name="Normal 2 2 2 119" xfId="4357" xr:uid="{00000000-0005-0000-0000-00007E190000}"/>
    <cellStyle name="Normal 2 2 2 119 2" xfId="13467" xr:uid="{00000000-0005-0000-0000-00007F190000}"/>
    <cellStyle name="Normal 2 2 2 12" xfId="4358" xr:uid="{00000000-0005-0000-0000-000080190000}"/>
    <cellStyle name="Normal 2 2 2 12 2" xfId="13468" xr:uid="{00000000-0005-0000-0000-000081190000}"/>
    <cellStyle name="Normal 2 2 2 12 3" xfId="13469" xr:uid="{00000000-0005-0000-0000-000082190000}"/>
    <cellStyle name="Normal 2 2 2 120" xfId="4359" xr:uid="{00000000-0005-0000-0000-000083190000}"/>
    <cellStyle name="Normal 2 2 2 120 2" xfId="13470" xr:uid="{00000000-0005-0000-0000-000084190000}"/>
    <cellStyle name="Normal 2 2 2 121" xfId="4360" xr:uid="{00000000-0005-0000-0000-000085190000}"/>
    <cellStyle name="Normal 2 2 2 121 2" xfId="13471" xr:uid="{00000000-0005-0000-0000-000086190000}"/>
    <cellStyle name="Normal 2 2 2 122" xfId="4361" xr:uid="{00000000-0005-0000-0000-000087190000}"/>
    <cellStyle name="Normal 2 2 2 122 2" xfId="13472" xr:uid="{00000000-0005-0000-0000-000088190000}"/>
    <cellStyle name="Normal 2 2 2 123" xfId="4362" xr:uid="{00000000-0005-0000-0000-000089190000}"/>
    <cellStyle name="Normal 2 2 2 123 2" xfId="13473" xr:uid="{00000000-0005-0000-0000-00008A190000}"/>
    <cellStyle name="Normal 2 2 2 124" xfId="4363" xr:uid="{00000000-0005-0000-0000-00008B190000}"/>
    <cellStyle name="Normal 2 2 2 124 2" xfId="13474" xr:uid="{00000000-0005-0000-0000-00008C190000}"/>
    <cellStyle name="Normal 2 2 2 125" xfId="4364" xr:uid="{00000000-0005-0000-0000-00008D190000}"/>
    <cellStyle name="Normal 2 2 2 125 2" xfId="13475" xr:uid="{00000000-0005-0000-0000-00008E190000}"/>
    <cellStyle name="Normal 2 2 2 126" xfId="4365" xr:uid="{00000000-0005-0000-0000-00008F190000}"/>
    <cellStyle name="Normal 2 2 2 126 2" xfId="13476" xr:uid="{00000000-0005-0000-0000-000090190000}"/>
    <cellStyle name="Normal 2 2 2 127" xfId="4366" xr:uid="{00000000-0005-0000-0000-000091190000}"/>
    <cellStyle name="Normal 2 2 2 127 2" xfId="13477" xr:uid="{00000000-0005-0000-0000-000092190000}"/>
    <cellStyle name="Normal 2 2 2 128" xfId="4367" xr:uid="{00000000-0005-0000-0000-000093190000}"/>
    <cellStyle name="Normal 2 2 2 128 2" xfId="13478" xr:uid="{00000000-0005-0000-0000-000094190000}"/>
    <cellStyle name="Normal 2 2 2 129" xfId="4368" xr:uid="{00000000-0005-0000-0000-000095190000}"/>
    <cellStyle name="Normal 2 2 2 129 2" xfId="13479" xr:uid="{00000000-0005-0000-0000-000096190000}"/>
    <cellStyle name="Normal 2 2 2 13" xfId="4369" xr:uid="{00000000-0005-0000-0000-000097190000}"/>
    <cellStyle name="Normal 2 2 2 13 2" xfId="13480" xr:uid="{00000000-0005-0000-0000-000098190000}"/>
    <cellStyle name="Normal 2 2 2 13 3" xfId="13481" xr:uid="{00000000-0005-0000-0000-000099190000}"/>
    <cellStyle name="Normal 2 2 2 130" xfId="4370" xr:uid="{00000000-0005-0000-0000-00009A190000}"/>
    <cellStyle name="Normal 2 2 2 130 2" xfId="13482" xr:uid="{00000000-0005-0000-0000-00009B190000}"/>
    <cellStyle name="Normal 2 2 2 131" xfId="4371" xr:uid="{00000000-0005-0000-0000-00009C190000}"/>
    <cellStyle name="Normal 2 2 2 131 2" xfId="13483" xr:uid="{00000000-0005-0000-0000-00009D190000}"/>
    <cellStyle name="Normal 2 2 2 132" xfId="4372" xr:uid="{00000000-0005-0000-0000-00009E190000}"/>
    <cellStyle name="Normal 2 2 2 132 2" xfId="13484" xr:uid="{00000000-0005-0000-0000-00009F190000}"/>
    <cellStyle name="Normal 2 2 2 133" xfId="4373" xr:uid="{00000000-0005-0000-0000-0000A0190000}"/>
    <cellStyle name="Normal 2 2 2 133 2" xfId="13485" xr:uid="{00000000-0005-0000-0000-0000A1190000}"/>
    <cellStyle name="Normal 2 2 2 134" xfId="4374" xr:uid="{00000000-0005-0000-0000-0000A2190000}"/>
    <cellStyle name="Normal 2 2 2 134 2" xfId="13486" xr:uid="{00000000-0005-0000-0000-0000A3190000}"/>
    <cellStyle name="Normal 2 2 2 135" xfId="4375" xr:uid="{00000000-0005-0000-0000-0000A4190000}"/>
    <cellStyle name="Normal 2 2 2 135 2" xfId="13487" xr:uid="{00000000-0005-0000-0000-0000A5190000}"/>
    <cellStyle name="Normal 2 2 2 136" xfId="4376" xr:uid="{00000000-0005-0000-0000-0000A6190000}"/>
    <cellStyle name="Normal 2 2 2 136 2" xfId="13488" xr:uid="{00000000-0005-0000-0000-0000A7190000}"/>
    <cellStyle name="Normal 2 2 2 137" xfId="4377" xr:uid="{00000000-0005-0000-0000-0000A8190000}"/>
    <cellStyle name="Normal 2 2 2 137 2" xfId="13489" xr:uid="{00000000-0005-0000-0000-0000A9190000}"/>
    <cellStyle name="Normal 2 2 2 138" xfId="4378" xr:uid="{00000000-0005-0000-0000-0000AA190000}"/>
    <cellStyle name="Normal 2 2 2 138 2" xfId="13490" xr:uid="{00000000-0005-0000-0000-0000AB190000}"/>
    <cellStyle name="Normal 2 2 2 139" xfId="4379" xr:uid="{00000000-0005-0000-0000-0000AC190000}"/>
    <cellStyle name="Normal 2 2 2 139 2" xfId="13491" xr:uid="{00000000-0005-0000-0000-0000AD190000}"/>
    <cellStyle name="Normal 2 2 2 14" xfId="4380" xr:uid="{00000000-0005-0000-0000-0000AE190000}"/>
    <cellStyle name="Normal 2 2 2 14 2" xfId="13492" xr:uid="{00000000-0005-0000-0000-0000AF190000}"/>
    <cellStyle name="Normal 2 2 2 14 3" xfId="13493" xr:uid="{00000000-0005-0000-0000-0000B0190000}"/>
    <cellStyle name="Normal 2 2 2 140" xfId="4381" xr:uid="{00000000-0005-0000-0000-0000B1190000}"/>
    <cellStyle name="Normal 2 2 2 140 2" xfId="13494" xr:uid="{00000000-0005-0000-0000-0000B2190000}"/>
    <cellStyle name="Normal 2 2 2 141" xfId="4382" xr:uid="{00000000-0005-0000-0000-0000B3190000}"/>
    <cellStyle name="Normal 2 2 2 141 2" xfId="13495" xr:uid="{00000000-0005-0000-0000-0000B4190000}"/>
    <cellStyle name="Normal 2 2 2 142" xfId="4383" xr:uid="{00000000-0005-0000-0000-0000B5190000}"/>
    <cellStyle name="Normal 2 2 2 142 2" xfId="13496" xr:uid="{00000000-0005-0000-0000-0000B6190000}"/>
    <cellStyle name="Normal 2 2 2 143" xfId="4384" xr:uid="{00000000-0005-0000-0000-0000B7190000}"/>
    <cellStyle name="Normal 2 2 2 143 2" xfId="13497" xr:uid="{00000000-0005-0000-0000-0000B8190000}"/>
    <cellStyle name="Normal 2 2 2 144" xfId="4385" xr:uid="{00000000-0005-0000-0000-0000B9190000}"/>
    <cellStyle name="Normal 2 2 2 144 2" xfId="13498" xr:uid="{00000000-0005-0000-0000-0000BA190000}"/>
    <cellStyle name="Normal 2 2 2 145" xfId="192" xr:uid="{00000000-0005-0000-0000-0000BB190000}"/>
    <cellStyle name="Normal 2 2 2 146" xfId="4386" xr:uid="{00000000-0005-0000-0000-0000BC190000}"/>
    <cellStyle name="Normal 2 2 2 146 2" xfId="13499" xr:uid="{00000000-0005-0000-0000-0000BD190000}"/>
    <cellStyle name="Normal 2 2 2 147" xfId="4387" xr:uid="{00000000-0005-0000-0000-0000BE190000}"/>
    <cellStyle name="Normal 2 2 2 147 2" xfId="13500" xr:uid="{00000000-0005-0000-0000-0000BF190000}"/>
    <cellStyle name="Normal 2 2 2 148" xfId="4388" xr:uid="{00000000-0005-0000-0000-0000C0190000}"/>
    <cellStyle name="Normal 2 2 2 148 2" xfId="13501" xr:uid="{00000000-0005-0000-0000-0000C1190000}"/>
    <cellStyle name="Normal 2 2 2 149" xfId="4389" xr:uid="{00000000-0005-0000-0000-0000C2190000}"/>
    <cellStyle name="Normal 2 2 2 149 2" xfId="13502" xr:uid="{00000000-0005-0000-0000-0000C3190000}"/>
    <cellStyle name="Normal 2 2 2 15" xfId="4390" xr:uid="{00000000-0005-0000-0000-0000C4190000}"/>
    <cellStyle name="Normal 2 2 2 15 2" xfId="13503" xr:uid="{00000000-0005-0000-0000-0000C5190000}"/>
    <cellStyle name="Normal 2 2 2 15 3" xfId="13504" xr:uid="{00000000-0005-0000-0000-0000C6190000}"/>
    <cellStyle name="Normal 2 2 2 150" xfId="4391" xr:uid="{00000000-0005-0000-0000-0000C7190000}"/>
    <cellStyle name="Normal 2 2 2 150 2" xfId="13505" xr:uid="{00000000-0005-0000-0000-0000C8190000}"/>
    <cellStyle name="Normal 2 2 2 152 2" xfId="16942" xr:uid="{B44A63FC-8FBA-B841-B5B4-DCDE75B6C314}"/>
    <cellStyle name="Normal 2 2 2 16" xfId="4392" xr:uid="{00000000-0005-0000-0000-0000C9190000}"/>
    <cellStyle name="Normal 2 2 2 16 2" xfId="13506" xr:uid="{00000000-0005-0000-0000-0000CA190000}"/>
    <cellStyle name="Normal 2 2 2 16 3" xfId="13507" xr:uid="{00000000-0005-0000-0000-0000CB190000}"/>
    <cellStyle name="Normal 2 2 2 17" xfId="4393" xr:uid="{00000000-0005-0000-0000-0000CC190000}"/>
    <cellStyle name="Normal 2 2 2 17 2" xfId="13508" xr:uid="{00000000-0005-0000-0000-0000CD190000}"/>
    <cellStyle name="Normal 2 2 2 17 3" xfId="13509" xr:uid="{00000000-0005-0000-0000-0000CE190000}"/>
    <cellStyle name="Normal 2 2 2 18" xfId="4394" xr:uid="{00000000-0005-0000-0000-0000CF190000}"/>
    <cellStyle name="Normal 2 2 2 18 2" xfId="13510" xr:uid="{00000000-0005-0000-0000-0000D0190000}"/>
    <cellStyle name="Normal 2 2 2 18 3" xfId="13511" xr:uid="{00000000-0005-0000-0000-0000D1190000}"/>
    <cellStyle name="Normal 2 2 2 19" xfId="4395" xr:uid="{00000000-0005-0000-0000-0000D2190000}"/>
    <cellStyle name="Normal 2 2 2 19 2" xfId="13512" xr:uid="{00000000-0005-0000-0000-0000D3190000}"/>
    <cellStyle name="Normal 2 2 2 19 3" xfId="13513" xr:uid="{00000000-0005-0000-0000-0000D4190000}"/>
    <cellStyle name="Normal 2 2 2 2" xfId="4396" xr:uid="{00000000-0005-0000-0000-0000D5190000}"/>
    <cellStyle name="Normal 2 2 2 2 10" xfId="4397" xr:uid="{00000000-0005-0000-0000-0000D6190000}"/>
    <cellStyle name="Normal 2 2 2 2 10 2" xfId="4398" xr:uid="{00000000-0005-0000-0000-0000D7190000}"/>
    <cellStyle name="Normal 2 2 2 2 10 2 2" xfId="13514" xr:uid="{00000000-0005-0000-0000-0000D8190000}"/>
    <cellStyle name="Normal 2 2 2 2 10 3" xfId="4399" xr:uid="{00000000-0005-0000-0000-0000D9190000}"/>
    <cellStyle name="Normal 2 2 2 2 10 3 2" xfId="13515" xr:uid="{00000000-0005-0000-0000-0000DA190000}"/>
    <cellStyle name="Normal 2 2 2 2 10 4" xfId="13516" xr:uid="{00000000-0005-0000-0000-0000DB190000}"/>
    <cellStyle name="Normal 2 2 2 2 100" xfId="4400" xr:uid="{00000000-0005-0000-0000-0000DC190000}"/>
    <cellStyle name="Normal 2 2 2 2 100 2" xfId="4401" xr:uid="{00000000-0005-0000-0000-0000DD190000}"/>
    <cellStyle name="Normal 2 2 2 2 100 2 2" xfId="13517" xr:uid="{00000000-0005-0000-0000-0000DE190000}"/>
    <cellStyle name="Normal 2 2 2 2 100 3" xfId="13518" xr:uid="{00000000-0005-0000-0000-0000DF190000}"/>
    <cellStyle name="Normal 2 2 2 2 101" xfId="4402" xr:uid="{00000000-0005-0000-0000-0000E0190000}"/>
    <cellStyle name="Normal 2 2 2 2 101 2" xfId="4403" xr:uid="{00000000-0005-0000-0000-0000E1190000}"/>
    <cellStyle name="Normal 2 2 2 2 101 2 2" xfId="13519" xr:uid="{00000000-0005-0000-0000-0000E2190000}"/>
    <cellStyle name="Normal 2 2 2 2 101 3" xfId="13520" xr:uid="{00000000-0005-0000-0000-0000E3190000}"/>
    <cellStyle name="Normal 2 2 2 2 102" xfId="4404" xr:uid="{00000000-0005-0000-0000-0000E4190000}"/>
    <cellStyle name="Normal 2 2 2 2 102 2" xfId="4405" xr:uid="{00000000-0005-0000-0000-0000E5190000}"/>
    <cellStyle name="Normal 2 2 2 2 102 2 2" xfId="13521" xr:uid="{00000000-0005-0000-0000-0000E6190000}"/>
    <cellStyle name="Normal 2 2 2 2 102 3" xfId="13522" xr:uid="{00000000-0005-0000-0000-0000E7190000}"/>
    <cellStyle name="Normal 2 2 2 2 103" xfId="4406" xr:uid="{00000000-0005-0000-0000-0000E8190000}"/>
    <cellStyle name="Normal 2 2 2 2 103 2" xfId="4407" xr:uid="{00000000-0005-0000-0000-0000E9190000}"/>
    <cellStyle name="Normal 2 2 2 2 103 2 2" xfId="13523" xr:uid="{00000000-0005-0000-0000-0000EA190000}"/>
    <cellStyle name="Normal 2 2 2 2 103 3" xfId="13524" xr:uid="{00000000-0005-0000-0000-0000EB190000}"/>
    <cellStyle name="Normal 2 2 2 2 104" xfId="4408" xr:uid="{00000000-0005-0000-0000-0000EC190000}"/>
    <cellStyle name="Normal 2 2 2 2 104 2" xfId="4409" xr:uid="{00000000-0005-0000-0000-0000ED190000}"/>
    <cellStyle name="Normal 2 2 2 2 104 2 2" xfId="13525" xr:uid="{00000000-0005-0000-0000-0000EE190000}"/>
    <cellStyle name="Normal 2 2 2 2 104 3" xfId="13526" xr:uid="{00000000-0005-0000-0000-0000EF190000}"/>
    <cellStyle name="Normal 2 2 2 2 105" xfId="4410" xr:uid="{00000000-0005-0000-0000-0000F0190000}"/>
    <cellStyle name="Normal 2 2 2 2 105 2" xfId="4411" xr:uid="{00000000-0005-0000-0000-0000F1190000}"/>
    <cellStyle name="Normal 2 2 2 2 105 2 2" xfId="13527" xr:uid="{00000000-0005-0000-0000-0000F2190000}"/>
    <cellStyle name="Normal 2 2 2 2 105 3" xfId="13528" xr:uid="{00000000-0005-0000-0000-0000F3190000}"/>
    <cellStyle name="Normal 2 2 2 2 106" xfId="4412" xr:uid="{00000000-0005-0000-0000-0000F4190000}"/>
    <cellStyle name="Normal 2 2 2 2 106 2" xfId="4413" xr:uid="{00000000-0005-0000-0000-0000F5190000}"/>
    <cellStyle name="Normal 2 2 2 2 106 2 2" xfId="13529" xr:uid="{00000000-0005-0000-0000-0000F6190000}"/>
    <cellStyle name="Normal 2 2 2 2 106 3" xfId="13530" xr:uid="{00000000-0005-0000-0000-0000F7190000}"/>
    <cellStyle name="Normal 2 2 2 2 107" xfId="4414" xr:uid="{00000000-0005-0000-0000-0000F8190000}"/>
    <cellStyle name="Normal 2 2 2 2 107 2" xfId="4415" xr:uid="{00000000-0005-0000-0000-0000F9190000}"/>
    <cellStyle name="Normal 2 2 2 2 107 2 2" xfId="13531" xr:uid="{00000000-0005-0000-0000-0000FA190000}"/>
    <cellStyle name="Normal 2 2 2 2 107 3" xfId="13532" xr:uid="{00000000-0005-0000-0000-0000FB190000}"/>
    <cellStyle name="Normal 2 2 2 2 108" xfId="4416" xr:uid="{00000000-0005-0000-0000-0000FC190000}"/>
    <cellStyle name="Normal 2 2 2 2 108 2" xfId="4417" xr:uid="{00000000-0005-0000-0000-0000FD190000}"/>
    <cellStyle name="Normal 2 2 2 2 108 2 2" xfId="13533" xr:uid="{00000000-0005-0000-0000-0000FE190000}"/>
    <cellStyle name="Normal 2 2 2 2 108 3" xfId="13534" xr:uid="{00000000-0005-0000-0000-0000FF190000}"/>
    <cellStyle name="Normal 2 2 2 2 109" xfId="4418" xr:uid="{00000000-0005-0000-0000-0000001A0000}"/>
    <cellStyle name="Normal 2 2 2 2 109 2" xfId="4419" xr:uid="{00000000-0005-0000-0000-0000011A0000}"/>
    <cellStyle name="Normal 2 2 2 2 109 2 2" xfId="13535" xr:uid="{00000000-0005-0000-0000-0000021A0000}"/>
    <cellStyle name="Normal 2 2 2 2 109 3" xfId="13536" xr:uid="{00000000-0005-0000-0000-0000031A0000}"/>
    <cellStyle name="Normal 2 2 2 2 11" xfId="4420" xr:uid="{00000000-0005-0000-0000-0000041A0000}"/>
    <cellStyle name="Normal 2 2 2 2 11 2" xfId="4421" xr:uid="{00000000-0005-0000-0000-0000051A0000}"/>
    <cellStyle name="Normal 2 2 2 2 11 2 2" xfId="13537" xr:uid="{00000000-0005-0000-0000-0000061A0000}"/>
    <cellStyle name="Normal 2 2 2 2 11 3" xfId="4422" xr:uid="{00000000-0005-0000-0000-0000071A0000}"/>
    <cellStyle name="Normal 2 2 2 2 11 3 2" xfId="13538" xr:uid="{00000000-0005-0000-0000-0000081A0000}"/>
    <cellStyle name="Normal 2 2 2 2 11 4" xfId="13539" xr:uid="{00000000-0005-0000-0000-0000091A0000}"/>
    <cellStyle name="Normal 2 2 2 2 110" xfId="4423" xr:uid="{00000000-0005-0000-0000-00000A1A0000}"/>
    <cellStyle name="Normal 2 2 2 2 110 2" xfId="4424" xr:uid="{00000000-0005-0000-0000-00000B1A0000}"/>
    <cellStyle name="Normal 2 2 2 2 110 2 2" xfId="13540" xr:uid="{00000000-0005-0000-0000-00000C1A0000}"/>
    <cellStyle name="Normal 2 2 2 2 110 3" xfId="13541" xr:uid="{00000000-0005-0000-0000-00000D1A0000}"/>
    <cellStyle name="Normal 2 2 2 2 111" xfId="4425" xr:uid="{00000000-0005-0000-0000-00000E1A0000}"/>
    <cellStyle name="Normal 2 2 2 2 111 2" xfId="4426" xr:uid="{00000000-0005-0000-0000-00000F1A0000}"/>
    <cellStyle name="Normal 2 2 2 2 111 2 2" xfId="13542" xr:uid="{00000000-0005-0000-0000-0000101A0000}"/>
    <cellStyle name="Normal 2 2 2 2 111 3" xfId="13543" xr:uid="{00000000-0005-0000-0000-0000111A0000}"/>
    <cellStyle name="Normal 2 2 2 2 112" xfId="4427" xr:uid="{00000000-0005-0000-0000-0000121A0000}"/>
    <cellStyle name="Normal 2 2 2 2 112 2" xfId="4428" xr:uid="{00000000-0005-0000-0000-0000131A0000}"/>
    <cellStyle name="Normal 2 2 2 2 112 2 2" xfId="13544" xr:uid="{00000000-0005-0000-0000-0000141A0000}"/>
    <cellStyle name="Normal 2 2 2 2 112 3" xfId="13545" xr:uid="{00000000-0005-0000-0000-0000151A0000}"/>
    <cellStyle name="Normal 2 2 2 2 113" xfId="4429" xr:uid="{00000000-0005-0000-0000-0000161A0000}"/>
    <cellStyle name="Normal 2 2 2 2 113 2" xfId="4430" xr:uid="{00000000-0005-0000-0000-0000171A0000}"/>
    <cellStyle name="Normal 2 2 2 2 113 2 2" xfId="13546" xr:uid="{00000000-0005-0000-0000-0000181A0000}"/>
    <cellStyle name="Normal 2 2 2 2 113 3" xfId="13547" xr:uid="{00000000-0005-0000-0000-0000191A0000}"/>
    <cellStyle name="Normal 2 2 2 2 114" xfId="4431" xr:uid="{00000000-0005-0000-0000-00001A1A0000}"/>
    <cellStyle name="Normal 2 2 2 2 114 2" xfId="4432" xr:uid="{00000000-0005-0000-0000-00001B1A0000}"/>
    <cellStyle name="Normal 2 2 2 2 114 2 2" xfId="13548" xr:uid="{00000000-0005-0000-0000-00001C1A0000}"/>
    <cellStyle name="Normal 2 2 2 2 114 3" xfId="13549" xr:uid="{00000000-0005-0000-0000-00001D1A0000}"/>
    <cellStyle name="Normal 2 2 2 2 115" xfId="4433" xr:uid="{00000000-0005-0000-0000-00001E1A0000}"/>
    <cellStyle name="Normal 2 2 2 2 115 2" xfId="4434" xr:uid="{00000000-0005-0000-0000-00001F1A0000}"/>
    <cellStyle name="Normal 2 2 2 2 115 2 2" xfId="13550" xr:uid="{00000000-0005-0000-0000-0000201A0000}"/>
    <cellStyle name="Normal 2 2 2 2 115 3" xfId="13551" xr:uid="{00000000-0005-0000-0000-0000211A0000}"/>
    <cellStyle name="Normal 2 2 2 2 116" xfId="4435" xr:uid="{00000000-0005-0000-0000-0000221A0000}"/>
    <cellStyle name="Normal 2 2 2 2 116 2" xfId="4436" xr:uid="{00000000-0005-0000-0000-0000231A0000}"/>
    <cellStyle name="Normal 2 2 2 2 116 2 2" xfId="13552" xr:uid="{00000000-0005-0000-0000-0000241A0000}"/>
    <cellStyle name="Normal 2 2 2 2 116 3" xfId="13553" xr:uid="{00000000-0005-0000-0000-0000251A0000}"/>
    <cellStyle name="Normal 2 2 2 2 117" xfId="4437" xr:uid="{00000000-0005-0000-0000-0000261A0000}"/>
    <cellStyle name="Normal 2 2 2 2 117 2" xfId="4438" xr:uid="{00000000-0005-0000-0000-0000271A0000}"/>
    <cellStyle name="Normal 2 2 2 2 117 2 2" xfId="13554" xr:uid="{00000000-0005-0000-0000-0000281A0000}"/>
    <cellStyle name="Normal 2 2 2 2 117 3" xfId="13555" xr:uid="{00000000-0005-0000-0000-0000291A0000}"/>
    <cellStyle name="Normal 2 2 2 2 118" xfId="4439" xr:uid="{00000000-0005-0000-0000-00002A1A0000}"/>
    <cellStyle name="Normal 2 2 2 2 118 2" xfId="4440" xr:uid="{00000000-0005-0000-0000-00002B1A0000}"/>
    <cellStyle name="Normal 2 2 2 2 118 2 2" xfId="13556" xr:uid="{00000000-0005-0000-0000-00002C1A0000}"/>
    <cellStyle name="Normal 2 2 2 2 118 3" xfId="13557" xr:uid="{00000000-0005-0000-0000-00002D1A0000}"/>
    <cellStyle name="Normal 2 2 2 2 119" xfId="4441" xr:uid="{00000000-0005-0000-0000-00002E1A0000}"/>
    <cellStyle name="Normal 2 2 2 2 119 2" xfId="4442" xr:uid="{00000000-0005-0000-0000-00002F1A0000}"/>
    <cellStyle name="Normal 2 2 2 2 119 2 2" xfId="13558" xr:uid="{00000000-0005-0000-0000-0000301A0000}"/>
    <cellStyle name="Normal 2 2 2 2 119 3" xfId="13559" xr:uid="{00000000-0005-0000-0000-0000311A0000}"/>
    <cellStyle name="Normal 2 2 2 2 12" xfId="4443" xr:uid="{00000000-0005-0000-0000-0000321A0000}"/>
    <cellStyle name="Normal 2 2 2 2 12 2" xfId="4444" xr:uid="{00000000-0005-0000-0000-0000331A0000}"/>
    <cellStyle name="Normal 2 2 2 2 12 2 2" xfId="13560" xr:uid="{00000000-0005-0000-0000-0000341A0000}"/>
    <cellStyle name="Normal 2 2 2 2 12 3" xfId="4445" xr:uid="{00000000-0005-0000-0000-0000351A0000}"/>
    <cellStyle name="Normal 2 2 2 2 12 3 2" xfId="13561" xr:uid="{00000000-0005-0000-0000-0000361A0000}"/>
    <cellStyle name="Normal 2 2 2 2 12 4" xfId="13562" xr:uid="{00000000-0005-0000-0000-0000371A0000}"/>
    <cellStyle name="Normal 2 2 2 2 120" xfId="4446" xr:uid="{00000000-0005-0000-0000-0000381A0000}"/>
    <cellStyle name="Normal 2 2 2 2 120 2" xfId="4447" xr:uid="{00000000-0005-0000-0000-0000391A0000}"/>
    <cellStyle name="Normal 2 2 2 2 120 2 2" xfId="13563" xr:uid="{00000000-0005-0000-0000-00003A1A0000}"/>
    <cellStyle name="Normal 2 2 2 2 120 3" xfId="13564" xr:uid="{00000000-0005-0000-0000-00003B1A0000}"/>
    <cellStyle name="Normal 2 2 2 2 121" xfId="4448" xr:uid="{00000000-0005-0000-0000-00003C1A0000}"/>
    <cellStyle name="Normal 2 2 2 2 121 2" xfId="4449" xr:uid="{00000000-0005-0000-0000-00003D1A0000}"/>
    <cellStyle name="Normal 2 2 2 2 121 2 2" xfId="13565" xr:uid="{00000000-0005-0000-0000-00003E1A0000}"/>
    <cellStyle name="Normal 2 2 2 2 121 3" xfId="13566" xr:uid="{00000000-0005-0000-0000-00003F1A0000}"/>
    <cellStyle name="Normal 2 2 2 2 122" xfId="4450" xr:uid="{00000000-0005-0000-0000-0000401A0000}"/>
    <cellStyle name="Normal 2 2 2 2 122 2" xfId="4451" xr:uid="{00000000-0005-0000-0000-0000411A0000}"/>
    <cellStyle name="Normal 2 2 2 2 122 2 2" xfId="13567" xr:uid="{00000000-0005-0000-0000-0000421A0000}"/>
    <cellStyle name="Normal 2 2 2 2 122 3" xfId="13568" xr:uid="{00000000-0005-0000-0000-0000431A0000}"/>
    <cellStyle name="Normal 2 2 2 2 123" xfId="4452" xr:uid="{00000000-0005-0000-0000-0000441A0000}"/>
    <cellStyle name="Normal 2 2 2 2 123 2" xfId="4453" xr:uid="{00000000-0005-0000-0000-0000451A0000}"/>
    <cellStyle name="Normal 2 2 2 2 123 2 2" xfId="13569" xr:uid="{00000000-0005-0000-0000-0000461A0000}"/>
    <cellStyle name="Normal 2 2 2 2 123 3" xfId="13570" xr:uid="{00000000-0005-0000-0000-0000471A0000}"/>
    <cellStyle name="Normal 2 2 2 2 124" xfId="4454" xr:uid="{00000000-0005-0000-0000-0000481A0000}"/>
    <cellStyle name="Normal 2 2 2 2 124 2" xfId="4455" xr:uid="{00000000-0005-0000-0000-0000491A0000}"/>
    <cellStyle name="Normal 2 2 2 2 124 2 2" xfId="13571" xr:uid="{00000000-0005-0000-0000-00004A1A0000}"/>
    <cellStyle name="Normal 2 2 2 2 124 3" xfId="13572" xr:uid="{00000000-0005-0000-0000-00004B1A0000}"/>
    <cellStyle name="Normal 2 2 2 2 125" xfId="4456" xr:uid="{00000000-0005-0000-0000-00004C1A0000}"/>
    <cellStyle name="Normal 2 2 2 2 125 2" xfId="4457" xr:uid="{00000000-0005-0000-0000-00004D1A0000}"/>
    <cellStyle name="Normal 2 2 2 2 125 2 2" xfId="13573" xr:uid="{00000000-0005-0000-0000-00004E1A0000}"/>
    <cellStyle name="Normal 2 2 2 2 125 3" xfId="13574" xr:uid="{00000000-0005-0000-0000-00004F1A0000}"/>
    <cellStyle name="Normal 2 2 2 2 126" xfId="4458" xr:uid="{00000000-0005-0000-0000-0000501A0000}"/>
    <cellStyle name="Normal 2 2 2 2 126 2" xfId="4459" xr:uid="{00000000-0005-0000-0000-0000511A0000}"/>
    <cellStyle name="Normal 2 2 2 2 126 2 2" xfId="13575" xr:uid="{00000000-0005-0000-0000-0000521A0000}"/>
    <cellStyle name="Normal 2 2 2 2 126 3" xfId="13576" xr:uid="{00000000-0005-0000-0000-0000531A0000}"/>
    <cellStyle name="Normal 2 2 2 2 127" xfId="4460" xr:uid="{00000000-0005-0000-0000-0000541A0000}"/>
    <cellStyle name="Normal 2 2 2 2 127 2" xfId="4461" xr:uid="{00000000-0005-0000-0000-0000551A0000}"/>
    <cellStyle name="Normal 2 2 2 2 127 2 2" xfId="13577" xr:uid="{00000000-0005-0000-0000-0000561A0000}"/>
    <cellStyle name="Normal 2 2 2 2 127 3" xfId="13578" xr:uid="{00000000-0005-0000-0000-0000571A0000}"/>
    <cellStyle name="Normal 2 2 2 2 128" xfId="4462" xr:uid="{00000000-0005-0000-0000-0000581A0000}"/>
    <cellStyle name="Normal 2 2 2 2 128 2" xfId="4463" xr:uid="{00000000-0005-0000-0000-0000591A0000}"/>
    <cellStyle name="Normal 2 2 2 2 128 2 2" xfId="13579" xr:uid="{00000000-0005-0000-0000-00005A1A0000}"/>
    <cellStyle name="Normal 2 2 2 2 128 3" xfId="13580" xr:uid="{00000000-0005-0000-0000-00005B1A0000}"/>
    <cellStyle name="Normal 2 2 2 2 129" xfId="4464" xr:uid="{00000000-0005-0000-0000-00005C1A0000}"/>
    <cellStyle name="Normal 2 2 2 2 129 2" xfId="4465" xr:uid="{00000000-0005-0000-0000-00005D1A0000}"/>
    <cellStyle name="Normal 2 2 2 2 129 2 2" xfId="13581" xr:uid="{00000000-0005-0000-0000-00005E1A0000}"/>
    <cellStyle name="Normal 2 2 2 2 129 3" xfId="13582" xr:uid="{00000000-0005-0000-0000-00005F1A0000}"/>
    <cellStyle name="Normal 2 2 2 2 13" xfId="4466" xr:uid="{00000000-0005-0000-0000-0000601A0000}"/>
    <cellStyle name="Normal 2 2 2 2 13 2" xfId="4467" xr:uid="{00000000-0005-0000-0000-0000611A0000}"/>
    <cellStyle name="Normal 2 2 2 2 13 2 2" xfId="13583" xr:uid="{00000000-0005-0000-0000-0000621A0000}"/>
    <cellStyle name="Normal 2 2 2 2 13 3" xfId="4468" xr:uid="{00000000-0005-0000-0000-0000631A0000}"/>
    <cellStyle name="Normal 2 2 2 2 13 3 2" xfId="13584" xr:uid="{00000000-0005-0000-0000-0000641A0000}"/>
    <cellStyle name="Normal 2 2 2 2 13 4" xfId="13585" xr:uid="{00000000-0005-0000-0000-0000651A0000}"/>
    <cellStyle name="Normal 2 2 2 2 130" xfId="4469" xr:uid="{00000000-0005-0000-0000-0000661A0000}"/>
    <cellStyle name="Normal 2 2 2 2 130 2" xfId="4470" xr:uid="{00000000-0005-0000-0000-0000671A0000}"/>
    <cellStyle name="Normal 2 2 2 2 130 2 2" xfId="13586" xr:uid="{00000000-0005-0000-0000-0000681A0000}"/>
    <cellStyle name="Normal 2 2 2 2 130 3" xfId="13587" xr:uid="{00000000-0005-0000-0000-0000691A0000}"/>
    <cellStyle name="Normal 2 2 2 2 131" xfId="4471" xr:uid="{00000000-0005-0000-0000-00006A1A0000}"/>
    <cellStyle name="Normal 2 2 2 2 131 2" xfId="4472" xr:uid="{00000000-0005-0000-0000-00006B1A0000}"/>
    <cellStyle name="Normal 2 2 2 2 131 2 2" xfId="13588" xr:uid="{00000000-0005-0000-0000-00006C1A0000}"/>
    <cellStyle name="Normal 2 2 2 2 131 3" xfId="13589" xr:uid="{00000000-0005-0000-0000-00006D1A0000}"/>
    <cellStyle name="Normal 2 2 2 2 132" xfId="4473" xr:uid="{00000000-0005-0000-0000-00006E1A0000}"/>
    <cellStyle name="Normal 2 2 2 2 132 2" xfId="4474" xr:uid="{00000000-0005-0000-0000-00006F1A0000}"/>
    <cellStyle name="Normal 2 2 2 2 132 2 2" xfId="13590" xr:uid="{00000000-0005-0000-0000-0000701A0000}"/>
    <cellStyle name="Normal 2 2 2 2 132 3" xfId="13591" xr:uid="{00000000-0005-0000-0000-0000711A0000}"/>
    <cellStyle name="Normal 2 2 2 2 133" xfId="4475" xr:uid="{00000000-0005-0000-0000-0000721A0000}"/>
    <cellStyle name="Normal 2 2 2 2 133 2" xfId="4476" xr:uid="{00000000-0005-0000-0000-0000731A0000}"/>
    <cellStyle name="Normal 2 2 2 2 133 2 2" xfId="13592" xr:uid="{00000000-0005-0000-0000-0000741A0000}"/>
    <cellStyle name="Normal 2 2 2 2 133 3" xfId="13593" xr:uid="{00000000-0005-0000-0000-0000751A0000}"/>
    <cellStyle name="Normal 2 2 2 2 134" xfId="4477" xr:uid="{00000000-0005-0000-0000-0000761A0000}"/>
    <cellStyle name="Normal 2 2 2 2 134 2" xfId="4478" xr:uid="{00000000-0005-0000-0000-0000771A0000}"/>
    <cellStyle name="Normal 2 2 2 2 134 2 2" xfId="13594" xr:uid="{00000000-0005-0000-0000-0000781A0000}"/>
    <cellStyle name="Normal 2 2 2 2 134 3" xfId="13595" xr:uid="{00000000-0005-0000-0000-0000791A0000}"/>
    <cellStyle name="Normal 2 2 2 2 135" xfId="4479" xr:uid="{00000000-0005-0000-0000-00007A1A0000}"/>
    <cellStyle name="Normal 2 2 2 2 135 2" xfId="4480" xr:uid="{00000000-0005-0000-0000-00007B1A0000}"/>
    <cellStyle name="Normal 2 2 2 2 135 2 2" xfId="13596" xr:uid="{00000000-0005-0000-0000-00007C1A0000}"/>
    <cellStyle name="Normal 2 2 2 2 135 3" xfId="13597" xr:uid="{00000000-0005-0000-0000-00007D1A0000}"/>
    <cellStyle name="Normal 2 2 2 2 136" xfId="4481" xr:uid="{00000000-0005-0000-0000-00007E1A0000}"/>
    <cellStyle name="Normal 2 2 2 2 136 2" xfId="4482" xr:uid="{00000000-0005-0000-0000-00007F1A0000}"/>
    <cellStyle name="Normal 2 2 2 2 136 2 2" xfId="13598" xr:uid="{00000000-0005-0000-0000-0000801A0000}"/>
    <cellStyle name="Normal 2 2 2 2 136 3" xfId="13599" xr:uid="{00000000-0005-0000-0000-0000811A0000}"/>
    <cellStyle name="Normal 2 2 2 2 137" xfId="4483" xr:uid="{00000000-0005-0000-0000-0000821A0000}"/>
    <cellStyle name="Normal 2 2 2 2 137 2" xfId="4484" xr:uid="{00000000-0005-0000-0000-0000831A0000}"/>
    <cellStyle name="Normal 2 2 2 2 137 2 2" xfId="13600" xr:uid="{00000000-0005-0000-0000-0000841A0000}"/>
    <cellStyle name="Normal 2 2 2 2 137 3" xfId="13601" xr:uid="{00000000-0005-0000-0000-0000851A0000}"/>
    <cellStyle name="Normal 2 2 2 2 138" xfId="4485" xr:uid="{00000000-0005-0000-0000-0000861A0000}"/>
    <cellStyle name="Normal 2 2 2 2 138 2" xfId="4486" xr:uid="{00000000-0005-0000-0000-0000871A0000}"/>
    <cellStyle name="Normal 2 2 2 2 138 2 2" xfId="13602" xr:uid="{00000000-0005-0000-0000-0000881A0000}"/>
    <cellStyle name="Normal 2 2 2 2 138 3" xfId="13603" xr:uid="{00000000-0005-0000-0000-0000891A0000}"/>
    <cellStyle name="Normal 2 2 2 2 139" xfId="4487" xr:uid="{00000000-0005-0000-0000-00008A1A0000}"/>
    <cellStyle name="Normal 2 2 2 2 139 2" xfId="4488" xr:uid="{00000000-0005-0000-0000-00008B1A0000}"/>
    <cellStyle name="Normal 2 2 2 2 139 2 2" xfId="13604" xr:uid="{00000000-0005-0000-0000-00008C1A0000}"/>
    <cellStyle name="Normal 2 2 2 2 139 3" xfId="13605" xr:uid="{00000000-0005-0000-0000-00008D1A0000}"/>
    <cellStyle name="Normal 2 2 2 2 14" xfId="4489" xr:uid="{00000000-0005-0000-0000-00008E1A0000}"/>
    <cellStyle name="Normal 2 2 2 2 14 2" xfId="4490" xr:uid="{00000000-0005-0000-0000-00008F1A0000}"/>
    <cellStyle name="Normal 2 2 2 2 14 2 2" xfId="13606" xr:uid="{00000000-0005-0000-0000-0000901A0000}"/>
    <cellStyle name="Normal 2 2 2 2 14 3" xfId="4491" xr:uid="{00000000-0005-0000-0000-0000911A0000}"/>
    <cellStyle name="Normal 2 2 2 2 14 3 2" xfId="13607" xr:uid="{00000000-0005-0000-0000-0000921A0000}"/>
    <cellStyle name="Normal 2 2 2 2 14 4" xfId="13608" xr:uid="{00000000-0005-0000-0000-0000931A0000}"/>
    <cellStyle name="Normal 2 2 2 2 140" xfId="4492" xr:uid="{00000000-0005-0000-0000-0000941A0000}"/>
    <cellStyle name="Normal 2 2 2 2 140 2" xfId="4493" xr:uid="{00000000-0005-0000-0000-0000951A0000}"/>
    <cellStyle name="Normal 2 2 2 2 140 2 2" xfId="13609" xr:uid="{00000000-0005-0000-0000-0000961A0000}"/>
    <cellStyle name="Normal 2 2 2 2 140 3" xfId="13610" xr:uid="{00000000-0005-0000-0000-0000971A0000}"/>
    <cellStyle name="Normal 2 2 2 2 141" xfId="4494" xr:uid="{00000000-0005-0000-0000-0000981A0000}"/>
    <cellStyle name="Normal 2 2 2 2 141 2" xfId="4495" xr:uid="{00000000-0005-0000-0000-0000991A0000}"/>
    <cellStyle name="Normal 2 2 2 2 141 2 2" xfId="13611" xr:uid="{00000000-0005-0000-0000-00009A1A0000}"/>
    <cellStyle name="Normal 2 2 2 2 141 3" xfId="13612" xr:uid="{00000000-0005-0000-0000-00009B1A0000}"/>
    <cellStyle name="Normal 2 2 2 2 142" xfId="4496" xr:uid="{00000000-0005-0000-0000-00009C1A0000}"/>
    <cellStyle name="Normal 2 2 2 2 142 2" xfId="4497" xr:uid="{00000000-0005-0000-0000-00009D1A0000}"/>
    <cellStyle name="Normal 2 2 2 2 142 2 2" xfId="13613" xr:uid="{00000000-0005-0000-0000-00009E1A0000}"/>
    <cellStyle name="Normal 2 2 2 2 142 3" xfId="13614" xr:uid="{00000000-0005-0000-0000-00009F1A0000}"/>
    <cellStyle name="Normal 2 2 2 2 143" xfId="4498" xr:uid="{00000000-0005-0000-0000-0000A01A0000}"/>
    <cellStyle name="Normal 2 2 2 2 143 2" xfId="4499" xr:uid="{00000000-0005-0000-0000-0000A11A0000}"/>
    <cellStyle name="Normal 2 2 2 2 143 2 2" xfId="13615" xr:uid="{00000000-0005-0000-0000-0000A21A0000}"/>
    <cellStyle name="Normal 2 2 2 2 143 3" xfId="13616" xr:uid="{00000000-0005-0000-0000-0000A31A0000}"/>
    <cellStyle name="Normal 2 2 2 2 144" xfId="4500" xr:uid="{00000000-0005-0000-0000-0000A41A0000}"/>
    <cellStyle name="Normal 2 2 2 2 144 2" xfId="13617" xr:uid="{00000000-0005-0000-0000-0000A51A0000}"/>
    <cellStyle name="Normal 2 2 2 2 145" xfId="13618" xr:uid="{00000000-0005-0000-0000-0000A61A0000}"/>
    <cellStyle name="Normal 2 2 2 2 15" xfId="4501" xr:uid="{00000000-0005-0000-0000-0000A71A0000}"/>
    <cellStyle name="Normal 2 2 2 2 15 2" xfId="4502" xr:uid="{00000000-0005-0000-0000-0000A81A0000}"/>
    <cellStyle name="Normal 2 2 2 2 15 2 2" xfId="13619" xr:uid="{00000000-0005-0000-0000-0000A91A0000}"/>
    <cellStyle name="Normal 2 2 2 2 15 3" xfId="4503" xr:uid="{00000000-0005-0000-0000-0000AA1A0000}"/>
    <cellStyle name="Normal 2 2 2 2 15 3 2" xfId="13620" xr:uid="{00000000-0005-0000-0000-0000AB1A0000}"/>
    <cellStyle name="Normal 2 2 2 2 15 4" xfId="13621" xr:uid="{00000000-0005-0000-0000-0000AC1A0000}"/>
    <cellStyle name="Normal 2 2 2 2 16" xfId="4504" xr:uid="{00000000-0005-0000-0000-0000AD1A0000}"/>
    <cellStyle name="Normal 2 2 2 2 16 2" xfId="4505" xr:uid="{00000000-0005-0000-0000-0000AE1A0000}"/>
    <cellStyle name="Normal 2 2 2 2 16 2 2" xfId="13622" xr:uid="{00000000-0005-0000-0000-0000AF1A0000}"/>
    <cellStyle name="Normal 2 2 2 2 16 3" xfId="4506" xr:uid="{00000000-0005-0000-0000-0000B01A0000}"/>
    <cellStyle name="Normal 2 2 2 2 16 3 2" xfId="13623" xr:uid="{00000000-0005-0000-0000-0000B11A0000}"/>
    <cellStyle name="Normal 2 2 2 2 16 4" xfId="13624" xr:uid="{00000000-0005-0000-0000-0000B21A0000}"/>
    <cellStyle name="Normal 2 2 2 2 17" xfId="4507" xr:uid="{00000000-0005-0000-0000-0000B31A0000}"/>
    <cellStyle name="Normal 2 2 2 2 17 2" xfId="4508" xr:uid="{00000000-0005-0000-0000-0000B41A0000}"/>
    <cellStyle name="Normal 2 2 2 2 17 2 2" xfId="13625" xr:uid="{00000000-0005-0000-0000-0000B51A0000}"/>
    <cellStyle name="Normal 2 2 2 2 17 3" xfId="4509" xr:uid="{00000000-0005-0000-0000-0000B61A0000}"/>
    <cellStyle name="Normal 2 2 2 2 17 3 2" xfId="13626" xr:uid="{00000000-0005-0000-0000-0000B71A0000}"/>
    <cellStyle name="Normal 2 2 2 2 17 4" xfId="13627" xr:uid="{00000000-0005-0000-0000-0000B81A0000}"/>
    <cellStyle name="Normal 2 2 2 2 18" xfId="4510" xr:uid="{00000000-0005-0000-0000-0000B91A0000}"/>
    <cellStyle name="Normal 2 2 2 2 18 2" xfId="4511" xr:uid="{00000000-0005-0000-0000-0000BA1A0000}"/>
    <cellStyle name="Normal 2 2 2 2 18 2 2" xfId="13628" xr:uid="{00000000-0005-0000-0000-0000BB1A0000}"/>
    <cellStyle name="Normal 2 2 2 2 18 3" xfId="4512" xr:uid="{00000000-0005-0000-0000-0000BC1A0000}"/>
    <cellStyle name="Normal 2 2 2 2 18 3 2" xfId="13629" xr:uid="{00000000-0005-0000-0000-0000BD1A0000}"/>
    <cellStyle name="Normal 2 2 2 2 18 4" xfId="13630" xr:uid="{00000000-0005-0000-0000-0000BE1A0000}"/>
    <cellStyle name="Normal 2 2 2 2 19" xfId="4513" xr:uid="{00000000-0005-0000-0000-0000BF1A0000}"/>
    <cellStyle name="Normal 2 2 2 2 19 2" xfId="4514" xr:uid="{00000000-0005-0000-0000-0000C01A0000}"/>
    <cellStyle name="Normal 2 2 2 2 19 2 2" xfId="13631" xr:uid="{00000000-0005-0000-0000-0000C11A0000}"/>
    <cellStyle name="Normal 2 2 2 2 19 3" xfId="4515" xr:uid="{00000000-0005-0000-0000-0000C21A0000}"/>
    <cellStyle name="Normal 2 2 2 2 19 3 2" xfId="13632" xr:uid="{00000000-0005-0000-0000-0000C31A0000}"/>
    <cellStyle name="Normal 2 2 2 2 19 4" xfId="13633" xr:uid="{00000000-0005-0000-0000-0000C41A0000}"/>
    <cellStyle name="Normal 2 2 2 2 2" xfId="4516" xr:uid="{00000000-0005-0000-0000-0000C51A0000}"/>
    <cellStyle name="Normal 2 2 2 2 2 2" xfId="4517" xr:uid="{00000000-0005-0000-0000-0000C61A0000}"/>
    <cellStyle name="Normal 2 2 2 2 2 2 2" xfId="4518" xr:uid="{00000000-0005-0000-0000-0000C71A0000}"/>
    <cellStyle name="Normal 2 2 2 2 2 2 2 2" xfId="13634" xr:uid="{00000000-0005-0000-0000-0000C81A0000}"/>
    <cellStyle name="Normal 2 2 2 2 2 2 3" xfId="13635" xr:uid="{00000000-0005-0000-0000-0000C91A0000}"/>
    <cellStyle name="Normal 2 2 2 2 2 3" xfId="4519" xr:uid="{00000000-0005-0000-0000-0000CA1A0000}"/>
    <cellStyle name="Normal 2 2 2 2 2 3 2" xfId="4520" xr:uid="{00000000-0005-0000-0000-0000CB1A0000}"/>
    <cellStyle name="Normal 2 2 2 2 2 3 2 2" xfId="13636" xr:uid="{00000000-0005-0000-0000-0000CC1A0000}"/>
    <cellStyle name="Normal 2 2 2 2 2 3 3" xfId="13637" xr:uid="{00000000-0005-0000-0000-0000CD1A0000}"/>
    <cellStyle name="Normal 2 2 2 2 2 4" xfId="4521" xr:uid="{00000000-0005-0000-0000-0000CE1A0000}"/>
    <cellStyle name="Normal 2 2 2 2 2 4 2" xfId="13638" xr:uid="{00000000-0005-0000-0000-0000CF1A0000}"/>
    <cellStyle name="Normal 2 2 2 2 2 5" xfId="13639" xr:uid="{00000000-0005-0000-0000-0000D01A0000}"/>
    <cellStyle name="Normal 2 2 2 2 20" xfId="4522" xr:uid="{00000000-0005-0000-0000-0000D11A0000}"/>
    <cellStyle name="Normal 2 2 2 2 20 2" xfId="4523" xr:uid="{00000000-0005-0000-0000-0000D21A0000}"/>
    <cellStyle name="Normal 2 2 2 2 20 2 2" xfId="13640" xr:uid="{00000000-0005-0000-0000-0000D31A0000}"/>
    <cellStyle name="Normal 2 2 2 2 20 3" xfId="4524" xr:uid="{00000000-0005-0000-0000-0000D41A0000}"/>
    <cellStyle name="Normal 2 2 2 2 20 3 2" xfId="13641" xr:uid="{00000000-0005-0000-0000-0000D51A0000}"/>
    <cellStyle name="Normal 2 2 2 2 20 4" xfId="13642" xr:uid="{00000000-0005-0000-0000-0000D61A0000}"/>
    <cellStyle name="Normal 2 2 2 2 21" xfId="4525" xr:uid="{00000000-0005-0000-0000-0000D71A0000}"/>
    <cellStyle name="Normal 2 2 2 2 21 2" xfId="4526" xr:uid="{00000000-0005-0000-0000-0000D81A0000}"/>
    <cellStyle name="Normal 2 2 2 2 21 2 2" xfId="13643" xr:uid="{00000000-0005-0000-0000-0000D91A0000}"/>
    <cellStyle name="Normal 2 2 2 2 21 3" xfId="4527" xr:uid="{00000000-0005-0000-0000-0000DA1A0000}"/>
    <cellStyle name="Normal 2 2 2 2 21 3 2" xfId="13644" xr:uid="{00000000-0005-0000-0000-0000DB1A0000}"/>
    <cellStyle name="Normal 2 2 2 2 21 4" xfId="13645" xr:uid="{00000000-0005-0000-0000-0000DC1A0000}"/>
    <cellStyle name="Normal 2 2 2 2 22" xfId="4528" xr:uid="{00000000-0005-0000-0000-0000DD1A0000}"/>
    <cellStyle name="Normal 2 2 2 2 22 2" xfId="4529" xr:uid="{00000000-0005-0000-0000-0000DE1A0000}"/>
    <cellStyle name="Normal 2 2 2 2 22 2 2" xfId="13646" xr:uid="{00000000-0005-0000-0000-0000DF1A0000}"/>
    <cellStyle name="Normal 2 2 2 2 22 3" xfId="4530" xr:uid="{00000000-0005-0000-0000-0000E01A0000}"/>
    <cellStyle name="Normal 2 2 2 2 22 3 2" xfId="13647" xr:uid="{00000000-0005-0000-0000-0000E11A0000}"/>
    <cellStyle name="Normal 2 2 2 2 22 4" xfId="13648" xr:uid="{00000000-0005-0000-0000-0000E21A0000}"/>
    <cellStyle name="Normal 2 2 2 2 23" xfId="4531" xr:uid="{00000000-0005-0000-0000-0000E31A0000}"/>
    <cellStyle name="Normal 2 2 2 2 23 2" xfId="4532" xr:uid="{00000000-0005-0000-0000-0000E41A0000}"/>
    <cellStyle name="Normal 2 2 2 2 23 2 2" xfId="13649" xr:uid="{00000000-0005-0000-0000-0000E51A0000}"/>
    <cellStyle name="Normal 2 2 2 2 23 3" xfId="4533" xr:uid="{00000000-0005-0000-0000-0000E61A0000}"/>
    <cellStyle name="Normal 2 2 2 2 23 3 2" xfId="13650" xr:uid="{00000000-0005-0000-0000-0000E71A0000}"/>
    <cellStyle name="Normal 2 2 2 2 23 4" xfId="13651" xr:uid="{00000000-0005-0000-0000-0000E81A0000}"/>
    <cellStyle name="Normal 2 2 2 2 24" xfId="4534" xr:uid="{00000000-0005-0000-0000-0000E91A0000}"/>
    <cellStyle name="Normal 2 2 2 2 24 2" xfId="4535" xr:uid="{00000000-0005-0000-0000-0000EA1A0000}"/>
    <cellStyle name="Normal 2 2 2 2 24 2 2" xfId="13652" xr:uid="{00000000-0005-0000-0000-0000EB1A0000}"/>
    <cellStyle name="Normal 2 2 2 2 24 3" xfId="4536" xr:uid="{00000000-0005-0000-0000-0000EC1A0000}"/>
    <cellStyle name="Normal 2 2 2 2 24 3 2" xfId="13653" xr:uid="{00000000-0005-0000-0000-0000ED1A0000}"/>
    <cellStyle name="Normal 2 2 2 2 24 4" xfId="13654" xr:uid="{00000000-0005-0000-0000-0000EE1A0000}"/>
    <cellStyle name="Normal 2 2 2 2 25" xfId="4537" xr:uid="{00000000-0005-0000-0000-0000EF1A0000}"/>
    <cellStyle name="Normal 2 2 2 2 25 2" xfId="4538" xr:uid="{00000000-0005-0000-0000-0000F01A0000}"/>
    <cellStyle name="Normal 2 2 2 2 25 2 2" xfId="13655" xr:uid="{00000000-0005-0000-0000-0000F11A0000}"/>
    <cellStyle name="Normal 2 2 2 2 25 3" xfId="4539" xr:uid="{00000000-0005-0000-0000-0000F21A0000}"/>
    <cellStyle name="Normal 2 2 2 2 25 3 2" xfId="13656" xr:uid="{00000000-0005-0000-0000-0000F31A0000}"/>
    <cellStyle name="Normal 2 2 2 2 25 4" xfId="13657" xr:uid="{00000000-0005-0000-0000-0000F41A0000}"/>
    <cellStyle name="Normal 2 2 2 2 26" xfId="4540" xr:uid="{00000000-0005-0000-0000-0000F51A0000}"/>
    <cellStyle name="Normal 2 2 2 2 26 2" xfId="4541" xr:uid="{00000000-0005-0000-0000-0000F61A0000}"/>
    <cellStyle name="Normal 2 2 2 2 26 2 2" xfId="13658" xr:uid="{00000000-0005-0000-0000-0000F71A0000}"/>
    <cellStyle name="Normal 2 2 2 2 26 3" xfId="4542" xr:uid="{00000000-0005-0000-0000-0000F81A0000}"/>
    <cellStyle name="Normal 2 2 2 2 26 3 2" xfId="13659" xr:uid="{00000000-0005-0000-0000-0000F91A0000}"/>
    <cellStyle name="Normal 2 2 2 2 26 4" xfId="13660" xr:uid="{00000000-0005-0000-0000-0000FA1A0000}"/>
    <cellStyle name="Normal 2 2 2 2 27" xfId="4543" xr:uid="{00000000-0005-0000-0000-0000FB1A0000}"/>
    <cellStyle name="Normal 2 2 2 2 27 2" xfId="4544" xr:uid="{00000000-0005-0000-0000-0000FC1A0000}"/>
    <cellStyle name="Normal 2 2 2 2 27 2 2" xfId="13661" xr:uid="{00000000-0005-0000-0000-0000FD1A0000}"/>
    <cellStyle name="Normal 2 2 2 2 27 3" xfId="4545" xr:uid="{00000000-0005-0000-0000-0000FE1A0000}"/>
    <cellStyle name="Normal 2 2 2 2 27 3 2" xfId="13662" xr:uid="{00000000-0005-0000-0000-0000FF1A0000}"/>
    <cellStyle name="Normal 2 2 2 2 27 4" xfId="13663" xr:uid="{00000000-0005-0000-0000-0000001B0000}"/>
    <cellStyle name="Normal 2 2 2 2 28" xfId="4546" xr:uid="{00000000-0005-0000-0000-0000011B0000}"/>
    <cellStyle name="Normal 2 2 2 2 28 2" xfId="4547" xr:uid="{00000000-0005-0000-0000-0000021B0000}"/>
    <cellStyle name="Normal 2 2 2 2 28 2 2" xfId="13664" xr:uid="{00000000-0005-0000-0000-0000031B0000}"/>
    <cellStyle name="Normal 2 2 2 2 28 3" xfId="4548" xr:uid="{00000000-0005-0000-0000-0000041B0000}"/>
    <cellStyle name="Normal 2 2 2 2 28 3 2" xfId="13665" xr:uid="{00000000-0005-0000-0000-0000051B0000}"/>
    <cellStyle name="Normal 2 2 2 2 28 4" xfId="13666" xr:uid="{00000000-0005-0000-0000-0000061B0000}"/>
    <cellStyle name="Normal 2 2 2 2 29" xfId="4549" xr:uid="{00000000-0005-0000-0000-0000071B0000}"/>
    <cellStyle name="Normal 2 2 2 2 29 2" xfId="4550" xr:uid="{00000000-0005-0000-0000-0000081B0000}"/>
    <cellStyle name="Normal 2 2 2 2 29 2 2" xfId="13667" xr:uid="{00000000-0005-0000-0000-0000091B0000}"/>
    <cellStyle name="Normal 2 2 2 2 29 3" xfId="4551" xr:uid="{00000000-0005-0000-0000-00000A1B0000}"/>
    <cellStyle name="Normal 2 2 2 2 29 3 2" xfId="13668" xr:uid="{00000000-0005-0000-0000-00000B1B0000}"/>
    <cellStyle name="Normal 2 2 2 2 29 4" xfId="13669" xr:uid="{00000000-0005-0000-0000-00000C1B0000}"/>
    <cellStyle name="Normal 2 2 2 2 3" xfId="4552" xr:uid="{00000000-0005-0000-0000-00000D1B0000}"/>
    <cellStyle name="Normal 2 2 2 2 3 10" xfId="4553" xr:uid="{00000000-0005-0000-0000-00000E1B0000}"/>
    <cellStyle name="Normal 2 2 2 2 3 10 2" xfId="13670" xr:uid="{00000000-0005-0000-0000-00000F1B0000}"/>
    <cellStyle name="Normal 2 2 2 2 3 11" xfId="13671" xr:uid="{00000000-0005-0000-0000-0000101B0000}"/>
    <cellStyle name="Normal 2 2 2 2 3 2" xfId="4554" xr:uid="{00000000-0005-0000-0000-0000111B0000}"/>
    <cellStyle name="Normal 2 2 2 2 3 2 2" xfId="4555" xr:uid="{00000000-0005-0000-0000-0000121B0000}"/>
    <cellStyle name="Normal 2 2 2 2 3 2 3" xfId="13672" xr:uid="{00000000-0005-0000-0000-0000131B0000}"/>
    <cellStyle name="Normal 2 2 2 2 3 3" xfId="4556" xr:uid="{00000000-0005-0000-0000-0000141B0000}"/>
    <cellStyle name="Normal 2 2 2 2 3 4" xfId="4557" xr:uid="{00000000-0005-0000-0000-0000151B0000}"/>
    <cellStyle name="Normal 2 2 2 2 3 5" xfId="4558" xr:uid="{00000000-0005-0000-0000-0000161B0000}"/>
    <cellStyle name="Normal 2 2 2 2 3 6" xfId="4559" xr:uid="{00000000-0005-0000-0000-0000171B0000}"/>
    <cellStyle name="Normal 2 2 2 2 3 7" xfId="4560" xr:uid="{00000000-0005-0000-0000-0000181B0000}"/>
    <cellStyle name="Normal 2 2 2 2 3 8" xfId="4561" xr:uid="{00000000-0005-0000-0000-0000191B0000}"/>
    <cellStyle name="Normal 2 2 2 2 3 9" xfId="4562" xr:uid="{00000000-0005-0000-0000-00001A1B0000}"/>
    <cellStyle name="Normal 2 2 2 2 30" xfId="4563" xr:uid="{00000000-0005-0000-0000-00001B1B0000}"/>
    <cellStyle name="Normal 2 2 2 2 30 2" xfId="4564" xr:uid="{00000000-0005-0000-0000-00001C1B0000}"/>
    <cellStyle name="Normal 2 2 2 2 30 2 2" xfId="13673" xr:uid="{00000000-0005-0000-0000-00001D1B0000}"/>
    <cellStyle name="Normal 2 2 2 2 30 3" xfId="4565" xr:uid="{00000000-0005-0000-0000-00001E1B0000}"/>
    <cellStyle name="Normal 2 2 2 2 30 3 2" xfId="13674" xr:uid="{00000000-0005-0000-0000-00001F1B0000}"/>
    <cellStyle name="Normal 2 2 2 2 30 4" xfId="13675" xr:uid="{00000000-0005-0000-0000-0000201B0000}"/>
    <cellStyle name="Normal 2 2 2 2 31" xfId="4566" xr:uid="{00000000-0005-0000-0000-0000211B0000}"/>
    <cellStyle name="Normal 2 2 2 2 31 2" xfId="4567" xr:uid="{00000000-0005-0000-0000-0000221B0000}"/>
    <cellStyle name="Normal 2 2 2 2 31 2 2" xfId="13676" xr:uid="{00000000-0005-0000-0000-0000231B0000}"/>
    <cellStyle name="Normal 2 2 2 2 31 3" xfId="4568" xr:uid="{00000000-0005-0000-0000-0000241B0000}"/>
    <cellStyle name="Normal 2 2 2 2 31 3 2" xfId="13677" xr:uid="{00000000-0005-0000-0000-0000251B0000}"/>
    <cellStyle name="Normal 2 2 2 2 31 4" xfId="13678" xr:uid="{00000000-0005-0000-0000-0000261B0000}"/>
    <cellStyle name="Normal 2 2 2 2 32" xfId="4569" xr:uid="{00000000-0005-0000-0000-0000271B0000}"/>
    <cellStyle name="Normal 2 2 2 2 32 2" xfId="4570" xr:uid="{00000000-0005-0000-0000-0000281B0000}"/>
    <cellStyle name="Normal 2 2 2 2 32 2 2" xfId="13679" xr:uid="{00000000-0005-0000-0000-0000291B0000}"/>
    <cellStyle name="Normal 2 2 2 2 32 3" xfId="4571" xr:uid="{00000000-0005-0000-0000-00002A1B0000}"/>
    <cellStyle name="Normal 2 2 2 2 32 3 2" xfId="13680" xr:uid="{00000000-0005-0000-0000-00002B1B0000}"/>
    <cellStyle name="Normal 2 2 2 2 32 4" xfId="13681" xr:uid="{00000000-0005-0000-0000-00002C1B0000}"/>
    <cellStyle name="Normal 2 2 2 2 33" xfId="4572" xr:uid="{00000000-0005-0000-0000-00002D1B0000}"/>
    <cellStyle name="Normal 2 2 2 2 33 2" xfId="4573" xr:uid="{00000000-0005-0000-0000-00002E1B0000}"/>
    <cellStyle name="Normal 2 2 2 2 33 2 2" xfId="13682" xr:uid="{00000000-0005-0000-0000-00002F1B0000}"/>
    <cellStyle name="Normal 2 2 2 2 33 3" xfId="4574" xr:uid="{00000000-0005-0000-0000-0000301B0000}"/>
    <cellStyle name="Normal 2 2 2 2 33 3 2" xfId="13683" xr:uid="{00000000-0005-0000-0000-0000311B0000}"/>
    <cellStyle name="Normal 2 2 2 2 33 4" xfId="13684" xr:uid="{00000000-0005-0000-0000-0000321B0000}"/>
    <cellStyle name="Normal 2 2 2 2 34" xfId="4575" xr:uid="{00000000-0005-0000-0000-0000331B0000}"/>
    <cellStyle name="Normal 2 2 2 2 34 2" xfId="4576" xr:uid="{00000000-0005-0000-0000-0000341B0000}"/>
    <cellStyle name="Normal 2 2 2 2 34 2 2" xfId="13685" xr:uid="{00000000-0005-0000-0000-0000351B0000}"/>
    <cellStyle name="Normal 2 2 2 2 34 3" xfId="4577" xr:uid="{00000000-0005-0000-0000-0000361B0000}"/>
    <cellStyle name="Normal 2 2 2 2 34 3 2" xfId="13686" xr:uid="{00000000-0005-0000-0000-0000371B0000}"/>
    <cellStyle name="Normal 2 2 2 2 34 4" xfId="13687" xr:uid="{00000000-0005-0000-0000-0000381B0000}"/>
    <cellStyle name="Normal 2 2 2 2 35" xfId="4578" xr:uid="{00000000-0005-0000-0000-0000391B0000}"/>
    <cellStyle name="Normal 2 2 2 2 35 2" xfId="4579" xr:uid="{00000000-0005-0000-0000-00003A1B0000}"/>
    <cellStyle name="Normal 2 2 2 2 35 2 2" xfId="13688" xr:uid="{00000000-0005-0000-0000-00003B1B0000}"/>
    <cellStyle name="Normal 2 2 2 2 35 3" xfId="4580" xr:uid="{00000000-0005-0000-0000-00003C1B0000}"/>
    <cellStyle name="Normal 2 2 2 2 35 3 2" xfId="13689" xr:uid="{00000000-0005-0000-0000-00003D1B0000}"/>
    <cellStyle name="Normal 2 2 2 2 35 4" xfId="13690" xr:uid="{00000000-0005-0000-0000-00003E1B0000}"/>
    <cellStyle name="Normal 2 2 2 2 36" xfId="4581" xr:uid="{00000000-0005-0000-0000-00003F1B0000}"/>
    <cellStyle name="Normal 2 2 2 2 36 2" xfId="4582" xr:uid="{00000000-0005-0000-0000-0000401B0000}"/>
    <cellStyle name="Normal 2 2 2 2 36 2 2" xfId="13691" xr:uid="{00000000-0005-0000-0000-0000411B0000}"/>
    <cellStyle name="Normal 2 2 2 2 36 3" xfId="4583" xr:uid="{00000000-0005-0000-0000-0000421B0000}"/>
    <cellStyle name="Normal 2 2 2 2 36 3 2" xfId="13692" xr:uid="{00000000-0005-0000-0000-0000431B0000}"/>
    <cellStyle name="Normal 2 2 2 2 36 4" xfId="13693" xr:uid="{00000000-0005-0000-0000-0000441B0000}"/>
    <cellStyle name="Normal 2 2 2 2 37" xfId="4584" xr:uid="{00000000-0005-0000-0000-0000451B0000}"/>
    <cellStyle name="Normal 2 2 2 2 37 2" xfId="4585" xr:uid="{00000000-0005-0000-0000-0000461B0000}"/>
    <cellStyle name="Normal 2 2 2 2 37 2 2" xfId="13694" xr:uid="{00000000-0005-0000-0000-0000471B0000}"/>
    <cellStyle name="Normal 2 2 2 2 37 3" xfId="4586" xr:uid="{00000000-0005-0000-0000-0000481B0000}"/>
    <cellStyle name="Normal 2 2 2 2 37 3 2" xfId="13695" xr:uid="{00000000-0005-0000-0000-0000491B0000}"/>
    <cellStyle name="Normal 2 2 2 2 37 4" xfId="13696" xr:uid="{00000000-0005-0000-0000-00004A1B0000}"/>
    <cellStyle name="Normal 2 2 2 2 38" xfId="4587" xr:uid="{00000000-0005-0000-0000-00004B1B0000}"/>
    <cellStyle name="Normal 2 2 2 2 38 2" xfId="4588" xr:uid="{00000000-0005-0000-0000-00004C1B0000}"/>
    <cellStyle name="Normal 2 2 2 2 38 2 2" xfId="13697" xr:uid="{00000000-0005-0000-0000-00004D1B0000}"/>
    <cellStyle name="Normal 2 2 2 2 38 3" xfId="4589" xr:uid="{00000000-0005-0000-0000-00004E1B0000}"/>
    <cellStyle name="Normal 2 2 2 2 38 3 2" xfId="13698" xr:uid="{00000000-0005-0000-0000-00004F1B0000}"/>
    <cellStyle name="Normal 2 2 2 2 38 4" xfId="13699" xr:uid="{00000000-0005-0000-0000-0000501B0000}"/>
    <cellStyle name="Normal 2 2 2 2 39" xfId="4590" xr:uid="{00000000-0005-0000-0000-0000511B0000}"/>
    <cellStyle name="Normal 2 2 2 2 39 2" xfId="4591" xr:uid="{00000000-0005-0000-0000-0000521B0000}"/>
    <cellStyle name="Normal 2 2 2 2 39 2 2" xfId="13700" xr:uid="{00000000-0005-0000-0000-0000531B0000}"/>
    <cellStyle name="Normal 2 2 2 2 39 3" xfId="4592" xr:uid="{00000000-0005-0000-0000-0000541B0000}"/>
    <cellStyle name="Normal 2 2 2 2 39 3 2" xfId="13701" xr:uid="{00000000-0005-0000-0000-0000551B0000}"/>
    <cellStyle name="Normal 2 2 2 2 39 4" xfId="13702" xr:uid="{00000000-0005-0000-0000-0000561B0000}"/>
    <cellStyle name="Normal 2 2 2 2 4" xfId="4593" xr:uid="{00000000-0005-0000-0000-0000571B0000}"/>
    <cellStyle name="Normal 2 2 2 2 4 2" xfId="4594" xr:uid="{00000000-0005-0000-0000-0000581B0000}"/>
    <cellStyle name="Normal 2 2 2 2 4 2 2" xfId="13703" xr:uid="{00000000-0005-0000-0000-0000591B0000}"/>
    <cellStyle name="Normal 2 2 2 2 4 3" xfId="4595" xr:uid="{00000000-0005-0000-0000-00005A1B0000}"/>
    <cellStyle name="Normal 2 2 2 2 4 3 2" xfId="13704" xr:uid="{00000000-0005-0000-0000-00005B1B0000}"/>
    <cellStyle name="Normal 2 2 2 2 4 4" xfId="13705" xr:uid="{00000000-0005-0000-0000-00005C1B0000}"/>
    <cellStyle name="Normal 2 2 2 2 40" xfId="4596" xr:uid="{00000000-0005-0000-0000-00005D1B0000}"/>
    <cellStyle name="Normal 2 2 2 2 40 2" xfId="4597" xr:uid="{00000000-0005-0000-0000-00005E1B0000}"/>
    <cellStyle name="Normal 2 2 2 2 40 2 2" xfId="13706" xr:uid="{00000000-0005-0000-0000-00005F1B0000}"/>
    <cellStyle name="Normal 2 2 2 2 40 3" xfId="4598" xr:uid="{00000000-0005-0000-0000-0000601B0000}"/>
    <cellStyle name="Normal 2 2 2 2 40 3 2" xfId="13707" xr:uid="{00000000-0005-0000-0000-0000611B0000}"/>
    <cellStyle name="Normal 2 2 2 2 40 4" xfId="13708" xr:uid="{00000000-0005-0000-0000-0000621B0000}"/>
    <cellStyle name="Normal 2 2 2 2 41" xfId="4599" xr:uid="{00000000-0005-0000-0000-0000631B0000}"/>
    <cellStyle name="Normal 2 2 2 2 41 2" xfId="4600" xr:uid="{00000000-0005-0000-0000-0000641B0000}"/>
    <cellStyle name="Normal 2 2 2 2 41 2 2" xfId="13709" xr:uid="{00000000-0005-0000-0000-0000651B0000}"/>
    <cellStyle name="Normal 2 2 2 2 41 3" xfId="4601" xr:uid="{00000000-0005-0000-0000-0000661B0000}"/>
    <cellStyle name="Normal 2 2 2 2 41 3 2" xfId="13710" xr:uid="{00000000-0005-0000-0000-0000671B0000}"/>
    <cellStyle name="Normal 2 2 2 2 41 4" xfId="13711" xr:uid="{00000000-0005-0000-0000-0000681B0000}"/>
    <cellStyle name="Normal 2 2 2 2 42" xfId="4602" xr:uid="{00000000-0005-0000-0000-0000691B0000}"/>
    <cellStyle name="Normal 2 2 2 2 42 2" xfId="4603" xr:uid="{00000000-0005-0000-0000-00006A1B0000}"/>
    <cellStyle name="Normal 2 2 2 2 42 2 2" xfId="13712" xr:uid="{00000000-0005-0000-0000-00006B1B0000}"/>
    <cellStyle name="Normal 2 2 2 2 42 3" xfId="4604" xr:uid="{00000000-0005-0000-0000-00006C1B0000}"/>
    <cellStyle name="Normal 2 2 2 2 42 3 2" xfId="13713" xr:uid="{00000000-0005-0000-0000-00006D1B0000}"/>
    <cellStyle name="Normal 2 2 2 2 42 4" xfId="13714" xr:uid="{00000000-0005-0000-0000-00006E1B0000}"/>
    <cellStyle name="Normal 2 2 2 2 43" xfId="4605" xr:uid="{00000000-0005-0000-0000-00006F1B0000}"/>
    <cellStyle name="Normal 2 2 2 2 43 2" xfId="4606" xr:uid="{00000000-0005-0000-0000-0000701B0000}"/>
    <cellStyle name="Normal 2 2 2 2 43 2 2" xfId="13715" xr:uid="{00000000-0005-0000-0000-0000711B0000}"/>
    <cellStyle name="Normal 2 2 2 2 43 3" xfId="4607" xr:uid="{00000000-0005-0000-0000-0000721B0000}"/>
    <cellStyle name="Normal 2 2 2 2 43 3 2" xfId="13716" xr:uid="{00000000-0005-0000-0000-0000731B0000}"/>
    <cellStyle name="Normal 2 2 2 2 43 4" xfId="13717" xr:uid="{00000000-0005-0000-0000-0000741B0000}"/>
    <cellStyle name="Normal 2 2 2 2 44" xfId="4608" xr:uid="{00000000-0005-0000-0000-0000751B0000}"/>
    <cellStyle name="Normal 2 2 2 2 44 2" xfId="4609" xr:uid="{00000000-0005-0000-0000-0000761B0000}"/>
    <cellStyle name="Normal 2 2 2 2 44 2 2" xfId="13718" xr:uid="{00000000-0005-0000-0000-0000771B0000}"/>
    <cellStyle name="Normal 2 2 2 2 44 3" xfId="4610" xr:uid="{00000000-0005-0000-0000-0000781B0000}"/>
    <cellStyle name="Normal 2 2 2 2 44 3 2" xfId="13719" xr:uid="{00000000-0005-0000-0000-0000791B0000}"/>
    <cellStyle name="Normal 2 2 2 2 44 4" xfId="13720" xr:uid="{00000000-0005-0000-0000-00007A1B0000}"/>
    <cellStyle name="Normal 2 2 2 2 45" xfId="4611" xr:uid="{00000000-0005-0000-0000-00007B1B0000}"/>
    <cellStyle name="Normal 2 2 2 2 45 2" xfId="4612" xr:uid="{00000000-0005-0000-0000-00007C1B0000}"/>
    <cellStyle name="Normal 2 2 2 2 45 2 2" xfId="13721" xr:uid="{00000000-0005-0000-0000-00007D1B0000}"/>
    <cellStyle name="Normal 2 2 2 2 45 3" xfId="4613" xr:uid="{00000000-0005-0000-0000-00007E1B0000}"/>
    <cellStyle name="Normal 2 2 2 2 45 3 2" xfId="13722" xr:uid="{00000000-0005-0000-0000-00007F1B0000}"/>
    <cellStyle name="Normal 2 2 2 2 45 4" xfId="13723" xr:uid="{00000000-0005-0000-0000-0000801B0000}"/>
    <cellStyle name="Normal 2 2 2 2 46" xfId="4614" xr:uid="{00000000-0005-0000-0000-0000811B0000}"/>
    <cellStyle name="Normal 2 2 2 2 46 2" xfId="4615" xr:uid="{00000000-0005-0000-0000-0000821B0000}"/>
    <cellStyle name="Normal 2 2 2 2 46 2 2" xfId="13724" xr:uid="{00000000-0005-0000-0000-0000831B0000}"/>
    <cellStyle name="Normal 2 2 2 2 46 3" xfId="4616" xr:uid="{00000000-0005-0000-0000-0000841B0000}"/>
    <cellStyle name="Normal 2 2 2 2 46 3 2" xfId="13725" xr:uid="{00000000-0005-0000-0000-0000851B0000}"/>
    <cellStyle name="Normal 2 2 2 2 46 4" xfId="13726" xr:uid="{00000000-0005-0000-0000-0000861B0000}"/>
    <cellStyle name="Normal 2 2 2 2 47" xfId="4617" xr:uid="{00000000-0005-0000-0000-0000871B0000}"/>
    <cellStyle name="Normal 2 2 2 2 47 2" xfId="4618" xr:uid="{00000000-0005-0000-0000-0000881B0000}"/>
    <cellStyle name="Normal 2 2 2 2 47 2 2" xfId="13727" xr:uid="{00000000-0005-0000-0000-0000891B0000}"/>
    <cellStyle name="Normal 2 2 2 2 47 3" xfId="4619" xr:uid="{00000000-0005-0000-0000-00008A1B0000}"/>
    <cellStyle name="Normal 2 2 2 2 47 3 2" xfId="13728" xr:uid="{00000000-0005-0000-0000-00008B1B0000}"/>
    <cellStyle name="Normal 2 2 2 2 47 4" xfId="13729" xr:uid="{00000000-0005-0000-0000-00008C1B0000}"/>
    <cellStyle name="Normal 2 2 2 2 48" xfId="4620" xr:uid="{00000000-0005-0000-0000-00008D1B0000}"/>
    <cellStyle name="Normal 2 2 2 2 48 2" xfId="4621" xr:uid="{00000000-0005-0000-0000-00008E1B0000}"/>
    <cellStyle name="Normal 2 2 2 2 48 2 2" xfId="13730" xr:uid="{00000000-0005-0000-0000-00008F1B0000}"/>
    <cellStyle name="Normal 2 2 2 2 48 3" xfId="4622" xr:uid="{00000000-0005-0000-0000-0000901B0000}"/>
    <cellStyle name="Normal 2 2 2 2 48 3 2" xfId="13731" xr:uid="{00000000-0005-0000-0000-0000911B0000}"/>
    <cellStyle name="Normal 2 2 2 2 48 4" xfId="13732" xr:uid="{00000000-0005-0000-0000-0000921B0000}"/>
    <cellStyle name="Normal 2 2 2 2 49" xfId="4623" xr:uid="{00000000-0005-0000-0000-0000931B0000}"/>
    <cellStyle name="Normal 2 2 2 2 49 2" xfId="4624" xr:uid="{00000000-0005-0000-0000-0000941B0000}"/>
    <cellStyle name="Normal 2 2 2 2 49 2 2" xfId="13733" xr:uid="{00000000-0005-0000-0000-0000951B0000}"/>
    <cellStyle name="Normal 2 2 2 2 49 3" xfId="4625" xr:uid="{00000000-0005-0000-0000-0000961B0000}"/>
    <cellStyle name="Normal 2 2 2 2 49 3 2" xfId="13734" xr:uid="{00000000-0005-0000-0000-0000971B0000}"/>
    <cellStyle name="Normal 2 2 2 2 49 4" xfId="13735" xr:uid="{00000000-0005-0000-0000-0000981B0000}"/>
    <cellStyle name="Normal 2 2 2 2 5" xfId="4626" xr:uid="{00000000-0005-0000-0000-0000991B0000}"/>
    <cellStyle name="Normal 2 2 2 2 5 2" xfId="4627" xr:uid="{00000000-0005-0000-0000-00009A1B0000}"/>
    <cellStyle name="Normal 2 2 2 2 5 2 2" xfId="13736" xr:uid="{00000000-0005-0000-0000-00009B1B0000}"/>
    <cellStyle name="Normal 2 2 2 2 5 3" xfId="4628" xr:uid="{00000000-0005-0000-0000-00009C1B0000}"/>
    <cellStyle name="Normal 2 2 2 2 5 3 2" xfId="13737" xr:uid="{00000000-0005-0000-0000-00009D1B0000}"/>
    <cellStyle name="Normal 2 2 2 2 5 4" xfId="13738" xr:uid="{00000000-0005-0000-0000-00009E1B0000}"/>
    <cellStyle name="Normal 2 2 2 2 50" xfId="4629" xr:uid="{00000000-0005-0000-0000-00009F1B0000}"/>
    <cellStyle name="Normal 2 2 2 2 50 2" xfId="4630" xr:uid="{00000000-0005-0000-0000-0000A01B0000}"/>
    <cellStyle name="Normal 2 2 2 2 50 2 2" xfId="13739" xr:uid="{00000000-0005-0000-0000-0000A11B0000}"/>
    <cellStyle name="Normal 2 2 2 2 50 3" xfId="4631" xr:uid="{00000000-0005-0000-0000-0000A21B0000}"/>
    <cellStyle name="Normal 2 2 2 2 50 3 2" xfId="13740" xr:uid="{00000000-0005-0000-0000-0000A31B0000}"/>
    <cellStyle name="Normal 2 2 2 2 50 4" xfId="13741" xr:uid="{00000000-0005-0000-0000-0000A41B0000}"/>
    <cellStyle name="Normal 2 2 2 2 51" xfId="4632" xr:uid="{00000000-0005-0000-0000-0000A51B0000}"/>
    <cellStyle name="Normal 2 2 2 2 51 2" xfId="4633" xr:uid="{00000000-0005-0000-0000-0000A61B0000}"/>
    <cellStyle name="Normal 2 2 2 2 51 2 2" xfId="13742" xr:uid="{00000000-0005-0000-0000-0000A71B0000}"/>
    <cellStyle name="Normal 2 2 2 2 51 3" xfId="4634" xr:uid="{00000000-0005-0000-0000-0000A81B0000}"/>
    <cellStyle name="Normal 2 2 2 2 51 3 2" xfId="13743" xr:uid="{00000000-0005-0000-0000-0000A91B0000}"/>
    <cellStyle name="Normal 2 2 2 2 51 4" xfId="13744" xr:uid="{00000000-0005-0000-0000-0000AA1B0000}"/>
    <cellStyle name="Normal 2 2 2 2 52" xfId="4635" xr:uid="{00000000-0005-0000-0000-0000AB1B0000}"/>
    <cellStyle name="Normal 2 2 2 2 52 2" xfId="4636" xr:uid="{00000000-0005-0000-0000-0000AC1B0000}"/>
    <cellStyle name="Normal 2 2 2 2 52 2 2" xfId="13745" xr:uid="{00000000-0005-0000-0000-0000AD1B0000}"/>
    <cellStyle name="Normal 2 2 2 2 52 3" xfId="4637" xr:uid="{00000000-0005-0000-0000-0000AE1B0000}"/>
    <cellStyle name="Normal 2 2 2 2 52 3 2" xfId="13746" xr:uid="{00000000-0005-0000-0000-0000AF1B0000}"/>
    <cellStyle name="Normal 2 2 2 2 52 4" xfId="13747" xr:uid="{00000000-0005-0000-0000-0000B01B0000}"/>
    <cellStyle name="Normal 2 2 2 2 53" xfId="4638" xr:uid="{00000000-0005-0000-0000-0000B11B0000}"/>
    <cellStyle name="Normal 2 2 2 2 53 2" xfId="4639" xr:uid="{00000000-0005-0000-0000-0000B21B0000}"/>
    <cellStyle name="Normal 2 2 2 2 53 2 2" xfId="13748" xr:uid="{00000000-0005-0000-0000-0000B31B0000}"/>
    <cellStyle name="Normal 2 2 2 2 53 3" xfId="4640" xr:uid="{00000000-0005-0000-0000-0000B41B0000}"/>
    <cellStyle name="Normal 2 2 2 2 53 3 2" xfId="13749" xr:uid="{00000000-0005-0000-0000-0000B51B0000}"/>
    <cellStyle name="Normal 2 2 2 2 53 4" xfId="13750" xr:uid="{00000000-0005-0000-0000-0000B61B0000}"/>
    <cellStyle name="Normal 2 2 2 2 54" xfId="4641" xr:uid="{00000000-0005-0000-0000-0000B71B0000}"/>
    <cellStyle name="Normal 2 2 2 2 54 2" xfId="4642" xr:uid="{00000000-0005-0000-0000-0000B81B0000}"/>
    <cellStyle name="Normal 2 2 2 2 54 2 2" xfId="13751" xr:uid="{00000000-0005-0000-0000-0000B91B0000}"/>
    <cellStyle name="Normal 2 2 2 2 54 3" xfId="4643" xr:uid="{00000000-0005-0000-0000-0000BA1B0000}"/>
    <cellStyle name="Normal 2 2 2 2 54 3 2" xfId="13752" xr:uid="{00000000-0005-0000-0000-0000BB1B0000}"/>
    <cellStyle name="Normal 2 2 2 2 54 4" xfId="13753" xr:uid="{00000000-0005-0000-0000-0000BC1B0000}"/>
    <cellStyle name="Normal 2 2 2 2 55" xfId="4644" xr:uid="{00000000-0005-0000-0000-0000BD1B0000}"/>
    <cellStyle name="Normal 2 2 2 2 55 2" xfId="4645" xr:uid="{00000000-0005-0000-0000-0000BE1B0000}"/>
    <cellStyle name="Normal 2 2 2 2 55 2 2" xfId="13754" xr:uid="{00000000-0005-0000-0000-0000BF1B0000}"/>
    <cellStyle name="Normal 2 2 2 2 55 3" xfId="4646" xr:uid="{00000000-0005-0000-0000-0000C01B0000}"/>
    <cellStyle name="Normal 2 2 2 2 55 3 2" xfId="13755" xr:uid="{00000000-0005-0000-0000-0000C11B0000}"/>
    <cellStyle name="Normal 2 2 2 2 55 4" xfId="13756" xr:uid="{00000000-0005-0000-0000-0000C21B0000}"/>
    <cellStyle name="Normal 2 2 2 2 56" xfId="4647" xr:uid="{00000000-0005-0000-0000-0000C31B0000}"/>
    <cellStyle name="Normal 2 2 2 2 56 2" xfId="4648" xr:uid="{00000000-0005-0000-0000-0000C41B0000}"/>
    <cellStyle name="Normal 2 2 2 2 56 2 2" xfId="13757" xr:uid="{00000000-0005-0000-0000-0000C51B0000}"/>
    <cellStyle name="Normal 2 2 2 2 56 3" xfId="4649" xr:uid="{00000000-0005-0000-0000-0000C61B0000}"/>
    <cellStyle name="Normal 2 2 2 2 56 3 2" xfId="13758" xr:uid="{00000000-0005-0000-0000-0000C71B0000}"/>
    <cellStyle name="Normal 2 2 2 2 56 4" xfId="13759" xr:uid="{00000000-0005-0000-0000-0000C81B0000}"/>
    <cellStyle name="Normal 2 2 2 2 57" xfId="4650" xr:uid="{00000000-0005-0000-0000-0000C91B0000}"/>
    <cellStyle name="Normal 2 2 2 2 57 2" xfId="4651" xr:uid="{00000000-0005-0000-0000-0000CA1B0000}"/>
    <cellStyle name="Normal 2 2 2 2 57 2 2" xfId="13760" xr:uid="{00000000-0005-0000-0000-0000CB1B0000}"/>
    <cellStyle name="Normal 2 2 2 2 57 3" xfId="4652" xr:uid="{00000000-0005-0000-0000-0000CC1B0000}"/>
    <cellStyle name="Normal 2 2 2 2 57 3 2" xfId="13761" xr:uid="{00000000-0005-0000-0000-0000CD1B0000}"/>
    <cellStyle name="Normal 2 2 2 2 57 4" xfId="13762" xr:uid="{00000000-0005-0000-0000-0000CE1B0000}"/>
    <cellStyle name="Normal 2 2 2 2 58" xfId="4653" xr:uid="{00000000-0005-0000-0000-0000CF1B0000}"/>
    <cellStyle name="Normal 2 2 2 2 58 2" xfId="4654" xr:uid="{00000000-0005-0000-0000-0000D01B0000}"/>
    <cellStyle name="Normal 2 2 2 2 58 2 2" xfId="13763" xr:uid="{00000000-0005-0000-0000-0000D11B0000}"/>
    <cellStyle name="Normal 2 2 2 2 58 3" xfId="4655" xr:uid="{00000000-0005-0000-0000-0000D21B0000}"/>
    <cellStyle name="Normal 2 2 2 2 58 3 2" xfId="13764" xr:uid="{00000000-0005-0000-0000-0000D31B0000}"/>
    <cellStyle name="Normal 2 2 2 2 58 4" xfId="13765" xr:uid="{00000000-0005-0000-0000-0000D41B0000}"/>
    <cellStyle name="Normal 2 2 2 2 59" xfId="4656" xr:uid="{00000000-0005-0000-0000-0000D51B0000}"/>
    <cellStyle name="Normal 2 2 2 2 59 2" xfId="4657" xr:uid="{00000000-0005-0000-0000-0000D61B0000}"/>
    <cellStyle name="Normal 2 2 2 2 59 2 2" xfId="13766" xr:uid="{00000000-0005-0000-0000-0000D71B0000}"/>
    <cellStyle name="Normal 2 2 2 2 59 3" xfId="4658" xr:uid="{00000000-0005-0000-0000-0000D81B0000}"/>
    <cellStyle name="Normal 2 2 2 2 59 3 2" xfId="13767" xr:uid="{00000000-0005-0000-0000-0000D91B0000}"/>
    <cellStyle name="Normal 2 2 2 2 59 4" xfId="13768" xr:uid="{00000000-0005-0000-0000-0000DA1B0000}"/>
    <cellStyle name="Normal 2 2 2 2 6" xfId="4659" xr:uid="{00000000-0005-0000-0000-0000DB1B0000}"/>
    <cellStyle name="Normal 2 2 2 2 6 2" xfId="4660" xr:uid="{00000000-0005-0000-0000-0000DC1B0000}"/>
    <cellStyle name="Normal 2 2 2 2 6 2 2" xfId="13769" xr:uid="{00000000-0005-0000-0000-0000DD1B0000}"/>
    <cellStyle name="Normal 2 2 2 2 6 3" xfId="4661" xr:uid="{00000000-0005-0000-0000-0000DE1B0000}"/>
    <cellStyle name="Normal 2 2 2 2 6 3 2" xfId="13770" xr:uid="{00000000-0005-0000-0000-0000DF1B0000}"/>
    <cellStyle name="Normal 2 2 2 2 6 4" xfId="13771" xr:uid="{00000000-0005-0000-0000-0000E01B0000}"/>
    <cellStyle name="Normal 2 2 2 2 60" xfId="4662" xr:uid="{00000000-0005-0000-0000-0000E11B0000}"/>
    <cellStyle name="Normal 2 2 2 2 60 2" xfId="4663" xr:uid="{00000000-0005-0000-0000-0000E21B0000}"/>
    <cellStyle name="Normal 2 2 2 2 60 2 2" xfId="13772" xr:uid="{00000000-0005-0000-0000-0000E31B0000}"/>
    <cellStyle name="Normal 2 2 2 2 60 3" xfId="4664" xr:uid="{00000000-0005-0000-0000-0000E41B0000}"/>
    <cellStyle name="Normal 2 2 2 2 60 3 2" xfId="13773" xr:uid="{00000000-0005-0000-0000-0000E51B0000}"/>
    <cellStyle name="Normal 2 2 2 2 60 4" xfId="13774" xr:uid="{00000000-0005-0000-0000-0000E61B0000}"/>
    <cellStyle name="Normal 2 2 2 2 61" xfId="4665" xr:uid="{00000000-0005-0000-0000-0000E71B0000}"/>
    <cellStyle name="Normal 2 2 2 2 61 2" xfId="4666" xr:uid="{00000000-0005-0000-0000-0000E81B0000}"/>
    <cellStyle name="Normal 2 2 2 2 61 2 2" xfId="13775" xr:uid="{00000000-0005-0000-0000-0000E91B0000}"/>
    <cellStyle name="Normal 2 2 2 2 61 3" xfId="4667" xr:uid="{00000000-0005-0000-0000-0000EA1B0000}"/>
    <cellStyle name="Normal 2 2 2 2 61 3 2" xfId="13776" xr:uid="{00000000-0005-0000-0000-0000EB1B0000}"/>
    <cellStyle name="Normal 2 2 2 2 61 4" xfId="13777" xr:uid="{00000000-0005-0000-0000-0000EC1B0000}"/>
    <cellStyle name="Normal 2 2 2 2 62" xfId="4668" xr:uid="{00000000-0005-0000-0000-0000ED1B0000}"/>
    <cellStyle name="Normal 2 2 2 2 62 2" xfId="4669" xr:uid="{00000000-0005-0000-0000-0000EE1B0000}"/>
    <cellStyle name="Normal 2 2 2 2 62 2 2" xfId="13778" xr:uid="{00000000-0005-0000-0000-0000EF1B0000}"/>
    <cellStyle name="Normal 2 2 2 2 62 3" xfId="13779" xr:uid="{00000000-0005-0000-0000-0000F01B0000}"/>
    <cellStyle name="Normal 2 2 2 2 63" xfId="4670" xr:uid="{00000000-0005-0000-0000-0000F11B0000}"/>
    <cellStyle name="Normal 2 2 2 2 63 2" xfId="4671" xr:uid="{00000000-0005-0000-0000-0000F21B0000}"/>
    <cellStyle name="Normal 2 2 2 2 63 2 2" xfId="13780" xr:uid="{00000000-0005-0000-0000-0000F31B0000}"/>
    <cellStyle name="Normal 2 2 2 2 63 3" xfId="13781" xr:uid="{00000000-0005-0000-0000-0000F41B0000}"/>
    <cellStyle name="Normal 2 2 2 2 64" xfId="4672" xr:uid="{00000000-0005-0000-0000-0000F51B0000}"/>
    <cellStyle name="Normal 2 2 2 2 64 2" xfId="4673" xr:uid="{00000000-0005-0000-0000-0000F61B0000}"/>
    <cellStyle name="Normal 2 2 2 2 64 2 2" xfId="13782" xr:uid="{00000000-0005-0000-0000-0000F71B0000}"/>
    <cellStyle name="Normal 2 2 2 2 64 3" xfId="13783" xr:uid="{00000000-0005-0000-0000-0000F81B0000}"/>
    <cellStyle name="Normal 2 2 2 2 65" xfId="4674" xr:uid="{00000000-0005-0000-0000-0000F91B0000}"/>
    <cellStyle name="Normal 2 2 2 2 65 2" xfId="4675" xr:uid="{00000000-0005-0000-0000-0000FA1B0000}"/>
    <cellStyle name="Normal 2 2 2 2 65 2 2" xfId="13784" xr:uid="{00000000-0005-0000-0000-0000FB1B0000}"/>
    <cellStyle name="Normal 2 2 2 2 65 3" xfId="13785" xr:uid="{00000000-0005-0000-0000-0000FC1B0000}"/>
    <cellStyle name="Normal 2 2 2 2 66" xfId="4676" xr:uid="{00000000-0005-0000-0000-0000FD1B0000}"/>
    <cellStyle name="Normal 2 2 2 2 66 2" xfId="4677" xr:uid="{00000000-0005-0000-0000-0000FE1B0000}"/>
    <cellStyle name="Normal 2 2 2 2 66 2 2" xfId="13786" xr:uid="{00000000-0005-0000-0000-0000FF1B0000}"/>
    <cellStyle name="Normal 2 2 2 2 66 3" xfId="13787" xr:uid="{00000000-0005-0000-0000-0000001C0000}"/>
    <cellStyle name="Normal 2 2 2 2 67" xfId="4678" xr:uid="{00000000-0005-0000-0000-0000011C0000}"/>
    <cellStyle name="Normal 2 2 2 2 67 2" xfId="4679" xr:uid="{00000000-0005-0000-0000-0000021C0000}"/>
    <cellStyle name="Normal 2 2 2 2 67 2 2" xfId="13788" xr:uid="{00000000-0005-0000-0000-0000031C0000}"/>
    <cellStyle name="Normal 2 2 2 2 67 3" xfId="13789" xr:uid="{00000000-0005-0000-0000-0000041C0000}"/>
    <cellStyle name="Normal 2 2 2 2 68" xfId="4680" xr:uid="{00000000-0005-0000-0000-0000051C0000}"/>
    <cellStyle name="Normal 2 2 2 2 68 2" xfId="4681" xr:uid="{00000000-0005-0000-0000-0000061C0000}"/>
    <cellStyle name="Normal 2 2 2 2 68 2 2" xfId="13790" xr:uid="{00000000-0005-0000-0000-0000071C0000}"/>
    <cellStyle name="Normal 2 2 2 2 68 3" xfId="13791" xr:uid="{00000000-0005-0000-0000-0000081C0000}"/>
    <cellStyle name="Normal 2 2 2 2 69" xfId="4682" xr:uid="{00000000-0005-0000-0000-0000091C0000}"/>
    <cellStyle name="Normal 2 2 2 2 69 2" xfId="4683" xr:uid="{00000000-0005-0000-0000-00000A1C0000}"/>
    <cellStyle name="Normal 2 2 2 2 69 2 2" xfId="13792" xr:uid="{00000000-0005-0000-0000-00000B1C0000}"/>
    <cellStyle name="Normal 2 2 2 2 69 3" xfId="13793" xr:uid="{00000000-0005-0000-0000-00000C1C0000}"/>
    <cellStyle name="Normal 2 2 2 2 7" xfId="4684" xr:uid="{00000000-0005-0000-0000-00000D1C0000}"/>
    <cellStyle name="Normal 2 2 2 2 7 2" xfId="4685" xr:uid="{00000000-0005-0000-0000-00000E1C0000}"/>
    <cellStyle name="Normal 2 2 2 2 7 2 2" xfId="13794" xr:uid="{00000000-0005-0000-0000-00000F1C0000}"/>
    <cellStyle name="Normal 2 2 2 2 7 3" xfId="4686" xr:uid="{00000000-0005-0000-0000-0000101C0000}"/>
    <cellStyle name="Normal 2 2 2 2 7 3 2" xfId="13795" xr:uid="{00000000-0005-0000-0000-0000111C0000}"/>
    <cellStyle name="Normal 2 2 2 2 7 4" xfId="13796" xr:uid="{00000000-0005-0000-0000-0000121C0000}"/>
    <cellStyle name="Normal 2 2 2 2 70" xfId="4687" xr:uid="{00000000-0005-0000-0000-0000131C0000}"/>
    <cellStyle name="Normal 2 2 2 2 70 2" xfId="4688" xr:uid="{00000000-0005-0000-0000-0000141C0000}"/>
    <cellStyle name="Normal 2 2 2 2 70 2 2" xfId="13797" xr:uid="{00000000-0005-0000-0000-0000151C0000}"/>
    <cellStyle name="Normal 2 2 2 2 70 3" xfId="13798" xr:uid="{00000000-0005-0000-0000-0000161C0000}"/>
    <cellStyle name="Normal 2 2 2 2 71" xfId="4689" xr:uid="{00000000-0005-0000-0000-0000171C0000}"/>
    <cellStyle name="Normal 2 2 2 2 71 2" xfId="4690" xr:uid="{00000000-0005-0000-0000-0000181C0000}"/>
    <cellStyle name="Normal 2 2 2 2 71 2 2" xfId="13799" xr:uid="{00000000-0005-0000-0000-0000191C0000}"/>
    <cellStyle name="Normal 2 2 2 2 71 3" xfId="13800" xr:uid="{00000000-0005-0000-0000-00001A1C0000}"/>
    <cellStyle name="Normal 2 2 2 2 72" xfId="4691" xr:uid="{00000000-0005-0000-0000-00001B1C0000}"/>
    <cellStyle name="Normal 2 2 2 2 72 2" xfId="4692" xr:uid="{00000000-0005-0000-0000-00001C1C0000}"/>
    <cellStyle name="Normal 2 2 2 2 72 2 2" xfId="13801" xr:uid="{00000000-0005-0000-0000-00001D1C0000}"/>
    <cellStyle name="Normal 2 2 2 2 72 3" xfId="13802" xr:uid="{00000000-0005-0000-0000-00001E1C0000}"/>
    <cellStyle name="Normal 2 2 2 2 73" xfId="4693" xr:uid="{00000000-0005-0000-0000-00001F1C0000}"/>
    <cellStyle name="Normal 2 2 2 2 73 2" xfId="4694" xr:uid="{00000000-0005-0000-0000-0000201C0000}"/>
    <cellStyle name="Normal 2 2 2 2 73 2 2" xfId="13803" xr:uid="{00000000-0005-0000-0000-0000211C0000}"/>
    <cellStyle name="Normal 2 2 2 2 73 3" xfId="13804" xr:uid="{00000000-0005-0000-0000-0000221C0000}"/>
    <cellStyle name="Normal 2 2 2 2 74" xfId="4695" xr:uid="{00000000-0005-0000-0000-0000231C0000}"/>
    <cellStyle name="Normal 2 2 2 2 74 2" xfId="4696" xr:uid="{00000000-0005-0000-0000-0000241C0000}"/>
    <cellStyle name="Normal 2 2 2 2 74 2 2" xfId="13805" xr:uid="{00000000-0005-0000-0000-0000251C0000}"/>
    <cellStyle name="Normal 2 2 2 2 74 3" xfId="13806" xr:uid="{00000000-0005-0000-0000-0000261C0000}"/>
    <cellStyle name="Normal 2 2 2 2 75" xfId="4697" xr:uid="{00000000-0005-0000-0000-0000271C0000}"/>
    <cellStyle name="Normal 2 2 2 2 75 2" xfId="4698" xr:uid="{00000000-0005-0000-0000-0000281C0000}"/>
    <cellStyle name="Normal 2 2 2 2 75 2 2" xfId="13807" xr:uid="{00000000-0005-0000-0000-0000291C0000}"/>
    <cellStyle name="Normal 2 2 2 2 75 3" xfId="13808" xr:uid="{00000000-0005-0000-0000-00002A1C0000}"/>
    <cellStyle name="Normal 2 2 2 2 76" xfId="4699" xr:uid="{00000000-0005-0000-0000-00002B1C0000}"/>
    <cellStyle name="Normal 2 2 2 2 76 2" xfId="4700" xr:uid="{00000000-0005-0000-0000-00002C1C0000}"/>
    <cellStyle name="Normal 2 2 2 2 76 2 2" xfId="13809" xr:uid="{00000000-0005-0000-0000-00002D1C0000}"/>
    <cellStyle name="Normal 2 2 2 2 76 3" xfId="13810" xr:uid="{00000000-0005-0000-0000-00002E1C0000}"/>
    <cellStyle name="Normal 2 2 2 2 77" xfId="4701" xr:uid="{00000000-0005-0000-0000-00002F1C0000}"/>
    <cellStyle name="Normal 2 2 2 2 77 2" xfId="4702" xr:uid="{00000000-0005-0000-0000-0000301C0000}"/>
    <cellStyle name="Normal 2 2 2 2 77 2 2" xfId="13811" xr:uid="{00000000-0005-0000-0000-0000311C0000}"/>
    <cellStyle name="Normal 2 2 2 2 77 3" xfId="13812" xr:uid="{00000000-0005-0000-0000-0000321C0000}"/>
    <cellStyle name="Normal 2 2 2 2 78" xfId="4703" xr:uid="{00000000-0005-0000-0000-0000331C0000}"/>
    <cellStyle name="Normal 2 2 2 2 78 2" xfId="4704" xr:uid="{00000000-0005-0000-0000-0000341C0000}"/>
    <cellStyle name="Normal 2 2 2 2 78 2 2" xfId="13813" xr:uid="{00000000-0005-0000-0000-0000351C0000}"/>
    <cellStyle name="Normal 2 2 2 2 78 3" xfId="13814" xr:uid="{00000000-0005-0000-0000-0000361C0000}"/>
    <cellStyle name="Normal 2 2 2 2 79" xfId="4705" xr:uid="{00000000-0005-0000-0000-0000371C0000}"/>
    <cellStyle name="Normal 2 2 2 2 79 2" xfId="4706" xr:uid="{00000000-0005-0000-0000-0000381C0000}"/>
    <cellStyle name="Normal 2 2 2 2 79 2 2" xfId="13815" xr:uid="{00000000-0005-0000-0000-0000391C0000}"/>
    <cellStyle name="Normal 2 2 2 2 79 3" xfId="13816" xr:uid="{00000000-0005-0000-0000-00003A1C0000}"/>
    <cellStyle name="Normal 2 2 2 2 8" xfId="4707" xr:uid="{00000000-0005-0000-0000-00003B1C0000}"/>
    <cellStyle name="Normal 2 2 2 2 8 2" xfId="4708" xr:uid="{00000000-0005-0000-0000-00003C1C0000}"/>
    <cellStyle name="Normal 2 2 2 2 8 2 2" xfId="13817" xr:uid="{00000000-0005-0000-0000-00003D1C0000}"/>
    <cellStyle name="Normal 2 2 2 2 8 3" xfId="4709" xr:uid="{00000000-0005-0000-0000-00003E1C0000}"/>
    <cellStyle name="Normal 2 2 2 2 8 3 2" xfId="13818" xr:uid="{00000000-0005-0000-0000-00003F1C0000}"/>
    <cellStyle name="Normal 2 2 2 2 8 4" xfId="13819" xr:uid="{00000000-0005-0000-0000-0000401C0000}"/>
    <cellStyle name="Normal 2 2 2 2 80" xfId="4710" xr:uid="{00000000-0005-0000-0000-0000411C0000}"/>
    <cellStyle name="Normal 2 2 2 2 80 2" xfId="4711" xr:uid="{00000000-0005-0000-0000-0000421C0000}"/>
    <cellStyle name="Normal 2 2 2 2 80 2 2" xfId="13820" xr:uid="{00000000-0005-0000-0000-0000431C0000}"/>
    <cellStyle name="Normal 2 2 2 2 80 3" xfId="13821" xr:uid="{00000000-0005-0000-0000-0000441C0000}"/>
    <cellStyle name="Normal 2 2 2 2 81" xfId="4712" xr:uid="{00000000-0005-0000-0000-0000451C0000}"/>
    <cellStyle name="Normal 2 2 2 2 81 2" xfId="4713" xr:uid="{00000000-0005-0000-0000-0000461C0000}"/>
    <cellStyle name="Normal 2 2 2 2 81 2 2" xfId="13822" xr:uid="{00000000-0005-0000-0000-0000471C0000}"/>
    <cellStyle name="Normal 2 2 2 2 81 3" xfId="13823" xr:uid="{00000000-0005-0000-0000-0000481C0000}"/>
    <cellStyle name="Normal 2 2 2 2 82" xfId="4714" xr:uid="{00000000-0005-0000-0000-0000491C0000}"/>
    <cellStyle name="Normal 2 2 2 2 82 2" xfId="4715" xr:uid="{00000000-0005-0000-0000-00004A1C0000}"/>
    <cellStyle name="Normal 2 2 2 2 82 2 2" xfId="13824" xr:uid="{00000000-0005-0000-0000-00004B1C0000}"/>
    <cellStyle name="Normal 2 2 2 2 82 3" xfId="13825" xr:uid="{00000000-0005-0000-0000-00004C1C0000}"/>
    <cellStyle name="Normal 2 2 2 2 83" xfId="4716" xr:uid="{00000000-0005-0000-0000-00004D1C0000}"/>
    <cellStyle name="Normal 2 2 2 2 83 2" xfId="4717" xr:uid="{00000000-0005-0000-0000-00004E1C0000}"/>
    <cellStyle name="Normal 2 2 2 2 83 2 2" xfId="13826" xr:uid="{00000000-0005-0000-0000-00004F1C0000}"/>
    <cellStyle name="Normal 2 2 2 2 83 3" xfId="13827" xr:uid="{00000000-0005-0000-0000-0000501C0000}"/>
    <cellStyle name="Normal 2 2 2 2 84" xfId="4718" xr:uid="{00000000-0005-0000-0000-0000511C0000}"/>
    <cellStyle name="Normal 2 2 2 2 84 2" xfId="4719" xr:uid="{00000000-0005-0000-0000-0000521C0000}"/>
    <cellStyle name="Normal 2 2 2 2 84 2 2" xfId="13828" xr:uid="{00000000-0005-0000-0000-0000531C0000}"/>
    <cellStyle name="Normal 2 2 2 2 84 3" xfId="13829" xr:uid="{00000000-0005-0000-0000-0000541C0000}"/>
    <cellStyle name="Normal 2 2 2 2 85" xfId="4720" xr:uid="{00000000-0005-0000-0000-0000551C0000}"/>
    <cellStyle name="Normal 2 2 2 2 85 2" xfId="4721" xr:uid="{00000000-0005-0000-0000-0000561C0000}"/>
    <cellStyle name="Normal 2 2 2 2 85 2 2" xfId="13830" xr:uid="{00000000-0005-0000-0000-0000571C0000}"/>
    <cellStyle name="Normal 2 2 2 2 85 3" xfId="13831" xr:uid="{00000000-0005-0000-0000-0000581C0000}"/>
    <cellStyle name="Normal 2 2 2 2 86" xfId="4722" xr:uid="{00000000-0005-0000-0000-0000591C0000}"/>
    <cellStyle name="Normal 2 2 2 2 86 2" xfId="4723" xr:uid="{00000000-0005-0000-0000-00005A1C0000}"/>
    <cellStyle name="Normal 2 2 2 2 86 2 2" xfId="13832" xr:uid="{00000000-0005-0000-0000-00005B1C0000}"/>
    <cellStyle name="Normal 2 2 2 2 86 3" xfId="13833" xr:uid="{00000000-0005-0000-0000-00005C1C0000}"/>
    <cellStyle name="Normal 2 2 2 2 87" xfId="4724" xr:uid="{00000000-0005-0000-0000-00005D1C0000}"/>
    <cellStyle name="Normal 2 2 2 2 87 2" xfId="4725" xr:uid="{00000000-0005-0000-0000-00005E1C0000}"/>
    <cellStyle name="Normal 2 2 2 2 87 2 2" xfId="13834" xr:uid="{00000000-0005-0000-0000-00005F1C0000}"/>
    <cellStyle name="Normal 2 2 2 2 87 3" xfId="13835" xr:uid="{00000000-0005-0000-0000-0000601C0000}"/>
    <cellStyle name="Normal 2 2 2 2 88" xfId="4726" xr:uid="{00000000-0005-0000-0000-0000611C0000}"/>
    <cellStyle name="Normal 2 2 2 2 88 2" xfId="4727" xr:uid="{00000000-0005-0000-0000-0000621C0000}"/>
    <cellStyle name="Normal 2 2 2 2 88 2 2" xfId="13836" xr:uid="{00000000-0005-0000-0000-0000631C0000}"/>
    <cellStyle name="Normal 2 2 2 2 88 3" xfId="13837" xr:uid="{00000000-0005-0000-0000-0000641C0000}"/>
    <cellStyle name="Normal 2 2 2 2 89" xfId="4728" xr:uid="{00000000-0005-0000-0000-0000651C0000}"/>
    <cellStyle name="Normal 2 2 2 2 89 2" xfId="4729" xr:uid="{00000000-0005-0000-0000-0000661C0000}"/>
    <cellStyle name="Normal 2 2 2 2 89 2 2" xfId="13838" xr:uid="{00000000-0005-0000-0000-0000671C0000}"/>
    <cellStyle name="Normal 2 2 2 2 89 3" xfId="13839" xr:uid="{00000000-0005-0000-0000-0000681C0000}"/>
    <cellStyle name="Normal 2 2 2 2 9" xfId="4730" xr:uid="{00000000-0005-0000-0000-0000691C0000}"/>
    <cellStyle name="Normal 2 2 2 2 9 2" xfId="4731" xr:uid="{00000000-0005-0000-0000-00006A1C0000}"/>
    <cellStyle name="Normal 2 2 2 2 9 2 2" xfId="13840" xr:uid="{00000000-0005-0000-0000-00006B1C0000}"/>
    <cellStyle name="Normal 2 2 2 2 9 3" xfId="4732" xr:uid="{00000000-0005-0000-0000-00006C1C0000}"/>
    <cellStyle name="Normal 2 2 2 2 9 3 2" xfId="13841" xr:uid="{00000000-0005-0000-0000-00006D1C0000}"/>
    <cellStyle name="Normal 2 2 2 2 9 4" xfId="13842" xr:uid="{00000000-0005-0000-0000-00006E1C0000}"/>
    <cellStyle name="Normal 2 2 2 2 90" xfId="4733" xr:uid="{00000000-0005-0000-0000-00006F1C0000}"/>
    <cellStyle name="Normal 2 2 2 2 90 2" xfId="4734" xr:uid="{00000000-0005-0000-0000-0000701C0000}"/>
    <cellStyle name="Normal 2 2 2 2 90 2 2" xfId="13843" xr:uid="{00000000-0005-0000-0000-0000711C0000}"/>
    <cellStyle name="Normal 2 2 2 2 90 3" xfId="13844" xr:uid="{00000000-0005-0000-0000-0000721C0000}"/>
    <cellStyle name="Normal 2 2 2 2 91" xfId="4735" xr:uid="{00000000-0005-0000-0000-0000731C0000}"/>
    <cellStyle name="Normal 2 2 2 2 91 2" xfId="4736" xr:uid="{00000000-0005-0000-0000-0000741C0000}"/>
    <cellStyle name="Normal 2 2 2 2 91 2 2" xfId="13845" xr:uid="{00000000-0005-0000-0000-0000751C0000}"/>
    <cellStyle name="Normal 2 2 2 2 91 3" xfId="13846" xr:uid="{00000000-0005-0000-0000-0000761C0000}"/>
    <cellStyle name="Normal 2 2 2 2 92" xfId="4737" xr:uid="{00000000-0005-0000-0000-0000771C0000}"/>
    <cellStyle name="Normal 2 2 2 2 92 2" xfId="4738" xr:uid="{00000000-0005-0000-0000-0000781C0000}"/>
    <cellStyle name="Normal 2 2 2 2 92 2 2" xfId="13847" xr:uid="{00000000-0005-0000-0000-0000791C0000}"/>
    <cellStyle name="Normal 2 2 2 2 92 3" xfId="13848" xr:uid="{00000000-0005-0000-0000-00007A1C0000}"/>
    <cellStyle name="Normal 2 2 2 2 93" xfId="4739" xr:uid="{00000000-0005-0000-0000-00007B1C0000}"/>
    <cellStyle name="Normal 2 2 2 2 93 2" xfId="4740" xr:uid="{00000000-0005-0000-0000-00007C1C0000}"/>
    <cellStyle name="Normal 2 2 2 2 93 2 2" xfId="13849" xr:uid="{00000000-0005-0000-0000-00007D1C0000}"/>
    <cellStyle name="Normal 2 2 2 2 93 3" xfId="13850" xr:uid="{00000000-0005-0000-0000-00007E1C0000}"/>
    <cellStyle name="Normal 2 2 2 2 94" xfId="4741" xr:uid="{00000000-0005-0000-0000-00007F1C0000}"/>
    <cellStyle name="Normal 2 2 2 2 94 2" xfId="4742" xr:uid="{00000000-0005-0000-0000-0000801C0000}"/>
    <cellStyle name="Normal 2 2 2 2 94 2 2" xfId="13851" xr:uid="{00000000-0005-0000-0000-0000811C0000}"/>
    <cellStyle name="Normal 2 2 2 2 94 3" xfId="13852" xr:uid="{00000000-0005-0000-0000-0000821C0000}"/>
    <cellStyle name="Normal 2 2 2 2 95" xfId="4743" xr:uid="{00000000-0005-0000-0000-0000831C0000}"/>
    <cellStyle name="Normal 2 2 2 2 95 2" xfId="4744" xr:uid="{00000000-0005-0000-0000-0000841C0000}"/>
    <cellStyle name="Normal 2 2 2 2 95 2 2" xfId="13853" xr:uid="{00000000-0005-0000-0000-0000851C0000}"/>
    <cellStyle name="Normal 2 2 2 2 95 3" xfId="13854" xr:uid="{00000000-0005-0000-0000-0000861C0000}"/>
    <cellStyle name="Normal 2 2 2 2 96" xfId="4745" xr:uid="{00000000-0005-0000-0000-0000871C0000}"/>
    <cellStyle name="Normal 2 2 2 2 96 2" xfId="4746" xr:uid="{00000000-0005-0000-0000-0000881C0000}"/>
    <cellStyle name="Normal 2 2 2 2 96 2 2" xfId="13855" xr:uid="{00000000-0005-0000-0000-0000891C0000}"/>
    <cellStyle name="Normal 2 2 2 2 96 3" xfId="13856" xr:uid="{00000000-0005-0000-0000-00008A1C0000}"/>
    <cellStyle name="Normal 2 2 2 2 97" xfId="4747" xr:uid="{00000000-0005-0000-0000-00008B1C0000}"/>
    <cellStyle name="Normal 2 2 2 2 97 2" xfId="4748" xr:uid="{00000000-0005-0000-0000-00008C1C0000}"/>
    <cellStyle name="Normal 2 2 2 2 97 2 2" xfId="13857" xr:uid="{00000000-0005-0000-0000-00008D1C0000}"/>
    <cellStyle name="Normal 2 2 2 2 97 3" xfId="13858" xr:uid="{00000000-0005-0000-0000-00008E1C0000}"/>
    <cellStyle name="Normal 2 2 2 2 98" xfId="4749" xr:uid="{00000000-0005-0000-0000-00008F1C0000}"/>
    <cellStyle name="Normal 2 2 2 2 98 2" xfId="4750" xr:uid="{00000000-0005-0000-0000-0000901C0000}"/>
    <cellStyle name="Normal 2 2 2 2 98 2 2" xfId="13859" xr:uid="{00000000-0005-0000-0000-0000911C0000}"/>
    <cellStyle name="Normal 2 2 2 2 98 3" xfId="13860" xr:uid="{00000000-0005-0000-0000-0000921C0000}"/>
    <cellStyle name="Normal 2 2 2 2 99" xfId="4751" xr:uid="{00000000-0005-0000-0000-0000931C0000}"/>
    <cellStyle name="Normal 2 2 2 2 99 2" xfId="4752" xr:uid="{00000000-0005-0000-0000-0000941C0000}"/>
    <cellStyle name="Normal 2 2 2 2 99 2 2" xfId="13861" xr:uid="{00000000-0005-0000-0000-0000951C0000}"/>
    <cellStyle name="Normal 2 2 2 2 99 3" xfId="13862" xr:uid="{00000000-0005-0000-0000-0000961C0000}"/>
    <cellStyle name="Normal 2 2 2 20" xfId="4753" xr:uid="{00000000-0005-0000-0000-0000971C0000}"/>
    <cellStyle name="Normal 2 2 2 20 2" xfId="13863" xr:uid="{00000000-0005-0000-0000-0000981C0000}"/>
    <cellStyle name="Normal 2 2 2 20 3" xfId="13864" xr:uid="{00000000-0005-0000-0000-0000991C0000}"/>
    <cellStyle name="Normal 2 2 2 21" xfId="4754" xr:uid="{00000000-0005-0000-0000-00009A1C0000}"/>
    <cellStyle name="Normal 2 2 2 21 2" xfId="13865" xr:uid="{00000000-0005-0000-0000-00009B1C0000}"/>
    <cellStyle name="Normal 2 2 2 21 3" xfId="13866" xr:uid="{00000000-0005-0000-0000-00009C1C0000}"/>
    <cellStyle name="Normal 2 2 2 22" xfId="4755" xr:uid="{00000000-0005-0000-0000-00009D1C0000}"/>
    <cellStyle name="Normal 2 2 2 22 2" xfId="13867" xr:uid="{00000000-0005-0000-0000-00009E1C0000}"/>
    <cellStyle name="Normal 2 2 2 22 3" xfId="13868" xr:uid="{00000000-0005-0000-0000-00009F1C0000}"/>
    <cellStyle name="Normal 2 2 2 23" xfId="4756" xr:uid="{00000000-0005-0000-0000-0000A01C0000}"/>
    <cellStyle name="Normal 2 2 2 23 2" xfId="13869" xr:uid="{00000000-0005-0000-0000-0000A11C0000}"/>
    <cellStyle name="Normal 2 2 2 23 3" xfId="13870" xr:uid="{00000000-0005-0000-0000-0000A21C0000}"/>
    <cellStyle name="Normal 2 2 2 24" xfId="4757" xr:uid="{00000000-0005-0000-0000-0000A31C0000}"/>
    <cellStyle name="Normal 2 2 2 24 2" xfId="13871" xr:uid="{00000000-0005-0000-0000-0000A41C0000}"/>
    <cellStyle name="Normal 2 2 2 24 3" xfId="13872" xr:uid="{00000000-0005-0000-0000-0000A51C0000}"/>
    <cellStyle name="Normal 2 2 2 25" xfId="4758" xr:uid="{00000000-0005-0000-0000-0000A61C0000}"/>
    <cellStyle name="Normal 2 2 2 25 2" xfId="13873" xr:uid="{00000000-0005-0000-0000-0000A71C0000}"/>
    <cellStyle name="Normal 2 2 2 25 3" xfId="13874" xr:uid="{00000000-0005-0000-0000-0000A81C0000}"/>
    <cellStyle name="Normal 2 2 2 26" xfId="4759" xr:uid="{00000000-0005-0000-0000-0000A91C0000}"/>
    <cellStyle name="Normal 2 2 2 26 2" xfId="13875" xr:uid="{00000000-0005-0000-0000-0000AA1C0000}"/>
    <cellStyle name="Normal 2 2 2 26 3" xfId="13876" xr:uid="{00000000-0005-0000-0000-0000AB1C0000}"/>
    <cellStyle name="Normal 2 2 2 27" xfId="4760" xr:uid="{00000000-0005-0000-0000-0000AC1C0000}"/>
    <cellStyle name="Normal 2 2 2 27 2" xfId="13877" xr:uid="{00000000-0005-0000-0000-0000AD1C0000}"/>
    <cellStyle name="Normal 2 2 2 27 3" xfId="13878" xr:uid="{00000000-0005-0000-0000-0000AE1C0000}"/>
    <cellStyle name="Normal 2 2 2 28" xfId="4761" xr:uid="{00000000-0005-0000-0000-0000AF1C0000}"/>
    <cellStyle name="Normal 2 2 2 28 2" xfId="13879" xr:uid="{00000000-0005-0000-0000-0000B01C0000}"/>
    <cellStyle name="Normal 2 2 2 28 3" xfId="13880" xr:uid="{00000000-0005-0000-0000-0000B11C0000}"/>
    <cellStyle name="Normal 2 2 2 29" xfId="4762" xr:uid="{00000000-0005-0000-0000-0000B21C0000}"/>
    <cellStyle name="Normal 2 2 2 29 2" xfId="13881" xr:uid="{00000000-0005-0000-0000-0000B31C0000}"/>
    <cellStyle name="Normal 2 2 2 29 3" xfId="13882" xr:uid="{00000000-0005-0000-0000-0000B41C0000}"/>
    <cellStyle name="Normal 2 2 2 3" xfId="4763" xr:uid="{00000000-0005-0000-0000-0000B51C0000}"/>
    <cellStyle name="Normal 2 2 2 3 2" xfId="4764" xr:uid="{00000000-0005-0000-0000-0000B61C0000}"/>
    <cellStyle name="Normal 2 2 2 3 2 2" xfId="4765" xr:uid="{00000000-0005-0000-0000-0000B71C0000}"/>
    <cellStyle name="Normal 2 2 2 3 2 2 2" xfId="13883" xr:uid="{00000000-0005-0000-0000-0000B81C0000}"/>
    <cellStyle name="Normal 2 2 2 3 2 3" xfId="13884" xr:uid="{00000000-0005-0000-0000-0000B91C0000}"/>
    <cellStyle name="Normal 2 2 2 3 3" xfId="4766" xr:uid="{00000000-0005-0000-0000-0000BA1C0000}"/>
    <cellStyle name="Normal 2 2 2 3 3 2" xfId="4767" xr:uid="{00000000-0005-0000-0000-0000BB1C0000}"/>
    <cellStyle name="Normal 2 2 2 3 3 2 2" xfId="13885" xr:uid="{00000000-0005-0000-0000-0000BC1C0000}"/>
    <cellStyle name="Normal 2 2 2 3 3 3" xfId="13886" xr:uid="{00000000-0005-0000-0000-0000BD1C0000}"/>
    <cellStyle name="Normal 2 2 2 3 4" xfId="4768" xr:uid="{00000000-0005-0000-0000-0000BE1C0000}"/>
    <cellStyle name="Normal 2 2 2 3 4 2" xfId="13887" xr:uid="{00000000-0005-0000-0000-0000BF1C0000}"/>
    <cellStyle name="Normal 2 2 2 3 5" xfId="13888" xr:uid="{00000000-0005-0000-0000-0000C01C0000}"/>
    <cellStyle name="Normal 2 2 2 30" xfId="4769" xr:uid="{00000000-0005-0000-0000-0000C11C0000}"/>
    <cellStyle name="Normal 2 2 2 30 2" xfId="13889" xr:uid="{00000000-0005-0000-0000-0000C21C0000}"/>
    <cellStyle name="Normal 2 2 2 30 3" xfId="13890" xr:uid="{00000000-0005-0000-0000-0000C31C0000}"/>
    <cellStyle name="Normal 2 2 2 31" xfId="4770" xr:uid="{00000000-0005-0000-0000-0000C41C0000}"/>
    <cellStyle name="Normal 2 2 2 31 2" xfId="13891" xr:uid="{00000000-0005-0000-0000-0000C51C0000}"/>
    <cellStyle name="Normal 2 2 2 31 3" xfId="13892" xr:uid="{00000000-0005-0000-0000-0000C61C0000}"/>
    <cellStyle name="Normal 2 2 2 32" xfId="4771" xr:uid="{00000000-0005-0000-0000-0000C71C0000}"/>
    <cellStyle name="Normal 2 2 2 32 2" xfId="13893" xr:uid="{00000000-0005-0000-0000-0000C81C0000}"/>
    <cellStyle name="Normal 2 2 2 32 3" xfId="13894" xr:uid="{00000000-0005-0000-0000-0000C91C0000}"/>
    <cellStyle name="Normal 2 2 2 33" xfId="4772" xr:uid="{00000000-0005-0000-0000-0000CA1C0000}"/>
    <cellStyle name="Normal 2 2 2 33 2" xfId="13895" xr:uid="{00000000-0005-0000-0000-0000CB1C0000}"/>
    <cellStyle name="Normal 2 2 2 33 3" xfId="13896" xr:uid="{00000000-0005-0000-0000-0000CC1C0000}"/>
    <cellStyle name="Normal 2 2 2 34" xfId="4773" xr:uid="{00000000-0005-0000-0000-0000CD1C0000}"/>
    <cellStyle name="Normal 2 2 2 34 2" xfId="13897" xr:uid="{00000000-0005-0000-0000-0000CE1C0000}"/>
    <cellStyle name="Normal 2 2 2 34 3" xfId="13898" xr:uid="{00000000-0005-0000-0000-0000CF1C0000}"/>
    <cellStyle name="Normal 2 2 2 35" xfId="4774" xr:uid="{00000000-0005-0000-0000-0000D01C0000}"/>
    <cellStyle name="Normal 2 2 2 35 2" xfId="13899" xr:uid="{00000000-0005-0000-0000-0000D11C0000}"/>
    <cellStyle name="Normal 2 2 2 35 3" xfId="13900" xr:uid="{00000000-0005-0000-0000-0000D21C0000}"/>
    <cellStyle name="Normal 2 2 2 36" xfId="4775" xr:uid="{00000000-0005-0000-0000-0000D31C0000}"/>
    <cellStyle name="Normal 2 2 2 36 2" xfId="13901" xr:uid="{00000000-0005-0000-0000-0000D41C0000}"/>
    <cellStyle name="Normal 2 2 2 36 3" xfId="13902" xr:uid="{00000000-0005-0000-0000-0000D51C0000}"/>
    <cellStyle name="Normal 2 2 2 37" xfId="4776" xr:uid="{00000000-0005-0000-0000-0000D61C0000}"/>
    <cellStyle name="Normal 2 2 2 37 2" xfId="13903" xr:uid="{00000000-0005-0000-0000-0000D71C0000}"/>
    <cellStyle name="Normal 2 2 2 37 3" xfId="13904" xr:uid="{00000000-0005-0000-0000-0000D81C0000}"/>
    <cellStyle name="Normal 2 2 2 38" xfId="4777" xr:uid="{00000000-0005-0000-0000-0000D91C0000}"/>
    <cellStyle name="Normal 2 2 2 38 2" xfId="13905" xr:uid="{00000000-0005-0000-0000-0000DA1C0000}"/>
    <cellStyle name="Normal 2 2 2 38 3" xfId="13906" xr:uid="{00000000-0005-0000-0000-0000DB1C0000}"/>
    <cellStyle name="Normal 2 2 2 39" xfId="4778" xr:uid="{00000000-0005-0000-0000-0000DC1C0000}"/>
    <cellStyle name="Normal 2 2 2 39 2" xfId="13907" xr:uid="{00000000-0005-0000-0000-0000DD1C0000}"/>
    <cellStyle name="Normal 2 2 2 39 3" xfId="13908" xr:uid="{00000000-0005-0000-0000-0000DE1C0000}"/>
    <cellStyle name="Normal 2 2 2 4" xfId="4779" xr:uid="{00000000-0005-0000-0000-0000DF1C0000}"/>
    <cellStyle name="Normal 2 2 2 4 2" xfId="4780" xr:uid="{00000000-0005-0000-0000-0000E01C0000}"/>
    <cellStyle name="Normal 2 2 2 4 2 2" xfId="4781" xr:uid="{00000000-0005-0000-0000-0000E11C0000}"/>
    <cellStyle name="Normal 2 2 2 4 2 2 2" xfId="13909" xr:uid="{00000000-0005-0000-0000-0000E21C0000}"/>
    <cellStyle name="Normal 2 2 2 4 2 3" xfId="13910" xr:uid="{00000000-0005-0000-0000-0000E31C0000}"/>
    <cellStyle name="Normal 2 2 2 4 3" xfId="4782" xr:uid="{00000000-0005-0000-0000-0000E41C0000}"/>
    <cellStyle name="Normal 2 2 2 4 3 2" xfId="4783" xr:uid="{00000000-0005-0000-0000-0000E51C0000}"/>
    <cellStyle name="Normal 2 2 2 4 3 2 2" xfId="13911" xr:uid="{00000000-0005-0000-0000-0000E61C0000}"/>
    <cellStyle name="Normal 2 2 2 4 3 3" xfId="13912" xr:uid="{00000000-0005-0000-0000-0000E71C0000}"/>
    <cellStyle name="Normal 2 2 2 4 4" xfId="4784" xr:uid="{00000000-0005-0000-0000-0000E81C0000}"/>
    <cellStyle name="Normal 2 2 2 4 4 2" xfId="13913" xr:uid="{00000000-0005-0000-0000-0000E91C0000}"/>
    <cellStyle name="Normal 2 2 2 4 5" xfId="13914" xr:uid="{00000000-0005-0000-0000-0000EA1C0000}"/>
    <cellStyle name="Normal 2 2 2 40" xfId="4785" xr:uid="{00000000-0005-0000-0000-0000EB1C0000}"/>
    <cellStyle name="Normal 2 2 2 40 2" xfId="13915" xr:uid="{00000000-0005-0000-0000-0000EC1C0000}"/>
    <cellStyle name="Normal 2 2 2 40 3" xfId="13916" xr:uid="{00000000-0005-0000-0000-0000ED1C0000}"/>
    <cellStyle name="Normal 2 2 2 41" xfId="4786" xr:uid="{00000000-0005-0000-0000-0000EE1C0000}"/>
    <cellStyle name="Normal 2 2 2 41 2" xfId="13917" xr:uid="{00000000-0005-0000-0000-0000EF1C0000}"/>
    <cellStyle name="Normal 2 2 2 41 3" xfId="13918" xr:uid="{00000000-0005-0000-0000-0000F01C0000}"/>
    <cellStyle name="Normal 2 2 2 42" xfId="4787" xr:uid="{00000000-0005-0000-0000-0000F11C0000}"/>
    <cellStyle name="Normal 2 2 2 42 2" xfId="13919" xr:uid="{00000000-0005-0000-0000-0000F21C0000}"/>
    <cellStyle name="Normal 2 2 2 42 3" xfId="13920" xr:uid="{00000000-0005-0000-0000-0000F31C0000}"/>
    <cellStyle name="Normal 2 2 2 43" xfId="4788" xr:uid="{00000000-0005-0000-0000-0000F41C0000}"/>
    <cellStyle name="Normal 2 2 2 43 2" xfId="13921" xr:uid="{00000000-0005-0000-0000-0000F51C0000}"/>
    <cellStyle name="Normal 2 2 2 43 3" xfId="13922" xr:uid="{00000000-0005-0000-0000-0000F61C0000}"/>
    <cellStyle name="Normal 2 2 2 44" xfId="4789" xr:uid="{00000000-0005-0000-0000-0000F71C0000}"/>
    <cellStyle name="Normal 2 2 2 44 2" xfId="13923" xr:uid="{00000000-0005-0000-0000-0000F81C0000}"/>
    <cellStyle name="Normal 2 2 2 44 3" xfId="13924" xr:uid="{00000000-0005-0000-0000-0000F91C0000}"/>
    <cellStyle name="Normal 2 2 2 45" xfId="4790" xr:uid="{00000000-0005-0000-0000-0000FA1C0000}"/>
    <cellStyle name="Normal 2 2 2 45 2" xfId="13925" xr:uid="{00000000-0005-0000-0000-0000FB1C0000}"/>
    <cellStyle name="Normal 2 2 2 45 3" xfId="13926" xr:uid="{00000000-0005-0000-0000-0000FC1C0000}"/>
    <cellStyle name="Normal 2 2 2 46" xfId="4791" xr:uid="{00000000-0005-0000-0000-0000FD1C0000}"/>
    <cellStyle name="Normal 2 2 2 46 2" xfId="13927" xr:uid="{00000000-0005-0000-0000-0000FE1C0000}"/>
    <cellStyle name="Normal 2 2 2 46 3" xfId="13928" xr:uid="{00000000-0005-0000-0000-0000FF1C0000}"/>
    <cellStyle name="Normal 2 2 2 47" xfId="4792" xr:uid="{00000000-0005-0000-0000-0000001D0000}"/>
    <cellStyle name="Normal 2 2 2 47 2" xfId="13929" xr:uid="{00000000-0005-0000-0000-0000011D0000}"/>
    <cellStyle name="Normal 2 2 2 47 3" xfId="13930" xr:uid="{00000000-0005-0000-0000-0000021D0000}"/>
    <cellStyle name="Normal 2 2 2 48" xfId="4793" xr:uid="{00000000-0005-0000-0000-0000031D0000}"/>
    <cellStyle name="Normal 2 2 2 48 2" xfId="13931" xr:uid="{00000000-0005-0000-0000-0000041D0000}"/>
    <cellStyle name="Normal 2 2 2 48 3" xfId="13932" xr:uid="{00000000-0005-0000-0000-0000051D0000}"/>
    <cellStyle name="Normal 2 2 2 49" xfId="4794" xr:uid="{00000000-0005-0000-0000-0000061D0000}"/>
    <cellStyle name="Normal 2 2 2 49 2" xfId="13933" xr:uid="{00000000-0005-0000-0000-0000071D0000}"/>
    <cellStyle name="Normal 2 2 2 49 3" xfId="13934" xr:uid="{00000000-0005-0000-0000-0000081D0000}"/>
    <cellStyle name="Normal 2 2 2 5" xfId="4795" xr:uid="{00000000-0005-0000-0000-0000091D0000}"/>
    <cellStyle name="Normal 2 2 2 5 10" xfId="4796" xr:uid="{00000000-0005-0000-0000-00000A1D0000}"/>
    <cellStyle name="Normal 2 2 2 5 10 2" xfId="4797" xr:uid="{00000000-0005-0000-0000-00000B1D0000}"/>
    <cellStyle name="Normal 2 2 2 5 10 2 2" xfId="13935" xr:uid="{00000000-0005-0000-0000-00000C1D0000}"/>
    <cellStyle name="Normal 2 2 2 5 10 3" xfId="13936" xr:uid="{00000000-0005-0000-0000-00000D1D0000}"/>
    <cellStyle name="Normal 2 2 2 5 11" xfId="4798" xr:uid="{00000000-0005-0000-0000-00000E1D0000}"/>
    <cellStyle name="Normal 2 2 2 5 11 2" xfId="4799" xr:uid="{00000000-0005-0000-0000-00000F1D0000}"/>
    <cellStyle name="Normal 2 2 2 5 11 2 2" xfId="13937" xr:uid="{00000000-0005-0000-0000-0000101D0000}"/>
    <cellStyle name="Normal 2 2 2 5 11 3" xfId="13938" xr:uid="{00000000-0005-0000-0000-0000111D0000}"/>
    <cellStyle name="Normal 2 2 2 5 12" xfId="4800" xr:uid="{00000000-0005-0000-0000-0000121D0000}"/>
    <cellStyle name="Normal 2 2 2 5 12 2" xfId="4801" xr:uid="{00000000-0005-0000-0000-0000131D0000}"/>
    <cellStyle name="Normal 2 2 2 5 12 2 2" xfId="13939" xr:uid="{00000000-0005-0000-0000-0000141D0000}"/>
    <cellStyle name="Normal 2 2 2 5 12 3" xfId="13940" xr:uid="{00000000-0005-0000-0000-0000151D0000}"/>
    <cellStyle name="Normal 2 2 2 5 13" xfId="4802" xr:uid="{00000000-0005-0000-0000-0000161D0000}"/>
    <cellStyle name="Normal 2 2 2 5 13 2" xfId="4803" xr:uid="{00000000-0005-0000-0000-0000171D0000}"/>
    <cellStyle name="Normal 2 2 2 5 13 2 2" xfId="13941" xr:uid="{00000000-0005-0000-0000-0000181D0000}"/>
    <cellStyle name="Normal 2 2 2 5 13 3" xfId="13942" xr:uid="{00000000-0005-0000-0000-0000191D0000}"/>
    <cellStyle name="Normal 2 2 2 5 14" xfId="4804" xr:uid="{00000000-0005-0000-0000-00001A1D0000}"/>
    <cellStyle name="Normal 2 2 2 5 14 2" xfId="4805" xr:uid="{00000000-0005-0000-0000-00001B1D0000}"/>
    <cellStyle name="Normal 2 2 2 5 14 2 2" xfId="13943" xr:uid="{00000000-0005-0000-0000-00001C1D0000}"/>
    <cellStyle name="Normal 2 2 2 5 14 3" xfId="13944" xr:uid="{00000000-0005-0000-0000-00001D1D0000}"/>
    <cellStyle name="Normal 2 2 2 5 15" xfId="4806" xr:uid="{00000000-0005-0000-0000-00001E1D0000}"/>
    <cellStyle name="Normal 2 2 2 5 15 2" xfId="4807" xr:uid="{00000000-0005-0000-0000-00001F1D0000}"/>
    <cellStyle name="Normal 2 2 2 5 15 2 2" xfId="13945" xr:uid="{00000000-0005-0000-0000-0000201D0000}"/>
    <cellStyle name="Normal 2 2 2 5 15 3" xfId="13946" xr:uid="{00000000-0005-0000-0000-0000211D0000}"/>
    <cellStyle name="Normal 2 2 2 5 16" xfId="4808" xr:uid="{00000000-0005-0000-0000-0000221D0000}"/>
    <cellStyle name="Normal 2 2 2 5 16 2" xfId="4809" xr:uid="{00000000-0005-0000-0000-0000231D0000}"/>
    <cellStyle name="Normal 2 2 2 5 16 2 2" xfId="13947" xr:uid="{00000000-0005-0000-0000-0000241D0000}"/>
    <cellStyle name="Normal 2 2 2 5 16 3" xfId="13948" xr:uid="{00000000-0005-0000-0000-0000251D0000}"/>
    <cellStyle name="Normal 2 2 2 5 17" xfId="4810" xr:uid="{00000000-0005-0000-0000-0000261D0000}"/>
    <cellStyle name="Normal 2 2 2 5 17 2" xfId="4811" xr:uid="{00000000-0005-0000-0000-0000271D0000}"/>
    <cellStyle name="Normal 2 2 2 5 17 2 2" xfId="13949" xr:uid="{00000000-0005-0000-0000-0000281D0000}"/>
    <cellStyle name="Normal 2 2 2 5 17 3" xfId="13950" xr:uid="{00000000-0005-0000-0000-0000291D0000}"/>
    <cellStyle name="Normal 2 2 2 5 18" xfId="4812" xr:uid="{00000000-0005-0000-0000-00002A1D0000}"/>
    <cellStyle name="Normal 2 2 2 5 18 2" xfId="4813" xr:uid="{00000000-0005-0000-0000-00002B1D0000}"/>
    <cellStyle name="Normal 2 2 2 5 18 2 2" xfId="13951" xr:uid="{00000000-0005-0000-0000-00002C1D0000}"/>
    <cellStyle name="Normal 2 2 2 5 18 3" xfId="13952" xr:uid="{00000000-0005-0000-0000-00002D1D0000}"/>
    <cellStyle name="Normal 2 2 2 5 19" xfId="4814" xr:uid="{00000000-0005-0000-0000-00002E1D0000}"/>
    <cellStyle name="Normal 2 2 2 5 19 2" xfId="4815" xr:uid="{00000000-0005-0000-0000-00002F1D0000}"/>
    <cellStyle name="Normal 2 2 2 5 19 2 2" xfId="13953" xr:uid="{00000000-0005-0000-0000-0000301D0000}"/>
    <cellStyle name="Normal 2 2 2 5 19 3" xfId="13954" xr:uid="{00000000-0005-0000-0000-0000311D0000}"/>
    <cellStyle name="Normal 2 2 2 5 2" xfId="4816" xr:uid="{00000000-0005-0000-0000-0000321D0000}"/>
    <cellStyle name="Normal 2 2 2 5 2 10" xfId="13955" xr:uid="{00000000-0005-0000-0000-0000331D0000}"/>
    <cellStyle name="Normal 2 2 2 5 2 2" xfId="4817" xr:uid="{00000000-0005-0000-0000-0000341D0000}"/>
    <cellStyle name="Normal 2 2 2 5 2 2 2" xfId="4818" xr:uid="{00000000-0005-0000-0000-0000351D0000}"/>
    <cellStyle name="Normal 2 2 2 5 2 2 2 2" xfId="13956" xr:uid="{00000000-0005-0000-0000-0000361D0000}"/>
    <cellStyle name="Normal 2 2 2 5 2 2 2 3" xfId="13957" xr:uid="{00000000-0005-0000-0000-0000371D0000}"/>
    <cellStyle name="Normal 2 2 2 5 2 2 3" xfId="4819" xr:uid="{00000000-0005-0000-0000-0000381D0000}"/>
    <cellStyle name="Normal 2 2 2 5 2 2 3 2" xfId="13958" xr:uid="{00000000-0005-0000-0000-0000391D0000}"/>
    <cellStyle name="Normal 2 2 2 5 2 2 4" xfId="13959" xr:uid="{00000000-0005-0000-0000-00003A1D0000}"/>
    <cellStyle name="Normal 2 2 2 5 2 2 5" xfId="13960" xr:uid="{00000000-0005-0000-0000-00003B1D0000}"/>
    <cellStyle name="Normal 2 2 2 5 2 3" xfId="4820" xr:uid="{00000000-0005-0000-0000-00003C1D0000}"/>
    <cellStyle name="Normal 2 2 2 5 2 3 2" xfId="4821" xr:uid="{00000000-0005-0000-0000-00003D1D0000}"/>
    <cellStyle name="Normal 2 2 2 5 2 3 2 2" xfId="13961" xr:uid="{00000000-0005-0000-0000-00003E1D0000}"/>
    <cellStyle name="Normal 2 2 2 5 2 3 3" xfId="13962" xr:uid="{00000000-0005-0000-0000-00003F1D0000}"/>
    <cellStyle name="Normal 2 2 2 5 2 3 4" xfId="13963" xr:uid="{00000000-0005-0000-0000-0000401D0000}"/>
    <cellStyle name="Normal 2 2 2 5 2 3 5" xfId="13964" xr:uid="{00000000-0005-0000-0000-0000411D0000}"/>
    <cellStyle name="Normal 2 2 2 5 2 4" xfId="4822" xr:uid="{00000000-0005-0000-0000-0000421D0000}"/>
    <cellStyle name="Normal 2 2 2 5 2 4 2" xfId="4823" xr:uid="{00000000-0005-0000-0000-0000431D0000}"/>
    <cellStyle name="Normal 2 2 2 5 2 4 2 2" xfId="13965" xr:uid="{00000000-0005-0000-0000-0000441D0000}"/>
    <cellStyle name="Normal 2 2 2 5 2 4 3" xfId="13966" xr:uid="{00000000-0005-0000-0000-0000451D0000}"/>
    <cellStyle name="Normal 2 2 2 5 2 4 4" xfId="13967" xr:uid="{00000000-0005-0000-0000-0000461D0000}"/>
    <cellStyle name="Normal 2 2 2 5 2 4 5" xfId="13968" xr:uid="{00000000-0005-0000-0000-0000471D0000}"/>
    <cellStyle name="Normal 2 2 2 5 2 5" xfId="4824" xr:uid="{00000000-0005-0000-0000-0000481D0000}"/>
    <cellStyle name="Normal 2 2 2 5 2 5 2" xfId="4825" xr:uid="{00000000-0005-0000-0000-0000491D0000}"/>
    <cellStyle name="Normal 2 2 2 5 2 5 2 2" xfId="13969" xr:uid="{00000000-0005-0000-0000-00004A1D0000}"/>
    <cellStyle name="Normal 2 2 2 5 2 5 3" xfId="13970" xr:uid="{00000000-0005-0000-0000-00004B1D0000}"/>
    <cellStyle name="Normal 2 2 2 5 2 5 4" xfId="13971" xr:uid="{00000000-0005-0000-0000-00004C1D0000}"/>
    <cellStyle name="Normal 2 2 2 5 2 5 5" xfId="13972" xr:uid="{00000000-0005-0000-0000-00004D1D0000}"/>
    <cellStyle name="Normal 2 2 2 5 2 6" xfId="4826" xr:uid="{00000000-0005-0000-0000-00004E1D0000}"/>
    <cellStyle name="Normal 2 2 2 5 2 6 2" xfId="13973" xr:uid="{00000000-0005-0000-0000-00004F1D0000}"/>
    <cellStyle name="Normal 2 2 2 5 2 7" xfId="4827" xr:uid="{00000000-0005-0000-0000-0000501D0000}"/>
    <cellStyle name="Normal 2 2 2 5 2 7 2" xfId="13974" xr:uid="{00000000-0005-0000-0000-0000511D0000}"/>
    <cellStyle name="Normal 2 2 2 5 2 8" xfId="4828" xr:uid="{00000000-0005-0000-0000-0000521D0000}"/>
    <cellStyle name="Normal 2 2 2 5 2 8 2" xfId="13975" xr:uid="{00000000-0005-0000-0000-0000531D0000}"/>
    <cellStyle name="Normal 2 2 2 5 2 9" xfId="13976" xr:uid="{00000000-0005-0000-0000-0000541D0000}"/>
    <cellStyle name="Normal 2 2 2 5 20" xfId="4829" xr:uid="{00000000-0005-0000-0000-0000551D0000}"/>
    <cellStyle name="Normal 2 2 2 5 20 2" xfId="4830" xr:uid="{00000000-0005-0000-0000-0000561D0000}"/>
    <cellStyle name="Normal 2 2 2 5 20 2 2" xfId="13977" xr:uid="{00000000-0005-0000-0000-0000571D0000}"/>
    <cellStyle name="Normal 2 2 2 5 20 3" xfId="13978" xr:uid="{00000000-0005-0000-0000-0000581D0000}"/>
    <cellStyle name="Normal 2 2 2 5 21" xfId="4831" xr:uid="{00000000-0005-0000-0000-0000591D0000}"/>
    <cellStyle name="Normal 2 2 2 5 21 2" xfId="4832" xr:uid="{00000000-0005-0000-0000-00005A1D0000}"/>
    <cellStyle name="Normal 2 2 2 5 21 2 2" xfId="13979" xr:uid="{00000000-0005-0000-0000-00005B1D0000}"/>
    <cellStyle name="Normal 2 2 2 5 21 3" xfId="13980" xr:uid="{00000000-0005-0000-0000-00005C1D0000}"/>
    <cellStyle name="Normal 2 2 2 5 22" xfId="4833" xr:uid="{00000000-0005-0000-0000-00005D1D0000}"/>
    <cellStyle name="Normal 2 2 2 5 22 2" xfId="4834" xr:uid="{00000000-0005-0000-0000-00005E1D0000}"/>
    <cellStyle name="Normal 2 2 2 5 22 2 2" xfId="13981" xr:uid="{00000000-0005-0000-0000-00005F1D0000}"/>
    <cellStyle name="Normal 2 2 2 5 22 3" xfId="13982" xr:uid="{00000000-0005-0000-0000-0000601D0000}"/>
    <cellStyle name="Normal 2 2 2 5 23" xfId="4835" xr:uid="{00000000-0005-0000-0000-0000611D0000}"/>
    <cellStyle name="Normal 2 2 2 5 23 2" xfId="4836" xr:uid="{00000000-0005-0000-0000-0000621D0000}"/>
    <cellStyle name="Normal 2 2 2 5 23 2 2" xfId="13983" xr:uid="{00000000-0005-0000-0000-0000631D0000}"/>
    <cellStyle name="Normal 2 2 2 5 23 3" xfId="13984" xr:uid="{00000000-0005-0000-0000-0000641D0000}"/>
    <cellStyle name="Normal 2 2 2 5 24" xfId="4837" xr:uid="{00000000-0005-0000-0000-0000651D0000}"/>
    <cellStyle name="Normal 2 2 2 5 24 2" xfId="4838" xr:uid="{00000000-0005-0000-0000-0000661D0000}"/>
    <cellStyle name="Normal 2 2 2 5 24 2 2" xfId="13985" xr:uid="{00000000-0005-0000-0000-0000671D0000}"/>
    <cellStyle name="Normal 2 2 2 5 24 3" xfId="13986" xr:uid="{00000000-0005-0000-0000-0000681D0000}"/>
    <cellStyle name="Normal 2 2 2 5 25" xfId="4839" xr:uid="{00000000-0005-0000-0000-0000691D0000}"/>
    <cellStyle name="Normal 2 2 2 5 25 2" xfId="4840" xr:uid="{00000000-0005-0000-0000-00006A1D0000}"/>
    <cellStyle name="Normal 2 2 2 5 25 2 2" xfId="13987" xr:uid="{00000000-0005-0000-0000-00006B1D0000}"/>
    <cellStyle name="Normal 2 2 2 5 25 3" xfId="13988" xr:uid="{00000000-0005-0000-0000-00006C1D0000}"/>
    <cellStyle name="Normal 2 2 2 5 26" xfId="4841" xr:uid="{00000000-0005-0000-0000-00006D1D0000}"/>
    <cellStyle name="Normal 2 2 2 5 26 2" xfId="4842" xr:uid="{00000000-0005-0000-0000-00006E1D0000}"/>
    <cellStyle name="Normal 2 2 2 5 26 2 2" xfId="13989" xr:uid="{00000000-0005-0000-0000-00006F1D0000}"/>
    <cellStyle name="Normal 2 2 2 5 26 3" xfId="13990" xr:uid="{00000000-0005-0000-0000-0000701D0000}"/>
    <cellStyle name="Normal 2 2 2 5 27" xfId="4843" xr:uid="{00000000-0005-0000-0000-0000711D0000}"/>
    <cellStyle name="Normal 2 2 2 5 27 2" xfId="4844" xr:uid="{00000000-0005-0000-0000-0000721D0000}"/>
    <cellStyle name="Normal 2 2 2 5 27 2 2" xfId="13991" xr:uid="{00000000-0005-0000-0000-0000731D0000}"/>
    <cellStyle name="Normal 2 2 2 5 27 3" xfId="13992" xr:uid="{00000000-0005-0000-0000-0000741D0000}"/>
    <cellStyle name="Normal 2 2 2 5 28" xfId="4845" xr:uid="{00000000-0005-0000-0000-0000751D0000}"/>
    <cellStyle name="Normal 2 2 2 5 28 2" xfId="4846" xr:uid="{00000000-0005-0000-0000-0000761D0000}"/>
    <cellStyle name="Normal 2 2 2 5 28 2 2" xfId="13993" xr:uid="{00000000-0005-0000-0000-0000771D0000}"/>
    <cellStyle name="Normal 2 2 2 5 28 3" xfId="13994" xr:uid="{00000000-0005-0000-0000-0000781D0000}"/>
    <cellStyle name="Normal 2 2 2 5 29" xfId="4847" xr:uid="{00000000-0005-0000-0000-0000791D0000}"/>
    <cellStyle name="Normal 2 2 2 5 29 2" xfId="4848" xr:uid="{00000000-0005-0000-0000-00007A1D0000}"/>
    <cellStyle name="Normal 2 2 2 5 29 2 2" xfId="13995" xr:uid="{00000000-0005-0000-0000-00007B1D0000}"/>
    <cellStyle name="Normal 2 2 2 5 29 3" xfId="13996" xr:uid="{00000000-0005-0000-0000-00007C1D0000}"/>
    <cellStyle name="Normal 2 2 2 5 3" xfId="4849" xr:uid="{00000000-0005-0000-0000-00007D1D0000}"/>
    <cellStyle name="Normal 2 2 2 5 3 2" xfId="4850" xr:uid="{00000000-0005-0000-0000-00007E1D0000}"/>
    <cellStyle name="Normal 2 2 2 5 3 3" xfId="4851" xr:uid="{00000000-0005-0000-0000-00007F1D0000}"/>
    <cellStyle name="Normal 2 2 2 5 3 3 2" xfId="13997" xr:uid="{00000000-0005-0000-0000-0000801D0000}"/>
    <cellStyle name="Normal 2 2 2 5 30" xfId="4852" xr:uid="{00000000-0005-0000-0000-0000811D0000}"/>
    <cellStyle name="Normal 2 2 2 5 30 2" xfId="4853" xr:uid="{00000000-0005-0000-0000-0000821D0000}"/>
    <cellStyle name="Normal 2 2 2 5 30 2 2" xfId="13998" xr:uid="{00000000-0005-0000-0000-0000831D0000}"/>
    <cellStyle name="Normal 2 2 2 5 30 3" xfId="13999" xr:uid="{00000000-0005-0000-0000-0000841D0000}"/>
    <cellStyle name="Normal 2 2 2 5 31" xfId="4854" xr:uid="{00000000-0005-0000-0000-0000851D0000}"/>
    <cellStyle name="Normal 2 2 2 5 31 2" xfId="4855" xr:uid="{00000000-0005-0000-0000-0000861D0000}"/>
    <cellStyle name="Normal 2 2 2 5 31 2 2" xfId="14000" xr:uid="{00000000-0005-0000-0000-0000871D0000}"/>
    <cellStyle name="Normal 2 2 2 5 31 3" xfId="14001" xr:uid="{00000000-0005-0000-0000-0000881D0000}"/>
    <cellStyle name="Normal 2 2 2 5 32" xfId="4856" xr:uid="{00000000-0005-0000-0000-0000891D0000}"/>
    <cellStyle name="Normal 2 2 2 5 32 2" xfId="4857" xr:uid="{00000000-0005-0000-0000-00008A1D0000}"/>
    <cellStyle name="Normal 2 2 2 5 32 2 2" xfId="14002" xr:uid="{00000000-0005-0000-0000-00008B1D0000}"/>
    <cellStyle name="Normal 2 2 2 5 32 3" xfId="14003" xr:uid="{00000000-0005-0000-0000-00008C1D0000}"/>
    <cellStyle name="Normal 2 2 2 5 33" xfId="4858" xr:uid="{00000000-0005-0000-0000-00008D1D0000}"/>
    <cellStyle name="Normal 2 2 2 5 33 2" xfId="4859" xr:uid="{00000000-0005-0000-0000-00008E1D0000}"/>
    <cellStyle name="Normal 2 2 2 5 33 2 2" xfId="14004" xr:uid="{00000000-0005-0000-0000-00008F1D0000}"/>
    <cellStyle name="Normal 2 2 2 5 33 3" xfId="14005" xr:uid="{00000000-0005-0000-0000-0000901D0000}"/>
    <cellStyle name="Normal 2 2 2 5 34" xfId="4860" xr:uid="{00000000-0005-0000-0000-0000911D0000}"/>
    <cellStyle name="Normal 2 2 2 5 34 2" xfId="4861" xr:uid="{00000000-0005-0000-0000-0000921D0000}"/>
    <cellStyle name="Normal 2 2 2 5 34 2 2" xfId="14006" xr:uid="{00000000-0005-0000-0000-0000931D0000}"/>
    <cellStyle name="Normal 2 2 2 5 34 3" xfId="14007" xr:uid="{00000000-0005-0000-0000-0000941D0000}"/>
    <cellStyle name="Normal 2 2 2 5 35" xfId="4862" xr:uid="{00000000-0005-0000-0000-0000951D0000}"/>
    <cellStyle name="Normal 2 2 2 5 35 2" xfId="4863" xr:uid="{00000000-0005-0000-0000-0000961D0000}"/>
    <cellStyle name="Normal 2 2 2 5 35 2 2" xfId="14008" xr:uid="{00000000-0005-0000-0000-0000971D0000}"/>
    <cellStyle name="Normal 2 2 2 5 35 3" xfId="14009" xr:uid="{00000000-0005-0000-0000-0000981D0000}"/>
    <cellStyle name="Normal 2 2 2 5 36" xfId="4864" xr:uid="{00000000-0005-0000-0000-0000991D0000}"/>
    <cellStyle name="Normal 2 2 2 5 36 2" xfId="4865" xr:uid="{00000000-0005-0000-0000-00009A1D0000}"/>
    <cellStyle name="Normal 2 2 2 5 36 2 2" xfId="14010" xr:uid="{00000000-0005-0000-0000-00009B1D0000}"/>
    <cellStyle name="Normal 2 2 2 5 36 3" xfId="14011" xr:uid="{00000000-0005-0000-0000-00009C1D0000}"/>
    <cellStyle name="Normal 2 2 2 5 37" xfId="4866" xr:uid="{00000000-0005-0000-0000-00009D1D0000}"/>
    <cellStyle name="Normal 2 2 2 5 37 2" xfId="4867" xr:uid="{00000000-0005-0000-0000-00009E1D0000}"/>
    <cellStyle name="Normal 2 2 2 5 37 2 2" xfId="14012" xr:uid="{00000000-0005-0000-0000-00009F1D0000}"/>
    <cellStyle name="Normal 2 2 2 5 37 3" xfId="14013" xr:uid="{00000000-0005-0000-0000-0000A01D0000}"/>
    <cellStyle name="Normal 2 2 2 5 38" xfId="4868" xr:uid="{00000000-0005-0000-0000-0000A11D0000}"/>
    <cellStyle name="Normal 2 2 2 5 38 2" xfId="4869" xr:uid="{00000000-0005-0000-0000-0000A21D0000}"/>
    <cellStyle name="Normal 2 2 2 5 38 2 2" xfId="14014" xr:uid="{00000000-0005-0000-0000-0000A31D0000}"/>
    <cellStyle name="Normal 2 2 2 5 38 3" xfId="14015" xr:uid="{00000000-0005-0000-0000-0000A41D0000}"/>
    <cellStyle name="Normal 2 2 2 5 39" xfId="4870" xr:uid="{00000000-0005-0000-0000-0000A51D0000}"/>
    <cellStyle name="Normal 2 2 2 5 39 2" xfId="4871" xr:uid="{00000000-0005-0000-0000-0000A61D0000}"/>
    <cellStyle name="Normal 2 2 2 5 39 2 2" xfId="14016" xr:uid="{00000000-0005-0000-0000-0000A71D0000}"/>
    <cellStyle name="Normal 2 2 2 5 39 3" xfId="14017" xr:uid="{00000000-0005-0000-0000-0000A81D0000}"/>
    <cellStyle name="Normal 2 2 2 5 4" xfId="4872" xr:uid="{00000000-0005-0000-0000-0000A91D0000}"/>
    <cellStyle name="Normal 2 2 2 5 4 2" xfId="4873" xr:uid="{00000000-0005-0000-0000-0000AA1D0000}"/>
    <cellStyle name="Normal 2 2 2 5 4 3" xfId="4874" xr:uid="{00000000-0005-0000-0000-0000AB1D0000}"/>
    <cellStyle name="Normal 2 2 2 5 4 3 2" xfId="14018" xr:uid="{00000000-0005-0000-0000-0000AC1D0000}"/>
    <cellStyle name="Normal 2 2 2 5 40" xfId="4875" xr:uid="{00000000-0005-0000-0000-0000AD1D0000}"/>
    <cellStyle name="Normal 2 2 2 5 40 2" xfId="4876" xr:uid="{00000000-0005-0000-0000-0000AE1D0000}"/>
    <cellStyle name="Normal 2 2 2 5 40 2 2" xfId="14019" xr:uid="{00000000-0005-0000-0000-0000AF1D0000}"/>
    <cellStyle name="Normal 2 2 2 5 40 3" xfId="14020" xr:uid="{00000000-0005-0000-0000-0000B01D0000}"/>
    <cellStyle name="Normal 2 2 2 5 41" xfId="4877" xr:uid="{00000000-0005-0000-0000-0000B11D0000}"/>
    <cellStyle name="Normal 2 2 2 5 41 2" xfId="4878" xr:uid="{00000000-0005-0000-0000-0000B21D0000}"/>
    <cellStyle name="Normal 2 2 2 5 41 2 2" xfId="14021" xr:uid="{00000000-0005-0000-0000-0000B31D0000}"/>
    <cellStyle name="Normal 2 2 2 5 41 3" xfId="14022" xr:uid="{00000000-0005-0000-0000-0000B41D0000}"/>
    <cellStyle name="Normal 2 2 2 5 42" xfId="4879" xr:uid="{00000000-0005-0000-0000-0000B51D0000}"/>
    <cellStyle name="Normal 2 2 2 5 42 2" xfId="14023" xr:uid="{00000000-0005-0000-0000-0000B61D0000}"/>
    <cellStyle name="Normal 2 2 2 5 43" xfId="4880" xr:uid="{00000000-0005-0000-0000-0000B71D0000}"/>
    <cellStyle name="Normal 2 2 2 5 43 2" xfId="14024" xr:uid="{00000000-0005-0000-0000-0000B81D0000}"/>
    <cellStyle name="Normal 2 2 2 5 5" xfId="4881" xr:uid="{00000000-0005-0000-0000-0000B91D0000}"/>
    <cellStyle name="Normal 2 2 2 5 5 2" xfId="4882" xr:uid="{00000000-0005-0000-0000-0000BA1D0000}"/>
    <cellStyle name="Normal 2 2 2 5 5 3" xfId="4883" xr:uid="{00000000-0005-0000-0000-0000BB1D0000}"/>
    <cellStyle name="Normal 2 2 2 5 5 3 2" xfId="14025" xr:uid="{00000000-0005-0000-0000-0000BC1D0000}"/>
    <cellStyle name="Normal 2 2 2 5 6" xfId="4884" xr:uid="{00000000-0005-0000-0000-0000BD1D0000}"/>
    <cellStyle name="Normal 2 2 2 5 6 2" xfId="4885" xr:uid="{00000000-0005-0000-0000-0000BE1D0000}"/>
    <cellStyle name="Normal 2 2 2 5 6 2 2" xfId="14026" xr:uid="{00000000-0005-0000-0000-0000BF1D0000}"/>
    <cellStyle name="Normal 2 2 2 5 6 3" xfId="4886" xr:uid="{00000000-0005-0000-0000-0000C01D0000}"/>
    <cellStyle name="Normal 2 2 2 5 6 3 2" xfId="14027" xr:uid="{00000000-0005-0000-0000-0000C11D0000}"/>
    <cellStyle name="Normal 2 2 2 5 6 4" xfId="14028" xr:uid="{00000000-0005-0000-0000-0000C21D0000}"/>
    <cellStyle name="Normal 2 2 2 5 7" xfId="4887" xr:uid="{00000000-0005-0000-0000-0000C31D0000}"/>
    <cellStyle name="Normal 2 2 2 5 7 2" xfId="4888" xr:uid="{00000000-0005-0000-0000-0000C41D0000}"/>
    <cellStyle name="Normal 2 2 2 5 7 2 2" xfId="14029" xr:uid="{00000000-0005-0000-0000-0000C51D0000}"/>
    <cellStyle name="Normal 2 2 2 5 7 3" xfId="14030" xr:uid="{00000000-0005-0000-0000-0000C61D0000}"/>
    <cellStyle name="Normal 2 2 2 5 8" xfId="4889" xr:uid="{00000000-0005-0000-0000-0000C71D0000}"/>
    <cellStyle name="Normal 2 2 2 5 8 2" xfId="4890" xr:uid="{00000000-0005-0000-0000-0000C81D0000}"/>
    <cellStyle name="Normal 2 2 2 5 8 2 2" xfId="14031" xr:uid="{00000000-0005-0000-0000-0000C91D0000}"/>
    <cellStyle name="Normal 2 2 2 5 8 3" xfId="14032" xr:uid="{00000000-0005-0000-0000-0000CA1D0000}"/>
    <cellStyle name="Normal 2 2 2 5 9" xfId="4891" xr:uid="{00000000-0005-0000-0000-0000CB1D0000}"/>
    <cellStyle name="Normal 2 2 2 5 9 2" xfId="4892" xr:uid="{00000000-0005-0000-0000-0000CC1D0000}"/>
    <cellStyle name="Normal 2 2 2 5 9 2 2" xfId="14033" xr:uid="{00000000-0005-0000-0000-0000CD1D0000}"/>
    <cellStyle name="Normal 2 2 2 5 9 3" xfId="14034" xr:uid="{00000000-0005-0000-0000-0000CE1D0000}"/>
    <cellStyle name="Normal 2 2 2 50" xfId="4893" xr:uid="{00000000-0005-0000-0000-0000CF1D0000}"/>
    <cellStyle name="Normal 2 2 2 50 2" xfId="14035" xr:uid="{00000000-0005-0000-0000-0000D01D0000}"/>
    <cellStyle name="Normal 2 2 2 50 3" xfId="14036" xr:uid="{00000000-0005-0000-0000-0000D11D0000}"/>
    <cellStyle name="Normal 2 2 2 51" xfId="4894" xr:uid="{00000000-0005-0000-0000-0000D21D0000}"/>
    <cellStyle name="Normal 2 2 2 51 2" xfId="14037" xr:uid="{00000000-0005-0000-0000-0000D31D0000}"/>
    <cellStyle name="Normal 2 2 2 51 3" xfId="14038" xr:uid="{00000000-0005-0000-0000-0000D41D0000}"/>
    <cellStyle name="Normal 2 2 2 52" xfId="4895" xr:uid="{00000000-0005-0000-0000-0000D51D0000}"/>
    <cellStyle name="Normal 2 2 2 52 2" xfId="14039" xr:uid="{00000000-0005-0000-0000-0000D61D0000}"/>
    <cellStyle name="Normal 2 2 2 52 3" xfId="14040" xr:uid="{00000000-0005-0000-0000-0000D71D0000}"/>
    <cellStyle name="Normal 2 2 2 53" xfId="4896" xr:uid="{00000000-0005-0000-0000-0000D81D0000}"/>
    <cellStyle name="Normal 2 2 2 53 2" xfId="14041" xr:uid="{00000000-0005-0000-0000-0000D91D0000}"/>
    <cellStyle name="Normal 2 2 2 53 3" xfId="14042" xr:uid="{00000000-0005-0000-0000-0000DA1D0000}"/>
    <cellStyle name="Normal 2 2 2 54" xfId="4897" xr:uid="{00000000-0005-0000-0000-0000DB1D0000}"/>
    <cellStyle name="Normal 2 2 2 54 2" xfId="14043" xr:uid="{00000000-0005-0000-0000-0000DC1D0000}"/>
    <cellStyle name="Normal 2 2 2 54 3" xfId="14044" xr:uid="{00000000-0005-0000-0000-0000DD1D0000}"/>
    <cellStyle name="Normal 2 2 2 55" xfId="4898" xr:uid="{00000000-0005-0000-0000-0000DE1D0000}"/>
    <cellStyle name="Normal 2 2 2 55 2" xfId="14045" xr:uid="{00000000-0005-0000-0000-0000DF1D0000}"/>
    <cellStyle name="Normal 2 2 2 55 3" xfId="14046" xr:uid="{00000000-0005-0000-0000-0000E01D0000}"/>
    <cellStyle name="Normal 2 2 2 56" xfId="4899" xr:uid="{00000000-0005-0000-0000-0000E11D0000}"/>
    <cellStyle name="Normal 2 2 2 56 2" xfId="14047" xr:uid="{00000000-0005-0000-0000-0000E21D0000}"/>
    <cellStyle name="Normal 2 2 2 56 3" xfId="14048" xr:uid="{00000000-0005-0000-0000-0000E31D0000}"/>
    <cellStyle name="Normal 2 2 2 57" xfId="4900" xr:uid="{00000000-0005-0000-0000-0000E41D0000}"/>
    <cellStyle name="Normal 2 2 2 57 2" xfId="14049" xr:uid="{00000000-0005-0000-0000-0000E51D0000}"/>
    <cellStyle name="Normal 2 2 2 57 3" xfId="14050" xr:uid="{00000000-0005-0000-0000-0000E61D0000}"/>
    <cellStyle name="Normal 2 2 2 58" xfId="4901" xr:uid="{00000000-0005-0000-0000-0000E71D0000}"/>
    <cellStyle name="Normal 2 2 2 58 2" xfId="14051" xr:uid="{00000000-0005-0000-0000-0000E81D0000}"/>
    <cellStyle name="Normal 2 2 2 58 3" xfId="14052" xr:uid="{00000000-0005-0000-0000-0000E91D0000}"/>
    <cellStyle name="Normal 2 2 2 59" xfId="4902" xr:uid="{00000000-0005-0000-0000-0000EA1D0000}"/>
    <cellStyle name="Normal 2 2 2 59 2" xfId="14053" xr:uid="{00000000-0005-0000-0000-0000EB1D0000}"/>
    <cellStyle name="Normal 2 2 2 59 3" xfId="14054" xr:uid="{00000000-0005-0000-0000-0000EC1D0000}"/>
    <cellStyle name="Normal 2 2 2 6" xfId="4903" xr:uid="{00000000-0005-0000-0000-0000ED1D0000}"/>
    <cellStyle name="Normal 2 2 2 6 10" xfId="4904" xr:uid="{00000000-0005-0000-0000-0000EE1D0000}"/>
    <cellStyle name="Normal 2 2 2 6 10 2" xfId="4905" xr:uid="{00000000-0005-0000-0000-0000EF1D0000}"/>
    <cellStyle name="Normal 2 2 2 6 10 2 2" xfId="14055" xr:uid="{00000000-0005-0000-0000-0000F01D0000}"/>
    <cellStyle name="Normal 2 2 2 6 10 3" xfId="14056" xr:uid="{00000000-0005-0000-0000-0000F11D0000}"/>
    <cellStyle name="Normal 2 2 2 6 11" xfId="4906" xr:uid="{00000000-0005-0000-0000-0000F21D0000}"/>
    <cellStyle name="Normal 2 2 2 6 11 2" xfId="4907" xr:uid="{00000000-0005-0000-0000-0000F31D0000}"/>
    <cellStyle name="Normal 2 2 2 6 11 2 2" xfId="14057" xr:uid="{00000000-0005-0000-0000-0000F41D0000}"/>
    <cellStyle name="Normal 2 2 2 6 11 3" xfId="14058" xr:uid="{00000000-0005-0000-0000-0000F51D0000}"/>
    <cellStyle name="Normal 2 2 2 6 12" xfId="4908" xr:uid="{00000000-0005-0000-0000-0000F61D0000}"/>
    <cellStyle name="Normal 2 2 2 6 12 2" xfId="4909" xr:uid="{00000000-0005-0000-0000-0000F71D0000}"/>
    <cellStyle name="Normal 2 2 2 6 12 2 2" xfId="14059" xr:uid="{00000000-0005-0000-0000-0000F81D0000}"/>
    <cellStyle name="Normal 2 2 2 6 12 3" xfId="14060" xr:uid="{00000000-0005-0000-0000-0000F91D0000}"/>
    <cellStyle name="Normal 2 2 2 6 13" xfId="4910" xr:uid="{00000000-0005-0000-0000-0000FA1D0000}"/>
    <cellStyle name="Normal 2 2 2 6 13 2" xfId="4911" xr:uid="{00000000-0005-0000-0000-0000FB1D0000}"/>
    <cellStyle name="Normal 2 2 2 6 13 2 2" xfId="14061" xr:uid="{00000000-0005-0000-0000-0000FC1D0000}"/>
    <cellStyle name="Normal 2 2 2 6 13 3" xfId="14062" xr:uid="{00000000-0005-0000-0000-0000FD1D0000}"/>
    <cellStyle name="Normal 2 2 2 6 14" xfId="4912" xr:uid="{00000000-0005-0000-0000-0000FE1D0000}"/>
    <cellStyle name="Normal 2 2 2 6 14 2" xfId="4913" xr:uid="{00000000-0005-0000-0000-0000FF1D0000}"/>
    <cellStyle name="Normal 2 2 2 6 14 2 2" xfId="14063" xr:uid="{00000000-0005-0000-0000-0000001E0000}"/>
    <cellStyle name="Normal 2 2 2 6 14 3" xfId="14064" xr:uid="{00000000-0005-0000-0000-0000011E0000}"/>
    <cellStyle name="Normal 2 2 2 6 15" xfId="4914" xr:uid="{00000000-0005-0000-0000-0000021E0000}"/>
    <cellStyle name="Normal 2 2 2 6 15 2" xfId="4915" xr:uid="{00000000-0005-0000-0000-0000031E0000}"/>
    <cellStyle name="Normal 2 2 2 6 15 2 2" xfId="14065" xr:uid="{00000000-0005-0000-0000-0000041E0000}"/>
    <cellStyle name="Normal 2 2 2 6 15 3" xfId="14066" xr:uid="{00000000-0005-0000-0000-0000051E0000}"/>
    <cellStyle name="Normal 2 2 2 6 16" xfId="4916" xr:uid="{00000000-0005-0000-0000-0000061E0000}"/>
    <cellStyle name="Normal 2 2 2 6 16 2" xfId="4917" xr:uid="{00000000-0005-0000-0000-0000071E0000}"/>
    <cellStyle name="Normal 2 2 2 6 16 2 2" xfId="14067" xr:uid="{00000000-0005-0000-0000-0000081E0000}"/>
    <cellStyle name="Normal 2 2 2 6 16 3" xfId="14068" xr:uid="{00000000-0005-0000-0000-0000091E0000}"/>
    <cellStyle name="Normal 2 2 2 6 17" xfId="4918" xr:uid="{00000000-0005-0000-0000-00000A1E0000}"/>
    <cellStyle name="Normal 2 2 2 6 17 2" xfId="4919" xr:uid="{00000000-0005-0000-0000-00000B1E0000}"/>
    <cellStyle name="Normal 2 2 2 6 17 2 2" xfId="14069" xr:uid="{00000000-0005-0000-0000-00000C1E0000}"/>
    <cellStyle name="Normal 2 2 2 6 17 3" xfId="14070" xr:uid="{00000000-0005-0000-0000-00000D1E0000}"/>
    <cellStyle name="Normal 2 2 2 6 18" xfId="4920" xr:uid="{00000000-0005-0000-0000-00000E1E0000}"/>
    <cellStyle name="Normal 2 2 2 6 18 2" xfId="4921" xr:uid="{00000000-0005-0000-0000-00000F1E0000}"/>
    <cellStyle name="Normal 2 2 2 6 18 2 2" xfId="14071" xr:uid="{00000000-0005-0000-0000-0000101E0000}"/>
    <cellStyle name="Normal 2 2 2 6 18 3" xfId="14072" xr:uid="{00000000-0005-0000-0000-0000111E0000}"/>
    <cellStyle name="Normal 2 2 2 6 19" xfId="4922" xr:uid="{00000000-0005-0000-0000-0000121E0000}"/>
    <cellStyle name="Normal 2 2 2 6 19 2" xfId="4923" xr:uid="{00000000-0005-0000-0000-0000131E0000}"/>
    <cellStyle name="Normal 2 2 2 6 19 2 2" xfId="14073" xr:uid="{00000000-0005-0000-0000-0000141E0000}"/>
    <cellStyle name="Normal 2 2 2 6 19 3" xfId="14074" xr:uid="{00000000-0005-0000-0000-0000151E0000}"/>
    <cellStyle name="Normal 2 2 2 6 2" xfId="4924" xr:uid="{00000000-0005-0000-0000-0000161E0000}"/>
    <cellStyle name="Normal 2 2 2 6 2 2" xfId="4925" xr:uid="{00000000-0005-0000-0000-0000171E0000}"/>
    <cellStyle name="Normal 2 2 2 6 2 2 2" xfId="14075" xr:uid="{00000000-0005-0000-0000-0000181E0000}"/>
    <cellStyle name="Normal 2 2 2 6 2 3" xfId="4926" xr:uid="{00000000-0005-0000-0000-0000191E0000}"/>
    <cellStyle name="Normal 2 2 2 6 2 3 2" xfId="14076" xr:uid="{00000000-0005-0000-0000-00001A1E0000}"/>
    <cellStyle name="Normal 2 2 2 6 2 4" xfId="14077" xr:uid="{00000000-0005-0000-0000-00001B1E0000}"/>
    <cellStyle name="Normal 2 2 2 6 20" xfId="4927" xr:uid="{00000000-0005-0000-0000-00001C1E0000}"/>
    <cellStyle name="Normal 2 2 2 6 20 2" xfId="4928" xr:uid="{00000000-0005-0000-0000-00001D1E0000}"/>
    <cellStyle name="Normal 2 2 2 6 20 2 2" xfId="14078" xr:uid="{00000000-0005-0000-0000-00001E1E0000}"/>
    <cellStyle name="Normal 2 2 2 6 20 3" xfId="14079" xr:uid="{00000000-0005-0000-0000-00001F1E0000}"/>
    <cellStyle name="Normal 2 2 2 6 21" xfId="4929" xr:uid="{00000000-0005-0000-0000-0000201E0000}"/>
    <cellStyle name="Normal 2 2 2 6 21 2" xfId="4930" xr:uid="{00000000-0005-0000-0000-0000211E0000}"/>
    <cellStyle name="Normal 2 2 2 6 21 2 2" xfId="14080" xr:uid="{00000000-0005-0000-0000-0000221E0000}"/>
    <cellStyle name="Normal 2 2 2 6 21 3" xfId="14081" xr:uid="{00000000-0005-0000-0000-0000231E0000}"/>
    <cellStyle name="Normal 2 2 2 6 22" xfId="4931" xr:uid="{00000000-0005-0000-0000-0000241E0000}"/>
    <cellStyle name="Normal 2 2 2 6 22 2" xfId="14082" xr:uid="{00000000-0005-0000-0000-0000251E0000}"/>
    <cellStyle name="Normal 2 2 2 6 23" xfId="14083" xr:uid="{00000000-0005-0000-0000-0000261E0000}"/>
    <cellStyle name="Normal 2 2 2 6 3" xfId="4932" xr:uid="{00000000-0005-0000-0000-0000271E0000}"/>
    <cellStyle name="Normal 2 2 2 6 3 2" xfId="4933" xr:uid="{00000000-0005-0000-0000-0000281E0000}"/>
    <cellStyle name="Normal 2 2 2 6 3 2 2" xfId="14084" xr:uid="{00000000-0005-0000-0000-0000291E0000}"/>
    <cellStyle name="Normal 2 2 2 6 3 3" xfId="14085" xr:uid="{00000000-0005-0000-0000-00002A1E0000}"/>
    <cellStyle name="Normal 2 2 2 6 4" xfId="4934" xr:uid="{00000000-0005-0000-0000-00002B1E0000}"/>
    <cellStyle name="Normal 2 2 2 6 4 2" xfId="4935" xr:uid="{00000000-0005-0000-0000-00002C1E0000}"/>
    <cellStyle name="Normal 2 2 2 6 4 2 2" xfId="14086" xr:uid="{00000000-0005-0000-0000-00002D1E0000}"/>
    <cellStyle name="Normal 2 2 2 6 4 3" xfId="14087" xr:uid="{00000000-0005-0000-0000-00002E1E0000}"/>
    <cellStyle name="Normal 2 2 2 6 5" xfId="4936" xr:uid="{00000000-0005-0000-0000-00002F1E0000}"/>
    <cellStyle name="Normal 2 2 2 6 5 2" xfId="4937" xr:uid="{00000000-0005-0000-0000-0000301E0000}"/>
    <cellStyle name="Normal 2 2 2 6 5 2 2" xfId="14088" xr:uid="{00000000-0005-0000-0000-0000311E0000}"/>
    <cellStyle name="Normal 2 2 2 6 5 3" xfId="14089" xr:uid="{00000000-0005-0000-0000-0000321E0000}"/>
    <cellStyle name="Normal 2 2 2 6 6" xfId="4938" xr:uid="{00000000-0005-0000-0000-0000331E0000}"/>
    <cellStyle name="Normal 2 2 2 6 6 2" xfId="4939" xr:uid="{00000000-0005-0000-0000-0000341E0000}"/>
    <cellStyle name="Normal 2 2 2 6 6 2 2" xfId="14090" xr:uid="{00000000-0005-0000-0000-0000351E0000}"/>
    <cellStyle name="Normal 2 2 2 6 6 3" xfId="14091" xr:uid="{00000000-0005-0000-0000-0000361E0000}"/>
    <cellStyle name="Normal 2 2 2 6 7" xfId="4940" xr:uid="{00000000-0005-0000-0000-0000371E0000}"/>
    <cellStyle name="Normal 2 2 2 6 7 2" xfId="4941" xr:uid="{00000000-0005-0000-0000-0000381E0000}"/>
    <cellStyle name="Normal 2 2 2 6 7 2 2" xfId="14092" xr:uid="{00000000-0005-0000-0000-0000391E0000}"/>
    <cellStyle name="Normal 2 2 2 6 7 3" xfId="14093" xr:uid="{00000000-0005-0000-0000-00003A1E0000}"/>
    <cellStyle name="Normal 2 2 2 6 8" xfId="4942" xr:uid="{00000000-0005-0000-0000-00003B1E0000}"/>
    <cellStyle name="Normal 2 2 2 6 8 2" xfId="4943" xr:uid="{00000000-0005-0000-0000-00003C1E0000}"/>
    <cellStyle name="Normal 2 2 2 6 8 2 2" xfId="14094" xr:uid="{00000000-0005-0000-0000-00003D1E0000}"/>
    <cellStyle name="Normal 2 2 2 6 8 3" xfId="14095" xr:uid="{00000000-0005-0000-0000-00003E1E0000}"/>
    <cellStyle name="Normal 2 2 2 6 9" xfId="4944" xr:uid="{00000000-0005-0000-0000-00003F1E0000}"/>
    <cellStyle name="Normal 2 2 2 6 9 2" xfId="4945" xr:uid="{00000000-0005-0000-0000-0000401E0000}"/>
    <cellStyle name="Normal 2 2 2 6 9 2 2" xfId="14096" xr:uid="{00000000-0005-0000-0000-0000411E0000}"/>
    <cellStyle name="Normal 2 2 2 6 9 3" xfId="14097" xr:uid="{00000000-0005-0000-0000-0000421E0000}"/>
    <cellStyle name="Normal 2 2 2 60" xfId="4946" xr:uid="{00000000-0005-0000-0000-0000431E0000}"/>
    <cellStyle name="Normal 2 2 2 60 2" xfId="14098" xr:uid="{00000000-0005-0000-0000-0000441E0000}"/>
    <cellStyle name="Normal 2 2 2 60 3" xfId="14099" xr:uid="{00000000-0005-0000-0000-0000451E0000}"/>
    <cellStyle name="Normal 2 2 2 61" xfId="4947" xr:uid="{00000000-0005-0000-0000-0000461E0000}"/>
    <cellStyle name="Normal 2 2 2 61 2" xfId="14100" xr:uid="{00000000-0005-0000-0000-0000471E0000}"/>
    <cellStyle name="Normal 2 2 2 61 3" xfId="14101" xr:uid="{00000000-0005-0000-0000-0000481E0000}"/>
    <cellStyle name="Normal 2 2 2 62" xfId="4948" xr:uid="{00000000-0005-0000-0000-0000491E0000}"/>
    <cellStyle name="Normal 2 2 2 62 2" xfId="14102" xr:uid="{00000000-0005-0000-0000-00004A1E0000}"/>
    <cellStyle name="Normal 2 2 2 62 3" xfId="14103" xr:uid="{00000000-0005-0000-0000-00004B1E0000}"/>
    <cellStyle name="Normal 2 2 2 63" xfId="4949" xr:uid="{00000000-0005-0000-0000-00004C1E0000}"/>
    <cellStyle name="Normal 2 2 2 63 2" xfId="14104" xr:uid="{00000000-0005-0000-0000-00004D1E0000}"/>
    <cellStyle name="Normal 2 2 2 63 3" xfId="14105" xr:uid="{00000000-0005-0000-0000-00004E1E0000}"/>
    <cellStyle name="Normal 2 2 2 64" xfId="4950" xr:uid="{00000000-0005-0000-0000-00004F1E0000}"/>
    <cellStyle name="Normal 2 2 2 64 2" xfId="14106" xr:uid="{00000000-0005-0000-0000-0000501E0000}"/>
    <cellStyle name="Normal 2 2 2 65" xfId="4951" xr:uid="{00000000-0005-0000-0000-0000511E0000}"/>
    <cellStyle name="Normal 2 2 2 65 2" xfId="14107" xr:uid="{00000000-0005-0000-0000-0000521E0000}"/>
    <cellStyle name="Normal 2 2 2 66" xfId="4952" xr:uid="{00000000-0005-0000-0000-0000531E0000}"/>
    <cellStyle name="Normal 2 2 2 66 2" xfId="14108" xr:uid="{00000000-0005-0000-0000-0000541E0000}"/>
    <cellStyle name="Normal 2 2 2 67" xfId="4953" xr:uid="{00000000-0005-0000-0000-0000551E0000}"/>
    <cellStyle name="Normal 2 2 2 67 2" xfId="14109" xr:uid="{00000000-0005-0000-0000-0000561E0000}"/>
    <cellStyle name="Normal 2 2 2 68" xfId="4954" xr:uid="{00000000-0005-0000-0000-0000571E0000}"/>
    <cellStyle name="Normal 2 2 2 68 2" xfId="14110" xr:uid="{00000000-0005-0000-0000-0000581E0000}"/>
    <cellStyle name="Normal 2 2 2 69" xfId="4955" xr:uid="{00000000-0005-0000-0000-0000591E0000}"/>
    <cellStyle name="Normal 2 2 2 69 2" xfId="14111" xr:uid="{00000000-0005-0000-0000-00005A1E0000}"/>
    <cellStyle name="Normal 2 2 2 7" xfId="4956" xr:uid="{00000000-0005-0000-0000-00005B1E0000}"/>
    <cellStyle name="Normal 2 2 2 7 2" xfId="4957" xr:uid="{00000000-0005-0000-0000-00005C1E0000}"/>
    <cellStyle name="Normal 2 2 2 7 2 2" xfId="14112" xr:uid="{00000000-0005-0000-0000-00005D1E0000}"/>
    <cellStyle name="Normal 2 2 2 7 2 3" xfId="14113" xr:uid="{00000000-0005-0000-0000-00005E1E0000}"/>
    <cellStyle name="Normal 2 2 2 7 2 4" xfId="14114" xr:uid="{00000000-0005-0000-0000-00005F1E0000}"/>
    <cellStyle name="Normal 2 2 2 7 3" xfId="14115" xr:uid="{00000000-0005-0000-0000-0000601E0000}"/>
    <cellStyle name="Normal 2 2 2 7 4" xfId="14116" xr:uid="{00000000-0005-0000-0000-0000611E0000}"/>
    <cellStyle name="Normal 2 2 2 7 5" xfId="14117" xr:uid="{00000000-0005-0000-0000-0000621E0000}"/>
    <cellStyle name="Normal 2 2 2 70" xfId="4958" xr:uid="{00000000-0005-0000-0000-0000631E0000}"/>
    <cellStyle name="Normal 2 2 2 70 2" xfId="14118" xr:uid="{00000000-0005-0000-0000-0000641E0000}"/>
    <cellStyle name="Normal 2 2 2 71" xfId="4959" xr:uid="{00000000-0005-0000-0000-0000651E0000}"/>
    <cellStyle name="Normal 2 2 2 71 2" xfId="14119" xr:uid="{00000000-0005-0000-0000-0000661E0000}"/>
    <cellStyle name="Normal 2 2 2 72" xfId="4960" xr:uid="{00000000-0005-0000-0000-0000671E0000}"/>
    <cellStyle name="Normal 2 2 2 72 2" xfId="14120" xr:uid="{00000000-0005-0000-0000-0000681E0000}"/>
    <cellStyle name="Normal 2 2 2 73" xfId="4961" xr:uid="{00000000-0005-0000-0000-0000691E0000}"/>
    <cellStyle name="Normal 2 2 2 73 2" xfId="14121" xr:uid="{00000000-0005-0000-0000-00006A1E0000}"/>
    <cellStyle name="Normal 2 2 2 74" xfId="4962" xr:uid="{00000000-0005-0000-0000-00006B1E0000}"/>
    <cellStyle name="Normal 2 2 2 74 2" xfId="14122" xr:uid="{00000000-0005-0000-0000-00006C1E0000}"/>
    <cellStyle name="Normal 2 2 2 75" xfId="4963" xr:uid="{00000000-0005-0000-0000-00006D1E0000}"/>
    <cellStyle name="Normal 2 2 2 75 2" xfId="14123" xr:uid="{00000000-0005-0000-0000-00006E1E0000}"/>
    <cellStyle name="Normal 2 2 2 76" xfId="4964" xr:uid="{00000000-0005-0000-0000-00006F1E0000}"/>
    <cellStyle name="Normal 2 2 2 76 2" xfId="14124" xr:uid="{00000000-0005-0000-0000-0000701E0000}"/>
    <cellStyle name="Normal 2 2 2 77" xfId="4965" xr:uid="{00000000-0005-0000-0000-0000711E0000}"/>
    <cellStyle name="Normal 2 2 2 77 2" xfId="14125" xr:uid="{00000000-0005-0000-0000-0000721E0000}"/>
    <cellStyle name="Normal 2 2 2 78" xfId="4966" xr:uid="{00000000-0005-0000-0000-0000731E0000}"/>
    <cellStyle name="Normal 2 2 2 78 2" xfId="14126" xr:uid="{00000000-0005-0000-0000-0000741E0000}"/>
    <cellStyle name="Normal 2 2 2 79" xfId="4967" xr:uid="{00000000-0005-0000-0000-0000751E0000}"/>
    <cellStyle name="Normal 2 2 2 79 2" xfId="14127" xr:uid="{00000000-0005-0000-0000-0000761E0000}"/>
    <cellStyle name="Normal 2 2 2 8" xfId="4968" xr:uid="{00000000-0005-0000-0000-0000771E0000}"/>
    <cellStyle name="Normal 2 2 2 8 2" xfId="4969" xr:uid="{00000000-0005-0000-0000-0000781E0000}"/>
    <cellStyle name="Normal 2 2 2 8 2 2" xfId="14128" xr:uid="{00000000-0005-0000-0000-0000791E0000}"/>
    <cellStyle name="Normal 2 2 2 8 2 3" xfId="14129" xr:uid="{00000000-0005-0000-0000-00007A1E0000}"/>
    <cellStyle name="Normal 2 2 2 8 3" xfId="14130" xr:uid="{00000000-0005-0000-0000-00007B1E0000}"/>
    <cellStyle name="Normal 2 2 2 8 4" xfId="14131" xr:uid="{00000000-0005-0000-0000-00007C1E0000}"/>
    <cellStyle name="Normal 2 2 2 8 5" xfId="14132" xr:uid="{00000000-0005-0000-0000-00007D1E0000}"/>
    <cellStyle name="Normal 2 2 2 80" xfId="4970" xr:uid="{00000000-0005-0000-0000-00007E1E0000}"/>
    <cellStyle name="Normal 2 2 2 80 2" xfId="14133" xr:uid="{00000000-0005-0000-0000-00007F1E0000}"/>
    <cellStyle name="Normal 2 2 2 81" xfId="4971" xr:uid="{00000000-0005-0000-0000-0000801E0000}"/>
    <cellStyle name="Normal 2 2 2 81 2" xfId="14134" xr:uid="{00000000-0005-0000-0000-0000811E0000}"/>
    <cellStyle name="Normal 2 2 2 82" xfId="4972" xr:uid="{00000000-0005-0000-0000-0000821E0000}"/>
    <cellStyle name="Normal 2 2 2 82 2" xfId="14135" xr:uid="{00000000-0005-0000-0000-0000831E0000}"/>
    <cellStyle name="Normal 2 2 2 83" xfId="4973" xr:uid="{00000000-0005-0000-0000-0000841E0000}"/>
    <cellStyle name="Normal 2 2 2 83 2" xfId="14136" xr:uid="{00000000-0005-0000-0000-0000851E0000}"/>
    <cellStyle name="Normal 2 2 2 84" xfId="4974" xr:uid="{00000000-0005-0000-0000-0000861E0000}"/>
    <cellStyle name="Normal 2 2 2 84 2" xfId="14137" xr:uid="{00000000-0005-0000-0000-0000871E0000}"/>
    <cellStyle name="Normal 2 2 2 85" xfId="4975" xr:uid="{00000000-0005-0000-0000-0000881E0000}"/>
    <cellStyle name="Normal 2 2 2 85 2" xfId="14138" xr:uid="{00000000-0005-0000-0000-0000891E0000}"/>
    <cellStyle name="Normal 2 2 2 86" xfId="4976" xr:uid="{00000000-0005-0000-0000-00008A1E0000}"/>
    <cellStyle name="Normal 2 2 2 86 2" xfId="14139" xr:uid="{00000000-0005-0000-0000-00008B1E0000}"/>
    <cellStyle name="Normal 2 2 2 87" xfId="4977" xr:uid="{00000000-0005-0000-0000-00008C1E0000}"/>
    <cellStyle name="Normal 2 2 2 87 2" xfId="14140" xr:uid="{00000000-0005-0000-0000-00008D1E0000}"/>
    <cellStyle name="Normal 2 2 2 88" xfId="4978" xr:uid="{00000000-0005-0000-0000-00008E1E0000}"/>
    <cellStyle name="Normal 2 2 2 88 2" xfId="14141" xr:uid="{00000000-0005-0000-0000-00008F1E0000}"/>
    <cellStyle name="Normal 2 2 2 89" xfId="4979" xr:uid="{00000000-0005-0000-0000-0000901E0000}"/>
    <cellStyle name="Normal 2 2 2 89 2" xfId="14142" xr:uid="{00000000-0005-0000-0000-0000911E0000}"/>
    <cellStyle name="Normal 2 2 2 9" xfId="4980" xr:uid="{00000000-0005-0000-0000-0000921E0000}"/>
    <cellStyle name="Normal 2 2 2 9 2" xfId="4981" xr:uid="{00000000-0005-0000-0000-0000931E0000}"/>
    <cellStyle name="Normal 2 2 2 9 2 2" xfId="14143" xr:uid="{00000000-0005-0000-0000-0000941E0000}"/>
    <cellStyle name="Normal 2 2 2 9 2 3" xfId="14144" xr:uid="{00000000-0005-0000-0000-0000951E0000}"/>
    <cellStyle name="Normal 2 2 2 9 3" xfId="14145" xr:uid="{00000000-0005-0000-0000-0000961E0000}"/>
    <cellStyle name="Normal 2 2 2 9 4" xfId="14146" xr:uid="{00000000-0005-0000-0000-0000971E0000}"/>
    <cellStyle name="Normal 2 2 2 9 5" xfId="14147" xr:uid="{00000000-0005-0000-0000-0000981E0000}"/>
    <cellStyle name="Normal 2 2 2 90" xfId="4982" xr:uid="{00000000-0005-0000-0000-0000991E0000}"/>
    <cellStyle name="Normal 2 2 2 90 2" xfId="14148" xr:uid="{00000000-0005-0000-0000-00009A1E0000}"/>
    <cellStyle name="Normal 2 2 2 91" xfId="4983" xr:uid="{00000000-0005-0000-0000-00009B1E0000}"/>
    <cellStyle name="Normal 2 2 2 91 2" xfId="14149" xr:uid="{00000000-0005-0000-0000-00009C1E0000}"/>
    <cellStyle name="Normal 2 2 2 92" xfId="4984" xr:uid="{00000000-0005-0000-0000-00009D1E0000}"/>
    <cellStyle name="Normal 2 2 2 92 2" xfId="14150" xr:uid="{00000000-0005-0000-0000-00009E1E0000}"/>
    <cellStyle name="Normal 2 2 2 93" xfId="4985" xr:uid="{00000000-0005-0000-0000-00009F1E0000}"/>
    <cellStyle name="Normal 2 2 2 93 2" xfId="14151" xr:uid="{00000000-0005-0000-0000-0000A01E0000}"/>
    <cellStyle name="Normal 2 2 2 94" xfId="4986" xr:uid="{00000000-0005-0000-0000-0000A11E0000}"/>
    <cellStyle name="Normal 2 2 2 94 2" xfId="14152" xr:uid="{00000000-0005-0000-0000-0000A21E0000}"/>
    <cellStyle name="Normal 2 2 2 94 3" xfId="14153" xr:uid="{00000000-0005-0000-0000-0000A31E0000}"/>
    <cellStyle name="Normal 2 2 2 95" xfId="4987" xr:uid="{00000000-0005-0000-0000-0000A41E0000}"/>
    <cellStyle name="Normal 2 2 2 95 2" xfId="14154" xr:uid="{00000000-0005-0000-0000-0000A51E0000}"/>
    <cellStyle name="Normal 2 2 2 96" xfId="4988" xr:uid="{00000000-0005-0000-0000-0000A61E0000}"/>
    <cellStyle name="Normal 2 2 2 96 2" xfId="14155" xr:uid="{00000000-0005-0000-0000-0000A71E0000}"/>
    <cellStyle name="Normal 2 2 2 97" xfId="4989" xr:uid="{00000000-0005-0000-0000-0000A81E0000}"/>
    <cellStyle name="Normal 2 2 2 97 2" xfId="14156" xr:uid="{00000000-0005-0000-0000-0000A91E0000}"/>
    <cellStyle name="Normal 2 2 2 98" xfId="4990" xr:uid="{00000000-0005-0000-0000-0000AA1E0000}"/>
    <cellStyle name="Normal 2 2 2 98 2" xfId="14157" xr:uid="{00000000-0005-0000-0000-0000AB1E0000}"/>
    <cellStyle name="Normal 2 2 2 99" xfId="4991" xr:uid="{00000000-0005-0000-0000-0000AC1E0000}"/>
    <cellStyle name="Normal 2 2 2 99 2" xfId="14158" xr:uid="{00000000-0005-0000-0000-0000AD1E0000}"/>
    <cellStyle name="Normal 2 2 20" xfId="4992" xr:uid="{00000000-0005-0000-0000-0000AE1E0000}"/>
    <cellStyle name="Normal 2 2 20 2" xfId="4993" xr:uid="{00000000-0005-0000-0000-0000AF1E0000}"/>
    <cellStyle name="Normal 2 2 20 2 2" xfId="14159" xr:uid="{00000000-0005-0000-0000-0000B01E0000}"/>
    <cellStyle name="Normal 2 2 20 3" xfId="4994" xr:uid="{00000000-0005-0000-0000-0000B11E0000}"/>
    <cellStyle name="Normal 2 2 20 3 2" xfId="14160" xr:uid="{00000000-0005-0000-0000-0000B21E0000}"/>
    <cellStyle name="Normal 2 2 20 4" xfId="14161" xr:uid="{00000000-0005-0000-0000-0000B31E0000}"/>
    <cellStyle name="Normal 2 2 21" xfId="4995" xr:uid="{00000000-0005-0000-0000-0000B41E0000}"/>
    <cellStyle name="Normal 2 2 21 2" xfId="4996" xr:uid="{00000000-0005-0000-0000-0000B51E0000}"/>
    <cellStyle name="Normal 2 2 21 2 2" xfId="14162" xr:uid="{00000000-0005-0000-0000-0000B61E0000}"/>
    <cellStyle name="Normal 2 2 21 3" xfId="4997" xr:uid="{00000000-0005-0000-0000-0000B71E0000}"/>
    <cellStyle name="Normal 2 2 21 3 2" xfId="14163" xr:uid="{00000000-0005-0000-0000-0000B81E0000}"/>
    <cellStyle name="Normal 2 2 21 4" xfId="14164" xr:uid="{00000000-0005-0000-0000-0000B91E0000}"/>
    <cellStyle name="Normal 2 2 22" xfId="4998" xr:uid="{00000000-0005-0000-0000-0000BA1E0000}"/>
    <cellStyle name="Normal 2 2 22 2" xfId="4999" xr:uid="{00000000-0005-0000-0000-0000BB1E0000}"/>
    <cellStyle name="Normal 2 2 22 2 2" xfId="14165" xr:uid="{00000000-0005-0000-0000-0000BC1E0000}"/>
    <cellStyle name="Normal 2 2 22 3" xfId="5000" xr:uid="{00000000-0005-0000-0000-0000BD1E0000}"/>
    <cellStyle name="Normal 2 2 22 3 2" xfId="14166" xr:uid="{00000000-0005-0000-0000-0000BE1E0000}"/>
    <cellStyle name="Normal 2 2 22 4" xfId="14167" xr:uid="{00000000-0005-0000-0000-0000BF1E0000}"/>
    <cellStyle name="Normal 2 2 23" xfId="5001" xr:uid="{00000000-0005-0000-0000-0000C01E0000}"/>
    <cellStyle name="Normal 2 2 23 2" xfId="5002" xr:uid="{00000000-0005-0000-0000-0000C11E0000}"/>
    <cellStyle name="Normal 2 2 23 2 2" xfId="14168" xr:uid="{00000000-0005-0000-0000-0000C21E0000}"/>
    <cellStyle name="Normal 2 2 23 3" xfId="5003" xr:uid="{00000000-0005-0000-0000-0000C31E0000}"/>
    <cellStyle name="Normal 2 2 23 3 2" xfId="14169" xr:uid="{00000000-0005-0000-0000-0000C41E0000}"/>
    <cellStyle name="Normal 2 2 23 4" xfId="14170" xr:uid="{00000000-0005-0000-0000-0000C51E0000}"/>
    <cellStyle name="Normal 2 2 24" xfId="5004" xr:uid="{00000000-0005-0000-0000-0000C61E0000}"/>
    <cellStyle name="Normal 2 2 24 2" xfId="5005" xr:uid="{00000000-0005-0000-0000-0000C71E0000}"/>
    <cellStyle name="Normal 2 2 24 2 2" xfId="14171" xr:uid="{00000000-0005-0000-0000-0000C81E0000}"/>
    <cellStyle name="Normal 2 2 24 3" xfId="5006" xr:uid="{00000000-0005-0000-0000-0000C91E0000}"/>
    <cellStyle name="Normal 2 2 24 3 2" xfId="14172" xr:uid="{00000000-0005-0000-0000-0000CA1E0000}"/>
    <cellStyle name="Normal 2 2 24 4" xfId="14173" xr:uid="{00000000-0005-0000-0000-0000CB1E0000}"/>
    <cellStyle name="Normal 2 2 25" xfId="5007" xr:uid="{00000000-0005-0000-0000-0000CC1E0000}"/>
    <cellStyle name="Normal 2 2 25 2" xfId="5008" xr:uid="{00000000-0005-0000-0000-0000CD1E0000}"/>
    <cellStyle name="Normal 2 2 25 2 2" xfId="14174" xr:uid="{00000000-0005-0000-0000-0000CE1E0000}"/>
    <cellStyle name="Normal 2 2 25 3" xfId="5009" xr:uid="{00000000-0005-0000-0000-0000CF1E0000}"/>
    <cellStyle name="Normal 2 2 25 3 2" xfId="14175" xr:uid="{00000000-0005-0000-0000-0000D01E0000}"/>
    <cellStyle name="Normal 2 2 25 4" xfId="14176" xr:uid="{00000000-0005-0000-0000-0000D11E0000}"/>
    <cellStyle name="Normal 2 2 26" xfId="5010" xr:uid="{00000000-0005-0000-0000-0000D21E0000}"/>
    <cellStyle name="Normal 2 2 26 2" xfId="5011" xr:uid="{00000000-0005-0000-0000-0000D31E0000}"/>
    <cellStyle name="Normal 2 2 26 2 2" xfId="14177" xr:uid="{00000000-0005-0000-0000-0000D41E0000}"/>
    <cellStyle name="Normal 2 2 26 3" xfId="5012" xr:uid="{00000000-0005-0000-0000-0000D51E0000}"/>
    <cellStyle name="Normal 2 2 26 3 2" xfId="14178" xr:uid="{00000000-0005-0000-0000-0000D61E0000}"/>
    <cellStyle name="Normal 2 2 26 4" xfId="14179" xr:uid="{00000000-0005-0000-0000-0000D71E0000}"/>
    <cellStyle name="Normal 2 2 27" xfId="5013" xr:uid="{00000000-0005-0000-0000-0000D81E0000}"/>
    <cellStyle name="Normal 2 2 27 2" xfId="5014" xr:uid="{00000000-0005-0000-0000-0000D91E0000}"/>
    <cellStyle name="Normal 2 2 27 2 2" xfId="14180" xr:uid="{00000000-0005-0000-0000-0000DA1E0000}"/>
    <cellStyle name="Normal 2 2 27 3" xfId="5015" xr:uid="{00000000-0005-0000-0000-0000DB1E0000}"/>
    <cellStyle name="Normal 2 2 27 3 2" xfId="14181" xr:uid="{00000000-0005-0000-0000-0000DC1E0000}"/>
    <cellStyle name="Normal 2 2 27 4" xfId="14182" xr:uid="{00000000-0005-0000-0000-0000DD1E0000}"/>
    <cellStyle name="Normal 2 2 28" xfId="5016" xr:uid="{00000000-0005-0000-0000-0000DE1E0000}"/>
    <cellStyle name="Normal 2 2 28 2" xfId="5017" xr:uid="{00000000-0005-0000-0000-0000DF1E0000}"/>
    <cellStyle name="Normal 2 2 28 2 2" xfId="14183" xr:uid="{00000000-0005-0000-0000-0000E01E0000}"/>
    <cellStyle name="Normal 2 2 28 3" xfId="5018" xr:uid="{00000000-0005-0000-0000-0000E11E0000}"/>
    <cellStyle name="Normal 2 2 28 3 2" xfId="14184" xr:uid="{00000000-0005-0000-0000-0000E21E0000}"/>
    <cellStyle name="Normal 2 2 28 4" xfId="14185" xr:uid="{00000000-0005-0000-0000-0000E31E0000}"/>
    <cellStyle name="Normal 2 2 29" xfId="5019" xr:uid="{00000000-0005-0000-0000-0000E41E0000}"/>
    <cellStyle name="Normal 2 2 29 2" xfId="5020" xr:uid="{00000000-0005-0000-0000-0000E51E0000}"/>
    <cellStyle name="Normal 2 2 29 2 2" xfId="14186" xr:uid="{00000000-0005-0000-0000-0000E61E0000}"/>
    <cellStyle name="Normal 2 2 29 3" xfId="5021" xr:uid="{00000000-0005-0000-0000-0000E71E0000}"/>
    <cellStyle name="Normal 2 2 29 3 2" xfId="14187" xr:uid="{00000000-0005-0000-0000-0000E81E0000}"/>
    <cellStyle name="Normal 2 2 29 4" xfId="14188" xr:uid="{00000000-0005-0000-0000-0000E91E0000}"/>
    <cellStyle name="Normal 2 2 3" xfId="5022" xr:uid="{00000000-0005-0000-0000-0000EA1E0000}"/>
    <cellStyle name="Normal 2 2 3 2" xfId="5023" xr:uid="{00000000-0005-0000-0000-0000EB1E0000}"/>
    <cellStyle name="Normal 2 2 3 2 2" xfId="5024" xr:uid="{00000000-0005-0000-0000-0000EC1E0000}"/>
    <cellStyle name="Normal 2 2 3 2 2 2" xfId="14189" xr:uid="{00000000-0005-0000-0000-0000ED1E0000}"/>
    <cellStyle name="Normal 2 2 3 2 3" xfId="14190" xr:uid="{00000000-0005-0000-0000-0000EE1E0000}"/>
    <cellStyle name="Normal 2 2 3 3" xfId="5025" xr:uid="{00000000-0005-0000-0000-0000EF1E0000}"/>
    <cellStyle name="Normal 2 2 3 3 2" xfId="5026" xr:uid="{00000000-0005-0000-0000-0000F01E0000}"/>
    <cellStyle name="Normal 2 2 3 3 2 2" xfId="14191" xr:uid="{00000000-0005-0000-0000-0000F11E0000}"/>
    <cellStyle name="Normal 2 2 3 3 3" xfId="14192" xr:uid="{00000000-0005-0000-0000-0000F21E0000}"/>
    <cellStyle name="Normal 2 2 3 4" xfId="5027" xr:uid="{00000000-0005-0000-0000-0000F31E0000}"/>
    <cellStyle name="Normal 2 2 3 4 2" xfId="14193" xr:uid="{00000000-0005-0000-0000-0000F41E0000}"/>
    <cellStyle name="Normal 2 2 3 5" xfId="14194" xr:uid="{00000000-0005-0000-0000-0000F51E0000}"/>
    <cellStyle name="Normal 2 2 30" xfId="5028" xr:uid="{00000000-0005-0000-0000-0000F61E0000}"/>
    <cellStyle name="Normal 2 2 30 2" xfId="5029" xr:uid="{00000000-0005-0000-0000-0000F71E0000}"/>
    <cellStyle name="Normal 2 2 30 2 2" xfId="14195" xr:uid="{00000000-0005-0000-0000-0000F81E0000}"/>
    <cellStyle name="Normal 2 2 30 3" xfId="5030" xr:uid="{00000000-0005-0000-0000-0000F91E0000}"/>
    <cellStyle name="Normal 2 2 30 3 2" xfId="14196" xr:uid="{00000000-0005-0000-0000-0000FA1E0000}"/>
    <cellStyle name="Normal 2 2 30 4" xfId="14197" xr:uid="{00000000-0005-0000-0000-0000FB1E0000}"/>
    <cellStyle name="Normal 2 2 31" xfId="5031" xr:uid="{00000000-0005-0000-0000-0000FC1E0000}"/>
    <cellStyle name="Normal 2 2 31 2" xfId="5032" xr:uid="{00000000-0005-0000-0000-0000FD1E0000}"/>
    <cellStyle name="Normal 2 2 31 2 2" xfId="14198" xr:uid="{00000000-0005-0000-0000-0000FE1E0000}"/>
    <cellStyle name="Normal 2 2 31 3" xfId="5033" xr:uid="{00000000-0005-0000-0000-0000FF1E0000}"/>
    <cellStyle name="Normal 2 2 31 3 2" xfId="14199" xr:uid="{00000000-0005-0000-0000-0000001F0000}"/>
    <cellStyle name="Normal 2 2 31 4" xfId="14200" xr:uid="{00000000-0005-0000-0000-0000011F0000}"/>
    <cellStyle name="Normal 2 2 32" xfId="5034" xr:uid="{00000000-0005-0000-0000-0000021F0000}"/>
    <cellStyle name="Normal 2 2 32 2" xfId="5035" xr:uid="{00000000-0005-0000-0000-0000031F0000}"/>
    <cellStyle name="Normal 2 2 32 2 2" xfId="14201" xr:uid="{00000000-0005-0000-0000-0000041F0000}"/>
    <cellStyle name="Normal 2 2 32 3" xfId="5036" xr:uid="{00000000-0005-0000-0000-0000051F0000}"/>
    <cellStyle name="Normal 2 2 32 3 2" xfId="14202" xr:uid="{00000000-0005-0000-0000-0000061F0000}"/>
    <cellStyle name="Normal 2 2 32 4" xfId="14203" xr:uid="{00000000-0005-0000-0000-0000071F0000}"/>
    <cellStyle name="Normal 2 2 33" xfId="5037" xr:uid="{00000000-0005-0000-0000-0000081F0000}"/>
    <cellStyle name="Normal 2 2 33 2" xfId="5038" xr:uid="{00000000-0005-0000-0000-0000091F0000}"/>
    <cellStyle name="Normal 2 2 33 2 2" xfId="14204" xr:uid="{00000000-0005-0000-0000-00000A1F0000}"/>
    <cellStyle name="Normal 2 2 33 3" xfId="5039" xr:uid="{00000000-0005-0000-0000-00000B1F0000}"/>
    <cellStyle name="Normal 2 2 33 3 2" xfId="14205" xr:uid="{00000000-0005-0000-0000-00000C1F0000}"/>
    <cellStyle name="Normal 2 2 33 4" xfId="14206" xr:uid="{00000000-0005-0000-0000-00000D1F0000}"/>
    <cellStyle name="Normal 2 2 34" xfId="5040" xr:uid="{00000000-0005-0000-0000-00000E1F0000}"/>
    <cellStyle name="Normal 2 2 34 2" xfId="5041" xr:uid="{00000000-0005-0000-0000-00000F1F0000}"/>
    <cellStyle name="Normal 2 2 34 2 2" xfId="14207" xr:uid="{00000000-0005-0000-0000-0000101F0000}"/>
    <cellStyle name="Normal 2 2 34 3" xfId="5042" xr:uid="{00000000-0005-0000-0000-0000111F0000}"/>
    <cellStyle name="Normal 2 2 34 3 2" xfId="14208" xr:uid="{00000000-0005-0000-0000-0000121F0000}"/>
    <cellStyle name="Normal 2 2 34 4" xfId="14209" xr:uid="{00000000-0005-0000-0000-0000131F0000}"/>
    <cellStyle name="Normal 2 2 35" xfId="5043" xr:uid="{00000000-0005-0000-0000-0000141F0000}"/>
    <cellStyle name="Normal 2 2 35 2" xfId="5044" xr:uid="{00000000-0005-0000-0000-0000151F0000}"/>
    <cellStyle name="Normal 2 2 35 2 2" xfId="14210" xr:uid="{00000000-0005-0000-0000-0000161F0000}"/>
    <cellStyle name="Normal 2 2 35 3" xfId="5045" xr:uid="{00000000-0005-0000-0000-0000171F0000}"/>
    <cellStyle name="Normal 2 2 35 3 2" xfId="14211" xr:uid="{00000000-0005-0000-0000-0000181F0000}"/>
    <cellStyle name="Normal 2 2 35 4" xfId="14212" xr:uid="{00000000-0005-0000-0000-0000191F0000}"/>
    <cellStyle name="Normal 2 2 36" xfId="5046" xr:uid="{00000000-0005-0000-0000-00001A1F0000}"/>
    <cellStyle name="Normal 2 2 36 2" xfId="5047" xr:uid="{00000000-0005-0000-0000-00001B1F0000}"/>
    <cellStyle name="Normal 2 2 36 2 2" xfId="14213" xr:uid="{00000000-0005-0000-0000-00001C1F0000}"/>
    <cellStyle name="Normal 2 2 36 3" xfId="5048" xr:uid="{00000000-0005-0000-0000-00001D1F0000}"/>
    <cellStyle name="Normal 2 2 36 3 2" xfId="14214" xr:uid="{00000000-0005-0000-0000-00001E1F0000}"/>
    <cellStyle name="Normal 2 2 36 4" xfId="14215" xr:uid="{00000000-0005-0000-0000-00001F1F0000}"/>
    <cellStyle name="Normal 2 2 37" xfId="5049" xr:uid="{00000000-0005-0000-0000-0000201F0000}"/>
    <cellStyle name="Normal 2 2 37 2" xfId="5050" xr:uid="{00000000-0005-0000-0000-0000211F0000}"/>
    <cellStyle name="Normal 2 2 37 2 2" xfId="14216" xr:uid="{00000000-0005-0000-0000-0000221F0000}"/>
    <cellStyle name="Normal 2 2 37 3" xfId="5051" xr:uid="{00000000-0005-0000-0000-0000231F0000}"/>
    <cellStyle name="Normal 2 2 37 3 2" xfId="14217" xr:uid="{00000000-0005-0000-0000-0000241F0000}"/>
    <cellStyle name="Normal 2 2 37 4" xfId="14218" xr:uid="{00000000-0005-0000-0000-0000251F0000}"/>
    <cellStyle name="Normal 2 2 38" xfId="5052" xr:uid="{00000000-0005-0000-0000-0000261F0000}"/>
    <cellStyle name="Normal 2 2 38 2" xfId="5053" xr:uid="{00000000-0005-0000-0000-0000271F0000}"/>
    <cellStyle name="Normal 2 2 38 2 2" xfId="14219" xr:uid="{00000000-0005-0000-0000-0000281F0000}"/>
    <cellStyle name="Normal 2 2 38 3" xfId="5054" xr:uid="{00000000-0005-0000-0000-0000291F0000}"/>
    <cellStyle name="Normal 2 2 38 3 2" xfId="14220" xr:uid="{00000000-0005-0000-0000-00002A1F0000}"/>
    <cellStyle name="Normal 2 2 38 4" xfId="14221" xr:uid="{00000000-0005-0000-0000-00002B1F0000}"/>
    <cellStyle name="Normal 2 2 39" xfId="5055" xr:uid="{00000000-0005-0000-0000-00002C1F0000}"/>
    <cellStyle name="Normal 2 2 39 2" xfId="5056" xr:uid="{00000000-0005-0000-0000-00002D1F0000}"/>
    <cellStyle name="Normal 2 2 39 2 2" xfId="14222" xr:uid="{00000000-0005-0000-0000-00002E1F0000}"/>
    <cellStyle name="Normal 2 2 39 3" xfId="5057" xr:uid="{00000000-0005-0000-0000-00002F1F0000}"/>
    <cellStyle name="Normal 2 2 39 3 2" xfId="14223" xr:uid="{00000000-0005-0000-0000-0000301F0000}"/>
    <cellStyle name="Normal 2 2 39 4" xfId="14224" xr:uid="{00000000-0005-0000-0000-0000311F0000}"/>
    <cellStyle name="Normal 2 2 4" xfId="5058" xr:uid="{00000000-0005-0000-0000-0000321F0000}"/>
    <cellStyle name="Normal 2 2 4 10" xfId="5059" xr:uid="{00000000-0005-0000-0000-0000331F0000}"/>
    <cellStyle name="Normal 2 2 4 10 2" xfId="14225" xr:uid="{00000000-0005-0000-0000-0000341F0000}"/>
    <cellStyle name="Normal 2 2 4 11" xfId="5060" xr:uid="{00000000-0005-0000-0000-0000351F0000}"/>
    <cellStyle name="Normal 2 2 4 11 2" xfId="14226" xr:uid="{00000000-0005-0000-0000-0000361F0000}"/>
    <cellStyle name="Normal 2 2 4 12" xfId="5061" xr:uid="{00000000-0005-0000-0000-0000371F0000}"/>
    <cellStyle name="Normal 2 2 4 12 2" xfId="14227" xr:uid="{00000000-0005-0000-0000-0000381F0000}"/>
    <cellStyle name="Normal 2 2 4 13" xfId="5062" xr:uid="{00000000-0005-0000-0000-0000391F0000}"/>
    <cellStyle name="Normal 2 2 4 13 2" xfId="14228" xr:uid="{00000000-0005-0000-0000-00003A1F0000}"/>
    <cellStyle name="Normal 2 2 4 14" xfId="5063" xr:uid="{00000000-0005-0000-0000-00003B1F0000}"/>
    <cellStyle name="Normal 2 2 4 14 2" xfId="14229" xr:uid="{00000000-0005-0000-0000-00003C1F0000}"/>
    <cellStyle name="Normal 2 2 4 15" xfId="5064" xr:uid="{00000000-0005-0000-0000-00003D1F0000}"/>
    <cellStyle name="Normal 2 2 4 15 2" xfId="14230" xr:uid="{00000000-0005-0000-0000-00003E1F0000}"/>
    <cellStyle name="Normal 2 2 4 16" xfId="5065" xr:uid="{00000000-0005-0000-0000-00003F1F0000}"/>
    <cellStyle name="Normal 2 2 4 16 2" xfId="14231" xr:uid="{00000000-0005-0000-0000-0000401F0000}"/>
    <cellStyle name="Normal 2 2 4 17" xfId="5066" xr:uid="{00000000-0005-0000-0000-0000411F0000}"/>
    <cellStyle name="Normal 2 2 4 17 2" xfId="14232" xr:uid="{00000000-0005-0000-0000-0000421F0000}"/>
    <cellStyle name="Normal 2 2 4 18" xfId="5067" xr:uid="{00000000-0005-0000-0000-0000431F0000}"/>
    <cellStyle name="Normal 2 2 4 18 2" xfId="14233" xr:uid="{00000000-0005-0000-0000-0000441F0000}"/>
    <cellStyle name="Normal 2 2 4 19" xfId="5068" xr:uid="{00000000-0005-0000-0000-0000451F0000}"/>
    <cellStyle name="Normal 2 2 4 19 2" xfId="14234" xr:uid="{00000000-0005-0000-0000-0000461F0000}"/>
    <cellStyle name="Normal 2 2 4 2" xfId="5069" xr:uid="{00000000-0005-0000-0000-0000471F0000}"/>
    <cellStyle name="Normal 2 2 4 2 2" xfId="5070" xr:uid="{00000000-0005-0000-0000-0000481F0000}"/>
    <cellStyle name="Normal 2 2 4 2 3" xfId="14235" xr:uid="{00000000-0005-0000-0000-0000491F0000}"/>
    <cellStyle name="Normal 2 2 4 20" xfId="5071" xr:uid="{00000000-0005-0000-0000-00004A1F0000}"/>
    <cellStyle name="Normal 2 2 4 20 2" xfId="14236" xr:uid="{00000000-0005-0000-0000-00004B1F0000}"/>
    <cellStyle name="Normal 2 2 4 21" xfId="5072" xr:uid="{00000000-0005-0000-0000-00004C1F0000}"/>
    <cellStyle name="Normal 2 2 4 21 2" xfId="14237" xr:uid="{00000000-0005-0000-0000-00004D1F0000}"/>
    <cellStyle name="Normal 2 2 4 22" xfId="5073" xr:uid="{00000000-0005-0000-0000-00004E1F0000}"/>
    <cellStyle name="Normal 2 2 4 22 2" xfId="14238" xr:uid="{00000000-0005-0000-0000-00004F1F0000}"/>
    <cellStyle name="Normal 2 2 4 23" xfId="5074" xr:uid="{00000000-0005-0000-0000-0000501F0000}"/>
    <cellStyle name="Normal 2 2 4 23 2" xfId="14239" xr:uid="{00000000-0005-0000-0000-0000511F0000}"/>
    <cellStyle name="Normal 2 2 4 24" xfId="5075" xr:uid="{00000000-0005-0000-0000-0000521F0000}"/>
    <cellStyle name="Normal 2 2 4 24 2" xfId="14240" xr:uid="{00000000-0005-0000-0000-0000531F0000}"/>
    <cellStyle name="Normal 2 2 4 25" xfId="5076" xr:uid="{00000000-0005-0000-0000-0000541F0000}"/>
    <cellStyle name="Normal 2 2 4 25 2" xfId="14241" xr:uid="{00000000-0005-0000-0000-0000551F0000}"/>
    <cellStyle name="Normal 2 2 4 26" xfId="5077" xr:uid="{00000000-0005-0000-0000-0000561F0000}"/>
    <cellStyle name="Normal 2 2 4 26 2" xfId="14242" xr:uid="{00000000-0005-0000-0000-0000571F0000}"/>
    <cellStyle name="Normal 2 2 4 27" xfId="5078" xr:uid="{00000000-0005-0000-0000-0000581F0000}"/>
    <cellStyle name="Normal 2 2 4 27 2" xfId="14243" xr:uid="{00000000-0005-0000-0000-0000591F0000}"/>
    <cellStyle name="Normal 2 2 4 28" xfId="5079" xr:uid="{00000000-0005-0000-0000-00005A1F0000}"/>
    <cellStyle name="Normal 2 2 4 28 2" xfId="14244" xr:uid="{00000000-0005-0000-0000-00005B1F0000}"/>
    <cellStyle name="Normal 2 2 4 29" xfId="5080" xr:uid="{00000000-0005-0000-0000-00005C1F0000}"/>
    <cellStyle name="Normal 2 2 4 29 2" xfId="14245" xr:uid="{00000000-0005-0000-0000-00005D1F0000}"/>
    <cellStyle name="Normal 2 2 4 3" xfId="5081" xr:uid="{00000000-0005-0000-0000-00005E1F0000}"/>
    <cellStyle name="Normal 2 2 4 3 2" xfId="14246" xr:uid="{00000000-0005-0000-0000-00005F1F0000}"/>
    <cellStyle name="Normal 2 2 4 3 3" xfId="14247" xr:uid="{00000000-0005-0000-0000-0000601F0000}"/>
    <cellStyle name="Normal 2 2 4 30" xfId="5082" xr:uid="{00000000-0005-0000-0000-0000611F0000}"/>
    <cellStyle name="Normal 2 2 4 30 2" xfId="14248" xr:uid="{00000000-0005-0000-0000-0000621F0000}"/>
    <cellStyle name="Normal 2 2 4 31" xfId="5083" xr:uid="{00000000-0005-0000-0000-0000631F0000}"/>
    <cellStyle name="Normal 2 2 4 31 2" xfId="14249" xr:uid="{00000000-0005-0000-0000-0000641F0000}"/>
    <cellStyle name="Normal 2 2 4 32" xfId="5084" xr:uid="{00000000-0005-0000-0000-0000651F0000}"/>
    <cellStyle name="Normal 2 2 4 32 2" xfId="14250" xr:uid="{00000000-0005-0000-0000-0000661F0000}"/>
    <cellStyle name="Normal 2 2 4 33" xfId="5085" xr:uid="{00000000-0005-0000-0000-0000671F0000}"/>
    <cellStyle name="Normal 2 2 4 33 2" xfId="14251" xr:uid="{00000000-0005-0000-0000-0000681F0000}"/>
    <cellStyle name="Normal 2 2 4 34" xfId="5086" xr:uid="{00000000-0005-0000-0000-0000691F0000}"/>
    <cellStyle name="Normal 2 2 4 34 2" xfId="14252" xr:uid="{00000000-0005-0000-0000-00006A1F0000}"/>
    <cellStyle name="Normal 2 2 4 35" xfId="5087" xr:uid="{00000000-0005-0000-0000-00006B1F0000}"/>
    <cellStyle name="Normal 2 2 4 35 2" xfId="14253" xr:uid="{00000000-0005-0000-0000-00006C1F0000}"/>
    <cellStyle name="Normal 2 2 4 36" xfId="5088" xr:uid="{00000000-0005-0000-0000-00006D1F0000}"/>
    <cellStyle name="Normal 2 2 4 36 2" xfId="14254" xr:uid="{00000000-0005-0000-0000-00006E1F0000}"/>
    <cellStyle name="Normal 2 2 4 37" xfId="5089" xr:uid="{00000000-0005-0000-0000-00006F1F0000}"/>
    <cellStyle name="Normal 2 2 4 37 2" xfId="14255" xr:uid="{00000000-0005-0000-0000-0000701F0000}"/>
    <cellStyle name="Normal 2 2 4 38" xfId="5090" xr:uid="{00000000-0005-0000-0000-0000711F0000}"/>
    <cellStyle name="Normal 2 2 4 38 2" xfId="14256" xr:uid="{00000000-0005-0000-0000-0000721F0000}"/>
    <cellStyle name="Normal 2 2 4 39" xfId="5091" xr:uid="{00000000-0005-0000-0000-0000731F0000}"/>
    <cellStyle name="Normal 2 2 4 39 2" xfId="14257" xr:uid="{00000000-0005-0000-0000-0000741F0000}"/>
    <cellStyle name="Normal 2 2 4 4" xfId="5092" xr:uid="{00000000-0005-0000-0000-0000751F0000}"/>
    <cellStyle name="Normal 2 2 4 4 2" xfId="14258" xr:uid="{00000000-0005-0000-0000-0000761F0000}"/>
    <cellStyle name="Normal 2 2 4 40" xfId="5093" xr:uid="{00000000-0005-0000-0000-0000771F0000}"/>
    <cellStyle name="Normal 2 2 4 40 2" xfId="14259" xr:uid="{00000000-0005-0000-0000-0000781F0000}"/>
    <cellStyle name="Normal 2 2 4 41" xfId="5094" xr:uid="{00000000-0005-0000-0000-0000791F0000}"/>
    <cellStyle name="Normal 2 2 4 41 2" xfId="14260" xr:uid="{00000000-0005-0000-0000-00007A1F0000}"/>
    <cellStyle name="Normal 2 2 4 42" xfId="5095" xr:uid="{00000000-0005-0000-0000-00007B1F0000}"/>
    <cellStyle name="Normal 2 2 4 42 2" xfId="14261" xr:uid="{00000000-0005-0000-0000-00007C1F0000}"/>
    <cellStyle name="Normal 2 2 4 43" xfId="5096" xr:uid="{00000000-0005-0000-0000-00007D1F0000}"/>
    <cellStyle name="Normal 2 2 4 43 2" xfId="14262" xr:uid="{00000000-0005-0000-0000-00007E1F0000}"/>
    <cellStyle name="Normal 2 2 4 44" xfId="5097" xr:uid="{00000000-0005-0000-0000-00007F1F0000}"/>
    <cellStyle name="Normal 2 2 4 44 2" xfId="14263" xr:uid="{00000000-0005-0000-0000-0000801F0000}"/>
    <cellStyle name="Normal 2 2 4 45" xfId="5098" xr:uid="{00000000-0005-0000-0000-0000811F0000}"/>
    <cellStyle name="Normal 2 2 4 45 2" xfId="14264" xr:uid="{00000000-0005-0000-0000-0000821F0000}"/>
    <cellStyle name="Normal 2 2 4 46" xfId="5099" xr:uid="{00000000-0005-0000-0000-0000831F0000}"/>
    <cellStyle name="Normal 2 2 4 46 2" xfId="14265" xr:uid="{00000000-0005-0000-0000-0000841F0000}"/>
    <cellStyle name="Normal 2 2 4 47" xfId="5100" xr:uid="{00000000-0005-0000-0000-0000851F0000}"/>
    <cellStyle name="Normal 2 2 4 47 2" xfId="14266" xr:uid="{00000000-0005-0000-0000-0000861F0000}"/>
    <cellStyle name="Normal 2 2 4 48" xfId="5101" xr:uid="{00000000-0005-0000-0000-0000871F0000}"/>
    <cellStyle name="Normal 2 2 4 48 2" xfId="14267" xr:uid="{00000000-0005-0000-0000-0000881F0000}"/>
    <cellStyle name="Normal 2 2 4 49" xfId="5102" xr:uid="{00000000-0005-0000-0000-0000891F0000}"/>
    <cellStyle name="Normal 2 2 4 49 2" xfId="14268" xr:uid="{00000000-0005-0000-0000-00008A1F0000}"/>
    <cellStyle name="Normal 2 2 4 5" xfId="5103" xr:uid="{00000000-0005-0000-0000-00008B1F0000}"/>
    <cellStyle name="Normal 2 2 4 5 2" xfId="14269" xr:uid="{00000000-0005-0000-0000-00008C1F0000}"/>
    <cellStyle name="Normal 2 2 4 50" xfId="5104" xr:uid="{00000000-0005-0000-0000-00008D1F0000}"/>
    <cellStyle name="Normal 2 2 4 50 2" xfId="14270" xr:uid="{00000000-0005-0000-0000-00008E1F0000}"/>
    <cellStyle name="Normal 2 2 4 51" xfId="5105" xr:uid="{00000000-0005-0000-0000-00008F1F0000}"/>
    <cellStyle name="Normal 2 2 4 51 2" xfId="14271" xr:uid="{00000000-0005-0000-0000-0000901F0000}"/>
    <cellStyle name="Normal 2 2 4 52" xfId="5106" xr:uid="{00000000-0005-0000-0000-0000911F0000}"/>
    <cellStyle name="Normal 2 2 4 52 2" xfId="14272" xr:uid="{00000000-0005-0000-0000-0000921F0000}"/>
    <cellStyle name="Normal 2 2 4 53" xfId="5107" xr:uid="{00000000-0005-0000-0000-0000931F0000}"/>
    <cellStyle name="Normal 2 2 4 53 2" xfId="14273" xr:uid="{00000000-0005-0000-0000-0000941F0000}"/>
    <cellStyle name="Normal 2 2 4 54" xfId="5108" xr:uid="{00000000-0005-0000-0000-0000951F0000}"/>
    <cellStyle name="Normal 2 2 4 54 2" xfId="14274" xr:uid="{00000000-0005-0000-0000-0000961F0000}"/>
    <cellStyle name="Normal 2 2 4 55" xfId="5109" xr:uid="{00000000-0005-0000-0000-0000971F0000}"/>
    <cellStyle name="Normal 2 2 4 55 2" xfId="14275" xr:uid="{00000000-0005-0000-0000-0000981F0000}"/>
    <cellStyle name="Normal 2 2 4 56" xfId="5110" xr:uid="{00000000-0005-0000-0000-0000991F0000}"/>
    <cellStyle name="Normal 2 2 4 56 2" xfId="14276" xr:uid="{00000000-0005-0000-0000-00009A1F0000}"/>
    <cellStyle name="Normal 2 2 4 57" xfId="5111" xr:uid="{00000000-0005-0000-0000-00009B1F0000}"/>
    <cellStyle name="Normal 2 2 4 57 2" xfId="14277" xr:uid="{00000000-0005-0000-0000-00009C1F0000}"/>
    <cellStyle name="Normal 2 2 4 58" xfId="5112" xr:uid="{00000000-0005-0000-0000-00009D1F0000}"/>
    <cellStyle name="Normal 2 2 4 58 2" xfId="14278" xr:uid="{00000000-0005-0000-0000-00009E1F0000}"/>
    <cellStyle name="Normal 2 2 4 59" xfId="5113" xr:uid="{00000000-0005-0000-0000-00009F1F0000}"/>
    <cellStyle name="Normal 2 2 4 59 2" xfId="14279" xr:uid="{00000000-0005-0000-0000-0000A01F0000}"/>
    <cellStyle name="Normal 2 2 4 6" xfId="5114" xr:uid="{00000000-0005-0000-0000-0000A11F0000}"/>
    <cellStyle name="Normal 2 2 4 6 2" xfId="14280" xr:uid="{00000000-0005-0000-0000-0000A21F0000}"/>
    <cellStyle name="Normal 2 2 4 60" xfId="5115" xr:uid="{00000000-0005-0000-0000-0000A31F0000}"/>
    <cellStyle name="Normal 2 2 4 60 2" xfId="14281" xr:uid="{00000000-0005-0000-0000-0000A41F0000}"/>
    <cellStyle name="Normal 2 2 4 61" xfId="5116" xr:uid="{00000000-0005-0000-0000-0000A51F0000}"/>
    <cellStyle name="Normal 2 2 4 61 2" xfId="14282" xr:uid="{00000000-0005-0000-0000-0000A61F0000}"/>
    <cellStyle name="Normal 2 2 4 62" xfId="5117" xr:uid="{00000000-0005-0000-0000-0000A71F0000}"/>
    <cellStyle name="Normal 2 2 4 62 2" xfId="14283" xr:uid="{00000000-0005-0000-0000-0000A81F0000}"/>
    <cellStyle name="Normal 2 2 4 63" xfId="5118" xr:uid="{00000000-0005-0000-0000-0000A91F0000}"/>
    <cellStyle name="Normal 2 2 4 63 2" xfId="14284" xr:uid="{00000000-0005-0000-0000-0000AA1F0000}"/>
    <cellStyle name="Normal 2 2 4 64" xfId="5119" xr:uid="{00000000-0005-0000-0000-0000AB1F0000}"/>
    <cellStyle name="Normal 2 2 4 64 2" xfId="14285" xr:uid="{00000000-0005-0000-0000-0000AC1F0000}"/>
    <cellStyle name="Normal 2 2 4 65" xfId="5120" xr:uid="{00000000-0005-0000-0000-0000AD1F0000}"/>
    <cellStyle name="Normal 2 2 4 65 2" xfId="14286" xr:uid="{00000000-0005-0000-0000-0000AE1F0000}"/>
    <cellStyle name="Normal 2 2 4 66" xfId="5121" xr:uid="{00000000-0005-0000-0000-0000AF1F0000}"/>
    <cellStyle name="Normal 2 2 4 66 2" xfId="14287" xr:uid="{00000000-0005-0000-0000-0000B01F0000}"/>
    <cellStyle name="Normal 2 2 4 67" xfId="5122" xr:uid="{00000000-0005-0000-0000-0000B11F0000}"/>
    <cellStyle name="Normal 2 2 4 67 2" xfId="14288" xr:uid="{00000000-0005-0000-0000-0000B21F0000}"/>
    <cellStyle name="Normal 2 2 4 68" xfId="5123" xr:uid="{00000000-0005-0000-0000-0000B31F0000}"/>
    <cellStyle name="Normal 2 2 4 68 2" xfId="14289" xr:uid="{00000000-0005-0000-0000-0000B41F0000}"/>
    <cellStyle name="Normal 2 2 4 69" xfId="5124" xr:uid="{00000000-0005-0000-0000-0000B51F0000}"/>
    <cellStyle name="Normal 2 2 4 69 2" xfId="14290" xr:uid="{00000000-0005-0000-0000-0000B61F0000}"/>
    <cellStyle name="Normal 2 2 4 7" xfId="5125" xr:uid="{00000000-0005-0000-0000-0000B71F0000}"/>
    <cellStyle name="Normal 2 2 4 7 2" xfId="14291" xr:uid="{00000000-0005-0000-0000-0000B81F0000}"/>
    <cellStyle name="Normal 2 2 4 70" xfId="5126" xr:uid="{00000000-0005-0000-0000-0000B91F0000}"/>
    <cellStyle name="Normal 2 2 4 70 2" xfId="14292" xr:uid="{00000000-0005-0000-0000-0000BA1F0000}"/>
    <cellStyle name="Normal 2 2 4 71" xfId="5127" xr:uid="{00000000-0005-0000-0000-0000BB1F0000}"/>
    <cellStyle name="Normal 2 2 4 71 2" xfId="14293" xr:uid="{00000000-0005-0000-0000-0000BC1F0000}"/>
    <cellStyle name="Normal 2 2 4 72" xfId="5128" xr:uid="{00000000-0005-0000-0000-0000BD1F0000}"/>
    <cellStyle name="Normal 2 2 4 72 2" xfId="14294" xr:uid="{00000000-0005-0000-0000-0000BE1F0000}"/>
    <cellStyle name="Normal 2 2 4 73" xfId="5129" xr:uid="{00000000-0005-0000-0000-0000BF1F0000}"/>
    <cellStyle name="Normal 2 2 4 73 2" xfId="14295" xr:uid="{00000000-0005-0000-0000-0000C01F0000}"/>
    <cellStyle name="Normal 2 2 4 74" xfId="5130" xr:uid="{00000000-0005-0000-0000-0000C11F0000}"/>
    <cellStyle name="Normal 2 2 4 74 2" xfId="14296" xr:uid="{00000000-0005-0000-0000-0000C21F0000}"/>
    <cellStyle name="Normal 2 2 4 75" xfId="5131" xr:uid="{00000000-0005-0000-0000-0000C31F0000}"/>
    <cellStyle name="Normal 2 2 4 75 2" xfId="14297" xr:uid="{00000000-0005-0000-0000-0000C41F0000}"/>
    <cellStyle name="Normal 2 2 4 76" xfId="5132" xr:uid="{00000000-0005-0000-0000-0000C51F0000}"/>
    <cellStyle name="Normal 2 2 4 76 2" xfId="14298" xr:uid="{00000000-0005-0000-0000-0000C61F0000}"/>
    <cellStyle name="Normal 2 2 4 77" xfId="5133" xr:uid="{00000000-0005-0000-0000-0000C71F0000}"/>
    <cellStyle name="Normal 2 2 4 77 2" xfId="14299" xr:uid="{00000000-0005-0000-0000-0000C81F0000}"/>
    <cellStyle name="Normal 2 2 4 78" xfId="5134" xr:uid="{00000000-0005-0000-0000-0000C91F0000}"/>
    <cellStyle name="Normal 2 2 4 78 2" xfId="14300" xr:uid="{00000000-0005-0000-0000-0000CA1F0000}"/>
    <cellStyle name="Normal 2 2 4 79" xfId="5135" xr:uid="{00000000-0005-0000-0000-0000CB1F0000}"/>
    <cellStyle name="Normal 2 2 4 79 2" xfId="14301" xr:uid="{00000000-0005-0000-0000-0000CC1F0000}"/>
    <cellStyle name="Normal 2 2 4 8" xfId="5136" xr:uid="{00000000-0005-0000-0000-0000CD1F0000}"/>
    <cellStyle name="Normal 2 2 4 8 2" xfId="14302" xr:uid="{00000000-0005-0000-0000-0000CE1F0000}"/>
    <cellStyle name="Normal 2 2 4 80" xfId="5137" xr:uid="{00000000-0005-0000-0000-0000CF1F0000}"/>
    <cellStyle name="Normal 2 2 4 80 2" xfId="14303" xr:uid="{00000000-0005-0000-0000-0000D01F0000}"/>
    <cellStyle name="Normal 2 2 4 81" xfId="5138" xr:uid="{00000000-0005-0000-0000-0000D11F0000}"/>
    <cellStyle name="Normal 2 2 4 81 2" xfId="14304" xr:uid="{00000000-0005-0000-0000-0000D21F0000}"/>
    <cellStyle name="Normal 2 2 4 82" xfId="5139" xr:uid="{00000000-0005-0000-0000-0000D31F0000}"/>
    <cellStyle name="Normal 2 2 4 82 2" xfId="14305" xr:uid="{00000000-0005-0000-0000-0000D41F0000}"/>
    <cellStyle name="Normal 2 2 4 83" xfId="5140" xr:uid="{00000000-0005-0000-0000-0000D51F0000}"/>
    <cellStyle name="Normal 2 2 4 83 2" xfId="14306" xr:uid="{00000000-0005-0000-0000-0000D61F0000}"/>
    <cellStyle name="Normal 2 2 4 84" xfId="5141" xr:uid="{00000000-0005-0000-0000-0000D71F0000}"/>
    <cellStyle name="Normal 2 2 4 84 2" xfId="14307" xr:uid="{00000000-0005-0000-0000-0000D81F0000}"/>
    <cellStyle name="Normal 2 2 4 85" xfId="5142" xr:uid="{00000000-0005-0000-0000-0000D91F0000}"/>
    <cellStyle name="Normal 2 2 4 85 2" xfId="14308" xr:uid="{00000000-0005-0000-0000-0000DA1F0000}"/>
    <cellStyle name="Normal 2 2 4 86" xfId="5143" xr:uid="{00000000-0005-0000-0000-0000DB1F0000}"/>
    <cellStyle name="Normal 2 2 4 86 2" xfId="14309" xr:uid="{00000000-0005-0000-0000-0000DC1F0000}"/>
    <cellStyle name="Normal 2 2 4 87" xfId="5144" xr:uid="{00000000-0005-0000-0000-0000DD1F0000}"/>
    <cellStyle name="Normal 2 2 4 87 2" xfId="14310" xr:uid="{00000000-0005-0000-0000-0000DE1F0000}"/>
    <cellStyle name="Normal 2 2 4 88" xfId="5145" xr:uid="{00000000-0005-0000-0000-0000DF1F0000}"/>
    <cellStyle name="Normal 2 2 4 88 2" xfId="14311" xr:uid="{00000000-0005-0000-0000-0000E01F0000}"/>
    <cellStyle name="Normal 2 2 4 89" xfId="5146" xr:uid="{00000000-0005-0000-0000-0000E11F0000}"/>
    <cellStyle name="Normal 2 2 4 89 2" xfId="14312" xr:uid="{00000000-0005-0000-0000-0000E21F0000}"/>
    <cellStyle name="Normal 2 2 4 9" xfId="5147" xr:uid="{00000000-0005-0000-0000-0000E31F0000}"/>
    <cellStyle name="Normal 2 2 4 9 2" xfId="14313" xr:uid="{00000000-0005-0000-0000-0000E41F0000}"/>
    <cellStyle name="Normal 2 2 4 90" xfId="5148" xr:uid="{00000000-0005-0000-0000-0000E51F0000}"/>
    <cellStyle name="Normal 2 2 4 90 2" xfId="14314" xr:uid="{00000000-0005-0000-0000-0000E61F0000}"/>
    <cellStyle name="Normal 2 2 4 91" xfId="5149" xr:uid="{00000000-0005-0000-0000-0000E71F0000}"/>
    <cellStyle name="Normal 2 2 4 91 2" xfId="14315" xr:uid="{00000000-0005-0000-0000-0000E81F0000}"/>
    <cellStyle name="Normal 2 2 4 92" xfId="14316" xr:uid="{00000000-0005-0000-0000-0000E91F0000}"/>
    <cellStyle name="Normal 2 2 40" xfId="5150" xr:uid="{00000000-0005-0000-0000-0000EA1F0000}"/>
    <cellStyle name="Normal 2 2 40 2" xfId="5151" xr:uid="{00000000-0005-0000-0000-0000EB1F0000}"/>
    <cellStyle name="Normal 2 2 40 2 2" xfId="14317" xr:uid="{00000000-0005-0000-0000-0000EC1F0000}"/>
    <cellStyle name="Normal 2 2 40 3" xfId="5152" xr:uid="{00000000-0005-0000-0000-0000ED1F0000}"/>
    <cellStyle name="Normal 2 2 40 3 2" xfId="14318" xr:uid="{00000000-0005-0000-0000-0000EE1F0000}"/>
    <cellStyle name="Normal 2 2 40 4" xfId="14319" xr:uid="{00000000-0005-0000-0000-0000EF1F0000}"/>
    <cellStyle name="Normal 2 2 41" xfId="5153" xr:uid="{00000000-0005-0000-0000-0000F01F0000}"/>
    <cellStyle name="Normal 2 2 41 2" xfId="5154" xr:uid="{00000000-0005-0000-0000-0000F11F0000}"/>
    <cellStyle name="Normal 2 2 41 2 2" xfId="14320" xr:uid="{00000000-0005-0000-0000-0000F21F0000}"/>
    <cellStyle name="Normal 2 2 41 3" xfId="5155" xr:uid="{00000000-0005-0000-0000-0000F31F0000}"/>
    <cellStyle name="Normal 2 2 41 3 2" xfId="14321" xr:uid="{00000000-0005-0000-0000-0000F41F0000}"/>
    <cellStyle name="Normal 2 2 41 4" xfId="14322" xr:uid="{00000000-0005-0000-0000-0000F51F0000}"/>
    <cellStyle name="Normal 2 2 42" xfId="5156" xr:uid="{00000000-0005-0000-0000-0000F61F0000}"/>
    <cellStyle name="Normal 2 2 42 2" xfId="5157" xr:uid="{00000000-0005-0000-0000-0000F71F0000}"/>
    <cellStyle name="Normal 2 2 42 2 2" xfId="14323" xr:uid="{00000000-0005-0000-0000-0000F81F0000}"/>
    <cellStyle name="Normal 2 2 42 3" xfId="5158" xr:uid="{00000000-0005-0000-0000-0000F91F0000}"/>
    <cellStyle name="Normal 2 2 42 3 2" xfId="14324" xr:uid="{00000000-0005-0000-0000-0000FA1F0000}"/>
    <cellStyle name="Normal 2 2 42 4" xfId="14325" xr:uid="{00000000-0005-0000-0000-0000FB1F0000}"/>
    <cellStyle name="Normal 2 2 43" xfId="5159" xr:uid="{00000000-0005-0000-0000-0000FC1F0000}"/>
    <cellStyle name="Normal 2 2 43 2" xfId="5160" xr:uid="{00000000-0005-0000-0000-0000FD1F0000}"/>
    <cellStyle name="Normal 2 2 43 2 2" xfId="14326" xr:uid="{00000000-0005-0000-0000-0000FE1F0000}"/>
    <cellStyle name="Normal 2 2 43 3" xfId="5161" xr:uid="{00000000-0005-0000-0000-0000FF1F0000}"/>
    <cellStyle name="Normal 2 2 43 3 2" xfId="14327" xr:uid="{00000000-0005-0000-0000-000000200000}"/>
    <cellStyle name="Normal 2 2 43 4" xfId="14328" xr:uid="{00000000-0005-0000-0000-000001200000}"/>
    <cellStyle name="Normal 2 2 44" xfId="5162" xr:uid="{00000000-0005-0000-0000-000002200000}"/>
    <cellStyle name="Normal 2 2 44 2" xfId="5163" xr:uid="{00000000-0005-0000-0000-000003200000}"/>
    <cellStyle name="Normal 2 2 44 2 2" xfId="14329" xr:uid="{00000000-0005-0000-0000-000004200000}"/>
    <cellStyle name="Normal 2 2 44 3" xfId="5164" xr:uid="{00000000-0005-0000-0000-000005200000}"/>
    <cellStyle name="Normal 2 2 44 3 2" xfId="14330" xr:uid="{00000000-0005-0000-0000-000006200000}"/>
    <cellStyle name="Normal 2 2 44 4" xfId="14331" xr:uid="{00000000-0005-0000-0000-000007200000}"/>
    <cellStyle name="Normal 2 2 45" xfId="5165" xr:uid="{00000000-0005-0000-0000-000008200000}"/>
    <cellStyle name="Normal 2 2 45 2" xfId="5166" xr:uid="{00000000-0005-0000-0000-000009200000}"/>
    <cellStyle name="Normal 2 2 45 2 2" xfId="14332" xr:uid="{00000000-0005-0000-0000-00000A200000}"/>
    <cellStyle name="Normal 2 2 45 3" xfId="5167" xr:uid="{00000000-0005-0000-0000-00000B200000}"/>
    <cellStyle name="Normal 2 2 45 3 2" xfId="14333" xr:uid="{00000000-0005-0000-0000-00000C200000}"/>
    <cellStyle name="Normal 2 2 45 4" xfId="14334" xr:uid="{00000000-0005-0000-0000-00000D200000}"/>
    <cellStyle name="Normal 2 2 46" xfId="5168" xr:uid="{00000000-0005-0000-0000-00000E200000}"/>
    <cellStyle name="Normal 2 2 46 2" xfId="5169" xr:uid="{00000000-0005-0000-0000-00000F200000}"/>
    <cellStyle name="Normal 2 2 46 2 2" xfId="14335" xr:uid="{00000000-0005-0000-0000-000010200000}"/>
    <cellStyle name="Normal 2 2 46 3" xfId="5170" xr:uid="{00000000-0005-0000-0000-000011200000}"/>
    <cellStyle name="Normal 2 2 46 3 2" xfId="14336" xr:uid="{00000000-0005-0000-0000-000012200000}"/>
    <cellStyle name="Normal 2 2 46 4" xfId="14337" xr:uid="{00000000-0005-0000-0000-000013200000}"/>
    <cellStyle name="Normal 2 2 47" xfId="5171" xr:uid="{00000000-0005-0000-0000-000014200000}"/>
    <cellStyle name="Normal 2 2 47 2" xfId="5172" xr:uid="{00000000-0005-0000-0000-000015200000}"/>
    <cellStyle name="Normal 2 2 47 2 2" xfId="14338" xr:uid="{00000000-0005-0000-0000-000016200000}"/>
    <cellStyle name="Normal 2 2 47 3" xfId="5173" xr:uid="{00000000-0005-0000-0000-000017200000}"/>
    <cellStyle name="Normal 2 2 47 3 2" xfId="14339" xr:uid="{00000000-0005-0000-0000-000018200000}"/>
    <cellStyle name="Normal 2 2 47 4" xfId="14340" xr:uid="{00000000-0005-0000-0000-000019200000}"/>
    <cellStyle name="Normal 2 2 48" xfId="5174" xr:uid="{00000000-0005-0000-0000-00001A200000}"/>
    <cellStyle name="Normal 2 2 48 2" xfId="5175" xr:uid="{00000000-0005-0000-0000-00001B200000}"/>
    <cellStyle name="Normal 2 2 48 2 2" xfId="14341" xr:uid="{00000000-0005-0000-0000-00001C200000}"/>
    <cellStyle name="Normal 2 2 48 3" xfId="5176" xr:uid="{00000000-0005-0000-0000-00001D200000}"/>
    <cellStyle name="Normal 2 2 48 3 2" xfId="14342" xr:uid="{00000000-0005-0000-0000-00001E200000}"/>
    <cellStyle name="Normal 2 2 48 4" xfId="14343" xr:uid="{00000000-0005-0000-0000-00001F200000}"/>
    <cellStyle name="Normal 2 2 49" xfId="5177" xr:uid="{00000000-0005-0000-0000-000020200000}"/>
    <cellStyle name="Normal 2 2 49 2" xfId="5178" xr:uid="{00000000-0005-0000-0000-000021200000}"/>
    <cellStyle name="Normal 2 2 49 2 2" xfId="14344" xr:uid="{00000000-0005-0000-0000-000022200000}"/>
    <cellStyle name="Normal 2 2 49 3" xfId="5179" xr:uid="{00000000-0005-0000-0000-000023200000}"/>
    <cellStyle name="Normal 2 2 49 3 2" xfId="14345" xr:uid="{00000000-0005-0000-0000-000024200000}"/>
    <cellStyle name="Normal 2 2 49 4" xfId="14346" xr:uid="{00000000-0005-0000-0000-000025200000}"/>
    <cellStyle name="Normal 2 2 5" xfId="5180" xr:uid="{00000000-0005-0000-0000-000026200000}"/>
    <cellStyle name="Normal 2 2 5 10" xfId="5181" xr:uid="{00000000-0005-0000-0000-000027200000}"/>
    <cellStyle name="Normal 2 2 5 10 2" xfId="14347" xr:uid="{00000000-0005-0000-0000-000028200000}"/>
    <cellStyle name="Normal 2 2 5 11" xfId="5182" xr:uid="{00000000-0005-0000-0000-000029200000}"/>
    <cellStyle name="Normal 2 2 5 11 2" xfId="14348" xr:uid="{00000000-0005-0000-0000-00002A200000}"/>
    <cellStyle name="Normal 2 2 5 12" xfId="5183" xr:uid="{00000000-0005-0000-0000-00002B200000}"/>
    <cellStyle name="Normal 2 2 5 12 2" xfId="14349" xr:uid="{00000000-0005-0000-0000-00002C200000}"/>
    <cellStyle name="Normal 2 2 5 13" xfId="5184" xr:uid="{00000000-0005-0000-0000-00002D200000}"/>
    <cellStyle name="Normal 2 2 5 13 2" xfId="14350" xr:uid="{00000000-0005-0000-0000-00002E200000}"/>
    <cellStyle name="Normal 2 2 5 14" xfId="5185" xr:uid="{00000000-0005-0000-0000-00002F200000}"/>
    <cellStyle name="Normal 2 2 5 14 2" xfId="14351" xr:uid="{00000000-0005-0000-0000-000030200000}"/>
    <cellStyle name="Normal 2 2 5 15" xfId="5186" xr:uid="{00000000-0005-0000-0000-000031200000}"/>
    <cellStyle name="Normal 2 2 5 15 2" xfId="14352" xr:uid="{00000000-0005-0000-0000-000032200000}"/>
    <cellStyle name="Normal 2 2 5 16" xfId="5187" xr:uid="{00000000-0005-0000-0000-000033200000}"/>
    <cellStyle name="Normal 2 2 5 16 2" xfId="14353" xr:uid="{00000000-0005-0000-0000-000034200000}"/>
    <cellStyle name="Normal 2 2 5 17" xfId="5188" xr:uid="{00000000-0005-0000-0000-000035200000}"/>
    <cellStyle name="Normal 2 2 5 17 2" xfId="14354" xr:uid="{00000000-0005-0000-0000-000036200000}"/>
    <cellStyle name="Normal 2 2 5 18" xfId="5189" xr:uid="{00000000-0005-0000-0000-000037200000}"/>
    <cellStyle name="Normal 2 2 5 18 2" xfId="14355" xr:uid="{00000000-0005-0000-0000-000038200000}"/>
    <cellStyle name="Normal 2 2 5 19" xfId="5190" xr:uid="{00000000-0005-0000-0000-000039200000}"/>
    <cellStyle name="Normal 2 2 5 19 2" xfId="14356" xr:uid="{00000000-0005-0000-0000-00003A200000}"/>
    <cellStyle name="Normal 2 2 5 2" xfId="5191" xr:uid="{00000000-0005-0000-0000-00003B200000}"/>
    <cellStyle name="Normal 2 2 5 2 2" xfId="5192" xr:uid="{00000000-0005-0000-0000-00003C200000}"/>
    <cellStyle name="Normal 2 2 5 2 3" xfId="14357" xr:uid="{00000000-0005-0000-0000-00003D200000}"/>
    <cellStyle name="Normal 2 2 5 20" xfId="5193" xr:uid="{00000000-0005-0000-0000-00003E200000}"/>
    <cellStyle name="Normal 2 2 5 20 2" xfId="14358" xr:uid="{00000000-0005-0000-0000-00003F200000}"/>
    <cellStyle name="Normal 2 2 5 21" xfId="5194" xr:uid="{00000000-0005-0000-0000-000040200000}"/>
    <cellStyle name="Normal 2 2 5 21 2" xfId="14359" xr:uid="{00000000-0005-0000-0000-000041200000}"/>
    <cellStyle name="Normal 2 2 5 22" xfId="5195" xr:uid="{00000000-0005-0000-0000-000042200000}"/>
    <cellStyle name="Normal 2 2 5 22 2" xfId="14360" xr:uid="{00000000-0005-0000-0000-000043200000}"/>
    <cellStyle name="Normal 2 2 5 23" xfId="5196" xr:uid="{00000000-0005-0000-0000-000044200000}"/>
    <cellStyle name="Normal 2 2 5 23 2" xfId="14361" xr:uid="{00000000-0005-0000-0000-000045200000}"/>
    <cellStyle name="Normal 2 2 5 24" xfId="5197" xr:uid="{00000000-0005-0000-0000-000046200000}"/>
    <cellStyle name="Normal 2 2 5 24 2" xfId="14362" xr:uid="{00000000-0005-0000-0000-000047200000}"/>
    <cellStyle name="Normal 2 2 5 25" xfId="5198" xr:uid="{00000000-0005-0000-0000-000048200000}"/>
    <cellStyle name="Normal 2 2 5 25 2" xfId="14363" xr:uid="{00000000-0005-0000-0000-000049200000}"/>
    <cellStyle name="Normal 2 2 5 26" xfId="5199" xr:uid="{00000000-0005-0000-0000-00004A200000}"/>
    <cellStyle name="Normal 2 2 5 26 2" xfId="14364" xr:uid="{00000000-0005-0000-0000-00004B200000}"/>
    <cellStyle name="Normal 2 2 5 27" xfId="5200" xr:uid="{00000000-0005-0000-0000-00004C200000}"/>
    <cellStyle name="Normal 2 2 5 27 2" xfId="14365" xr:uid="{00000000-0005-0000-0000-00004D200000}"/>
    <cellStyle name="Normal 2 2 5 28" xfId="5201" xr:uid="{00000000-0005-0000-0000-00004E200000}"/>
    <cellStyle name="Normal 2 2 5 28 2" xfId="14366" xr:uid="{00000000-0005-0000-0000-00004F200000}"/>
    <cellStyle name="Normal 2 2 5 29" xfId="5202" xr:uid="{00000000-0005-0000-0000-000050200000}"/>
    <cellStyle name="Normal 2 2 5 29 2" xfId="14367" xr:uid="{00000000-0005-0000-0000-000051200000}"/>
    <cellStyle name="Normal 2 2 5 3" xfId="5203" xr:uid="{00000000-0005-0000-0000-000052200000}"/>
    <cellStyle name="Normal 2 2 5 3 2" xfId="14368" xr:uid="{00000000-0005-0000-0000-000053200000}"/>
    <cellStyle name="Normal 2 2 5 3 3" xfId="14369" xr:uid="{00000000-0005-0000-0000-000054200000}"/>
    <cellStyle name="Normal 2 2 5 30" xfId="5204" xr:uid="{00000000-0005-0000-0000-000055200000}"/>
    <cellStyle name="Normal 2 2 5 30 2" xfId="14370" xr:uid="{00000000-0005-0000-0000-000056200000}"/>
    <cellStyle name="Normal 2 2 5 31" xfId="5205" xr:uid="{00000000-0005-0000-0000-000057200000}"/>
    <cellStyle name="Normal 2 2 5 31 2" xfId="14371" xr:uid="{00000000-0005-0000-0000-000058200000}"/>
    <cellStyle name="Normal 2 2 5 32" xfId="5206" xr:uid="{00000000-0005-0000-0000-000059200000}"/>
    <cellStyle name="Normal 2 2 5 32 2" xfId="14372" xr:uid="{00000000-0005-0000-0000-00005A200000}"/>
    <cellStyle name="Normal 2 2 5 33" xfId="5207" xr:uid="{00000000-0005-0000-0000-00005B200000}"/>
    <cellStyle name="Normal 2 2 5 33 2" xfId="14373" xr:uid="{00000000-0005-0000-0000-00005C200000}"/>
    <cellStyle name="Normal 2 2 5 34" xfId="5208" xr:uid="{00000000-0005-0000-0000-00005D200000}"/>
    <cellStyle name="Normal 2 2 5 34 2" xfId="14374" xr:uid="{00000000-0005-0000-0000-00005E200000}"/>
    <cellStyle name="Normal 2 2 5 35" xfId="5209" xr:uid="{00000000-0005-0000-0000-00005F200000}"/>
    <cellStyle name="Normal 2 2 5 35 2" xfId="14375" xr:uid="{00000000-0005-0000-0000-000060200000}"/>
    <cellStyle name="Normal 2 2 5 36" xfId="5210" xr:uid="{00000000-0005-0000-0000-000061200000}"/>
    <cellStyle name="Normal 2 2 5 36 2" xfId="14376" xr:uid="{00000000-0005-0000-0000-000062200000}"/>
    <cellStyle name="Normal 2 2 5 37" xfId="5211" xr:uid="{00000000-0005-0000-0000-000063200000}"/>
    <cellStyle name="Normal 2 2 5 37 2" xfId="14377" xr:uid="{00000000-0005-0000-0000-000064200000}"/>
    <cellStyle name="Normal 2 2 5 38" xfId="5212" xr:uid="{00000000-0005-0000-0000-000065200000}"/>
    <cellStyle name="Normal 2 2 5 38 2" xfId="14378" xr:uid="{00000000-0005-0000-0000-000066200000}"/>
    <cellStyle name="Normal 2 2 5 39" xfId="5213" xr:uid="{00000000-0005-0000-0000-000067200000}"/>
    <cellStyle name="Normal 2 2 5 39 2" xfId="14379" xr:uid="{00000000-0005-0000-0000-000068200000}"/>
    <cellStyle name="Normal 2 2 5 4" xfId="5214" xr:uid="{00000000-0005-0000-0000-000069200000}"/>
    <cellStyle name="Normal 2 2 5 4 2" xfId="14380" xr:uid="{00000000-0005-0000-0000-00006A200000}"/>
    <cellStyle name="Normal 2 2 5 40" xfId="5215" xr:uid="{00000000-0005-0000-0000-00006B200000}"/>
    <cellStyle name="Normal 2 2 5 40 2" xfId="14381" xr:uid="{00000000-0005-0000-0000-00006C200000}"/>
    <cellStyle name="Normal 2 2 5 41" xfId="5216" xr:uid="{00000000-0005-0000-0000-00006D200000}"/>
    <cellStyle name="Normal 2 2 5 41 2" xfId="14382" xr:uid="{00000000-0005-0000-0000-00006E200000}"/>
    <cellStyle name="Normal 2 2 5 42" xfId="5217" xr:uid="{00000000-0005-0000-0000-00006F200000}"/>
    <cellStyle name="Normal 2 2 5 42 2" xfId="14383" xr:uid="{00000000-0005-0000-0000-000070200000}"/>
    <cellStyle name="Normal 2 2 5 43" xfId="5218" xr:uid="{00000000-0005-0000-0000-000071200000}"/>
    <cellStyle name="Normal 2 2 5 43 2" xfId="14384" xr:uid="{00000000-0005-0000-0000-000072200000}"/>
    <cellStyle name="Normal 2 2 5 44" xfId="5219" xr:uid="{00000000-0005-0000-0000-000073200000}"/>
    <cellStyle name="Normal 2 2 5 44 2" xfId="14385" xr:uid="{00000000-0005-0000-0000-000074200000}"/>
    <cellStyle name="Normal 2 2 5 45" xfId="5220" xr:uid="{00000000-0005-0000-0000-000075200000}"/>
    <cellStyle name="Normal 2 2 5 45 2" xfId="14386" xr:uid="{00000000-0005-0000-0000-000076200000}"/>
    <cellStyle name="Normal 2 2 5 46" xfId="5221" xr:uid="{00000000-0005-0000-0000-000077200000}"/>
    <cellStyle name="Normal 2 2 5 46 2" xfId="14387" xr:uid="{00000000-0005-0000-0000-000078200000}"/>
    <cellStyle name="Normal 2 2 5 47" xfId="5222" xr:uid="{00000000-0005-0000-0000-000079200000}"/>
    <cellStyle name="Normal 2 2 5 47 2" xfId="14388" xr:uid="{00000000-0005-0000-0000-00007A200000}"/>
    <cellStyle name="Normal 2 2 5 48" xfId="5223" xr:uid="{00000000-0005-0000-0000-00007B200000}"/>
    <cellStyle name="Normal 2 2 5 48 2" xfId="14389" xr:uid="{00000000-0005-0000-0000-00007C200000}"/>
    <cellStyle name="Normal 2 2 5 49" xfId="5224" xr:uid="{00000000-0005-0000-0000-00007D200000}"/>
    <cellStyle name="Normal 2 2 5 49 2" xfId="14390" xr:uid="{00000000-0005-0000-0000-00007E200000}"/>
    <cellStyle name="Normal 2 2 5 5" xfId="5225" xr:uid="{00000000-0005-0000-0000-00007F200000}"/>
    <cellStyle name="Normal 2 2 5 5 2" xfId="14391" xr:uid="{00000000-0005-0000-0000-000080200000}"/>
    <cellStyle name="Normal 2 2 5 50" xfId="5226" xr:uid="{00000000-0005-0000-0000-000081200000}"/>
    <cellStyle name="Normal 2 2 5 50 2" xfId="14392" xr:uid="{00000000-0005-0000-0000-000082200000}"/>
    <cellStyle name="Normal 2 2 5 51" xfId="5227" xr:uid="{00000000-0005-0000-0000-000083200000}"/>
    <cellStyle name="Normal 2 2 5 51 2" xfId="14393" xr:uid="{00000000-0005-0000-0000-000084200000}"/>
    <cellStyle name="Normal 2 2 5 52" xfId="5228" xr:uid="{00000000-0005-0000-0000-000085200000}"/>
    <cellStyle name="Normal 2 2 5 52 2" xfId="14394" xr:uid="{00000000-0005-0000-0000-000086200000}"/>
    <cellStyle name="Normal 2 2 5 53" xfId="5229" xr:uid="{00000000-0005-0000-0000-000087200000}"/>
    <cellStyle name="Normal 2 2 5 53 2" xfId="14395" xr:uid="{00000000-0005-0000-0000-000088200000}"/>
    <cellStyle name="Normal 2 2 5 54" xfId="5230" xr:uid="{00000000-0005-0000-0000-000089200000}"/>
    <cellStyle name="Normal 2 2 5 54 2" xfId="14396" xr:uid="{00000000-0005-0000-0000-00008A200000}"/>
    <cellStyle name="Normal 2 2 5 55" xfId="5231" xr:uid="{00000000-0005-0000-0000-00008B200000}"/>
    <cellStyle name="Normal 2 2 5 55 2" xfId="14397" xr:uid="{00000000-0005-0000-0000-00008C200000}"/>
    <cellStyle name="Normal 2 2 5 56" xfId="5232" xr:uid="{00000000-0005-0000-0000-00008D200000}"/>
    <cellStyle name="Normal 2 2 5 56 2" xfId="14398" xr:uid="{00000000-0005-0000-0000-00008E200000}"/>
    <cellStyle name="Normal 2 2 5 57" xfId="5233" xr:uid="{00000000-0005-0000-0000-00008F200000}"/>
    <cellStyle name="Normal 2 2 5 57 2" xfId="14399" xr:uid="{00000000-0005-0000-0000-000090200000}"/>
    <cellStyle name="Normal 2 2 5 58" xfId="5234" xr:uid="{00000000-0005-0000-0000-000091200000}"/>
    <cellStyle name="Normal 2 2 5 58 2" xfId="14400" xr:uid="{00000000-0005-0000-0000-000092200000}"/>
    <cellStyle name="Normal 2 2 5 59" xfId="5235" xr:uid="{00000000-0005-0000-0000-000093200000}"/>
    <cellStyle name="Normal 2 2 5 59 2" xfId="14401" xr:uid="{00000000-0005-0000-0000-000094200000}"/>
    <cellStyle name="Normal 2 2 5 6" xfId="5236" xr:uid="{00000000-0005-0000-0000-000095200000}"/>
    <cellStyle name="Normal 2 2 5 6 2" xfId="14402" xr:uid="{00000000-0005-0000-0000-000096200000}"/>
    <cellStyle name="Normal 2 2 5 60" xfId="5237" xr:uid="{00000000-0005-0000-0000-000097200000}"/>
    <cellStyle name="Normal 2 2 5 60 2" xfId="14403" xr:uid="{00000000-0005-0000-0000-000098200000}"/>
    <cellStyle name="Normal 2 2 5 61" xfId="5238" xr:uid="{00000000-0005-0000-0000-000099200000}"/>
    <cellStyle name="Normal 2 2 5 61 2" xfId="14404" xr:uid="{00000000-0005-0000-0000-00009A200000}"/>
    <cellStyle name="Normal 2 2 5 62" xfId="5239" xr:uid="{00000000-0005-0000-0000-00009B200000}"/>
    <cellStyle name="Normal 2 2 5 62 2" xfId="14405" xr:uid="{00000000-0005-0000-0000-00009C200000}"/>
    <cellStyle name="Normal 2 2 5 63" xfId="5240" xr:uid="{00000000-0005-0000-0000-00009D200000}"/>
    <cellStyle name="Normal 2 2 5 63 2" xfId="14406" xr:uid="{00000000-0005-0000-0000-00009E200000}"/>
    <cellStyle name="Normal 2 2 5 64" xfId="5241" xr:uid="{00000000-0005-0000-0000-00009F200000}"/>
    <cellStyle name="Normal 2 2 5 64 2" xfId="14407" xr:uid="{00000000-0005-0000-0000-0000A0200000}"/>
    <cellStyle name="Normal 2 2 5 65" xfId="5242" xr:uid="{00000000-0005-0000-0000-0000A1200000}"/>
    <cellStyle name="Normal 2 2 5 65 2" xfId="14408" xr:uid="{00000000-0005-0000-0000-0000A2200000}"/>
    <cellStyle name="Normal 2 2 5 66" xfId="5243" xr:uid="{00000000-0005-0000-0000-0000A3200000}"/>
    <cellStyle name="Normal 2 2 5 66 2" xfId="14409" xr:uid="{00000000-0005-0000-0000-0000A4200000}"/>
    <cellStyle name="Normal 2 2 5 67" xfId="5244" xr:uid="{00000000-0005-0000-0000-0000A5200000}"/>
    <cellStyle name="Normal 2 2 5 67 2" xfId="14410" xr:uid="{00000000-0005-0000-0000-0000A6200000}"/>
    <cellStyle name="Normal 2 2 5 68" xfId="5245" xr:uid="{00000000-0005-0000-0000-0000A7200000}"/>
    <cellStyle name="Normal 2 2 5 68 2" xfId="14411" xr:uid="{00000000-0005-0000-0000-0000A8200000}"/>
    <cellStyle name="Normal 2 2 5 69" xfId="5246" xr:uid="{00000000-0005-0000-0000-0000A9200000}"/>
    <cellStyle name="Normal 2 2 5 69 2" xfId="14412" xr:uid="{00000000-0005-0000-0000-0000AA200000}"/>
    <cellStyle name="Normal 2 2 5 7" xfId="5247" xr:uid="{00000000-0005-0000-0000-0000AB200000}"/>
    <cellStyle name="Normal 2 2 5 7 2" xfId="14413" xr:uid="{00000000-0005-0000-0000-0000AC200000}"/>
    <cellStyle name="Normal 2 2 5 70" xfId="5248" xr:uid="{00000000-0005-0000-0000-0000AD200000}"/>
    <cellStyle name="Normal 2 2 5 70 2" xfId="14414" xr:uid="{00000000-0005-0000-0000-0000AE200000}"/>
    <cellStyle name="Normal 2 2 5 71" xfId="5249" xr:uid="{00000000-0005-0000-0000-0000AF200000}"/>
    <cellStyle name="Normal 2 2 5 71 2" xfId="14415" xr:uid="{00000000-0005-0000-0000-0000B0200000}"/>
    <cellStyle name="Normal 2 2 5 72" xfId="5250" xr:uid="{00000000-0005-0000-0000-0000B1200000}"/>
    <cellStyle name="Normal 2 2 5 72 2" xfId="14416" xr:uid="{00000000-0005-0000-0000-0000B2200000}"/>
    <cellStyle name="Normal 2 2 5 73" xfId="5251" xr:uid="{00000000-0005-0000-0000-0000B3200000}"/>
    <cellStyle name="Normal 2 2 5 73 2" xfId="14417" xr:uid="{00000000-0005-0000-0000-0000B4200000}"/>
    <cellStyle name="Normal 2 2 5 74" xfId="5252" xr:uid="{00000000-0005-0000-0000-0000B5200000}"/>
    <cellStyle name="Normal 2 2 5 74 2" xfId="14418" xr:uid="{00000000-0005-0000-0000-0000B6200000}"/>
    <cellStyle name="Normal 2 2 5 75" xfId="5253" xr:uid="{00000000-0005-0000-0000-0000B7200000}"/>
    <cellStyle name="Normal 2 2 5 75 2" xfId="14419" xr:uid="{00000000-0005-0000-0000-0000B8200000}"/>
    <cellStyle name="Normal 2 2 5 76" xfId="5254" xr:uid="{00000000-0005-0000-0000-0000B9200000}"/>
    <cellStyle name="Normal 2 2 5 76 2" xfId="14420" xr:uid="{00000000-0005-0000-0000-0000BA200000}"/>
    <cellStyle name="Normal 2 2 5 77" xfId="5255" xr:uid="{00000000-0005-0000-0000-0000BB200000}"/>
    <cellStyle name="Normal 2 2 5 77 2" xfId="14421" xr:uid="{00000000-0005-0000-0000-0000BC200000}"/>
    <cellStyle name="Normal 2 2 5 78" xfId="5256" xr:uid="{00000000-0005-0000-0000-0000BD200000}"/>
    <cellStyle name="Normal 2 2 5 78 2" xfId="14422" xr:uid="{00000000-0005-0000-0000-0000BE200000}"/>
    <cellStyle name="Normal 2 2 5 79" xfId="5257" xr:uid="{00000000-0005-0000-0000-0000BF200000}"/>
    <cellStyle name="Normal 2 2 5 79 2" xfId="14423" xr:uid="{00000000-0005-0000-0000-0000C0200000}"/>
    <cellStyle name="Normal 2 2 5 8" xfId="5258" xr:uid="{00000000-0005-0000-0000-0000C1200000}"/>
    <cellStyle name="Normal 2 2 5 8 2" xfId="14424" xr:uid="{00000000-0005-0000-0000-0000C2200000}"/>
    <cellStyle name="Normal 2 2 5 80" xfId="5259" xr:uid="{00000000-0005-0000-0000-0000C3200000}"/>
    <cellStyle name="Normal 2 2 5 80 2" xfId="14425" xr:uid="{00000000-0005-0000-0000-0000C4200000}"/>
    <cellStyle name="Normal 2 2 5 81" xfId="5260" xr:uid="{00000000-0005-0000-0000-0000C5200000}"/>
    <cellStyle name="Normal 2 2 5 81 2" xfId="14426" xr:uid="{00000000-0005-0000-0000-0000C6200000}"/>
    <cellStyle name="Normal 2 2 5 82" xfId="5261" xr:uid="{00000000-0005-0000-0000-0000C7200000}"/>
    <cellStyle name="Normal 2 2 5 82 2" xfId="14427" xr:uid="{00000000-0005-0000-0000-0000C8200000}"/>
    <cellStyle name="Normal 2 2 5 83" xfId="5262" xr:uid="{00000000-0005-0000-0000-0000C9200000}"/>
    <cellStyle name="Normal 2 2 5 83 2" xfId="14428" xr:uid="{00000000-0005-0000-0000-0000CA200000}"/>
    <cellStyle name="Normal 2 2 5 84" xfId="5263" xr:uid="{00000000-0005-0000-0000-0000CB200000}"/>
    <cellStyle name="Normal 2 2 5 84 2" xfId="14429" xr:uid="{00000000-0005-0000-0000-0000CC200000}"/>
    <cellStyle name="Normal 2 2 5 85" xfId="5264" xr:uid="{00000000-0005-0000-0000-0000CD200000}"/>
    <cellStyle name="Normal 2 2 5 85 2" xfId="14430" xr:uid="{00000000-0005-0000-0000-0000CE200000}"/>
    <cellStyle name="Normal 2 2 5 86" xfId="5265" xr:uid="{00000000-0005-0000-0000-0000CF200000}"/>
    <cellStyle name="Normal 2 2 5 86 2" xfId="14431" xr:uid="{00000000-0005-0000-0000-0000D0200000}"/>
    <cellStyle name="Normal 2 2 5 87" xfId="5266" xr:uid="{00000000-0005-0000-0000-0000D1200000}"/>
    <cellStyle name="Normal 2 2 5 87 2" xfId="14432" xr:uid="{00000000-0005-0000-0000-0000D2200000}"/>
    <cellStyle name="Normal 2 2 5 88" xfId="5267" xr:uid="{00000000-0005-0000-0000-0000D3200000}"/>
    <cellStyle name="Normal 2 2 5 88 2" xfId="14433" xr:uid="{00000000-0005-0000-0000-0000D4200000}"/>
    <cellStyle name="Normal 2 2 5 89" xfId="5268" xr:uid="{00000000-0005-0000-0000-0000D5200000}"/>
    <cellStyle name="Normal 2 2 5 89 2" xfId="14434" xr:uid="{00000000-0005-0000-0000-0000D6200000}"/>
    <cellStyle name="Normal 2 2 5 9" xfId="5269" xr:uid="{00000000-0005-0000-0000-0000D7200000}"/>
    <cellStyle name="Normal 2 2 5 9 2" xfId="14435" xr:uid="{00000000-0005-0000-0000-0000D8200000}"/>
    <cellStyle name="Normal 2 2 5 90" xfId="5270" xr:uid="{00000000-0005-0000-0000-0000D9200000}"/>
    <cellStyle name="Normal 2 2 5 90 2" xfId="14436" xr:uid="{00000000-0005-0000-0000-0000DA200000}"/>
    <cellStyle name="Normal 2 2 5 91" xfId="5271" xr:uid="{00000000-0005-0000-0000-0000DB200000}"/>
    <cellStyle name="Normal 2 2 5 91 2" xfId="14437" xr:uid="{00000000-0005-0000-0000-0000DC200000}"/>
    <cellStyle name="Normal 2 2 5 92" xfId="14438" xr:uid="{00000000-0005-0000-0000-0000DD200000}"/>
    <cellStyle name="Normal 2 2 50" xfId="5272" xr:uid="{00000000-0005-0000-0000-0000DE200000}"/>
    <cellStyle name="Normal 2 2 50 2" xfId="5273" xr:uid="{00000000-0005-0000-0000-0000DF200000}"/>
    <cellStyle name="Normal 2 2 50 2 2" xfId="14439" xr:uid="{00000000-0005-0000-0000-0000E0200000}"/>
    <cellStyle name="Normal 2 2 50 3" xfId="5274" xr:uid="{00000000-0005-0000-0000-0000E1200000}"/>
    <cellStyle name="Normal 2 2 50 3 2" xfId="14440" xr:uid="{00000000-0005-0000-0000-0000E2200000}"/>
    <cellStyle name="Normal 2 2 50 4" xfId="14441" xr:uid="{00000000-0005-0000-0000-0000E3200000}"/>
    <cellStyle name="Normal 2 2 51" xfId="5275" xr:uid="{00000000-0005-0000-0000-0000E4200000}"/>
    <cellStyle name="Normal 2 2 51 2" xfId="5276" xr:uid="{00000000-0005-0000-0000-0000E5200000}"/>
    <cellStyle name="Normal 2 2 51 2 2" xfId="14442" xr:uid="{00000000-0005-0000-0000-0000E6200000}"/>
    <cellStyle name="Normal 2 2 51 3" xfId="5277" xr:uid="{00000000-0005-0000-0000-0000E7200000}"/>
    <cellStyle name="Normal 2 2 51 3 2" xfId="14443" xr:uid="{00000000-0005-0000-0000-0000E8200000}"/>
    <cellStyle name="Normal 2 2 51 4" xfId="14444" xr:uid="{00000000-0005-0000-0000-0000E9200000}"/>
    <cellStyle name="Normal 2 2 52" xfId="5278" xr:uid="{00000000-0005-0000-0000-0000EA200000}"/>
    <cellStyle name="Normal 2 2 52 2" xfId="5279" xr:uid="{00000000-0005-0000-0000-0000EB200000}"/>
    <cellStyle name="Normal 2 2 52 2 2" xfId="14445" xr:uid="{00000000-0005-0000-0000-0000EC200000}"/>
    <cellStyle name="Normal 2 2 52 3" xfId="5280" xr:uid="{00000000-0005-0000-0000-0000ED200000}"/>
    <cellStyle name="Normal 2 2 52 3 2" xfId="14446" xr:uid="{00000000-0005-0000-0000-0000EE200000}"/>
    <cellStyle name="Normal 2 2 52 4" xfId="14447" xr:uid="{00000000-0005-0000-0000-0000EF200000}"/>
    <cellStyle name="Normal 2 2 53" xfId="5281" xr:uid="{00000000-0005-0000-0000-0000F0200000}"/>
    <cellStyle name="Normal 2 2 53 2" xfId="5282" xr:uid="{00000000-0005-0000-0000-0000F1200000}"/>
    <cellStyle name="Normal 2 2 53 2 2" xfId="14448" xr:uid="{00000000-0005-0000-0000-0000F2200000}"/>
    <cellStyle name="Normal 2 2 53 3" xfId="5283" xr:uid="{00000000-0005-0000-0000-0000F3200000}"/>
    <cellStyle name="Normal 2 2 53 3 2" xfId="14449" xr:uid="{00000000-0005-0000-0000-0000F4200000}"/>
    <cellStyle name="Normal 2 2 53 4" xfId="14450" xr:uid="{00000000-0005-0000-0000-0000F5200000}"/>
    <cellStyle name="Normal 2 2 54" xfId="5284" xr:uid="{00000000-0005-0000-0000-0000F6200000}"/>
    <cellStyle name="Normal 2 2 54 2" xfId="5285" xr:uid="{00000000-0005-0000-0000-0000F7200000}"/>
    <cellStyle name="Normal 2 2 54 2 2" xfId="14451" xr:uid="{00000000-0005-0000-0000-0000F8200000}"/>
    <cellStyle name="Normal 2 2 54 3" xfId="5286" xr:uid="{00000000-0005-0000-0000-0000F9200000}"/>
    <cellStyle name="Normal 2 2 54 3 2" xfId="14452" xr:uid="{00000000-0005-0000-0000-0000FA200000}"/>
    <cellStyle name="Normal 2 2 54 4" xfId="14453" xr:uid="{00000000-0005-0000-0000-0000FB200000}"/>
    <cellStyle name="Normal 2 2 55" xfId="5287" xr:uid="{00000000-0005-0000-0000-0000FC200000}"/>
    <cellStyle name="Normal 2 2 55 2" xfId="5288" xr:uid="{00000000-0005-0000-0000-0000FD200000}"/>
    <cellStyle name="Normal 2 2 55 2 2" xfId="14454" xr:uid="{00000000-0005-0000-0000-0000FE200000}"/>
    <cellStyle name="Normal 2 2 55 3" xfId="5289" xr:uid="{00000000-0005-0000-0000-0000FF200000}"/>
    <cellStyle name="Normal 2 2 55 3 2" xfId="14455" xr:uid="{00000000-0005-0000-0000-000000210000}"/>
    <cellStyle name="Normal 2 2 55 4" xfId="14456" xr:uid="{00000000-0005-0000-0000-000001210000}"/>
    <cellStyle name="Normal 2 2 56" xfId="5290" xr:uid="{00000000-0005-0000-0000-000002210000}"/>
    <cellStyle name="Normal 2 2 56 2" xfId="5291" xr:uid="{00000000-0005-0000-0000-000003210000}"/>
    <cellStyle name="Normal 2 2 56 2 2" xfId="14457" xr:uid="{00000000-0005-0000-0000-000004210000}"/>
    <cellStyle name="Normal 2 2 56 3" xfId="5292" xr:uid="{00000000-0005-0000-0000-000005210000}"/>
    <cellStyle name="Normal 2 2 56 3 2" xfId="14458" xr:uid="{00000000-0005-0000-0000-000006210000}"/>
    <cellStyle name="Normal 2 2 56 4" xfId="14459" xr:uid="{00000000-0005-0000-0000-000007210000}"/>
    <cellStyle name="Normal 2 2 57" xfId="5293" xr:uid="{00000000-0005-0000-0000-000008210000}"/>
    <cellStyle name="Normal 2 2 57 2" xfId="5294" xr:uid="{00000000-0005-0000-0000-000009210000}"/>
    <cellStyle name="Normal 2 2 57 2 2" xfId="14460" xr:uid="{00000000-0005-0000-0000-00000A210000}"/>
    <cellStyle name="Normal 2 2 57 3" xfId="5295" xr:uid="{00000000-0005-0000-0000-00000B210000}"/>
    <cellStyle name="Normal 2 2 57 3 2" xfId="14461" xr:uid="{00000000-0005-0000-0000-00000C210000}"/>
    <cellStyle name="Normal 2 2 57 4" xfId="14462" xr:uid="{00000000-0005-0000-0000-00000D210000}"/>
    <cellStyle name="Normal 2 2 58" xfId="5296" xr:uid="{00000000-0005-0000-0000-00000E210000}"/>
    <cellStyle name="Normal 2 2 58 2" xfId="5297" xr:uid="{00000000-0005-0000-0000-00000F210000}"/>
    <cellStyle name="Normal 2 2 58 2 2" xfId="14463" xr:uid="{00000000-0005-0000-0000-000010210000}"/>
    <cellStyle name="Normal 2 2 58 3" xfId="5298" xr:uid="{00000000-0005-0000-0000-000011210000}"/>
    <cellStyle name="Normal 2 2 58 3 2" xfId="14464" xr:uid="{00000000-0005-0000-0000-000012210000}"/>
    <cellStyle name="Normal 2 2 58 4" xfId="14465" xr:uid="{00000000-0005-0000-0000-000013210000}"/>
    <cellStyle name="Normal 2 2 59" xfId="5299" xr:uid="{00000000-0005-0000-0000-000014210000}"/>
    <cellStyle name="Normal 2 2 59 2" xfId="5300" xr:uid="{00000000-0005-0000-0000-000015210000}"/>
    <cellStyle name="Normal 2 2 59 2 2" xfId="14466" xr:uid="{00000000-0005-0000-0000-000016210000}"/>
    <cellStyle name="Normal 2 2 59 3" xfId="5301" xr:uid="{00000000-0005-0000-0000-000017210000}"/>
    <cellStyle name="Normal 2 2 59 3 2" xfId="14467" xr:uid="{00000000-0005-0000-0000-000018210000}"/>
    <cellStyle name="Normal 2 2 59 4" xfId="14468" xr:uid="{00000000-0005-0000-0000-000019210000}"/>
    <cellStyle name="Normal 2 2 6" xfId="5302" xr:uid="{00000000-0005-0000-0000-00001A210000}"/>
    <cellStyle name="Normal 2 2 6 10" xfId="5303" xr:uid="{00000000-0005-0000-0000-00001B210000}"/>
    <cellStyle name="Normal 2 2 6 10 2" xfId="14469" xr:uid="{00000000-0005-0000-0000-00001C210000}"/>
    <cellStyle name="Normal 2 2 6 11" xfId="5304" xr:uid="{00000000-0005-0000-0000-00001D210000}"/>
    <cellStyle name="Normal 2 2 6 11 2" xfId="14470" xr:uid="{00000000-0005-0000-0000-00001E210000}"/>
    <cellStyle name="Normal 2 2 6 12" xfId="5305" xr:uid="{00000000-0005-0000-0000-00001F210000}"/>
    <cellStyle name="Normal 2 2 6 12 2" xfId="14471" xr:uid="{00000000-0005-0000-0000-000020210000}"/>
    <cellStyle name="Normal 2 2 6 13" xfId="5306" xr:uid="{00000000-0005-0000-0000-000021210000}"/>
    <cellStyle name="Normal 2 2 6 13 2" xfId="14472" xr:uid="{00000000-0005-0000-0000-000022210000}"/>
    <cellStyle name="Normal 2 2 6 14" xfId="5307" xr:uid="{00000000-0005-0000-0000-000023210000}"/>
    <cellStyle name="Normal 2 2 6 14 2" xfId="14473" xr:uid="{00000000-0005-0000-0000-000024210000}"/>
    <cellStyle name="Normal 2 2 6 15" xfId="5308" xr:uid="{00000000-0005-0000-0000-000025210000}"/>
    <cellStyle name="Normal 2 2 6 15 2" xfId="14474" xr:uid="{00000000-0005-0000-0000-000026210000}"/>
    <cellStyle name="Normal 2 2 6 16" xfId="5309" xr:uid="{00000000-0005-0000-0000-000027210000}"/>
    <cellStyle name="Normal 2 2 6 16 2" xfId="14475" xr:uid="{00000000-0005-0000-0000-000028210000}"/>
    <cellStyle name="Normal 2 2 6 17" xfId="5310" xr:uid="{00000000-0005-0000-0000-000029210000}"/>
    <cellStyle name="Normal 2 2 6 17 2" xfId="14476" xr:uid="{00000000-0005-0000-0000-00002A210000}"/>
    <cellStyle name="Normal 2 2 6 18" xfId="5311" xr:uid="{00000000-0005-0000-0000-00002B210000}"/>
    <cellStyle name="Normal 2 2 6 18 2" xfId="14477" xr:uid="{00000000-0005-0000-0000-00002C210000}"/>
    <cellStyle name="Normal 2 2 6 19" xfId="5312" xr:uid="{00000000-0005-0000-0000-00002D210000}"/>
    <cellStyle name="Normal 2 2 6 19 2" xfId="14478" xr:uid="{00000000-0005-0000-0000-00002E210000}"/>
    <cellStyle name="Normal 2 2 6 2" xfId="5313" xr:uid="{00000000-0005-0000-0000-00002F210000}"/>
    <cellStyle name="Normal 2 2 6 2 2" xfId="5314" xr:uid="{00000000-0005-0000-0000-000030210000}"/>
    <cellStyle name="Normal 2 2 6 2 2 2" xfId="14479" xr:uid="{00000000-0005-0000-0000-000031210000}"/>
    <cellStyle name="Normal 2 2 6 2 3" xfId="14480" xr:uid="{00000000-0005-0000-0000-000032210000}"/>
    <cellStyle name="Normal 2 2 6 20" xfId="5315" xr:uid="{00000000-0005-0000-0000-000033210000}"/>
    <cellStyle name="Normal 2 2 6 20 2" xfId="14481" xr:uid="{00000000-0005-0000-0000-000034210000}"/>
    <cellStyle name="Normal 2 2 6 21" xfId="5316" xr:uid="{00000000-0005-0000-0000-000035210000}"/>
    <cellStyle name="Normal 2 2 6 21 2" xfId="14482" xr:uid="{00000000-0005-0000-0000-000036210000}"/>
    <cellStyle name="Normal 2 2 6 22" xfId="5317" xr:uid="{00000000-0005-0000-0000-000037210000}"/>
    <cellStyle name="Normal 2 2 6 22 2" xfId="14483" xr:uid="{00000000-0005-0000-0000-000038210000}"/>
    <cellStyle name="Normal 2 2 6 23" xfId="5318" xr:uid="{00000000-0005-0000-0000-000039210000}"/>
    <cellStyle name="Normal 2 2 6 23 2" xfId="14484" xr:uid="{00000000-0005-0000-0000-00003A210000}"/>
    <cellStyle name="Normal 2 2 6 24" xfId="5319" xr:uid="{00000000-0005-0000-0000-00003B210000}"/>
    <cellStyle name="Normal 2 2 6 24 2" xfId="14485" xr:uid="{00000000-0005-0000-0000-00003C210000}"/>
    <cellStyle name="Normal 2 2 6 25" xfId="5320" xr:uid="{00000000-0005-0000-0000-00003D210000}"/>
    <cellStyle name="Normal 2 2 6 25 2" xfId="14486" xr:uid="{00000000-0005-0000-0000-00003E210000}"/>
    <cellStyle name="Normal 2 2 6 26" xfId="5321" xr:uid="{00000000-0005-0000-0000-00003F210000}"/>
    <cellStyle name="Normal 2 2 6 26 2" xfId="14487" xr:uid="{00000000-0005-0000-0000-000040210000}"/>
    <cellStyle name="Normal 2 2 6 27" xfId="5322" xr:uid="{00000000-0005-0000-0000-000041210000}"/>
    <cellStyle name="Normal 2 2 6 27 2" xfId="14488" xr:uid="{00000000-0005-0000-0000-000042210000}"/>
    <cellStyle name="Normal 2 2 6 28" xfId="5323" xr:uid="{00000000-0005-0000-0000-000043210000}"/>
    <cellStyle name="Normal 2 2 6 28 2" xfId="14489" xr:uid="{00000000-0005-0000-0000-000044210000}"/>
    <cellStyle name="Normal 2 2 6 29" xfId="5324" xr:uid="{00000000-0005-0000-0000-000045210000}"/>
    <cellStyle name="Normal 2 2 6 29 2" xfId="14490" xr:uid="{00000000-0005-0000-0000-000046210000}"/>
    <cellStyle name="Normal 2 2 6 3" xfId="5325" xr:uid="{00000000-0005-0000-0000-000047210000}"/>
    <cellStyle name="Normal 2 2 6 3 2" xfId="14491" xr:uid="{00000000-0005-0000-0000-000048210000}"/>
    <cellStyle name="Normal 2 2 6 3 3" xfId="14492" xr:uid="{00000000-0005-0000-0000-000049210000}"/>
    <cellStyle name="Normal 2 2 6 30" xfId="5326" xr:uid="{00000000-0005-0000-0000-00004A210000}"/>
    <cellStyle name="Normal 2 2 6 30 2" xfId="14493" xr:uid="{00000000-0005-0000-0000-00004B210000}"/>
    <cellStyle name="Normal 2 2 6 31" xfId="5327" xr:uid="{00000000-0005-0000-0000-00004C210000}"/>
    <cellStyle name="Normal 2 2 6 31 2" xfId="14494" xr:uid="{00000000-0005-0000-0000-00004D210000}"/>
    <cellStyle name="Normal 2 2 6 32" xfId="5328" xr:uid="{00000000-0005-0000-0000-00004E210000}"/>
    <cellStyle name="Normal 2 2 6 32 2" xfId="14495" xr:uid="{00000000-0005-0000-0000-00004F210000}"/>
    <cellStyle name="Normal 2 2 6 33" xfId="5329" xr:uid="{00000000-0005-0000-0000-000050210000}"/>
    <cellStyle name="Normal 2 2 6 33 2" xfId="14496" xr:uid="{00000000-0005-0000-0000-000051210000}"/>
    <cellStyle name="Normal 2 2 6 34" xfId="5330" xr:uid="{00000000-0005-0000-0000-000052210000}"/>
    <cellStyle name="Normal 2 2 6 34 2" xfId="14497" xr:uid="{00000000-0005-0000-0000-000053210000}"/>
    <cellStyle name="Normal 2 2 6 35" xfId="5331" xr:uid="{00000000-0005-0000-0000-000054210000}"/>
    <cellStyle name="Normal 2 2 6 35 2" xfId="14498" xr:uid="{00000000-0005-0000-0000-000055210000}"/>
    <cellStyle name="Normal 2 2 6 36" xfId="5332" xr:uid="{00000000-0005-0000-0000-000056210000}"/>
    <cellStyle name="Normal 2 2 6 36 2" xfId="14499" xr:uid="{00000000-0005-0000-0000-000057210000}"/>
    <cellStyle name="Normal 2 2 6 37" xfId="5333" xr:uid="{00000000-0005-0000-0000-000058210000}"/>
    <cellStyle name="Normal 2 2 6 37 2" xfId="14500" xr:uid="{00000000-0005-0000-0000-000059210000}"/>
    <cellStyle name="Normal 2 2 6 38" xfId="5334" xr:uid="{00000000-0005-0000-0000-00005A210000}"/>
    <cellStyle name="Normal 2 2 6 38 2" xfId="14501" xr:uid="{00000000-0005-0000-0000-00005B210000}"/>
    <cellStyle name="Normal 2 2 6 39" xfId="5335" xr:uid="{00000000-0005-0000-0000-00005C210000}"/>
    <cellStyle name="Normal 2 2 6 39 2" xfId="14502" xr:uid="{00000000-0005-0000-0000-00005D210000}"/>
    <cellStyle name="Normal 2 2 6 4" xfId="5336" xr:uid="{00000000-0005-0000-0000-00005E210000}"/>
    <cellStyle name="Normal 2 2 6 4 2" xfId="14503" xr:uid="{00000000-0005-0000-0000-00005F210000}"/>
    <cellStyle name="Normal 2 2 6 40" xfId="5337" xr:uid="{00000000-0005-0000-0000-000060210000}"/>
    <cellStyle name="Normal 2 2 6 40 2" xfId="14504" xr:uid="{00000000-0005-0000-0000-000061210000}"/>
    <cellStyle name="Normal 2 2 6 41" xfId="5338" xr:uid="{00000000-0005-0000-0000-000062210000}"/>
    <cellStyle name="Normal 2 2 6 41 2" xfId="14505" xr:uid="{00000000-0005-0000-0000-000063210000}"/>
    <cellStyle name="Normal 2 2 6 42" xfId="5339" xr:uid="{00000000-0005-0000-0000-000064210000}"/>
    <cellStyle name="Normal 2 2 6 42 2" xfId="14506" xr:uid="{00000000-0005-0000-0000-000065210000}"/>
    <cellStyle name="Normal 2 2 6 43" xfId="5340" xr:uid="{00000000-0005-0000-0000-000066210000}"/>
    <cellStyle name="Normal 2 2 6 43 2" xfId="14507" xr:uid="{00000000-0005-0000-0000-000067210000}"/>
    <cellStyle name="Normal 2 2 6 44" xfId="14508" xr:uid="{00000000-0005-0000-0000-000068210000}"/>
    <cellStyle name="Normal 2 2 6 5" xfId="5341" xr:uid="{00000000-0005-0000-0000-000069210000}"/>
    <cellStyle name="Normal 2 2 6 5 2" xfId="14509" xr:uid="{00000000-0005-0000-0000-00006A210000}"/>
    <cellStyle name="Normal 2 2 6 5 3" xfId="14510" xr:uid="{00000000-0005-0000-0000-00006B210000}"/>
    <cellStyle name="Normal 2 2 6 6" xfId="5342" xr:uid="{00000000-0005-0000-0000-00006C210000}"/>
    <cellStyle name="Normal 2 2 6 6 2" xfId="14511" xr:uid="{00000000-0005-0000-0000-00006D210000}"/>
    <cellStyle name="Normal 2 2 6 7" xfId="5343" xr:uid="{00000000-0005-0000-0000-00006E210000}"/>
    <cellStyle name="Normal 2 2 6 7 2" xfId="14512" xr:uid="{00000000-0005-0000-0000-00006F210000}"/>
    <cellStyle name="Normal 2 2 6 8" xfId="5344" xr:uid="{00000000-0005-0000-0000-000070210000}"/>
    <cellStyle name="Normal 2 2 6 8 2" xfId="14513" xr:uid="{00000000-0005-0000-0000-000071210000}"/>
    <cellStyle name="Normal 2 2 6 9" xfId="5345" xr:uid="{00000000-0005-0000-0000-000072210000}"/>
    <cellStyle name="Normal 2 2 6 9 2" xfId="14514" xr:uid="{00000000-0005-0000-0000-000073210000}"/>
    <cellStyle name="Normal 2 2 60" xfId="5346" xr:uid="{00000000-0005-0000-0000-000074210000}"/>
    <cellStyle name="Normal 2 2 60 2" xfId="5347" xr:uid="{00000000-0005-0000-0000-000075210000}"/>
    <cellStyle name="Normal 2 2 60 2 2" xfId="14515" xr:uid="{00000000-0005-0000-0000-000076210000}"/>
    <cellStyle name="Normal 2 2 60 3" xfId="5348" xr:uid="{00000000-0005-0000-0000-000077210000}"/>
    <cellStyle name="Normal 2 2 60 3 2" xfId="14516" xr:uid="{00000000-0005-0000-0000-000078210000}"/>
    <cellStyle name="Normal 2 2 60 4" xfId="14517" xr:uid="{00000000-0005-0000-0000-000079210000}"/>
    <cellStyle name="Normal 2 2 61" xfId="5349" xr:uid="{00000000-0005-0000-0000-00007A210000}"/>
    <cellStyle name="Normal 2 2 61 2" xfId="5350" xr:uid="{00000000-0005-0000-0000-00007B210000}"/>
    <cellStyle name="Normal 2 2 61 2 2" xfId="14518" xr:uid="{00000000-0005-0000-0000-00007C210000}"/>
    <cellStyle name="Normal 2 2 61 3" xfId="5351" xr:uid="{00000000-0005-0000-0000-00007D210000}"/>
    <cellStyle name="Normal 2 2 61 3 2" xfId="14519" xr:uid="{00000000-0005-0000-0000-00007E210000}"/>
    <cellStyle name="Normal 2 2 61 4" xfId="14520" xr:uid="{00000000-0005-0000-0000-00007F210000}"/>
    <cellStyle name="Normal 2 2 62" xfId="5352" xr:uid="{00000000-0005-0000-0000-000080210000}"/>
    <cellStyle name="Normal 2 2 62 2" xfId="5353" xr:uid="{00000000-0005-0000-0000-000081210000}"/>
    <cellStyle name="Normal 2 2 62 2 2" xfId="14521" xr:uid="{00000000-0005-0000-0000-000082210000}"/>
    <cellStyle name="Normal 2 2 62 3" xfId="5354" xr:uid="{00000000-0005-0000-0000-000083210000}"/>
    <cellStyle name="Normal 2 2 62 3 2" xfId="14522" xr:uid="{00000000-0005-0000-0000-000084210000}"/>
    <cellStyle name="Normal 2 2 62 4" xfId="14523" xr:uid="{00000000-0005-0000-0000-000085210000}"/>
    <cellStyle name="Normal 2 2 63" xfId="5355" xr:uid="{00000000-0005-0000-0000-000086210000}"/>
    <cellStyle name="Normal 2 2 63 2" xfId="5356" xr:uid="{00000000-0005-0000-0000-000087210000}"/>
    <cellStyle name="Normal 2 2 63 2 2" xfId="14524" xr:uid="{00000000-0005-0000-0000-000088210000}"/>
    <cellStyle name="Normal 2 2 63 3" xfId="5357" xr:uid="{00000000-0005-0000-0000-000089210000}"/>
    <cellStyle name="Normal 2 2 63 3 2" xfId="14525" xr:uid="{00000000-0005-0000-0000-00008A210000}"/>
    <cellStyle name="Normal 2 2 63 4" xfId="14526" xr:uid="{00000000-0005-0000-0000-00008B210000}"/>
    <cellStyle name="Normal 2 2 64" xfId="5358" xr:uid="{00000000-0005-0000-0000-00008C210000}"/>
    <cellStyle name="Normal 2 2 64 2" xfId="5359" xr:uid="{00000000-0005-0000-0000-00008D210000}"/>
    <cellStyle name="Normal 2 2 64 2 2" xfId="14527" xr:uid="{00000000-0005-0000-0000-00008E210000}"/>
    <cellStyle name="Normal 2 2 64 3" xfId="5360" xr:uid="{00000000-0005-0000-0000-00008F210000}"/>
    <cellStyle name="Normal 2 2 64 3 2" xfId="14528" xr:uid="{00000000-0005-0000-0000-000090210000}"/>
    <cellStyle name="Normal 2 2 64 4" xfId="14529" xr:uid="{00000000-0005-0000-0000-000091210000}"/>
    <cellStyle name="Normal 2 2 65" xfId="5361" xr:uid="{00000000-0005-0000-0000-000092210000}"/>
    <cellStyle name="Normal 2 2 65 2" xfId="5362" xr:uid="{00000000-0005-0000-0000-000093210000}"/>
    <cellStyle name="Normal 2 2 65 2 2" xfId="14530" xr:uid="{00000000-0005-0000-0000-000094210000}"/>
    <cellStyle name="Normal 2 2 65 3" xfId="14531" xr:uid="{00000000-0005-0000-0000-000095210000}"/>
    <cellStyle name="Normal 2 2 66" xfId="5363" xr:uid="{00000000-0005-0000-0000-000096210000}"/>
    <cellStyle name="Normal 2 2 66 2" xfId="5364" xr:uid="{00000000-0005-0000-0000-000097210000}"/>
    <cellStyle name="Normal 2 2 66 2 2" xfId="14532" xr:uid="{00000000-0005-0000-0000-000098210000}"/>
    <cellStyle name="Normal 2 2 66 3" xfId="14533" xr:uid="{00000000-0005-0000-0000-000099210000}"/>
    <cellStyle name="Normal 2 2 67" xfId="5365" xr:uid="{00000000-0005-0000-0000-00009A210000}"/>
    <cellStyle name="Normal 2 2 67 2" xfId="5366" xr:uid="{00000000-0005-0000-0000-00009B210000}"/>
    <cellStyle name="Normal 2 2 67 2 2" xfId="14534" xr:uid="{00000000-0005-0000-0000-00009C210000}"/>
    <cellStyle name="Normal 2 2 67 3" xfId="14535" xr:uid="{00000000-0005-0000-0000-00009D210000}"/>
    <cellStyle name="Normal 2 2 68" xfId="5367" xr:uid="{00000000-0005-0000-0000-00009E210000}"/>
    <cellStyle name="Normal 2 2 68 2" xfId="5368" xr:uid="{00000000-0005-0000-0000-00009F210000}"/>
    <cellStyle name="Normal 2 2 68 2 2" xfId="14536" xr:uid="{00000000-0005-0000-0000-0000A0210000}"/>
    <cellStyle name="Normal 2 2 68 3" xfId="14537" xr:uid="{00000000-0005-0000-0000-0000A1210000}"/>
    <cellStyle name="Normal 2 2 69" xfId="5369" xr:uid="{00000000-0005-0000-0000-0000A2210000}"/>
    <cellStyle name="Normal 2 2 69 2" xfId="5370" xr:uid="{00000000-0005-0000-0000-0000A3210000}"/>
    <cellStyle name="Normal 2 2 69 2 2" xfId="14538" xr:uid="{00000000-0005-0000-0000-0000A4210000}"/>
    <cellStyle name="Normal 2 2 69 3" xfId="14539" xr:uid="{00000000-0005-0000-0000-0000A5210000}"/>
    <cellStyle name="Normal 2 2 7" xfId="5371" xr:uid="{00000000-0005-0000-0000-0000A6210000}"/>
    <cellStyle name="Normal 2 2 7 10" xfId="5372" xr:uid="{00000000-0005-0000-0000-0000A7210000}"/>
    <cellStyle name="Normal 2 2 7 10 2" xfId="14540" xr:uid="{00000000-0005-0000-0000-0000A8210000}"/>
    <cellStyle name="Normal 2 2 7 11" xfId="5373" xr:uid="{00000000-0005-0000-0000-0000A9210000}"/>
    <cellStyle name="Normal 2 2 7 11 2" xfId="14541" xr:uid="{00000000-0005-0000-0000-0000AA210000}"/>
    <cellStyle name="Normal 2 2 7 12" xfId="5374" xr:uid="{00000000-0005-0000-0000-0000AB210000}"/>
    <cellStyle name="Normal 2 2 7 12 2" xfId="14542" xr:uid="{00000000-0005-0000-0000-0000AC210000}"/>
    <cellStyle name="Normal 2 2 7 13" xfId="5375" xr:uid="{00000000-0005-0000-0000-0000AD210000}"/>
    <cellStyle name="Normal 2 2 7 13 2" xfId="14543" xr:uid="{00000000-0005-0000-0000-0000AE210000}"/>
    <cellStyle name="Normal 2 2 7 14" xfId="5376" xr:uid="{00000000-0005-0000-0000-0000AF210000}"/>
    <cellStyle name="Normal 2 2 7 14 2" xfId="14544" xr:uid="{00000000-0005-0000-0000-0000B0210000}"/>
    <cellStyle name="Normal 2 2 7 15" xfId="5377" xr:uid="{00000000-0005-0000-0000-0000B1210000}"/>
    <cellStyle name="Normal 2 2 7 15 2" xfId="14545" xr:uid="{00000000-0005-0000-0000-0000B2210000}"/>
    <cellStyle name="Normal 2 2 7 16" xfId="5378" xr:uid="{00000000-0005-0000-0000-0000B3210000}"/>
    <cellStyle name="Normal 2 2 7 16 2" xfId="14546" xr:uid="{00000000-0005-0000-0000-0000B4210000}"/>
    <cellStyle name="Normal 2 2 7 17" xfId="5379" xr:uid="{00000000-0005-0000-0000-0000B5210000}"/>
    <cellStyle name="Normal 2 2 7 17 2" xfId="14547" xr:uid="{00000000-0005-0000-0000-0000B6210000}"/>
    <cellStyle name="Normal 2 2 7 18" xfId="5380" xr:uid="{00000000-0005-0000-0000-0000B7210000}"/>
    <cellStyle name="Normal 2 2 7 18 2" xfId="14548" xr:uid="{00000000-0005-0000-0000-0000B8210000}"/>
    <cellStyle name="Normal 2 2 7 19" xfId="5381" xr:uid="{00000000-0005-0000-0000-0000B9210000}"/>
    <cellStyle name="Normal 2 2 7 19 2" xfId="14549" xr:uid="{00000000-0005-0000-0000-0000BA210000}"/>
    <cellStyle name="Normal 2 2 7 2" xfId="5382" xr:uid="{00000000-0005-0000-0000-0000BB210000}"/>
    <cellStyle name="Normal 2 2 7 2 2" xfId="5383" xr:uid="{00000000-0005-0000-0000-0000BC210000}"/>
    <cellStyle name="Normal 2 2 7 2 3" xfId="14550" xr:uid="{00000000-0005-0000-0000-0000BD210000}"/>
    <cellStyle name="Normal 2 2 7 20" xfId="5384" xr:uid="{00000000-0005-0000-0000-0000BE210000}"/>
    <cellStyle name="Normal 2 2 7 20 2" xfId="14551" xr:uid="{00000000-0005-0000-0000-0000BF210000}"/>
    <cellStyle name="Normal 2 2 7 21" xfId="5385" xr:uid="{00000000-0005-0000-0000-0000C0210000}"/>
    <cellStyle name="Normal 2 2 7 21 2" xfId="14552" xr:uid="{00000000-0005-0000-0000-0000C1210000}"/>
    <cellStyle name="Normal 2 2 7 22" xfId="5386" xr:uid="{00000000-0005-0000-0000-0000C2210000}"/>
    <cellStyle name="Normal 2 2 7 22 2" xfId="14553" xr:uid="{00000000-0005-0000-0000-0000C3210000}"/>
    <cellStyle name="Normal 2 2 7 23" xfId="5387" xr:uid="{00000000-0005-0000-0000-0000C4210000}"/>
    <cellStyle name="Normal 2 2 7 23 2" xfId="14554" xr:uid="{00000000-0005-0000-0000-0000C5210000}"/>
    <cellStyle name="Normal 2 2 7 24" xfId="14555" xr:uid="{00000000-0005-0000-0000-0000C6210000}"/>
    <cellStyle name="Normal 2 2 7 3" xfId="5388" xr:uid="{00000000-0005-0000-0000-0000C7210000}"/>
    <cellStyle name="Normal 2 2 7 3 2" xfId="5389" xr:uid="{00000000-0005-0000-0000-0000C8210000}"/>
    <cellStyle name="Normal 2 2 7 3 3" xfId="14556" xr:uid="{00000000-0005-0000-0000-0000C9210000}"/>
    <cellStyle name="Normal 2 2 7 4" xfId="5390" xr:uid="{00000000-0005-0000-0000-0000CA210000}"/>
    <cellStyle name="Normal 2 2 7 4 2" xfId="5391" xr:uid="{00000000-0005-0000-0000-0000CB210000}"/>
    <cellStyle name="Normal 2 2 7 5" xfId="5392" xr:uid="{00000000-0005-0000-0000-0000CC210000}"/>
    <cellStyle name="Normal 2 2 7 5 2" xfId="5393" xr:uid="{00000000-0005-0000-0000-0000CD210000}"/>
    <cellStyle name="Normal 2 2 7 5 3" xfId="14557" xr:uid="{00000000-0005-0000-0000-0000CE210000}"/>
    <cellStyle name="Normal 2 2 7 6" xfId="5394" xr:uid="{00000000-0005-0000-0000-0000CF210000}"/>
    <cellStyle name="Normal 2 2 7 6 2" xfId="5395" xr:uid="{00000000-0005-0000-0000-0000D0210000}"/>
    <cellStyle name="Normal 2 2 7 7" xfId="5396" xr:uid="{00000000-0005-0000-0000-0000D1210000}"/>
    <cellStyle name="Normal 2 2 7 7 2" xfId="5397" xr:uid="{00000000-0005-0000-0000-0000D2210000}"/>
    <cellStyle name="Normal 2 2 7 8" xfId="5398" xr:uid="{00000000-0005-0000-0000-0000D3210000}"/>
    <cellStyle name="Normal 2 2 7 8 2" xfId="5399" xr:uid="{00000000-0005-0000-0000-0000D4210000}"/>
    <cellStyle name="Normal 2 2 7 9" xfId="5400" xr:uid="{00000000-0005-0000-0000-0000D5210000}"/>
    <cellStyle name="Normal 2 2 7 9 2" xfId="5401" xr:uid="{00000000-0005-0000-0000-0000D6210000}"/>
    <cellStyle name="Normal 2 2 70" xfId="5402" xr:uid="{00000000-0005-0000-0000-0000D7210000}"/>
    <cellStyle name="Normal 2 2 70 2" xfId="5403" xr:uid="{00000000-0005-0000-0000-0000D8210000}"/>
    <cellStyle name="Normal 2 2 70 2 2" xfId="14558" xr:uid="{00000000-0005-0000-0000-0000D9210000}"/>
    <cellStyle name="Normal 2 2 70 3" xfId="14559" xr:uid="{00000000-0005-0000-0000-0000DA210000}"/>
    <cellStyle name="Normal 2 2 71" xfId="5404" xr:uid="{00000000-0005-0000-0000-0000DB210000}"/>
    <cellStyle name="Normal 2 2 71 2" xfId="5405" xr:uid="{00000000-0005-0000-0000-0000DC210000}"/>
    <cellStyle name="Normal 2 2 71 2 2" xfId="14560" xr:uid="{00000000-0005-0000-0000-0000DD210000}"/>
    <cellStyle name="Normal 2 2 71 3" xfId="14561" xr:uid="{00000000-0005-0000-0000-0000DE210000}"/>
    <cellStyle name="Normal 2 2 72" xfId="5406" xr:uid="{00000000-0005-0000-0000-0000DF210000}"/>
    <cellStyle name="Normal 2 2 72 2" xfId="5407" xr:uid="{00000000-0005-0000-0000-0000E0210000}"/>
    <cellStyle name="Normal 2 2 72 2 2" xfId="14562" xr:uid="{00000000-0005-0000-0000-0000E1210000}"/>
    <cellStyle name="Normal 2 2 72 3" xfId="14563" xr:uid="{00000000-0005-0000-0000-0000E2210000}"/>
    <cellStyle name="Normal 2 2 73" xfId="5408" xr:uid="{00000000-0005-0000-0000-0000E3210000}"/>
    <cellStyle name="Normal 2 2 73 2" xfId="5409" xr:uid="{00000000-0005-0000-0000-0000E4210000}"/>
    <cellStyle name="Normal 2 2 73 2 2" xfId="14564" xr:uid="{00000000-0005-0000-0000-0000E5210000}"/>
    <cellStyle name="Normal 2 2 73 3" xfId="14565" xr:uid="{00000000-0005-0000-0000-0000E6210000}"/>
    <cellStyle name="Normal 2 2 74" xfId="5410" xr:uid="{00000000-0005-0000-0000-0000E7210000}"/>
    <cellStyle name="Normal 2 2 74 2" xfId="5411" xr:uid="{00000000-0005-0000-0000-0000E8210000}"/>
    <cellStyle name="Normal 2 2 74 2 2" xfId="14566" xr:uid="{00000000-0005-0000-0000-0000E9210000}"/>
    <cellStyle name="Normal 2 2 74 3" xfId="14567" xr:uid="{00000000-0005-0000-0000-0000EA210000}"/>
    <cellStyle name="Normal 2 2 75" xfId="5412" xr:uid="{00000000-0005-0000-0000-0000EB210000}"/>
    <cellStyle name="Normal 2 2 75 2" xfId="5413" xr:uid="{00000000-0005-0000-0000-0000EC210000}"/>
    <cellStyle name="Normal 2 2 75 2 2" xfId="14568" xr:uid="{00000000-0005-0000-0000-0000ED210000}"/>
    <cellStyle name="Normal 2 2 75 3" xfId="14569" xr:uid="{00000000-0005-0000-0000-0000EE210000}"/>
    <cellStyle name="Normal 2 2 76" xfId="5414" xr:uid="{00000000-0005-0000-0000-0000EF210000}"/>
    <cellStyle name="Normal 2 2 76 2" xfId="5415" xr:uid="{00000000-0005-0000-0000-0000F0210000}"/>
    <cellStyle name="Normal 2 2 76 2 2" xfId="14570" xr:uid="{00000000-0005-0000-0000-0000F1210000}"/>
    <cellStyle name="Normal 2 2 76 3" xfId="14571" xr:uid="{00000000-0005-0000-0000-0000F2210000}"/>
    <cellStyle name="Normal 2 2 77" xfId="5416" xr:uid="{00000000-0005-0000-0000-0000F3210000}"/>
    <cellStyle name="Normal 2 2 77 2" xfId="5417" xr:uid="{00000000-0005-0000-0000-0000F4210000}"/>
    <cellStyle name="Normal 2 2 77 2 2" xfId="14572" xr:uid="{00000000-0005-0000-0000-0000F5210000}"/>
    <cellStyle name="Normal 2 2 77 3" xfId="14573" xr:uid="{00000000-0005-0000-0000-0000F6210000}"/>
    <cellStyle name="Normal 2 2 78" xfId="5418" xr:uid="{00000000-0005-0000-0000-0000F7210000}"/>
    <cellStyle name="Normal 2 2 78 2" xfId="5419" xr:uid="{00000000-0005-0000-0000-0000F8210000}"/>
    <cellStyle name="Normal 2 2 78 2 2" xfId="14574" xr:uid="{00000000-0005-0000-0000-0000F9210000}"/>
    <cellStyle name="Normal 2 2 78 3" xfId="14575" xr:uid="{00000000-0005-0000-0000-0000FA210000}"/>
    <cellStyle name="Normal 2 2 79" xfId="5420" xr:uid="{00000000-0005-0000-0000-0000FB210000}"/>
    <cellStyle name="Normal 2 2 79 2" xfId="5421" xr:uid="{00000000-0005-0000-0000-0000FC210000}"/>
    <cellStyle name="Normal 2 2 79 2 2" xfId="14576" xr:uid="{00000000-0005-0000-0000-0000FD210000}"/>
    <cellStyle name="Normal 2 2 79 3" xfId="14577" xr:uid="{00000000-0005-0000-0000-0000FE210000}"/>
    <cellStyle name="Normal 2 2 8" xfId="5422" xr:uid="{00000000-0005-0000-0000-0000FF210000}"/>
    <cellStyle name="Normal 2 2 8 2" xfId="5423" xr:uid="{00000000-0005-0000-0000-000000220000}"/>
    <cellStyle name="Normal 2 2 8 2 2" xfId="14578" xr:uid="{00000000-0005-0000-0000-000001220000}"/>
    <cellStyle name="Normal 2 2 8 2 3" xfId="14579" xr:uid="{00000000-0005-0000-0000-000002220000}"/>
    <cellStyle name="Normal 2 2 8 3" xfId="5424" xr:uid="{00000000-0005-0000-0000-000003220000}"/>
    <cellStyle name="Normal 2 2 8 3 2" xfId="14580" xr:uid="{00000000-0005-0000-0000-000004220000}"/>
    <cellStyle name="Normal 2 2 8 4" xfId="14581" xr:uid="{00000000-0005-0000-0000-000005220000}"/>
    <cellStyle name="Normal 2 2 80" xfId="5425" xr:uid="{00000000-0005-0000-0000-000006220000}"/>
    <cellStyle name="Normal 2 2 80 2" xfId="5426" xr:uid="{00000000-0005-0000-0000-000007220000}"/>
    <cellStyle name="Normal 2 2 80 2 2" xfId="14582" xr:uid="{00000000-0005-0000-0000-000008220000}"/>
    <cellStyle name="Normal 2 2 80 3" xfId="14583" xr:uid="{00000000-0005-0000-0000-000009220000}"/>
    <cellStyle name="Normal 2 2 81" xfId="5427" xr:uid="{00000000-0005-0000-0000-00000A220000}"/>
    <cellStyle name="Normal 2 2 81 2" xfId="5428" xr:uid="{00000000-0005-0000-0000-00000B220000}"/>
    <cellStyle name="Normal 2 2 81 2 2" xfId="14584" xr:uid="{00000000-0005-0000-0000-00000C220000}"/>
    <cellStyle name="Normal 2 2 81 3" xfId="14585" xr:uid="{00000000-0005-0000-0000-00000D220000}"/>
    <cellStyle name="Normal 2 2 82" xfId="5429" xr:uid="{00000000-0005-0000-0000-00000E220000}"/>
    <cellStyle name="Normal 2 2 82 2" xfId="5430" xr:uid="{00000000-0005-0000-0000-00000F220000}"/>
    <cellStyle name="Normal 2 2 82 2 2" xfId="14586" xr:uid="{00000000-0005-0000-0000-000010220000}"/>
    <cellStyle name="Normal 2 2 82 3" xfId="14587" xr:uid="{00000000-0005-0000-0000-000011220000}"/>
    <cellStyle name="Normal 2 2 83" xfId="5431" xr:uid="{00000000-0005-0000-0000-000012220000}"/>
    <cellStyle name="Normal 2 2 83 2" xfId="5432" xr:uid="{00000000-0005-0000-0000-000013220000}"/>
    <cellStyle name="Normal 2 2 83 2 2" xfId="14588" xr:uid="{00000000-0005-0000-0000-000014220000}"/>
    <cellStyle name="Normal 2 2 83 3" xfId="14589" xr:uid="{00000000-0005-0000-0000-000015220000}"/>
    <cellStyle name="Normal 2 2 84" xfId="5433" xr:uid="{00000000-0005-0000-0000-000016220000}"/>
    <cellStyle name="Normal 2 2 84 2" xfId="5434" xr:uid="{00000000-0005-0000-0000-000017220000}"/>
    <cellStyle name="Normal 2 2 84 2 2" xfId="14590" xr:uid="{00000000-0005-0000-0000-000018220000}"/>
    <cellStyle name="Normal 2 2 84 3" xfId="14591" xr:uid="{00000000-0005-0000-0000-000019220000}"/>
    <cellStyle name="Normal 2 2 85" xfId="5435" xr:uid="{00000000-0005-0000-0000-00001A220000}"/>
    <cellStyle name="Normal 2 2 85 2" xfId="5436" xr:uid="{00000000-0005-0000-0000-00001B220000}"/>
    <cellStyle name="Normal 2 2 85 2 2" xfId="14592" xr:uid="{00000000-0005-0000-0000-00001C220000}"/>
    <cellStyle name="Normal 2 2 85 3" xfId="14593" xr:uid="{00000000-0005-0000-0000-00001D220000}"/>
    <cellStyle name="Normal 2 2 86" xfId="5437" xr:uid="{00000000-0005-0000-0000-00001E220000}"/>
    <cellStyle name="Normal 2 2 86 2" xfId="5438" xr:uid="{00000000-0005-0000-0000-00001F220000}"/>
    <cellStyle name="Normal 2 2 86 2 2" xfId="14594" xr:uid="{00000000-0005-0000-0000-000020220000}"/>
    <cellStyle name="Normal 2 2 86 3" xfId="14595" xr:uid="{00000000-0005-0000-0000-000021220000}"/>
    <cellStyle name="Normal 2 2 87" xfId="5439" xr:uid="{00000000-0005-0000-0000-000022220000}"/>
    <cellStyle name="Normal 2 2 87 2" xfId="5440" xr:uid="{00000000-0005-0000-0000-000023220000}"/>
    <cellStyle name="Normal 2 2 87 2 2" xfId="14596" xr:uid="{00000000-0005-0000-0000-000024220000}"/>
    <cellStyle name="Normal 2 2 87 3" xfId="14597" xr:uid="{00000000-0005-0000-0000-000025220000}"/>
    <cellStyle name="Normal 2 2 88" xfId="5441" xr:uid="{00000000-0005-0000-0000-000026220000}"/>
    <cellStyle name="Normal 2 2 88 2" xfId="5442" xr:uid="{00000000-0005-0000-0000-000027220000}"/>
    <cellStyle name="Normal 2 2 88 2 2" xfId="14598" xr:uid="{00000000-0005-0000-0000-000028220000}"/>
    <cellStyle name="Normal 2 2 88 3" xfId="14599" xr:uid="{00000000-0005-0000-0000-000029220000}"/>
    <cellStyle name="Normal 2 2 89" xfId="5443" xr:uid="{00000000-0005-0000-0000-00002A220000}"/>
    <cellStyle name="Normal 2 2 89 2" xfId="5444" xr:uid="{00000000-0005-0000-0000-00002B220000}"/>
    <cellStyle name="Normal 2 2 89 2 2" xfId="14600" xr:uid="{00000000-0005-0000-0000-00002C220000}"/>
    <cellStyle name="Normal 2 2 89 3" xfId="14601" xr:uid="{00000000-0005-0000-0000-00002D220000}"/>
    <cellStyle name="Normal 2 2 9" xfId="5445" xr:uid="{00000000-0005-0000-0000-00002E220000}"/>
    <cellStyle name="Normal 2 2 9 2" xfId="5446" xr:uid="{00000000-0005-0000-0000-00002F220000}"/>
    <cellStyle name="Normal 2 2 9 2 2" xfId="14602" xr:uid="{00000000-0005-0000-0000-000030220000}"/>
    <cellStyle name="Normal 2 2 9 3" xfId="5447" xr:uid="{00000000-0005-0000-0000-000031220000}"/>
    <cellStyle name="Normal 2 2 9 3 2" xfId="14603" xr:uid="{00000000-0005-0000-0000-000032220000}"/>
    <cellStyle name="Normal 2 2 9 4" xfId="14604" xr:uid="{00000000-0005-0000-0000-000033220000}"/>
    <cellStyle name="Normal 2 2 9 4 4" xfId="14605" xr:uid="{00000000-0005-0000-0000-000034220000}"/>
    <cellStyle name="Normal 2 2 90" xfId="5448" xr:uid="{00000000-0005-0000-0000-000035220000}"/>
    <cellStyle name="Normal 2 2 90 2" xfId="5449" xr:uid="{00000000-0005-0000-0000-000036220000}"/>
    <cellStyle name="Normal 2 2 90 2 2" xfId="14606" xr:uid="{00000000-0005-0000-0000-000037220000}"/>
    <cellStyle name="Normal 2 2 90 3" xfId="14607" xr:uid="{00000000-0005-0000-0000-000038220000}"/>
    <cellStyle name="Normal 2 2 91" xfId="5450" xr:uid="{00000000-0005-0000-0000-000039220000}"/>
    <cellStyle name="Normal 2 2 91 2" xfId="5451" xr:uid="{00000000-0005-0000-0000-00003A220000}"/>
    <cellStyle name="Normal 2 2 91 2 2" xfId="14608" xr:uid="{00000000-0005-0000-0000-00003B220000}"/>
    <cellStyle name="Normal 2 2 91 3" xfId="14609" xr:uid="{00000000-0005-0000-0000-00003C220000}"/>
    <cellStyle name="Normal 2 2 92" xfId="5452" xr:uid="{00000000-0005-0000-0000-00003D220000}"/>
    <cellStyle name="Normal 2 2 92 2" xfId="5453" xr:uid="{00000000-0005-0000-0000-00003E220000}"/>
    <cellStyle name="Normal 2 2 92 2 2" xfId="14610" xr:uid="{00000000-0005-0000-0000-00003F220000}"/>
    <cellStyle name="Normal 2 2 92 3" xfId="14611" xr:uid="{00000000-0005-0000-0000-000040220000}"/>
    <cellStyle name="Normal 2 2 93" xfId="5454" xr:uid="{00000000-0005-0000-0000-000041220000}"/>
    <cellStyle name="Normal 2 2 93 2" xfId="5455" xr:uid="{00000000-0005-0000-0000-000042220000}"/>
    <cellStyle name="Normal 2 2 93 2 2" xfId="14612" xr:uid="{00000000-0005-0000-0000-000043220000}"/>
    <cellStyle name="Normal 2 2 93 3" xfId="14613" xr:uid="{00000000-0005-0000-0000-000044220000}"/>
    <cellStyle name="Normal 2 2 94" xfId="5456" xr:uid="{00000000-0005-0000-0000-000045220000}"/>
    <cellStyle name="Normal 2 2 94 2" xfId="5457" xr:uid="{00000000-0005-0000-0000-000046220000}"/>
    <cellStyle name="Normal 2 2 94 2 2" xfId="14614" xr:uid="{00000000-0005-0000-0000-000047220000}"/>
    <cellStyle name="Normal 2 2 94 3" xfId="14615" xr:uid="{00000000-0005-0000-0000-000048220000}"/>
    <cellStyle name="Normal 2 2 95" xfId="5458" xr:uid="{00000000-0005-0000-0000-000049220000}"/>
    <cellStyle name="Normal 2 2 95 2" xfId="5459" xr:uid="{00000000-0005-0000-0000-00004A220000}"/>
    <cellStyle name="Normal 2 2 95 2 2" xfId="14616" xr:uid="{00000000-0005-0000-0000-00004B220000}"/>
    <cellStyle name="Normal 2 2 95 3" xfId="14617" xr:uid="{00000000-0005-0000-0000-00004C220000}"/>
    <cellStyle name="Normal 2 2 96" xfId="5460" xr:uid="{00000000-0005-0000-0000-00004D220000}"/>
    <cellStyle name="Normal 2 2 96 2" xfId="5461" xr:uid="{00000000-0005-0000-0000-00004E220000}"/>
    <cellStyle name="Normal 2 2 96 2 2" xfId="14618" xr:uid="{00000000-0005-0000-0000-00004F220000}"/>
    <cellStyle name="Normal 2 2 96 3" xfId="14619" xr:uid="{00000000-0005-0000-0000-000050220000}"/>
    <cellStyle name="Normal 2 2 97" xfId="5462" xr:uid="{00000000-0005-0000-0000-000051220000}"/>
    <cellStyle name="Normal 2 2 97 2" xfId="5463" xr:uid="{00000000-0005-0000-0000-000052220000}"/>
    <cellStyle name="Normal 2 2 97 2 2" xfId="14620" xr:uid="{00000000-0005-0000-0000-000053220000}"/>
    <cellStyle name="Normal 2 2 97 3" xfId="14621" xr:uid="{00000000-0005-0000-0000-000054220000}"/>
    <cellStyle name="Normal 2 2 98" xfId="5464" xr:uid="{00000000-0005-0000-0000-000055220000}"/>
    <cellStyle name="Normal 2 2 98 2" xfId="5465" xr:uid="{00000000-0005-0000-0000-000056220000}"/>
    <cellStyle name="Normal 2 2 98 2 2" xfId="14622" xr:uid="{00000000-0005-0000-0000-000057220000}"/>
    <cellStyle name="Normal 2 2 98 3" xfId="14623" xr:uid="{00000000-0005-0000-0000-000058220000}"/>
    <cellStyle name="Normal 2 2 99" xfId="5466" xr:uid="{00000000-0005-0000-0000-000059220000}"/>
    <cellStyle name="Normal 2 2 99 2" xfId="5467" xr:uid="{00000000-0005-0000-0000-00005A220000}"/>
    <cellStyle name="Normal 2 2 99 2 2" xfId="14624" xr:uid="{00000000-0005-0000-0000-00005B220000}"/>
    <cellStyle name="Normal 2 2 99 3" xfId="14625" xr:uid="{00000000-0005-0000-0000-00005C220000}"/>
    <cellStyle name="Normal 2 20" xfId="5468" xr:uid="{00000000-0005-0000-0000-00005D220000}"/>
    <cellStyle name="Normal 2 20 2" xfId="5469" xr:uid="{00000000-0005-0000-0000-00005E220000}"/>
    <cellStyle name="Normal 2 20 2 2" xfId="14626" xr:uid="{00000000-0005-0000-0000-00005F220000}"/>
    <cellStyle name="Normal 2 20 3" xfId="5470" xr:uid="{00000000-0005-0000-0000-000060220000}"/>
    <cellStyle name="Normal 2 20 3 2" xfId="14627" xr:uid="{00000000-0005-0000-0000-000061220000}"/>
    <cellStyle name="Normal 2 20 4" xfId="14628" xr:uid="{00000000-0005-0000-0000-000062220000}"/>
    <cellStyle name="Normal 2 21" xfId="5471" xr:uid="{00000000-0005-0000-0000-000063220000}"/>
    <cellStyle name="Normal 2 21 2" xfId="5472" xr:uid="{00000000-0005-0000-0000-000064220000}"/>
    <cellStyle name="Normal 2 21 2 2" xfId="14629" xr:uid="{00000000-0005-0000-0000-000065220000}"/>
    <cellStyle name="Normal 2 21 3" xfId="5473" xr:uid="{00000000-0005-0000-0000-000066220000}"/>
    <cellStyle name="Normal 2 21 3 2" xfId="14630" xr:uid="{00000000-0005-0000-0000-000067220000}"/>
    <cellStyle name="Normal 2 21 4" xfId="14631" xr:uid="{00000000-0005-0000-0000-000068220000}"/>
    <cellStyle name="Normal 2 22" xfId="5474" xr:uid="{00000000-0005-0000-0000-000069220000}"/>
    <cellStyle name="Normal 2 22 2" xfId="5475" xr:uid="{00000000-0005-0000-0000-00006A220000}"/>
    <cellStyle name="Normal 2 22 2 2" xfId="14632" xr:uid="{00000000-0005-0000-0000-00006B220000}"/>
    <cellStyle name="Normal 2 22 3" xfId="5476" xr:uid="{00000000-0005-0000-0000-00006C220000}"/>
    <cellStyle name="Normal 2 22 3 2" xfId="14633" xr:uid="{00000000-0005-0000-0000-00006D220000}"/>
    <cellStyle name="Normal 2 22 4" xfId="14634" xr:uid="{00000000-0005-0000-0000-00006E220000}"/>
    <cellStyle name="Normal 2 23" xfId="5477" xr:uid="{00000000-0005-0000-0000-00006F220000}"/>
    <cellStyle name="Normal 2 23 2" xfId="5478" xr:uid="{00000000-0005-0000-0000-000070220000}"/>
    <cellStyle name="Normal 2 23 2 2" xfId="14635" xr:uid="{00000000-0005-0000-0000-000071220000}"/>
    <cellStyle name="Normal 2 23 3" xfId="5479" xr:uid="{00000000-0005-0000-0000-000072220000}"/>
    <cellStyle name="Normal 2 23 3 2" xfId="14636" xr:uid="{00000000-0005-0000-0000-000073220000}"/>
    <cellStyle name="Normal 2 23 4" xfId="14637" xr:uid="{00000000-0005-0000-0000-000074220000}"/>
    <cellStyle name="Normal 2 24" xfId="5480" xr:uid="{00000000-0005-0000-0000-000075220000}"/>
    <cellStyle name="Normal 2 24 2" xfId="5481" xr:uid="{00000000-0005-0000-0000-000076220000}"/>
    <cellStyle name="Normal 2 24 2 2" xfId="14638" xr:uid="{00000000-0005-0000-0000-000077220000}"/>
    <cellStyle name="Normal 2 24 3" xfId="5482" xr:uid="{00000000-0005-0000-0000-000078220000}"/>
    <cellStyle name="Normal 2 24 3 2" xfId="14639" xr:uid="{00000000-0005-0000-0000-000079220000}"/>
    <cellStyle name="Normal 2 24 4" xfId="14640" xr:uid="{00000000-0005-0000-0000-00007A220000}"/>
    <cellStyle name="Normal 2 25" xfId="5483" xr:uid="{00000000-0005-0000-0000-00007B220000}"/>
    <cellStyle name="Normal 2 25 2" xfId="5484" xr:uid="{00000000-0005-0000-0000-00007C220000}"/>
    <cellStyle name="Normal 2 25 2 2" xfId="14641" xr:uid="{00000000-0005-0000-0000-00007D220000}"/>
    <cellStyle name="Normal 2 25 3" xfId="5485" xr:uid="{00000000-0005-0000-0000-00007E220000}"/>
    <cellStyle name="Normal 2 25 3 2" xfId="14642" xr:uid="{00000000-0005-0000-0000-00007F220000}"/>
    <cellStyle name="Normal 2 25 4" xfId="14643" xr:uid="{00000000-0005-0000-0000-000080220000}"/>
    <cellStyle name="Normal 2 26" xfId="5486" xr:uid="{00000000-0005-0000-0000-000081220000}"/>
    <cellStyle name="Normal 2 26 2" xfId="5487" xr:uid="{00000000-0005-0000-0000-000082220000}"/>
    <cellStyle name="Normal 2 26 2 2" xfId="14644" xr:uid="{00000000-0005-0000-0000-000083220000}"/>
    <cellStyle name="Normal 2 26 3" xfId="5488" xr:uid="{00000000-0005-0000-0000-000084220000}"/>
    <cellStyle name="Normal 2 26 3 2" xfId="14645" xr:uid="{00000000-0005-0000-0000-000085220000}"/>
    <cellStyle name="Normal 2 26 4" xfId="14646" xr:uid="{00000000-0005-0000-0000-000086220000}"/>
    <cellStyle name="Normal 2 27" xfId="5489" xr:uid="{00000000-0005-0000-0000-000087220000}"/>
    <cellStyle name="Normal 2 27 2" xfId="5490" xr:uid="{00000000-0005-0000-0000-000088220000}"/>
    <cellStyle name="Normal 2 27 2 2" xfId="14647" xr:uid="{00000000-0005-0000-0000-000089220000}"/>
    <cellStyle name="Normal 2 27 3" xfId="5491" xr:uid="{00000000-0005-0000-0000-00008A220000}"/>
    <cellStyle name="Normal 2 27 3 2" xfId="14648" xr:uid="{00000000-0005-0000-0000-00008B220000}"/>
    <cellStyle name="Normal 2 27 4" xfId="14649" xr:uid="{00000000-0005-0000-0000-00008C220000}"/>
    <cellStyle name="Normal 2 28" xfId="5492" xr:uid="{00000000-0005-0000-0000-00008D220000}"/>
    <cellStyle name="Normal 2 28 2" xfId="5493" xr:uid="{00000000-0005-0000-0000-00008E220000}"/>
    <cellStyle name="Normal 2 28 2 2" xfId="14650" xr:uid="{00000000-0005-0000-0000-00008F220000}"/>
    <cellStyle name="Normal 2 28 3" xfId="5494" xr:uid="{00000000-0005-0000-0000-000090220000}"/>
    <cellStyle name="Normal 2 28 3 2" xfId="14651" xr:uid="{00000000-0005-0000-0000-000091220000}"/>
    <cellStyle name="Normal 2 28 4" xfId="14652" xr:uid="{00000000-0005-0000-0000-000092220000}"/>
    <cellStyle name="Normal 2 29" xfId="5495" xr:uid="{00000000-0005-0000-0000-000093220000}"/>
    <cellStyle name="Normal 2 29 2" xfId="5496" xr:uid="{00000000-0005-0000-0000-000094220000}"/>
    <cellStyle name="Normal 2 29 2 2" xfId="14653" xr:uid="{00000000-0005-0000-0000-000095220000}"/>
    <cellStyle name="Normal 2 29 3" xfId="5497" xr:uid="{00000000-0005-0000-0000-000096220000}"/>
    <cellStyle name="Normal 2 29 3 2" xfId="14654" xr:uid="{00000000-0005-0000-0000-000097220000}"/>
    <cellStyle name="Normal 2 29 4" xfId="14655" xr:uid="{00000000-0005-0000-0000-000098220000}"/>
    <cellStyle name="Normal 2 3" xfId="48" xr:uid="{00000000-0005-0000-0000-000099220000}"/>
    <cellStyle name="Normal 2 3 10" xfId="5498" xr:uid="{00000000-0005-0000-0000-00009A220000}"/>
    <cellStyle name="Normal 2 3 100" xfId="5499" xr:uid="{00000000-0005-0000-0000-00009B220000}"/>
    <cellStyle name="Normal 2 3 101" xfId="5500" xr:uid="{00000000-0005-0000-0000-00009C220000}"/>
    <cellStyle name="Normal 2 3 102" xfId="5501" xr:uid="{00000000-0005-0000-0000-00009D220000}"/>
    <cellStyle name="Normal 2 3 103" xfId="5502" xr:uid="{00000000-0005-0000-0000-00009E220000}"/>
    <cellStyle name="Normal 2 3 104" xfId="5503" xr:uid="{00000000-0005-0000-0000-00009F220000}"/>
    <cellStyle name="Normal 2 3 105" xfId="5504" xr:uid="{00000000-0005-0000-0000-0000A0220000}"/>
    <cellStyle name="Normal 2 3 106" xfId="5505" xr:uid="{00000000-0005-0000-0000-0000A1220000}"/>
    <cellStyle name="Normal 2 3 107" xfId="5506" xr:uid="{00000000-0005-0000-0000-0000A2220000}"/>
    <cellStyle name="Normal 2 3 108" xfId="5507" xr:uid="{00000000-0005-0000-0000-0000A3220000}"/>
    <cellStyle name="Normal 2 3 109" xfId="5508" xr:uid="{00000000-0005-0000-0000-0000A4220000}"/>
    <cellStyle name="Normal 2 3 11" xfId="5509" xr:uid="{00000000-0005-0000-0000-0000A5220000}"/>
    <cellStyle name="Normal 2 3 110" xfId="5510" xr:uid="{00000000-0005-0000-0000-0000A6220000}"/>
    <cellStyle name="Normal 2 3 111" xfId="5511" xr:uid="{00000000-0005-0000-0000-0000A7220000}"/>
    <cellStyle name="Normal 2 3 112" xfId="5512" xr:uid="{00000000-0005-0000-0000-0000A8220000}"/>
    <cellStyle name="Normal 2 3 113" xfId="5513" xr:uid="{00000000-0005-0000-0000-0000A9220000}"/>
    <cellStyle name="Normal 2 3 114" xfId="5514" xr:uid="{00000000-0005-0000-0000-0000AA220000}"/>
    <cellStyle name="Normal 2 3 115" xfId="5515" xr:uid="{00000000-0005-0000-0000-0000AB220000}"/>
    <cellStyle name="Normal 2 3 116" xfId="5516" xr:uid="{00000000-0005-0000-0000-0000AC220000}"/>
    <cellStyle name="Normal 2 3 117" xfId="5517" xr:uid="{00000000-0005-0000-0000-0000AD220000}"/>
    <cellStyle name="Normal 2 3 118" xfId="5518" xr:uid="{00000000-0005-0000-0000-0000AE220000}"/>
    <cellStyle name="Normal 2 3 119" xfId="5519" xr:uid="{00000000-0005-0000-0000-0000AF220000}"/>
    <cellStyle name="Normal 2 3 12" xfId="5520" xr:uid="{00000000-0005-0000-0000-0000B0220000}"/>
    <cellStyle name="Normal 2 3 120" xfId="5521" xr:uid="{00000000-0005-0000-0000-0000B1220000}"/>
    <cellStyle name="Normal 2 3 121" xfId="5522" xr:uid="{00000000-0005-0000-0000-0000B2220000}"/>
    <cellStyle name="Normal 2 3 122" xfId="5523" xr:uid="{00000000-0005-0000-0000-0000B3220000}"/>
    <cellStyle name="Normal 2 3 123" xfId="5524" xr:uid="{00000000-0005-0000-0000-0000B4220000}"/>
    <cellStyle name="Normal 2 3 124" xfId="5525" xr:uid="{00000000-0005-0000-0000-0000B5220000}"/>
    <cellStyle name="Normal 2 3 125" xfId="5526" xr:uid="{00000000-0005-0000-0000-0000B6220000}"/>
    <cellStyle name="Normal 2 3 126" xfId="5527" xr:uid="{00000000-0005-0000-0000-0000B7220000}"/>
    <cellStyle name="Normal 2 3 127" xfId="5528" xr:uid="{00000000-0005-0000-0000-0000B8220000}"/>
    <cellStyle name="Normal 2 3 128" xfId="5529" xr:uid="{00000000-0005-0000-0000-0000B9220000}"/>
    <cellStyle name="Normal 2 3 129" xfId="5530" xr:uid="{00000000-0005-0000-0000-0000BA220000}"/>
    <cellStyle name="Normal 2 3 13" xfId="5531" xr:uid="{00000000-0005-0000-0000-0000BB220000}"/>
    <cellStyle name="Normal 2 3 130" xfId="5532" xr:uid="{00000000-0005-0000-0000-0000BC220000}"/>
    <cellStyle name="Normal 2 3 131" xfId="5533" xr:uid="{00000000-0005-0000-0000-0000BD220000}"/>
    <cellStyle name="Normal 2 3 132" xfId="5534" xr:uid="{00000000-0005-0000-0000-0000BE220000}"/>
    <cellStyle name="Normal 2 3 133" xfId="5535" xr:uid="{00000000-0005-0000-0000-0000BF220000}"/>
    <cellStyle name="Normal 2 3 134" xfId="5536" xr:uid="{00000000-0005-0000-0000-0000C0220000}"/>
    <cellStyle name="Normal 2 3 135" xfId="5537" xr:uid="{00000000-0005-0000-0000-0000C1220000}"/>
    <cellStyle name="Normal 2 3 136" xfId="5538" xr:uid="{00000000-0005-0000-0000-0000C2220000}"/>
    <cellStyle name="Normal 2 3 137" xfId="5539" xr:uid="{00000000-0005-0000-0000-0000C3220000}"/>
    <cellStyle name="Normal 2 3 138" xfId="5540" xr:uid="{00000000-0005-0000-0000-0000C4220000}"/>
    <cellStyle name="Normal 2 3 139" xfId="5541" xr:uid="{00000000-0005-0000-0000-0000C5220000}"/>
    <cellStyle name="Normal 2 3 14" xfId="5542" xr:uid="{00000000-0005-0000-0000-0000C6220000}"/>
    <cellStyle name="Normal 2 3 140" xfId="5543" xr:uid="{00000000-0005-0000-0000-0000C7220000}"/>
    <cellStyle name="Normal 2 3 140 2" xfId="14656" xr:uid="{00000000-0005-0000-0000-0000C8220000}"/>
    <cellStyle name="Normal 2 3 141" xfId="14657" xr:uid="{00000000-0005-0000-0000-0000C9220000}"/>
    <cellStyle name="Normal 2 3 15" xfId="5544" xr:uid="{00000000-0005-0000-0000-0000CA220000}"/>
    <cellStyle name="Normal 2 3 16" xfId="5545" xr:uid="{00000000-0005-0000-0000-0000CB220000}"/>
    <cellStyle name="Normal 2 3 17" xfId="5546" xr:uid="{00000000-0005-0000-0000-0000CC220000}"/>
    <cellStyle name="Normal 2 3 18" xfId="5547" xr:uid="{00000000-0005-0000-0000-0000CD220000}"/>
    <cellStyle name="Normal 2 3 19" xfId="5548" xr:uid="{00000000-0005-0000-0000-0000CE220000}"/>
    <cellStyle name="Normal 2 3 2" xfId="5549" xr:uid="{00000000-0005-0000-0000-0000CF220000}"/>
    <cellStyle name="Normal 2 3 2 2" xfId="5550" xr:uid="{00000000-0005-0000-0000-0000D0220000}"/>
    <cellStyle name="Normal 2 3 2 2 10" xfId="5551" xr:uid="{00000000-0005-0000-0000-0000D1220000}"/>
    <cellStyle name="Normal 2 3 2 2 10 2" xfId="14658" xr:uid="{00000000-0005-0000-0000-0000D2220000}"/>
    <cellStyle name="Normal 2 3 2 2 11" xfId="14659" xr:uid="{00000000-0005-0000-0000-0000D3220000}"/>
    <cellStyle name="Normal 2 3 2 2 2" xfId="5552" xr:uid="{00000000-0005-0000-0000-0000D4220000}"/>
    <cellStyle name="Normal 2 3 2 2 3" xfId="5553" xr:uid="{00000000-0005-0000-0000-0000D5220000}"/>
    <cellStyle name="Normal 2 3 2 2 4" xfId="5554" xr:uid="{00000000-0005-0000-0000-0000D6220000}"/>
    <cellStyle name="Normal 2 3 2 2 5" xfId="5555" xr:uid="{00000000-0005-0000-0000-0000D7220000}"/>
    <cellStyle name="Normal 2 3 2 2 6" xfId="5556" xr:uid="{00000000-0005-0000-0000-0000D8220000}"/>
    <cellStyle name="Normal 2 3 2 2 7" xfId="5557" xr:uid="{00000000-0005-0000-0000-0000D9220000}"/>
    <cellStyle name="Normal 2 3 2 2 8" xfId="5558" xr:uid="{00000000-0005-0000-0000-0000DA220000}"/>
    <cellStyle name="Normal 2 3 2 2 9" xfId="5559" xr:uid="{00000000-0005-0000-0000-0000DB220000}"/>
    <cellStyle name="Normal 2 3 2 3" xfId="5560" xr:uid="{00000000-0005-0000-0000-0000DC220000}"/>
    <cellStyle name="Normal 2 3 2 3 2" xfId="5561" xr:uid="{00000000-0005-0000-0000-0000DD220000}"/>
    <cellStyle name="Normal 2 3 2 3 2 2" xfId="14660" xr:uid="{00000000-0005-0000-0000-0000DE220000}"/>
    <cellStyle name="Normal 2 3 2 3 3" xfId="14661" xr:uid="{00000000-0005-0000-0000-0000DF220000}"/>
    <cellStyle name="Normal 2 3 2 4" xfId="5562" xr:uid="{00000000-0005-0000-0000-0000E0220000}"/>
    <cellStyle name="Normal 2 3 2 4 2" xfId="5563" xr:uid="{00000000-0005-0000-0000-0000E1220000}"/>
    <cellStyle name="Normal 2 3 2 4 2 2" xfId="14662" xr:uid="{00000000-0005-0000-0000-0000E2220000}"/>
    <cellStyle name="Normal 2 3 2 4 3" xfId="14663" xr:uid="{00000000-0005-0000-0000-0000E3220000}"/>
    <cellStyle name="Normal 2 3 2 5" xfId="5564" xr:uid="{00000000-0005-0000-0000-0000E4220000}"/>
    <cellStyle name="Normal 2 3 2 5 2" xfId="5565" xr:uid="{00000000-0005-0000-0000-0000E5220000}"/>
    <cellStyle name="Normal 2 3 2 5 2 2" xfId="14664" xr:uid="{00000000-0005-0000-0000-0000E6220000}"/>
    <cellStyle name="Normal 2 3 2 5 3" xfId="14665" xr:uid="{00000000-0005-0000-0000-0000E7220000}"/>
    <cellStyle name="Normal 2 3 2 6" xfId="5566" xr:uid="{00000000-0005-0000-0000-0000E8220000}"/>
    <cellStyle name="Normal 2 3 2 6 2" xfId="5567" xr:uid="{00000000-0005-0000-0000-0000E9220000}"/>
    <cellStyle name="Normal 2 3 2 6 2 2" xfId="14666" xr:uid="{00000000-0005-0000-0000-0000EA220000}"/>
    <cellStyle name="Normal 2 3 2 6 3" xfId="14667" xr:uid="{00000000-0005-0000-0000-0000EB220000}"/>
    <cellStyle name="Normal 2 3 2 7" xfId="5568" xr:uid="{00000000-0005-0000-0000-0000EC220000}"/>
    <cellStyle name="Normal 2 3 2 7 2" xfId="5569" xr:uid="{00000000-0005-0000-0000-0000ED220000}"/>
    <cellStyle name="Normal 2 3 2 7 2 2" xfId="14668" xr:uid="{00000000-0005-0000-0000-0000EE220000}"/>
    <cellStyle name="Normal 2 3 2 7 3" xfId="14669" xr:uid="{00000000-0005-0000-0000-0000EF220000}"/>
    <cellStyle name="Normal 2 3 2 8" xfId="5570" xr:uid="{00000000-0005-0000-0000-0000F0220000}"/>
    <cellStyle name="Normal 2 3 2 8 2" xfId="5571" xr:uid="{00000000-0005-0000-0000-0000F1220000}"/>
    <cellStyle name="Normal 2 3 2 8 2 2" xfId="14670" xr:uid="{00000000-0005-0000-0000-0000F2220000}"/>
    <cellStyle name="Normal 2 3 2 8 3" xfId="14671" xr:uid="{00000000-0005-0000-0000-0000F3220000}"/>
    <cellStyle name="Normal 2 3 2 9" xfId="5572" xr:uid="{00000000-0005-0000-0000-0000F4220000}"/>
    <cellStyle name="Normal 2 3 2 9 2" xfId="5573" xr:uid="{00000000-0005-0000-0000-0000F5220000}"/>
    <cellStyle name="Normal 2 3 2 9 2 2" xfId="14672" xr:uid="{00000000-0005-0000-0000-0000F6220000}"/>
    <cellStyle name="Normal 2 3 2 9 3" xfId="14673" xr:uid="{00000000-0005-0000-0000-0000F7220000}"/>
    <cellStyle name="Normal 2 3 20" xfId="5574" xr:uid="{00000000-0005-0000-0000-0000F8220000}"/>
    <cellStyle name="Normal 2 3 21" xfId="5575" xr:uid="{00000000-0005-0000-0000-0000F9220000}"/>
    <cellStyle name="Normal 2 3 22" xfId="5576" xr:uid="{00000000-0005-0000-0000-0000FA220000}"/>
    <cellStyle name="Normal 2 3 23" xfId="5577" xr:uid="{00000000-0005-0000-0000-0000FB220000}"/>
    <cellStyle name="Normal 2 3 24" xfId="5578" xr:uid="{00000000-0005-0000-0000-0000FC220000}"/>
    <cellStyle name="Normal 2 3 25" xfId="5579" xr:uid="{00000000-0005-0000-0000-0000FD220000}"/>
    <cellStyle name="Normal 2 3 26" xfId="5580" xr:uid="{00000000-0005-0000-0000-0000FE220000}"/>
    <cellStyle name="Normal 2 3 27" xfId="5581" xr:uid="{00000000-0005-0000-0000-0000FF220000}"/>
    <cellStyle name="Normal 2 3 28" xfId="5582" xr:uid="{00000000-0005-0000-0000-000000230000}"/>
    <cellStyle name="Normal 2 3 29" xfId="5583" xr:uid="{00000000-0005-0000-0000-000001230000}"/>
    <cellStyle name="Normal 2 3 3" xfId="5584" xr:uid="{00000000-0005-0000-0000-000002230000}"/>
    <cellStyle name="Normal 2 3 3 2" xfId="5585" xr:uid="{00000000-0005-0000-0000-000003230000}"/>
    <cellStyle name="Normal 2 3 3 2 2" xfId="5586" xr:uid="{00000000-0005-0000-0000-000004230000}"/>
    <cellStyle name="Normal 2 3 3 2 3" xfId="14674" xr:uid="{00000000-0005-0000-0000-000005230000}"/>
    <cellStyle name="Normal 2 3 3 3" xfId="5587" xr:uid="{00000000-0005-0000-0000-000006230000}"/>
    <cellStyle name="Normal 2 3 3 4" xfId="14675" xr:uid="{00000000-0005-0000-0000-000007230000}"/>
    <cellStyle name="Normal 2 3 30" xfId="5588" xr:uid="{00000000-0005-0000-0000-000008230000}"/>
    <cellStyle name="Normal 2 3 31" xfId="5589" xr:uid="{00000000-0005-0000-0000-000009230000}"/>
    <cellStyle name="Normal 2 3 32" xfId="5590" xr:uid="{00000000-0005-0000-0000-00000A230000}"/>
    <cellStyle name="Normal 2 3 33" xfId="5591" xr:uid="{00000000-0005-0000-0000-00000B230000}"/>
    <cellStyle name="Normal 2 3 34" xfId="5592" xr:uid="{00000000-0005-0000-0000-00000C230000}"/>
    <cellStyle name="Normal 2 3 35" xfId="5593" xr:uid="{00000000-0005-0000-0000-00000D230000}"/>
    <cellStyle name="Normal 2 3 36" xfId="5594" xr:uid="{00000000-0005-0000-0000-00000E230000}"/>
    <cellStyle name="Normal 2 3 37" xfId="5595" xr:uid="{00000000-0005-0000-0000-00000F230000}"/>
    <cellStyle name="Normal 2 3 38" xfId="5596" xr:uid="{00000000-0005-0000-0000-000010230000}"/>
    <cellStyle name="Normal 2 3 39" xfId="5597" xr:uid="{00000000-0005-0000-0000-000011230000}"/>
    <cellStyle name="Normal 2 3 4" xfId="5598" xr:uid="{00000000-0005-0000-0000-000012230000}"/>
    <cellStyle name="Normal 2 3 4 2" xfId="5599" xr:uid="{00000000-0005-0000-0000-000013230000}"/>
    <cellStyle name="Normal 2 3 40" xfId="5600" xr:uid="{00000000-0005-0000-0000-000014230000}"/>
    <cellStyle name="Normal 2 3 41" xfId="5601" xr:uid="{00000000-0005-0000-0000-000015230000}"/>
    <cellStyle name="Normal 2 3 42" xfId="5602" xr:uid="{00000000-0005-0000-0000-000016230000}"/>
    <cellStyle name="Normal 2 3 43" xfId="5603" xr:uid="{00000000-0005-0000-0000-000017230000}"/>
    <cellStyle name="Normal 2 3 44" xfId="5604" xr:uid="{00000000-0005-0000-0000-000018230000}"/>
    <cellStyle name="Normal 2 3 45" xfId="5605" xr:uid="{00000000-0005-0000-0000-000019230000}"/>
    <cellStyle name="Normal 2 3 46" xfId="5606" xr:uid="{00000000-0005-0000-0000-00001A230000}"/>
    <cellStyle name="Normal 2 3 47" xfId="5607" xr:uid="{00000000-0005-0000-0000-00001B230000}"/>
    <cellStyle name="Normal 2 3 48" xfId="5608" xr:uid="{00000000-0005-0000-0000-00001C230000}"/>
    <cellStyle name="Normal 2 3 49" xfId="5609" xr:uid="{00000000-0005-0000-0000-00001D230000}"/>
    <cellStyle name="Normal 2 3 5" xfId="5610" xr:uid="{00000000-0005-0000-0000-00001E230000}"/>
    <cellStyle name="Normal 2 3 50" xfId="5611" xr:uid="{00000000-0005-0000-0000-00001F230000}"/>
    <cellStyle name="Normal 2 3 51" xfId="5612" xr:uid="{00000000-0005-0000-0000-000020230000}"/>
    <cellStyle name="Normal 2 3 52" xfId="5613" xr:uid="{00000000-0005-0000-0000-000021230000}"/>
    <cellStyle name="Normal 2 3 53" xfId="5614" xr:uid="{00000000-0005-0000-0000-000022230000}"/>
    <cellStyle name="Normal 2 3 54" xfId="5615" xr:uid="{00000000-0005-0000-0000-000023230000}"/>
    <cellStyle name="Normal 2 3 55" xfId="5616" xr:uid="{00000000-0005-0000-0000-000024230000}"/>
    <cellStyle name="Normal 2 3 56" xfId="5617" xr:uid="{00000000-0005-0000-0000-000025230000}"/>
    <cellStyle name="Normal 2 3 57" xfId="5618" xr:uid="{00000000-0005-0000-0000-000026230000}"/>
    <cellStyle name="Normal 2 3 58" xfId="5619" xr:uid="{00000000-0005-0000-0000-000027230000}"/>
    <cellStyle name="Normal 2 3 59" xfId="5620" xr:uid="{00000000-0005-0000-0000-000028230000}"/>
    <cellStyle name="Normal 2 3 6" xfId="5621" xr:uid="{00000000-0005-0000-0000-000029230000}"/>
    <cellStyle name="Normal 2 3 60" xfId="5622" xr:uid="{00000000-0005-0000-0000-00002A230000}"/>
    <cellStyle name="Normal 2 3 61" xfId="5623" xr:uid="{00000000-0005-0000-0000-00002B230000}"/>
    <cellStyle name="Normal 2 3 62" xfId="5624" xr:uid="{00000000-0005-0000-0000-00002C230000}"/>
    <cellStyle name="Normal 2 3 63" xfId="5625" xr:uid="{00000000-0005-0000-0000-00002D230000}"/>
    <cellStyle name="Normal 2 3 64" xfId="5626" xr:uid="{00000000-0005-0000-0000-00002E230000}"/>
    <cellStyle name="Normal 2 3 65" xfId="5627" xr:uid="{00000000-0005-0000-0000-00002F230000}"/>
    <cellStyle name="Normal 2 3 66" xfId="5628" xr:uid="{00000000-0005-0000-0000-000030230000}"/>
    <cellStyle name="Normal 2 3 67" xfId="5629" xr:uid="{00000000-0005-0000-0000-000031230000}"/>
    <cellStyle name="Normal 2 3 68" xfId="5630" xr:uid="{00000000-0005-0000-0000-000032230000}"/>
    <cellStyle name="Normal 2 3 69" xfId="5631" xr:uid="{00000000-0005-0000-0000-000033230000}"/>
    <cellStyle name="Normal 2 3 7" xfId="5632" xr:uid="{00000000-0005-0000-0000-000034230000}"/>
    <cellStyle name="Normal 2 3 7 2" xfId="5633" xr:uid="{00000000-0005-0000-0000-000035230000}"/>
    <cellStyle name="Normal 2 3 70" xfId="5634" xr:uid="{00000000-0005-0000-0000-000036230000}"/>
    <cellStyle name="Normal 2 3 70 2" xfId="5635" xr:uid="{00000000-0005-0000-0000-000037230000}"/>
    <cellStyle name="Normal 2 3 71" xfId="5636" xr:uid="{00000000-0005-0000-0000-000038230000}"/>
    <cellStyle name="Normal 2 3 71 2" xfId="5637" xr:uid="{00000000-0005-0000-0000-000039230000}"/>
    <cellStyle name="Normal 2 3 72" xfId="5638" xr:uid="{00000000-0005-0000-0000-00003A230000}"/>
    <cellStyle name="Normal 2 3 72 2" xfId="5639" xr:uid="{00000000-0005-0000-0000-00003B230000}"/>
    <cellStyle name="Normal 2 3 73" xfId="5640" xr:uid="{00000000-0005-0000-0000-00003C230000}"/>
    <cellStyle name="Normal 2 3 73 2" xfId="5641" xr:uid="{00000000-0005-0000-0000-00003D230000}"/>
    <cellStyle name="Normal 2 3 74" xfId="5642" xr:uid="{00000000-0005-0000-0000-00003E230000}"/>
    <cellStyle name="Normal 2 3 74 2" xfId="5643" xr:uid="{00000000-0005-0000-0000-00003F230000}"/>
    <cellStyle name="Normal 2 3 75" xfId="5644" xr:uid="{00000000-0005-0000-0000-000040230000}"/>
    <cellStyle name="Normal 2 3 75 2" xfId="5645" xr:uid="{00000000-0005-0000-0000-000041230000}"/>
    <cellStyle name="Normal 2 3 76" xfId="5646" xr:uid="{00000000-0005-0000-0000-000042230000}"/>
    <cellStyle name="Normal 2 3 76 2" xfId="5647" xr:uid="{00000000-0005-0000-0000-000043230000}"/>
    <cellStyle name="Normal 2 3 77" xfId="5648" xr:uid="{00000000-0005-0000-0000-000044230000}"/>
    <cellStyle name="Normal 2 3 77 2" xfId="5649" xr:uid="{00000000-0005-0000-0000-000045230000}"/>
    <cellStyle name="Normal 2 3 78" xfId="5650" xr:uid="{00000000-0005-0000-0000-000046230000}"/>
    <cellStyle name="Normal 2 3 78 2" xfId="5651" xr:uid="{00000000-0005-0000-0000-000047230000}"/>
    <cellStyle name="Normal 2 3 79" xfId="5652" xr:uid="{00000000-0005-0000-0000-000048230000}"/>
    <cellStyle name="Normal 2 3 79 2" xfId="5653" xr:uid="{00000000-0005-0000-0000-000049230000}"/>
    <cellStyle name="Normal 2 3 8" xfId="5654" xr:uid="{00000000-0005-0000-0000-00004A230000}"/>
    <cellStyle name="Normal 2 3 8 2" xfId="5655" xr:uid="{00000000-0005-0000-0000-00004B230000}"/>
    <cellStyle name="Normal 2 3 80" xfId="5656" xr:uid="{00000000-0005-0000-0000-00004C230000}"/>
    <cellStyle name="Normal 2 3 80 2" xfId="5657" xr:uid="{00000000-0005-0000-0000-00004D230000}"/>
    <cellStyle name="Normal 2 3 81" xfId="5658" xr:uid="{00000000-0005-0000-0000-00004E230000}"/>
    <cellStyle name="Normal 2 3 81 2" xfId="5659" xr:uid="{00000000-0005-0000-0000-00004F230000}"/>
    <cellStyle name="Normal 2 3 82" xfId="5660" xr:uid="{00000000-0005-0000-0000-000050230000}"/>
    <cellStyle name="Normal 2 3 82 2" xfId="5661" xr:uid="{00000000-0005-0000-0000-000051230000}"/>
    <cellStyle name="Normal 2 3 83" xfId="5662" xr:uid="{00000000-0005-0000-0000-000052230000}"/>
    <cellStyle name="Normal 2 3 83 2" xfId="5663" xr:uid="{00000000-0005-0000-0000-000053230000}"/>
    <cellStyle name="Normal 2 3 84" xfId="5664" xr:uid="{00000000-0005-0000-0000-000054230000}"/>
    <cellStyle name="Normal 2 3 84 2" xfId="5665" xr:uid="{00000000-0005-0000-0000-000055230000}"/>
    <cellStyle name="Normal 2 3 85" xfId="5666" xr:uid="{00000000-0005-0000-0000-000056230000}"/>
    <cellStyle name="Normal 2 3 85 2" xfId="5667" xr:uid="{00000000-0005-0000-0000-000057230000}"/>
    <cellStyle name="Normal 2 3 86" xfId="5668" xr:uid="{00000000-0005-0000-0000-000058230000}"/>
    <cellStyle name="Normal 2 3 86 2" xfId="5669" xr:uid="{00000000-0005-0000-0000-000059230000}"/>
    <cellStyle name="Normal 2 3 87" xfId="5670" xr:uid="{00000000-0005-0000-0000-00005A230000}"/>
    <cellStyle name="Normal 2 3 87 2" xfId="5671" xr:uid="{00000000-0005-0000-0000-00005B230000}"/>
    <cellStyle name="Normal 2 3 88" xfId="5672" xr:uid="{00000000-0005-0000-0000-00005C230000}"/>
    <cellStyle name="Normal 2 3 88 2" xfId="5673" xr:uid="{00000000-0005-0000-0000-00005D230000}"/>
    <cellStyle name="Normal 2 3 89" xfId="5674" xr:uid="{00000000-0005-0000-0000-00005E230000}"/>
    <cellStyle name="Normal 2 3 89 2" xfId="5675" xr:uid="{00000000-0005-0000-0000-00005F230000}"/>
    <cellStyle name="Normal 2 3 9" xfId="5676" xr:uid="{00000000-0005-0000-0000-000060230000}"/>
    <cellStyle name="Normal 2 3 9 2" xfId="5677" xr:uid="{00000000-0005-0000-0000-000061230000}"/>
    <cellStyle name="Normal 2 3 90" xfId="5678" xr:uid="{00000000-0005-0000-0000-000062230000}"/>
    <cellStyle name="Normal 2 3 90 2" xfId="5679" xr:uid="{00000000-0005-0000-0000-000063230000}"/>
    <cellStyle name="Normal 2 3 91" xfId="5680" xr:uid="{00000000-0005-0000-0000-000064230000}"/>
    <cellStyle name="Normal 2 3 91 2" xfId="5681" xr:uid="{00000000-0005-0000-0000-000065230000}"/>
    <cellStyle name="Normal 2 3 92" xfId="5682" xr:uid="{00000000-0005-0000-0000-000066230000}"/>
    <cellStyle name="Normal 2 3 92 2" xfId="5683" xr:uid="{00000000-0005-0000-0000-000067230000}"/>
    <cellStyle name="Normal 2 3 93" xfId="5684" xr:uid="{00000000-0005-0000-0000-000068230000}"/>
    <cellStyle name="Normal 2 3 93 2" xfId="5685" xr:uid="{00000000-0005-0000-0000-000069230000}"/>
    <cellStyle name="Normal 2 3 94" xfId="5686" xr:uid="{00000000-0005-0000-0000-00006A230000}"/>
    <cellStyle name="Normal 2 3 94 2" xfId="5687" xr:uid="{00000000-0005-0000-0000-00006B230000}"/>
    <cellStyle name="Normal 2 3 95" xfId="5688" xr:uid="{00000000-0005-0000-0000-00006C230000}"/>
    <cellStyle name="Normal 2 3 95 2" xfId="5689" xr:uid="{00000000-0005-0000-0000-00006D230000}"/>
    <cellStyle name="Normal 2 3 96" xfId="5690" xr:uid="{00000000-0005-0000-0000-00006E230000}"/>
    <cellStyle name="Normal 2 3 96 2" xfId="5691" xr:uid="{00000000-0005-0000-0000-00006F230000}"/>
    <cellStyle name="Normal 2 3 97" xfId="5692" xr:uid="{00000000-0005-0000-0000-000070230000}"/>
    <cellStyle name="Normal 2 3 97 2" xfId="5693" xr:uid="{00000000-0005-0000-0000-000071230000}"/>
    <cellStyle name="Normal 2 3 98" xfId="5694" xr:uid="{00000000-0005-0000-0000-000072230000}"/>
    <cellStyle name="Normal 2 3 98 2" xfId="5695" xr:uid="{00000000-0005-0000-0000-000073230000}"/>
    <cellStyle name="Normal 2 3 99" xfId="5696" xr:uid="{00000000-0005-0000-0000-000074230000}"/>
    <cellStyle name="Normal 2 3 99 2" xfId="5697" xr:uid="{00000000-0005-0000-0000-000075230000}"/>
    <cellStyle name="Normal 2 30" xfId="5698" xr:uid="{00000000-0005-0000-0000-000076230000}"/>
    <cellStyle name="Normal 2 30 2" xfId="5699" xr:uid="{00000000-0005-0000-0000-000077230000}"/>
    <cellStyle name="Normal 2 30 2 2" xfId="5700" xr:uid="{00000000-0005-0000-0000-000078230000}"/>
    <cellStyle name="Normal 2 30 2 3" xfId="14676" xr:uid="{00000000-0005-0000-0000-000079230000}"/>
    <cellStyle name="Normal 2 30 3" xfId="5701" xr:uid="{00000000-0005-0000-0000-00007A230000}"/>
    <cellStyle name="Normal 2 30 3 2" xfId="5702" xr:uid="{00000000-0005-0000-0000-00007B230000}"/>
    <cellStyle name="Normal 2 30 3 3" xfId="14677" xr:uid="{00000000-0005-0000-0000-00007C230000}"/>
    <cellStyle name="Normal 2 30 4" xfId="5703" xr:uid="{00000000-0005-0000-0000-00007D230000}"/>
    <cellStyle name="Normal 2 30 5" xfId="14678" xr:uid="{00000000-0005-0000-0000-00007E230000}"/>
    <cellStyle name="Normal 2 31" xfId="5704" xr:uid="{00000000-0005-0000-0000-00007F230000}"/>
    <cellStyle name="Normal 2 31 2" xfId="5705" xr:uid="{00000000-0005-0000-0000-000080230000}"/>
    <cellStyle name="Normal 2 31 2 2" xfId="5706" xr:uid="{00000000-0005-0000-0000-000081230000}"/>
    <cellStyle name="Normal 2 31 2 3" xfId="14679" xr:uid="{00000000-0005-0000-0000-000082230000}"/>
    <cellStyle name="Normal 2 31 3" xfId="5707" xr:uid="{00000000-0005-0000-0000-000083230000}"/>
    <cellStyle name="Normal 2 31 3 2" xfId="5708" xr:uid="{00000000-0005-0000-0000-000084230000}"/>
    <cellStyle name="Normal 2 31 3 3" xfId="14680" xr:uid="{00000000-0005-0000-0000-000085230000}"/>
    <cellStyle name="Normal 2 31 4" xfId="5709" xr:uid="{00000000-0005-0000-0000-000086230000}"/>
    <cellStyle name="Normal 2 31 5" xfId="14681" xr:uid="{00000000-0005-0000-0000-000087230000}"/>
    <cellStyle name="Normal 2 32" xfId="5710" xr:uid="{00000000-0005-0000-0000-000088230000}"/>
    <cellStyle name="Normal 2 32 2" xfId="5711" xr:uid="{00000000-0005-0000-0000-000089230000}"/>
    <cellStyle name="Normal 2 32 2 2" xfId="5712" xr:uid="{00000000-0005-0000-0000-00008A230000}"/>
    <cellStyle name="Normal 2 32 2 3" xfId="14682" xr:uid="{00000000-0005-0000-0000-00008B230000}"/>
    <cellStyle name="Normal 2 32 3" xfId="5713" xr:uid="{00000000-0005-0000-0000-00008C230000}"/>
    <cellStyle name="Normal 2 32 3 2" xfId="5714" xr:uid="{00000000-0005-0000-0000-00008D230000}"/>
    <cellStyle name="Normal 2 32 3 3" xfId="14683" xr:uid="{00000000-0005-0000-0000-00008E230000}"/>
    <cellStyle name="Normal 2 32 4" xfId="5715" xr:uid="{00000000-0005-0000-0000-00008F230000}"/>
    <cellStyle name="Normal 2 32 5" xfId="14684" xr:uid="{00000000-0005-0000-0000-000090230000}"/>
    <cellStyle name="Normal 2 33" xfId="5716" xr:uid="{00000000-0005-0000-0000-000091230000}"/>
    <cellStyle name="Normal 2 33 2" xfId="5717" xr:uid="{00000000-0005-0000-0000-000092230000}"/>
    <cellStyle name="Normal 2 33 2 2" xfId="5718" xr:uid="{00000000-0005-0000-0000-000093230000}"/>
    <cellStyle name="Normal 2 33 2 3" xfId="14685" xr:uid="{00000000-0005-0000-0000-000094230000}"/>
    <cellStyle name="Normal 2 33 3" xfId="5719" xr:uid="{00000000-0005-0000-0000-000095230000}"/>
    <cellStyle name="Normal 2 33 3 2" xfId="5720" xr:uid="{00000000-0005-0000-0000-000096230000}"/>
    <cellStyle name="Normal 2 33 3 3" xfId="14686" xr:uid="{00000000-0005-0000-0000-000097230000}"/>
    <cellStyle name="Normal 2 33 4" xfId="5721" xr:uid="{00000000-0005-0000-0000-000098230000}"/>
    <cellStyle name="Normal 2 33 5" xfId="14687" xr:uid="{00000000-0005-0000-0000-000099230000}"/>
    <cellStyle name="Normal 2 34" xfId="5722" xr:uid="{00000000-0005-0000-0000-00009A230000}"/>
    <cellStyle name="Normal 2 34 2" xfId="5723" xr:uid="{00000000-0005-0000-0000-00009B230000}"/>
    <cellStyle name="Normal 2 34 2 2" xfId="5724" xr:uid="{00000000-0005-0000-0000-00009C230000}"/>
    <cellStyle name="Normal 2 34 2 3" xfId="14688" xr:uid="{00000000-0005-0000-0000-00009D230000}"/>
    <cellStyle name="Normal 2 34 3" xfId="5725" xr:uid="{00000000-0005-0000-0000-00009E230000}"/>
    <cellStyle name="Normal 2 34 3 2" xfId="5726" xr:uid="{00000000-0005-0000-0000-00009F230000}"/>
    <cellStyle name="Normal 2 34 3 3" xfId="14689" xr:uid="{00000000-0005-0000-0000-0000A0230000}"/>
    <cellStyle name="Normal 2 34 4" xfId="5727" xr:uid="{00000000-0005-0000-0000-0000A1230000}"/>
    <cellStyle name="Normal 2 34 5" xfId="14690" xr:uid="{00000000-0005-0000-0000-0000A2230000}"/>
    <cellStyle name="Normal 2 35" xfId="5728" xr:uid="{00000000-0005-0000-0000-0000A3230000}"/>
    <cellStyle name="Normal 2 35 2" xfId="5729" xr:uid="{00000000-0005-0000-0000-0000A4230000}"/>
    <cellStyle name="Normal 2 35 2 2" xfId="5730" xr:uid="{00000000-0005-0000-0000-0000A5230000}"/>
    <cellStyle name="Normal 2 35 2 3" xfId="14691" xr:uid="{00000000-0005-0000-0000-0000A6230000}"/>
    <cellStyle name="Normal 2 35 3" xfId="5731" xr:uid="{00000000-0005-0000-0000-0000A7230000}"/>
    <cellStyle name="Normal 2 35 3 2" xfId="5732" xr:uid="{00000000-0005-0000-0000-0000A8230000}"/>
    <cellStyle name="Normal 2 35 3 3" xfId="14692" xr:uid="{00000000-0005-0000-0000-0000A9230000}"/>
    <cellStyle name="Normal 2 35 4" xfId="5733" xr:uid="{00000000-0005-0000-0000-0000AA230000}"/>
    <cellStyle name="Normal 2 35 5" xfId="14693" xr:uid="{00000000-0005-0000-0000-0000AB230000}"/>
    <cellStyle name="Normal 2 36" xfId="5734" xr:uid="{00000000-0005-0000-0000-0000AC230000}"/>
    <cellStyle name="Normal 2 36 2" xfId="5735" xr:uid="{00000000-0005-0000-0000-0000AD230000}"/>
    <cellStyle name="Normal 2 36 2 2" xfId="5736" xr:uid="{00000000-0005-0000-0000-0000AE230000}"/>
    <cellStyle name="Normal 2 36 2 3" xfId="14694" xr:uid="{00000000-0005-0000-0000-0000AF230000}"/>
    <cellStyle name="Normal 2 36 3" xfId="5737" xr:uid="{00000000-0005-0000-0000-0000B0230000}"/>
    <cellStyle name="Normal 2 36 3 2" xfId="5738" xr:uid="{00000000-0005-0000-0000-0000B1230000}"/>
    <cellStyle name="Normal 2 36 3 3" xfId="14695" xr:uid="{00000000-0005-0000-0000-0000B2230000}"/>
    <cellStyle name="Normal 2 36 4" xfId="5739" xr:uid="{00000000-0005-0000-0000-0000B3230000}"/>
    <cellStyle name="Normal 2 37" xfId="5740" xr:uid="{00000000-0005-0000-0000-0000B4230000}"/>
    <cellStyle name="Normal 2 37 2" xfId="5741" xr:uid="{00000000-0005-0000-0000-0000B5230000}"/>
    <cellStyle name="Normal 2 37 2 2" xfId="5742" xr:uid="{00000000-0005-0000-0000-0000B6230000}"/>
    <cellStyle name="Normal 2 37 2 3" xfId="14696" xr:uid="{00000000-0005-0000-0000-0000B7230000}"/>
    <cellStyle name="Normal 2 37 3" xfId="5743" xr:uid="{00000000-0005-0000-0000-0000B8230000}"/>
    <cellStyle name="Normal 2 37 3 2" xfId="5744" xr:uid="{00000000-0005-0000-0000-0000B9230000}"/>
    <cellStyle name="Normal 2 37 3 3" xfId="14697" xr:uid="{00000000-0005-0000-0000-0000BA230000}"/>
    <cellStyle name="Normal 2 37 4" xfId="5745" xr:uid="{00000000-0005-0000-0000-0000BB230000}"/>
    <cellStyle name="Normal 2 37 5" xfId="14698" xr:uid="{00000000-0005-0000-0000-0000BC230000}"/>
    <cellStyle name="Normal 2 38" xfId="5746" xr:uid="{00000000-0005-0000-0000-0000BD230000}"/>
    <cellStyle name="Normal 2 38 2" xfId="5747" xr:uid="{00000000-0005-0000-0000-0000BE230000}"/>
    <cellStyle name="Normal 2 38 2 2" xfId="5748" xr:uid="{00000000-0005-0000-0000-0000BF230000}"/>
    <cellStyle name="Normal 2 38 2 3" xfId="14699" xr:uid="{00000000-0005-0000-0000-0000C0230000}"/>
    <cellStyle name="Normal 2 38 3" xfId="5749" xr:uid="{00000000-0005-0000-0000-0000C1230000}"/>
    <cellStyle name="Normal 2 38 3 2" xfId="5750" xr:uid="{00000000-0005-0000-0000-0000C2230000}"/>
    <cellStyle name="Normal 2 38 3 3" xfId="14700" xr:uid="{00000000-0005-0000-0000-0000C3230000}"/>
    <cellStyle name="Normal 2 38 4" xfId="5751" xr:uid="{00000000-0005-0000-0000-0000C4230000}"/>
    <cellStyle name="Normal 2 38 5" xfId="14701" xr:uid="{00000000-0005-0000-0000-0000C5230000}"/>
    <cellStyle name="Normal 2 39" xfId="5752" xr:uid="{00000000-0005-0000-0000-0000C6230000}"/>
    <cellStyle name="Normal 2 39 2" xfId="5753" xr:uid="{00000000-0005-0000-0000-0000C7230000}"/>
    <cellStyle name="Normal 2 39 2 2" xfId="5754" xr:uid="{00000000-0005-0000-0000-0000C8230000}"/>
    <cellStyle name="Normal 2 39 2 3" xfId="14702" xr:uid="{00000000-0005-0000-0000-0000C9230000}"/>
    <cellStyle name="Normal 2 39 3" xfId="5755" xr:uid="{00000000-0005-0000-0000-0000CA230000}"/>
    <cellStyle name="Normal 2 39 3 2" xfId="5756" xr:uid="{00000000-0005-0000-0000-0000CB230000}"/>
    <cellStyle name="Normal 2 39 3 3" xfId="14703" xr:uid="{00000000-0005-0000-0000-0000CC230000}"/>
    <cellStyle name="Normal 2 39 4" xfId="5757" xr:uid="{00000000-0005-0000-0000-0000CD230000}"/>
    <cellStyle name="Normal 2 39 5" xfId="14704" xr:uid="{00000000-0005-0000-0000-0000CE230000}"/>
    <cellStyle name="Normal 2 4" xfId="49" xr:uid="{00000000-0005-0000-0000-0000CF230000}"/>
    <cellStyle name="Normal 2 4 10" xfId="5758" xr:uid="{00000000-0005-0000-0000-0000D0230000}"/>
    <cellStyle name="Normal 2 4 11" xfId="14705" xr:uid="{00000000-0005-0000-0000-0000D1230000}"/>
    <cellStyle name="Normal 2 4 2" xfId="50" xr:uid="{00000000-0005-0000-0000-0000D2230000}"/>
    <cellStyle name="Normal 2 4 2 2" xfId="5759" xr:uid="{00000000-0005-0000-0000-0000D3230000}"/>
    <cellStyle name="Normal 2 4 2 2 2" xfId="5760" xr:uid="{00000000-0005-0000-0000-0000D4230000}"/>
    <cellStyle name="Normal 2 4 2 2 2 2" xfId="5761" xr:uid="{00000000-0005-0000-0000-0000D5230000}"/>
    <cellStyle name="Normal 2 4 2 2 2 2 2" xfId="5762" xr:uid="{00000000-0005-0000-0000-0000D6230000}"/>
    <cellStyle name="Normal 2 4 2 2 2 2 3" xfId="14706" xr:uid="{00000000-0005-0000-0000-0000D7230000}"/>
    <cellStyle name="Normal 2 4 2 2 2 3" xfId="5763" xr:uid="{00000000-0005-0000-0000-0000D8230000}"/>
    <cellStyle name="Normal 2 4 2 2 2 4" xfId="14707" xr:uid="{00000000-0005-0000-0000-0000D9230000}"/>
    <cellStyle name="Normal 2 4 2 2 3" xfId="5764" xr:uid="{00000000-0005-0000-0000-0000DA230000}"/>
    <cellStyle name="Normal 2 4 2 2 3 2" xfId="5765" xr:uid="{00000000-0005-0000-0000-0000DB230000}"/>
    <cellStyle name="Normal 2 4 2 2 3 2 2" xfId="5766" xr:uid="{00000000-0005-0000-0000-0000DC230000}"/>
    <cellStyle name="Normal 2 4 2 2 3 2 3" xfId="14708" xr:uid="{00000000-0005-0000-0000-0000DD230000}"/>
    <cellStyle name="Normal 2 4 2 2 3 3" xfId="5767" xr:uid="{00000000-0005-0000-0000-0000DE230000}"/>
    <cellStyle name="Normal 2 4 2 2 3 4" xfId="14709" xr:uid="{00000000-0005-0000-0000-0000DF230000}"/>
    <cellStyle name="Normal 2 4 2 2 4" xfId="5768" xr:uid="{00000000-0005-0000-0000-0000E0230000}"/>
    <cellStyle name="Normal 2 4 2 2 4 2" xfId="5769" xr:uid="{00000000-0005-0000-0000-0000E1230000}"/>
    <cellStyle name="Normal 2 4 2 2 4 2 2" xfId="5770" xr:uid="{00000000-0005-0000-0000-0000E2230000}"/>
    <cellStyle name="Normal 2 4 2 2 4 2 3" xfId="14710" xr:uid="{00000000-0005-0000-0000-0000E3230000}"/>
    <cellStyle name="Normal 2 4 2 2 4 3" xfId="5771" xr:uid="{00000000-0005-0000-0000-0000E4230000}"/>
    <cellStyle name="Normal 2 4 2 2 4 4" xfId="14711" xr:uid="{00000000-0005-0000-0000-0000E5230000}"/>
    <cellStyle name="Normal 2 4 2 2 5" xfId="5772" xr:uid="{00000000-0005-0000-0000-0000E6230000}"/>
    <cellStyle name="Normal 2 4 2 2 5 2" xfId="5773" xr:uid="{00000000-0005-0000-0000-0000E7230000}"/>
    <cellStyle name="Normal 2 4 2 2 5 2 2" xfId="5774" xr:uid="{00000000-0005-0000-0000-0000E8230000}"/>
    <cellStyle name="Normal 2 4 2 2 5 2 3" xfId="14712" xr:uid="{00000000-0005-0000-0000-0000E9230000}"/>
    <cellStyle name="Normal 2 4 2 2 5 3" xfId="5775" xr:uid="{00000000-0005-0000-0000-0000EA230000}"/>
    <cellStyle name="Normal 2 4 2 2 5 4" xfId="14713" xr:uid="{00000000-0005-0000-0000-0000EB230000}"/>
    <cellStyle name="Normal 2 4 2 2 6" xfId="5776" xr:uid="{00000000-0005-0000-0000-0000EC230000}"/>
    <cellStyle name="Normal 2 4 2 2 6 2" xfId="5777" xr:uid="{00000000-0005-0000-0000-0000ED230000}"/>
    <cellStyle name="Normal 2 4 2 2 6 3" xfId="14714" xr:uid="{00000000-0005-0000-0000-0000EE230000}"/>
    <cellStyle name="Normal 2 4 2 2 7" xfId="5778" xr:uid="{00000000-0005-0000-0000-0000EF230000}"/>
    <cellStyle name="Normal 2 4 2 3" xfId="5779" xr:uid="{00000000-0005-0000-0000-0000F0230000}"/>
    <cellStyle name="Normal 2 4 2 3 2" xfId="5780" xr:uid="{00000000-0005-0000-0000-0000F1230000}"/>
    <cellStyle name="Normal 2 4 2 4" xfId="5781" xr:uid="{00000000-0005-0000-0000-0000F2230000}"/>
    <cellStyle name="Normal 2 4 2 4 2" xfId="5782" xr:uid="{00000000-0005-0000-0000-0000F3230000}"/>
    <cellStyle name="Normal 2 4 2 5" xfId="5783" xr:uid="{00000000-0005-0000-0000-0000F4230000}"/>
    <cellStyle name="Normal 2 4 2 5 2" xfId="5784" xr:uid="{00000000-0005-0000-0000-0000F5230000}"/>
    <cellStyle name="Normal 2 4 2 6" xfId="5785" xr:uid="{00000000-0005-0000-0000-0000F6230000}"/>
    <cellStyle name="Normal 2 4 2 6 2" xfId="5786" xr:uid="{00000000-0005-0000-0000-0000F7230000}"/>
    <cellStyle name="Normal 2 4 2 6 3" xfId="14715" xr:uid="{00000000-0005-0000-0000-0000F8230000}"/>
    <cellStyle name="Normal 2 4 2 7" xfId="5787" xr:uid="{00000000-0005-0000-0000-0000F9230000}"/>
    <cellStyle name="Normal 2 4 2 7 2" xfId="5788" xr:uid="{00000000-0005-0000-0000-0000FA230000}"/>
    <cellStyle name="Normal 2 4 2 7 3" xfId="14716" xr:uid="{00000000-0005-0000-0000-0000FB230000}"/>
    <cellStyle name="Normal 2 4 2 8" xfId="5789" xr:uid="{00000000-0005-0000-0000-0000FC230000}"/>
    <cellStyle name="Normal 2 4 2 9" xfId="14717" xr:uid="{00000000-0005-0000-0000-0000FD230000}"/>
    <cellStyle name="Normal 2 4 2_Avera Analyses - Black Hills CO" xfId="11325" xr:uid="{00000000-0005-0000-0000-0000FE230000}"/>
    <cellStyle name="Normal 2 4 3" xfId="5790" xr:uid="{00000000-0005-0000-0000-0000FF230000}"/>
    <cellStyle name="Normal 2 4 3 2" xfId="5791" xr:uid="{00000000-0005-0000-0000-000000240000}"/>
    <cellStyle name="Normal 2 4 3 2 2" xfId="5792" xr:uid="{00000000-0005-0000-0000-000001240000}"/>
    <cellStyle name="Normal 2 4 3 2 3" xfId="14718" xr:uid="{00000000-0005-0000-0000-000002240000}"/>
    <cellStyle name="Normal 2 4 3 3" xfId="5793" xr:uid="{00000000-0005-0000-0000-000003240000}"/>
    <cellStyle name="Normal 2 4 3 3 2" xfId="5794" xr:uid="{00000000-0005-0000-0000-000004240000}"/>
    <cellStyle name="Normal 2 4 3 4" xfId="5795" xr:uid="{00000000-0005-0000-0000-000005240000}"/>
    <cellStyle name="Normal 2 4 3 5" xfId="14719" xr:uid="{00000000-0005-0000-0000-000006240000}"/>
    <cellStyle name="Normal 2 4 4" xfId="5796" xr:uid="{00000000-0005-0000-0000-000007240000}"/>
    <cellStyle name="Normal 2 4 4 2" xfId="5797" xr:uid="{00000000-0005-0000-0000-000008240000}"/>
    <cellStyle name="Normal 2 4 4 2 2" xfId="5798" xr:uid="{00000000-0005-0000-0000-000009240000}"/>
    <cellStyle name="Normal 2 4 4 2 3" xfId="14720" xr:uid="{00000000-0005-0000-0000-00000A240000}"/>
    <cellStyle name="Normal 2 4 4 3" xfId="5799" xr:uid="{00000000-0005-0000-0000-00000B240000}"/>
    <cellStyle name="Normal 2 4 4 4" xfId="14721" xr:uid="{00000000-0005-0000-0000-00000C240000}"/>
    <cellStyle name="Normal 2 4 5" xfId="5800" xr:uid="{00000000-0005-0000-0000-00000D240000}"/>
    <cellStyle name="Normal 2 4 5 2" xfId="5801" xr:uid="{00000000-0005-0000-0000-00000E240000}"/>
    <cellStyle name="Normal 2 4 5 2 2" xfId="5802" xr:uid="{00000000-0005-0000-0000-00000F240000}"/>
    <cellStyle name="Normal 2 4 5 2 3" xfId="14722" xr:uid="{00000000-0005-0000-0000-000010240000}"/>
    <cellStyle name="Normal 2 4 5 3" xfId="5803" xr:uid="{00000000-0005-0000-0000-000011240000}"/>
    <cellStyle name="Normal 2 4 5 4" xfId="14723" xr:uid="{00000000-0005-0000-0000-000012240000}"/>
    <cellStyle name="Normal 2 4 6" xfId="5804" xr:uid="{00000000-0005-0000-0000-000013240000}"/>
    <cellStyle name="Normal 2 4 6 2" xfId="5805" xr:uid="{00000000-0005-0000-0000-000014240000}"/>
    <cellStyle name="Normal 2 4 6 2 2" xfId="5806" xr:uid="{00000000-0005-0000-0000-000015240000}"/>
    <cellStyle name="Normal 2 4 6 2 3" xfId="14724" xr:uid="{00000000-0005-0000-0000-000016240000}"/>
    <cellStyle name="Normal 2 4 6 3" xfId="5807" xr:uid="{00000000-0005-0000-0000-000017240000}"/>
    <cellStyle name="Normal 2 4 6 4" xfId="14725" xr:uid="{00000000-0005-0000-0000-000018240000}"/>
    <cellStyle name="Normal 2 4 7" xfId="5808" xr:uid="{00000000-0005-0000-0000-000019240000}"/>
    <cellStyle name="Normal 2 4 7 2" xfId="5809" xr:uid="{00000000-0005-0000-0000-00001A240000}"/>
    <cellStyle name="Normal 2 4 7 2 2" xfId="5810" xr:uid="{00000000-0005-0000-0000-00001B240000}"/>
    <cellStyle name="Normal 2 4 7 2 3" xfId="14726" xr:uid="{00000000-0005-0000-0000-00001C240000}"/>
    <cellStyle name="Normal 2 4 7 3" xfId="5811" xr:uid="{00000000-0005-0000-0000-00001D240000}"/>
    <cellStyle name="Normal 2 4 7 3 2" xfId="5812" xr:uid="{00000000-0005-0000-0000-00001E240000}"/>
    <cellStyle name="Normal 2 4 7 4" xfId="5813" xr:uid="{00000000-0005-0000-0000-00001F240000}"/>
    <cellStyle name="Normal 2 4 7 5" xfId="14727" xr:uid="{00000000-0005-0000-0000-000020240000}"/>
    <cellStyle name="Normal 2 4 8" xfId="5814" xr:uid="{00000000-0005-0000-0000-000021240000}"/>
    <cellStyle name="Normal 2 4 8 2" xfId="5815" xr:uid="{00000000-0005-0000-0000-000022240000}"/>
    <cellStyle name="Normal 2 4 8 3" xfId="14728" xr:uid="{00000000-0005-0000-0000-000023240000}"/>
    <cellStyle name="Normal 2 4 9" xfId="5816" xr:uid="{00000000-0005-0000-0000-000024240000}"/>
    <cellStyle name="Normal 2 4 9 2" xfId="5817" xr:uid="{00000000-0005-0000-0000-000025240000}"/>
    <cellStyle name="Normal 2 4 9 3" xfId="14729" xr:uid="{00000000-0005-0000-0000-000026240000}"/>
    <cellStyle name="Normal 2 4_Avera Analyses - Black Hills CO" xfId="11326" xr:uid="{00000000-0005-0000-0000-000027240000}"/>
    <cellStyle name="Normal 2 40" xfId="5818" xr:uid="{00000000-0005-0000-0000-000028240000}"/>
    <cellStyle name="Normal 2 40 2" xfId="5819" xr:uid="{00000000-0005-0000-0000-000029240000}"/>
    <cellStyle name="Normal 2 40 2 2" xfId="5820" xr:uid="{00000000-0005-0000-0000-00002A240000}"/>
    <cellStyle name="Normal 2 40 2 3" xfId="14730" xr:uid="{00000000-0005-0000-0000-00002B240000}"/>
    <cellStyle name="Normal 2 40 3" xfId="5821" xr:uid="{00000000-0005-0000-0000-00002C240000}"/>
    <cellStyle name="Normal 2 40 3 2" xfId="5822" xr:uid="{00000000-0005-0000-0000-00002D240000}"/>
    <cellStyle name="Normal 2 40 3 3" xfId="14731" xr:uid="{00000000-0005-0000-0000-00002E240000}"/>
    <cellStyle name="Normal 2 40 4" xfId="5823" xr:uid="{00000000-0005-0000-0000-00002F240000}"/>
    <cellStyle name="Normal 2 40 5" xfId="14732" xr:uid="{00000000-0005-0000-0000-000030240000}"/>
    <cellStyle name="Normal 2 41" xfId="5824" xr:uid="{00000000-0005-0000-0000-000031240000}"/>
    <cellStyle name="Normal 2 41 2" xfId="5825" xr:uid="{00000000-0005-0000-0000-000032240000}"/>
    <cellStyle name="Normal 2 41 2 2" xfId="5826" xr:uid="{00000000-0005-0000-0000-000033240000}"/>
    <cellStyle name="Normal 2 41 2 3" xfId="14733" xr:uid="{00000000-0005-0000-0000-000034240000}"/>
    <cellStyle name="Normal 2 41 3" xfId="5827" xr:uid="{00000000-0005-0000-0000-000035240000}"/>
    <cellStyle name="Normal 2 41 3 2" xfId="5828" xr:uid="{00000000-0005-0000-0000-000036240000}"/>
    <cellStyle name="Normal 2 41 3 3" xfId="14734" xr:uid="{00000000-0005-0000-0000-000037240000}"/>
    <cellStyle name="Normal 2 41 4" xfId="5829" xr:uid="{00000000-0005-0000-0000-000038240000}"/>
    <cellStyle name="Normal 2 41 5" xfId="14735" xr:uid="{00000000-0005-0000-0000-000039240000}"/>
    <cellStyle name="Normal 2 42" xfId="5830" xr:uid="{00000000-0005-0000-0000-00003A240000}"/>
    <cellStyle name="Normal 2 42 2" xfId="5831" xr:uid="{00000000-0005-0000-0000-00003B240000}"/>
    <cellStyle name="Normal 2 42 2 2" xfId="5832" xr:uid="{00000000-0005-0000-0000-00003C240000}"/>
    <cellStyle name="Normal 2 42 2 3" xfId="14736" xr:uid="{00000000-0005-0000-0000-00003D240000}"/>
    <cellStyle name="Normal 2 42 3" xfId="5833" xr:uid="{00000000-0005-0000-0000-00003E240000}"/>
    <cellStyle name="Normal 2 42 3 2" xfId="5834" xr:uid="{00000000-0005-0000-0000-00003F240000}"/>
    <cellStyle name="Normal 2 42 3 3" xfId="14737" xr:uid="{00000000-0005-0000-0000-000040240000}"/>
    <cellStyle name="Normal 2 42 4" xfId="5835" xr:uid="{00000000-0005-0000-0000-000041240000}"/>
    <cellStyle name="Normal 2 42 5" xfId="14738" xr:uid="{00000000-0005-0000-0000-000042240000}"/>
    <cellStyle name="Normal 2 43" xfId="5836" xr:uid="{00000000-0005-0000-0000-000043240000}"/>
    <cellStyle name="Normal 2 43 2" xfId="5837" xr:uid="{00000000-0005-0000-0000-000044240000}"/>
    <cellStyle name="Normal 2 43 2 2" xfId="5838" xr:uid="{00000000-0005-0000-0000-000045240000}"/>
    <cellStyle name="Normal 2 43 2 3" xfId="14739" xr:uid="{00000000-0005-0000-0000-000046240000}"/>
    <cellStyle name="Normal 2 43 3" xfId="5839" xr:uid="{00000000-0005-0000-0000-000047240000}"/>
    <cellStyle name="Normal 2 43 3 2" xfId="5840" xr:uid="{00000000-0005-0000-0000-000048240000}"/>
    <cellStyle name="Normal 2 43 3 3" xfId="14740" xr:uid="{00000000-0005-0000-0000-000049240000}"/>
    <cellStyle name="Normal 2 43 4" xfId="5841" xr:uid="{00000000-0005-0000-0000-00004A240000}"/>
    <cellStyle name="Normal 2 43 5" xfId="14741" xr:uid="{00000000-0005-0000-0000-00004B240000}"/>
    <cellStyle name="Normal 2 44" xfId="5842" xr:uid="{00000000-0005-0000-0000-00004C240000}"/>
    <cellStyle name="Normal 2 44 2" xfId="5843" xr:uid="{00000000-0005-0000-0000-00004D240000}"/>
    <cellStyle name="Normal 2 44 2 2" xfId="5844" xr:uid="{00000000-0005-0000-0000-00004E240000}"/>
    <cellStyle name="Normal 2 44 2 3" xfId="14742" xr:uid="{00000000-0005-0000-0000-00004F240000}"/>
    <cellStyle name="Normal 2 44 3" xfId="5845" xr:uid="{00000000-0005-0000-0000-000050240000}"/>
    <cellStyle name="Normal 2 44 3 2" xfId="5846" xr:uid="{00000000-0005-0000-0000-000051240000}"/>
    <cellStyle name="Normal 2 44 3 3" xfId="14743" xr:uid="{00000000-0005-0000-0000-000052240000}"/>
    <cellStyle name="Normal 2 44 4" xfId="5847" xr:uid="{00000000-0005-0000-0000-000053240000}"/>
    <cellStyle name="Normal 2 44 5" xfId="14744" xr:uid="{00000000-0005-0000-0000-000054240000}"/>
    <cellStyle name="Normal 2 45" xfId="5848" xr:uid="{00000000-0005-0000-0000-000055240000}"/>
    <cellStyle name="Normal 2 45 2" xfId="5849" xr:uid="{00000000-0005-0000-0000-000056240000}"/>
    <cellStyle name="Normal 2 45 2 2" xfId="5850" xr:uid="{00000000-0005-0000-0000-000057240000}"/>
    <cellStyle name="Normal 2 45 2 3" xfId="14745" xr:uid="{00000000-0005-0000-0000-000058240000}"/>
    <cellStyle name="Normal 2 45 3" xfId="5851" xr:uid="{00000000-0005-0000-0000-000059240000}"/>
    <cellStyle name="Normal 2 45 3 2" xfId="5852" xr:uid="{00000000-0005-0000-0000-00005A240000}"/>
    <cellStyle name="Normal 2 45 3 3" xfId="14746" xr:uid="{00000000-0005-0000-0000-00005B240000}"/>
    <cellStyle name="Normal 2 45 4" xfId="5853" xr:uid="{00000000-0005-0000-0000-00005C240000}"/>
    <cellStyle name="Normal 2 45 5" xfId="14747" xr:uid="{00000000-0005-0000-0000-00005D240000}"/>
    <cellStyle name="Normal 2 46" xfId="5854" xr:uid="{00000000-0005-0000-0000-00005E240000}"/>
    <cellStyle name="Normal 2 46 2" xfId="5855" xr:uid="{00000000-0005-0000-0000-00005F240000}"/>
    <cellStyle name="Normal 2 46 2 2" xfId="5856" xr:uid="{00000000-0005-0000-0000-000060240000}"/>
    <cellStyle name="Normal 2 46 2 3" xfId="14748" xr:uid="{00000000-0005-0000-0000-000061240000}"/>
    <cellStyle name="Normal 2 46 3" xfId="5857" xr:uid="{00000000-0005-0000-0000-000062240000}"/>
    <cellStyle name="Normal 2 46 3 2" xfId="5858" xr:uid="{00000000-0005-0000-0000-000063240000}"/>
    <cellStyle name="Normal 2 46 3 3" xfId="14749" xr:uid="{00000000-0005-0000-0000-000064240000}"/>
    <cellStyle name="Normal 2 46 4" xfId="5859" xr:uid="{00000000-0005-0000-0000-000065240000}"/>
    <cellStyle name="Normal 2 46 5" xfId="14750" xr:uid="{00000000-0005-0000-0000-000066240000}"/>
    <cellStyle name="Normal 2 47" xfId="5860" xr:uid="{00000000-0005-0000-0000-000067240000}"/>
    <cellStyle name="Normal 2 47 2" xfId="5861" xr:uid="{00000000-0005-0000-0000-000068240000}"/>
    <cellStyle name="Normal 2 47 2 2" xfId="5862" xr:uid="{00000000-0005-0000-0000-000069240000}"/>
    <cellStyle name="Normal 2 47 2 3" xfId="14751" xr:uid="{00000000-0005-0000-0000-00006A240000}"/>
    <cellStyle name="Normal 2 47 3" xfId="5863" xr:uid="{00000000-0005-0000-0000-00006B240000}"/>
    <cellStyle name="Normal 2 47 3 2" xfId="5864" xr:uid="{00000000-0005-0000-0000-00006C240000}"/>
    <cellStyle name="Normal 2 47 3 3" xfId="14752" xr:uid="{00000000-0005-0000-0000-00006D240000}"/>
    <cellStyle name="Normal 2 47 4" xfId="5865" xr:uid="{00000000-0005-0000-0000-00006E240000}"/>
    <cellStyle name="Normal 2 47 5" xfId="14753" xr:uid="{00000000-0005-0000-0000-00006F240000}"/>
    <cellStyle name="Normal 2 48" xfId="5866" xr:uid="{00000000-0005-0000-0000-000070240000}"/>
    <cellStyle name="Normal 2 48 2" xfId="5867" xr:uid="{00000000-0005-0000-0000-000071240000}"/>
    <cellStyle name="Normal 2 48 2 2" xfId="5868" xr:uid="{00000000-0005-0000-0000-000072240000}"/>
    <cellStyle name="Normal 2 48 2 3" xfId="14754" xr:uid="{00000000-0005-0000-0000-000073240000}"/>
    <cellStyle name="Normal 2 48 3" xfId="5869" xr:uid="{00000000-0005-0000-0000-000074240000}"/>
    <cellStyle name="Normal 2 48 3 2" xfId="5870" xr:uid="{00000000-0005-0000-0000-000075240000}"/>
    <cellStyle name="Normal 2 48 3 3" xfId="14755" xr:uid="{00000000-0005-0000-0000-000076240000}"/>
    <cellStyle name="Normal 2 48 4" xfId="5871" xr:uid="{00000000-0005-0000-0000-000077240000}"/>
    <cellStyle name="Normal 2 48 5" xfId="14756" xr:uid="{00000000-0005-0000-0000-000078240000}"/>
    <cellStyle name="Normal 2 49" xfId="5872" xr:uid="{00000000-0005-0000-0000-000079240000}"/>
    <cellStyle name="Normal 2 49 2" xfId="5873" xr:uid="{00000000-0005-0000-0000-00007A240000}"/>
    <cellStyle name="Normal 2 49 2 2" xfId="5874" xr:uid="{00000000-0005-0000-0000-00007B240000}"/>
    <cellStyle name="Normal 2 49 2 3" xfId="14757" xr:uid="{00000000-0005-0000-0000-00007C240000}"/>
    <cellStyle name="Normal 2 49 3" xfId="5875" xr:uid="{00000000-0005-0000-0000-00007D240000}"/>
    <cellStyle name="Normal 2 49 3 2" xfId="5876" xr:uid="{00000000-0005-0000-0000-00007E240000}"/>
    <cellStyle name="Normal 2 49 3 3" xfId="14758" xr:uid="{00000000-0005-0000-0000-00007F240000}"/>
    <cellStyle name="Normal 2 49 4" xfId="5877" xr:uid="{00000000-0005-0000-0000-000080240000}"/>
    <cellStyle name="Normal 2 49 5" xfId="14759" xr:uid="{00000000-0005-0000-0000-000081240000}"/>
    <cellStyle name="Normal 2 5" xfId="51" xr:uid="{00000000-0005-0000-0000-000082240000}"/>
    <cellStyle name="Normal 2 5 10" xfId="5878" xr:uid="{00000000-0005-0000-0000-000083240000}"/>
    <cellStyle name="Normal 2 5 11" xfId="14760" xr:uid="{00000000-0005-0000-0000-000084240000}"/>
    <cellStyle name="Normal 2 5 2" xfId="5879" xr:uid="{00000000-0005-0000-0000-000085240000}"/>
    <cellStyle name="Normal 2 5 2 2" xfId="5880" xr:uid="{00000000-0005-0000-0000-000086240000}"/>
    <cellStyle name="Normal 2 5 2 2 2" xfId="5881" xr:uid="{00000000-0005-0000-0000-000087240000}"/>
    <cellStyle name="Normal 2 5 2 2 2 2" xfId="5882" xr:uid="{00000000-0005-0000-0000-000088240000}"/>
    <cellStyle name="Normal 2 5 2 2 2 2 2" xfId="5883" xr:uid="{00000000-0005-0000-0000-000089240000}"/>
    <cellStyle name="Normal 2 5 2 2 2 2 3" xfId="14761" xr:uid="{00000000-0005-0000-0000-00008A240000}"/>
    <cellStyle name="Normal 2 5 2 2 2 3" xfId="5884" xr:uid="{00000000-0005-0000-0000-00008B240000}"/>
    <cellStyle name="Normal 2 5 2 2 2 4" xfId="14762" xr:uid="{00000000-0005-0000-0000-00008C240000}"/>
    <cellStyle name="Normal 2 5 2 2 3" xfId="5885" xr:uid="{00000000-0005-0000-0000-00008D240000}"/>
    <cellStyle name="Normal 2 5 2 2 3 2" xfId="5886" xr:uid="{00000000-0005-0000-0000-00008E240000}"/>
    <cellStyle name="Normal 2 5 2 2 3 2 2" xfId="5887" xr:uid="{00000000-0005-0000-0000-00008F240000}"/>
    <cellStyle name="Normal 2 5 2 2 3 2 3" xfId="14763" xr:uid="{00000000-0005-0000-0000-000090240000}"/>
    <cellStyle name="Normal 2 5 2 2 3 3" xfId="5888" xr:uid="{00000000-0005-0000-0000-000091240000}"/>
    <cellStyle name="Normal 2 5 2 2 3 4" xfId="14764" xr:uid="{00000000-0005-0000-0000-000092240000}"/>
    <cellStyle name="Normal 2 5 2 2 4" xfId="5889" xr:uid="{00000000-0005-0000-0000-000093240000}"/>
    <cellStyle name="Normal 2 5 2 2 4 2" xfId="5890" xr:uid="{00000000-0005-0000-0000-000094240000}"/>
    <cellStyle name="Normal 2 5 2 2 4 2 2" xfId="5891" xr:uid="{00000000-0005-0000-0000-000095240000}"/>
    <cellStyle name="Normal 2 5 2 2 4 2 3" xfId="14765" xr:uid="{00000000-0005-0000-0000-000096240000}"/>
    <cellStyle name="Normal 2 5 2 2 4 3" xfId="5892" xr:uid="{00000000-0005-0000-0000-000097240000}"/>
    <cellStyle name="Normal 2 5 2 2 4 4" xfId="14766" xr:uid="{00000000-0005-0000-0000-000098240000}"/>
    <cellStyle name="Normal 2 5 2 2 5" xfId="5893" xr:uid="{00000000-0005-0000-0000-000099240000}"/>
    <cellStyle name="Normal 2 5 2 2 5 2" xfId="5894" xr:uid="{00000000-0005-0000-0000-00009A240000}"/>
    <cellStyle name="Normal 2 5 2 2 5 2 2" xfId="5895" xr:uid="{00000000-0005-0000-0000-00009B240000}"/>
    <cellStyle name="Normal 2 5 2 2 5 2 3" xfId="14767" xr:uid="{00000000-0005-0000-0000-00009C240000}"/>
    <cellStyle name="Normal 2 5 2 2 5 3" xfId="5896" xr:uid="{00000000-0005-0000-0000-00009D240000}"/>
    <cellStyle name="Normal 2 5 2 2 5 4" xfId="14768" xr:uid="{00000000-0005-0000-0000-00009E240000}"/>
    <cellStyle name="Normal 2 5 2 2 6" xfId="5897" xr:uid="{00000000-0005-0000-0000-00009F240000}"/>
    <cellStyle name="Normal 2 5 2 3" xfId="5898" xr:uid="{00000000-0005-0000-0000-0000A0240000}"/>
    <cellStyle name="Normal 2 5 2 3 2" xfId="5899" xr:uid="{00000000-0005-0000-0000-0000A1240000}"/>
    <cellStyle name="Normal 2 5 2 4" xfId="5900" xr:uid="{00000000-0005-0000-0000-0000A2240000}"/>
    <cellStyle name="Normal 2 5 2 4 2" xfId="5901" xr:uid="{00000000-0005-0000-0000-0000A3240000}"/>
    <cellStyle name="Normal 2 5 2 5" xfId="5902" xr:uid="{00000000-0005-0000-0000-0000A4240000}"/>
    <cellStyle name="Normal 2 5 2 5 2" xfId="5903" xr:uid="{00000000-0005-0000-0000-0000A5240000}"/>
    <cellStyle name="Normal 2 5 2 6" xfId="5904" xr:uid="{00000000-0005-0000-0000-0000A6240000}"/>
    <cellStyle name="Normal 2 5 2 6 2" xfId="5905" xr:uid="{00000000-0005-0000-0000-0000A7240000}"/>
    <cellStyle name="Normal 2 5 2 6 3" xfId="14769" xr:uid="{00000000-0005-0000-0000-0000A8240000}"/>
    <cellStyle name="Normal 2 5 2 7" xfId="5906" xr:uid="{00000000-0005-0000-0000-0000A9240000}"/>
    <cellStyle name="Normal 2 5 2 7 2" xfId="5907" xr:uid="{00000000-0005-0000-0000-0000AA240000}"/>
    <cellStyle name="Normal 2 5 2 7 3" xfId="14770" xr:uid="{00000000-0005-0000-0000-0000AB240000}"/>
    <cellStyle name="Normal 2 5 2 8" xfId="5908" xr:uid="{00000000-0005-0000-0000-0000AC240000}"/>
    <cellStyle name="Normal 2 5 2 9" xfId="14771" xr:uid="{00000000-0005-0000-0000-0000AD240000}"/>
    <cellStyle name="Normal 2 5 3" xfId="5909" xr:uid="{00000000-0005-0000-0000-0000AE240000}"/>
    <cellStyle name="Normal 2 5 3 2" xfId="5910" xr:uid="{00000000-0005-0000-0000-0000AF240000}"/>
    <cellStyle name="Normal 2 5 3 2 2" xfId="5911" xr:uid="{00000000-0005-0000-0000-0000B0240000}"/>
    <cellStyle name="Normal 2 5 3 2 3" xfId="14772" xr:uid="{00000000-0005-0000-0000-0000B1240000}"/>
    <cellStyle name="Normal 2 5 3 3" xfId="5912" xr:uid="{00000000-0005-0000-0000-0000B2240000}"/>
    <cellStyle name="Normal 2 5 3 3 2" xfId="5913" xr:uid="{00000000-0005-0000-0000-0000B3240000}"/>
    <cellStyle name="Normal 2 5 3 4" xfId="5914" xr:uid="{00000000-0005-0000-0000-0000B4240000}"/>
    <cellStyle name="Normal 2 5 3 5" xfId="14773" xr:uid="{00000000-0005-0000-0000-0000B5240000}"/>
    <cellStyle name="Normal 2 5 4" xfId="5915" xr:uid="{00000000-0005-0000-0000-0000B6240000}"/>
    <cellStyle name="Normal 2 5 4 2" xfId="5916" xr:uid="{00000000-0005-0000-0000-0000B7240000}"/>
    <cellStyle name="Normal 2 5 4 2 2" xfId="5917" xr:uid="{00000000-0005-0000-0000-0000B8240000}"/>
    <cellStyle name="Normal 2 5 4 2 3" xfId="14774" xr:uid="{00000000-0005-0000-0000-0000B9240000}"/>
    <cellStyle name="Normal 2 5 4 3" xfId="5918" xr:uid="{00000000-0005-0000-0000-0000BA240000}"/>
    <cellStyle name="Normal 2 5 4 4" xfId="14775" xr:uid="{00000000-0005-0000-0000-0000BB240000}"/>
    <cellStyle name="Normal 2 5 5" xfId="5919" xr:uid="{00000000-0005-0000-0000-0000BC240000}"/>
    <cellStyle name="Normal 2 5 5 2" xfId="5920" xr:uid="{00000000-0005-0000-0000-0000BD240000}"/>
    <cellStyle name="Normal 2 5 5 2 2" xfId="5921" xr:uid="{00000000-0005-0000-0000-0000BE240000}"/>
    <cellStyle name="Normal 2 5 5 2 3" xfId="14776" xr:uid="{00000000-0005-0000-0000-0000BF240000}"/>
    <cellStyle name="Normal 2 5 5 3" xfId="5922" xr:uid="{00000000-0005-0000-0000-0000C0240000}"/>
    <cellStyle name="Normal 2 5 5 4" xfId="14777" xr:uid="{00000000-0005-0000-0000-0000C1240000}"/>
    <cellStyle name="Normal 2 5 6" xfId="5923" xr:uid="{00000000-0005-0000-0000-0000C2240000}"/>
    <cellStyle name="Normal 2 5 6 2" xfId="5924" xr:uid="{00000000-0005-0000-0000-0000C3240000}"/>
    <cellStyle name="Normal 2 5 6 2 2" xfId="5925" xr:uid="{00000000-0005-0000-0000-0000C4240000}"/>
    <cellStyle name="Normal 2 5 6 2 3" xfId="14778" xr:uid="{00000000-0005-0000-0000-0000C5240000}"/>
    <cellStyle name="Normal 2 5 6 3" xfId="5926" xr:uid="{00000000-0005-0000-0000-0000C6240000}"/>
    <cellStyle name="Normal 2 5 6 4" xfId="14779" xr:uid="{00000000-0005-0000-0000-0000C7240000}"/>
    <cellStyle name="Normal 2 5 7" xfId="5927" xr:uid="{00000000-0005-0000-0000-0000C8240000}"/>
    <cellStyle name="Normal 2 5 7 2" xfId="5928" xr:uid="{00000000-0005-0000-0000-0000C9240000}"/>
    <cellStyle name="Normal 2 5 7 2 2" xfId="5929" xr:uid="{00000000-0005-0000-0000-0000CA240000}"/>
    <cellStyle name="Normal 2 5 7 2 3" xfId="14780" xr:uid="{00000000-0005-0000-0000-0000CB240000}"/>
    <cellStyle name="Normal 2 5 7 3" xfId="5930" xr:uid="{00000000-0005-0000-0000-0000CC240000}"/>
    <cellStyle name="Normal 2 5 7 3 2" xfId="5931" xr:uid="{00000000-0005-0000-0000-0000CD240000}"/>
    <cellStyle name="Normal 2 5 7 4" xfId="5932" xr:uid="{00000000-0005-0000-0000-0000CE240000}"/>
    <cellStyle name="Normal 2 5 7 5" xfId="14781" xr:uid="{00000000-0005-0000-0000-0000CF240000}"/>
    <cellStyle name="Normal 2 5 8" xfId="5933" xr:uid="{00000000-0005-0000-0000-0000D0240000}"/>
    <cellStyle name="Normal 2 5 8 2" xfId="5934" xr:uid="{00000000-0005-0000-0000-0000D1240000}"/>
    <cellStyle name="Normal 2 5 8 3" xfId="14782" xr:uid="{00000000-0005-0000-0000-0000D2240000}"/>
    <cellStyle name="Normal 2 5 9" xfId="5935" xr:uid="{00000000-0005-0000-0000-0000D3240000}"/>
    <cellStyle name="Normal 2 5 9 2" xfId="5936" xr:uid="{00000000-0005-0000-0000-0000D4240000}"/>
    <cellStyle name="Normal 2 5 9 3" xfId="14783" xr:uid="{00000000-0005-0000-0000-0000D5240000}"/>
    <cellStyle name="Normal 2 5_Avera Analyses - Black Hills CO" xfId="11327" xr:uid="{00000000-0005-0000-0000-0000D6240000}"/>
    <cellStyle name="Normal 2 50" xfId="5937" xr:uid="{00000000-0005-0000-0000-0000D7240000}"/>
    <cellStyle name="Normal 2 50 2" xfId="5938" xr:uid="{00000000-0005-0000-0000-0000D8240000}"/>
    <cellStyle name="Normal 2 50 2 2" xfId="5939" xr:uid="{00000000-0005-0000-0000-0000D9240000}"/>
    <cellStyle name="Normal 2 50 2 3" xfId="14784" xr:uid="{00000000-0005-0000-0000-0000DA240000}"/>
    <cellStyle name="Normal 2 50 3" xfId="5940" xr:uid="{00000000-0005-0000-0000-0000DB240000}"/>
    <cellStyle name="Normal 2 50 3 2" xfId="5941" xr:uid="{00000000-0005-0000-0000-0000DC240000}"/>
    <cellStyle name="Normal 2 50 3 3" xfId="14785" xr:uid="{00000000-0005-0000-0000-0000DD240000}"/>
    <cellStyle name="Normal 2 50 4" xfId="5942" xr:uid="{00000000-0005-0000-0000-0000DE240000}"/>
    <cellStyle name="Normal 2 50 5" xfId="14786" xr:uid="{00000000-0005-0000-0000-0000DF240000}"/>
    <cellStyle name="Normal 2 51" xfId="5943" xr:uid="{00000000-0005-0000-0000-0000E0240000}"/>
    <cellStyle name="Normal 2 51 2" xfId="5944" xr:uid="{00000000-0005-0000-0000-0000E1240000}"/>
    <cellStyle name="Normal 2 51 2 2" xfId="5945" xr:uid="{00000000-0005-0000-0000-0000E2240000}"/>
    <cellStyle name="Normal 2 51 2 3" xfId="14787" xr:uid="{00000000-0005-0000-0000-0000E3240000}"/>
    <cellStyle name="Normal 2 51 3" xfId="5946" xr:uid="{00000000-0005-0000-0000-0000E4240000}"/>
    <cellStyle name="Normal 2 51 3 2" xfId="5947" xr:uid="{00000000-0005-0000-0000-0000E5240000}"/>
    <cellStyle name="Normal 2 51 3 3" xfId="14788" xr:uid="{00000000-0005-0000-0000-0000E6240000}"/>
    <cellStyle name="Normal 2 51 4" xfId="5948" xr:uid="{00000000-0005-0000-0000-0000E7240000}"/>
    <cellStyle name="Normal 2 51 5" xfId="14789" xr:uid="{00000000-0005-0000-0000-0000E8240000}"/>
    <cellStyle name="Normal 2 52" xfId="5949" xr:uid="{00000000-0005-0000-0000-0000E9240000}"/>
    <cellStyle name="Normal 2 52 2" xfId="5950" xr:uid="{00000000-0005-0000-0000-0000EA240000}"/>
    <cellStyle name="Normal 2 52 2 2" xfId="5951" xr:uid="{00000000-0005-0000-0000-0000EB240000}"/>
    <cellStyle name="Normal 2 52 2 3" xfId="14790" xr:uid="{00000000-0005-0000-0000-0000EC240000}"/>
    <cellStyle name="Normal 2 52 3" xfId="5952" xr:uid="{00000000-0005-0000-0000-0000ED240000}"/>
    <cellStyle name="Normal 2 52 3 2" xfId="5953" xr:uid="{00000000-0005-0000-0000-0000EE240000}"/>
    <cellStyle name="Normal 2 52 3 3" xfId="14791" xr:uid="{00000000-0005-0000-0000-0000EF240000}"/>
    <cellStyle name="Normal 2 52 4" xfId="5954" xr:uid="{00000000-0005-0000-0000-0000F0240000}"/>
    <cellStyle name="Normal 2 52 5" xfId="14792" xr:uid="{00000000-0005-0000-0000-0000F1240000}"/>
    <cellStyle name="Normal 2 53" xfId="5955" xr:uid="{00000000-0005-0000-0000-0000F2240000}"/>
    <cellStyle name="Normal 2 53 2" xfId="5956" xr:uid="{00000000-0005-0000-0000-0000F3240000}"/>
    <cellStyle name="Normal 2 53 2 2" xfId="5957" xr:uid="{00000000-0005-0000-0000-0000F4240000}"/>
    <cellStyle name="Normal 2 53 2 3" xfId="14793" xr:uid="{00000000-0005-0000-0000-0000F5240000}"/>
    <cellStyle name="Normal 2 53 3" xfId="5958" xr:uid="{00000000-0005-0000-0000-0000F6240000}"/>
    <cellStyle name="Normal 2 53 3 2" xfId="5959" xr:uid="{00000000-0005-0000-0000-0000F7240000}"/>
    <cellStyle name="Normal 2 53 3 3" xfId="14794" xr:uid="{00000000-0005-0000-0000-0000F8240000}"/>
    <cellStyle name="Normal 2 53 4" xfId="5960" xr:uid="{00000000-0005-0000-0000-0000F9240000}"/>
    <cellStyle name="Normal 2 53 5" xfId="14795" xr:uid="{00000000-0005-0000-0000-0000FA240000}"/>
    <cellStyle name="Normal 2 54" xfId="5961" xr:uid="{00000000-0005-0000-0000-0000FB240000}"/>
    <cellStyle name="Normal 2 54 2" xfId="5962" xr:uid="{00000000-0005-0000-0000-0000FC240000}"/>
    <cellStyle name="Normal 2 54 2 2" xfId="5963" xr:uid="{00000000-0005-0000-0000-0000FD240000}"/>
    <cellStyle name="Normal 2 54 2 3" xfId="14796" xr:uid="{00000000-0005-0000-0000-0000FE240000}"/>
    <cellStyle name="Normal 2 54 3" xfId="5964" xr:uid="{00000000-0005-0000-0000-0000FF240000}"/>
    <cellStyle name="Normal 2 54 3 2" xfId="5965" xr:uid="{00000000-0005-0000-0000-000000250000}"/>
    <cellStyle name="Normal 2 54 3 3" xfId="14797" xr:uid="{00000000-0005-0000-0000-000001250000}"/>
    <cellStyle name="Normal 2 54 4" xfId="5966" xr:uid="{00000000-0005-0000-0000-000002250000}"/>
    <cellStyle name="Normal 2 54 5" xfId="14798" xr:uid="{00000000-0005-0000-0000-000003250000}"/>
    <cellStyle name="Normal 2 55" xfId="5967" xr:uid="{00000000-0005-0000-0000-000004250000}"/>
    <cellStyle name="Normal 2 55 2" xfId="5968" xr:uid="{00000000-0005-0000-0000-000005250000}"/>
    <cellStyle name="Normal 2 55 2 2" xfId="5969" xr:uid="{00000000-0005-0000-0000-000006250000}"/>
    <cellStyle name="Normal 2 55 2 3" xfId="14799" xr:uid="{00000000-0005-0000-0000-000007250000}"/>
    <cellStyle name="Normal 2 55 3" xfId="5970" xr:uid="{00000000-0005-0000-0000-000008250000}"/>
    <cellStyle name="Normal 2 55 3 2" xfId="5971" xr:uid="{00000000-0005-0000-0000-000009250000}"/>
    <cellStyle name="Normal 2 55 3 3" xfId="14800" xr:uid="{00000000-0005-0000-0000-00000A250000}"/>
    <cellStyle name="Normal 2 55 4" xfId="5972" xr:uid="{00000000-0005-0000-0000-00000B250000}"/>
    <cellStyle name="Normal 2 55 5" xfId="14801" xr:uid="{00000000-0005-0000-0000-00000C250000}"/>
    <cellStyle name="Normal 2 56" xfId="5973" xr:uid="{00000000-0005-0000-0000-00000D250000}"/>
    <cellStyle name="Normal 2 56 2" xfId="5974" xr:uid="{00000000-0005-0000-0000-00000E250000}"/>
    <cellStyle name="Normal 2 56 2 2" xfId="5975" xr:uid="{00000000-0005-0000-0000-00000F250000}"/>
    <cellStyle name="Normal 2 56 2 3" xfId="14802" xr:uid="{00000000-0005-0000-0000-000010250000}"/>
    <cellStyle name="Normal 2 56 3" xfId="5976" xr:uid="{00000000-0005-0000-0000-000011250000}"/>
    <cellStyle name="Normal 2 56 3 2" xfId="5977" xr:uid="{00000000-0005-0000-0000-000012250000}"/>
    <cellStyle name="Normal 2 56 3 3" xfId="14803" xr:uid="{00000000-0005-0000-0000-000013250000}"/>
    <cellStyle name="Normal 2 56 4" xfId="5978" xr:uid="{00000000-0005-0000-0000-000014250000}"/>
    <cellStyle name="Normal 2 56 5" xfId="14804" xr:uid="{00000000-0005-0000-0000-000015250000}"/>
    <cellStyle name="Normal 2 57" xfId="5979" xr:uid="{00000000-0005-0000-0000-000016250000}"/>
    <cellStyle name="Normal 2 57 2" xfId="5980" xr:uid="{00000000-0005-0000-0000-000017250000}"/>
    <cellStyle name="Normal 2 57 2 2" xfId="5981" xr:uid="{00000000-0005-0000-0000-000018250000}"/>
    <cellStyle name="Normal 2 57 2 3" xfId="14805" xr:uid="{00000000-0005-0000-0000-000019250000}"/>
    <cellStyle name="Normal 2 57 3" xfId="5982" xr:uid="{00000000-0005-0000-0000-00001A250000}"/>
    <cellStyle name="Normal 2 57 3 2" xfId="5983" xr:uid="{00000000-0005-0000-0000-00001B250000}"/>
    <cellStyle name="Normal 2 57 3 3" xfId="14806" xr:uid="{00000000-0005-0000-0000-00001C250000}"/>
    <cellStyle name="Normal 2 57 4" xfId="5984" xr:uid="{00000000-0005-0000-0000-00001D250000}"/>
    <cellStyle name="Normal 2 57 5" xfId="14807" xr:uid="{00000000-0005-0000-0000-00001E250000}"/>
    <cellStyle name="Normal 2 58" xfId="5985" xr:uid="{00000000-0005-0000-0000-00001F250000}"/>
    <cellStyle name="Normal 2 58 2" xfId="5986" xr:uid="{00000000-0005-0000-0000-000020250000}"/>
    <cellStyle name="Normal 2 58 2 2" xfId="5987" xr:uid="{00000000-0005-0000-0000-000021250000}"/>
    <cellStyle name="Normal 2 58 2 3" xfId="14808" xr:uid="{00000000-0005-0000-0000-000022250000}"/>
    <cellStyle name="Normal 2 58 3" xfId="5988" xr:uid="{00000000-0005-0000-0000-000023250000}"/>
    <cellStyle name="Normal 2 58 3 2" xfId="5989" xr:uid="{00000000-0005-0000-0000-000024250000}"/>
    <cellStyle name="Normal 2 58 3 3" xfId="14809" xr:uid="{00000000-0005-0000-0000-000025250000}"/>
    <cellStyle name="Normal 2 58 4" xfId="5990" xr:uid="{00000000-0005-0000-0000-000026250000}"/>
    <cellStyle name="Normal 2 58 5" xfId="14810" xr:uid="{00000000-0005-0000-0000-000027250000}"/>
    <cellStyle name="Normal 2 59" xfId="5991" xr:uid="{00000000-0005-0000-0000-000028250000}"/>
    <cellStyle name="Normal 2 59 2" xfId="5992" xr:uid="{00000000-0005-0000-0000-000029250000}"/>
    <cellStyle name="Normal 2 59 2 2" xfId="5993" xr:uid="{00000000-0005-0000-0000-00002A250000}"/>
    <cellStyle name="Normal 2 59 2 3" xfId="14811" xr:uid="{00000000-0005-0000-0000-00002B250000}"/>
    <cellStyle name="Normal 2 59 3" xfId="5994" xr:uid="{00000000-0005-0000-0000-00002C250000}"/>
    <cellStyle name="Normal 2 59 3 2" xfId="5995" xr:uid="{00000000-0005-0000-0000-00002D250000}"/>
    <cellStyle name="Normal 2 59 3 3" xfId="14812" xr:uid="{00000000-0005-0000-0000-00002E250000}"/>
    <cellStyle name="Normal 2 59 4" xfId="5996" xr:uid="{00000000-0005-0000-0000-00002F250000}"/>
    <cellStyle name="Normal 2 59 5" xfId="14813" xr:uid="{00000000-0005-0000-0000-000030250000}"/>
    <cellStyle name="Normal 2 6" xfId="5997" xr:uid="{00000000-0005-0000-0000-000031250000}"/>
    <cellStyle name="Normal 2 6 2" xfId="5998" xr:uid="{00000000-0005-0000-0000-000032250000}"/>
    <cellStyle name="Normal 2 6 2 2" xfId="5999" xr:uid="{00000000-0005-0000-0000-000033250000}"/>
    <cellStyle name="Normal 2 6 2 2 2" xfId="6000" xr:uid="{00000000-0005-0000-0000-000034250000}"/>
    <cellStyle name="Normal 2 6 2 2 3" xfId="14814" xr:uid="{00000000-0005-0000-0000-000035250000}"/>
    <cellStyle name="Normal 2 6 2 3" xfId="6001" xr:uid="{00000000-0005-0000-0000-000036250000}"/>
    <cellStyle name="Normal 2 6 3" xfId="6002" xr:uid="{00000000-0005-0000-0000-000037250000}"/>
    <cellStyle name="Normal 2 6 3 2" xfId="6003" xr:uid="{00000000-0005-0000-0000-000038250000}"/>
    <cellStyle name="Normal 2 6 3 2 2" xfId="6004" xr:uid="{00000000-0005-0000-0000-000039250000}"/>
    <cellStyle name="Normal 2 6 3 3" xfId="6005" xr:uid="{00000000-0005-0000-0000-00003A250000}"/>
    <cellStyle name="Normal 2 6 4" xfId="6006" xr:uid="{00000000-0005-0000-0000-00003B250000}"/>
    <cellStyle name="Normal 2 6 4 2" xfId="6007" xr:uid="{00000000-0005-0000-0000-00003C250000}"/>
    <cellStyle name="Normal 2 6 4 3" xfId="14815" xr:uid="{00000000-0005-0000-0000-00003D250000}"/>
    <cellStyle name="Normal 2 6 5" xfId="6008" xr:uid="{00000000-0005-0000-0000-00003E250000}"/>
    <cellStyle name="Normal 2 6 5 2" xfId="6009" xr:uid="{00000000-0005-0000-0000-00003F250000}"/>
    <cellStyle name="Normal 2 6 5 3" xfId="14816" xr:uid="{00000000-0005-0000-0000-000040250000}"/>
    <cellStyle name="Normal 2 6 6" xfId="6010" xr:uid="{00000000-0005-0000-0000-000041250000}"/>
    <cellStyle name="Normal 2 6 6 2" xfId="6011" xr:uid="{00000000-0005-0000-0000-000042250000}"/>
    <cellStyle name="Normal 2 6 6 3" xfId="14817" xr:uid="{00000000-0005-0000-0000-000043250000}"/>
    <cellStyle name="Normal 2 6 7" xfId="6012" xr:uid="{00000000-0005-0000-0000-000044250000}"/>
    <cellStyle name="Normal 2 6 7 2" xfId="6013" xr:uid="{00000000-0005-0000-0000-000045250000}"/>
    <cellStyle name="Normal 2 6 7 3" xfId="14818" xr:uid="{00000000-0005-0000-0000-000046250000}"/>
    <cellStyle name="Normal 2 6 8" xfId="6014" xr:uid="{00000000-0005-0000-0000-000047250000}"/>
    <cellStyle name="Normal 2 6 9" xfId="14819" xr:uid="{00000000-0005-0000-0000-000048250000}"/>
    <cellStyle name="Normal 2 60" xfId="6015" xr:uid="{00000000-0005-0000-0000-000049250000}"/>
    <cellStyle name="Normal 2 60 2" xfId="6016" xr:uid="{00000000-0005-0000-0000-00004A250000}"/>
    <cellStyle name="Normal 2 60 2 2" xfId="6017" xr:uid="{00000000-0005-0000-0000-00004B250000}"/>
    <cellStyle name="Normal 2 60 2 3" xfId="14820" xr:uid="{00000000-0005-0000-0000-00004C250000}"/>
    <cellStyle name="Normal 2 60 3" xfId="6018" xr:uid="{00000000-0005-0000-0000-00004D250000}"/>
    <cellStyle name="Normal 2 60 3 2" xfId="6019" xr:uid="{00000000-0005-0000-0000-00004E250000}"/>
    <cellStyle name="Normal 2 60 3 3" xfId="14821" xr:uid="{00000000-0005-0000-0000-00004F250000}"/>
    <cellStyle name="Normal 2 60 4" xfId="6020" xr:uid="{00000000-0005-0000-0000-000050250000}"/>
    <cellStyle name="Normal 2 60 5" xfId="14822" xr:uid="{00000000-0005-0000-0000-000051250000}"/>
    <cellStyle name="Normal 2 61" xfId="6021" xr:uid="{00000000-0005-0000-0000-000052250000}"/>
    <cellStyle name="Normal 2 61 2" xfId="6022" xr:uid="{00000000-0005-0000-0000-000053250000}"/>
    <cellStyle name="Normal 2 61 2 2" xfId="6023" xr:uid="{00000000-0005-0000-0000-000054250000}"/>
    <cellStyle name="Normal 2 61 2 3" xfId="14823" xr:uid="{00000000-0005-0000-0000-000055250000}"/>
    <cellStyle name="Normal 2 61 3" xfId="6024" xr:uid="{00000000-0005-0000-0000-000056250000}"/>
    <cellStyle name="Normal 2 61 3 2" xfId="6025" xr:uid="{00000000-0005-0000-0000-000057250000}"/>
    <cellStyle name="Normal 2 61 3 3" xfId="14824" xr:uid="{00000000-0005-0000-0000-000058250000}"/>
    <cellStyle name="Normal 2 61 4" xfId="6026" xr:uid="{00000000-0005-0000-0000-000059250000}"/>
    <cellStyle name="Normal 2 61 5" xfId="14825" xr:uid="{00000000-0005-0000-0000-00005A250000}"/>
    <cellStyle name="Normal 2 62" xfId="6027" xr:uid="{00000000-0005-0000-0000-00005B250000}"/>
    <cellStyle name="Normal 2 62 2" xfId="6028" xr:uid="{00000000-0005-0000-0000-00005C250000}"/>
    <cellStyle name="Normal 2 62 2 2" xfId="6029" xr:uid="{00000000-0005-0000-0000-00005D250000}"/>
    <cellStyle name="Normal 2 62 2 3" xfId="14826" xr:uid="{00000000-0005-0000-0000-00005E250000}"/>
    <cellStyle name="Normal 2 62 3" xfId="6030" xr:uid="{00000000-0005-0000-0000-00005F250000}"/>
    <cellStyle name="Normal 2 62 3 2" xfId="6031" xr:uid="{00000000-0005-0000-0000-000060250000}"/>
    <cellStyle name="Normal 2 62 3 3" xfId="14827" xr:uid="{00000000-0005-0000-0000-000061250000}"/>
    <cellStyle name="Normal 2 62 4" xfId="6032" xr:uid="{00000000-0005-0000-0000-000062250000}"/>
    <cellStyle name="Normal 2 62 5" xfId="14828" xr:uid="{00000000-0005-0000-0000-000063250000}"/>
    <cellStyle name="Normal 2 63" xfId="6033" xr:uid="{00000000-0005-0000-0000-000064250000}"/>
    <cellStyle name="Normal 2 63 2" xfId="6034" xr:uid="{00000000-0005-0000-0000-000065250000}"/>
    <cellStyle name="Normal 2 63 2 2" xfId="6035" xr:uid="{00000000-0005-0000-0000-000066250000}"/>
    <cellStyle name="Normal 2 63 2 3" xfId="14829" xr:uid="{00000000-0005-0000-0000-000067250000}"/>
    <cellStyle name="Normal 2 63 3" xfId="6036" xr:uid="{00000000-0005-0000-0000-000068250000}"/>
    <cellStyle name="Normal 2 63 3 2" xfId="6037" xr:uid="{00000000-0005-0000-0000-000069250000}"/>
    <cellStyle name="Normal 2 63 3 3" xfId="14830" xr:uid="{00000000-0005-0000-0000-00006A250000}"/>
    <cellStyle name="Normal 2 63 4" xfId="6038" xr:uid="{00000000-0005-0000-0000-00006B250000}"/>
    <cellStyle name="Normal 2 63 5" xfId="14831" xr:uid="{00000000-0005-0000-0000-00006C250000}"/>
    <cellStyle name="Normal 2 64" xfId="6039" xr:uid="{00000000-0005-0000-0000-00006D250000}"/>
    <cellStyle name="Normal 2 64 2" xfId="6040" xr:uid="{00000000-0005-0000-0000-00006E250000}"/>
    <cellStyle name="Normal 2 64 2 2" xfId="6041" xr:uid="{00000000-0005-0000-0000-00006F250000}"/>
    <cellStyle name="Normal 2 64 2 3" xfId="14832" xr:uid="{00000000-0005-0000-0000-000070250000}"/>
    <cellStyle name="Normal 2 64 3" xfId="6042" xr:uid="{00000000-0005-0000-0000-000071250000}"/>
    <cellStyle name="Normal 2 64 3 2" xfId="6043" xr:uid="{00000000-0005-0000-0000-000072250000}"/>
    <cellStyle name="Normal 2 64 3 3" xfId="14833" xr:uid="{00000000-0005-0000-0000-000073250000}"/>
    <cellStyle name="Normal 2 64 4" xfId="6044" xr:uid="{00000000-0005-0000-0000-000074250000}"/>
    <cellStyle name="Normal 2 64 5" xfId="14834" xr:uid="{00000000-0005-0000-0000-000075250000}"/>
    <cellStyle name="Normal 2 65" xfId="6045" xr:uid="{00000000-0005-0000-0000-000076250000}"/>
    <cellStyle name="Normal 2 65 2" xfId="6046" xr:uid="{00000000-0005-0000-0000-000077250000}"/>
    <cellStyle name="Normal 2 65 3" xfId="14835" xr:uid="{00000000-0005-0000-0000-000078250000}"/>
    <cellStyle name="Normal 2 66" xfId="6047" xr:uid="{00000000-0005-0000-0000-000079250000}"/>
    <cellStyle name="Normal 2 66 2" xfId="6048" xr:uid="{00000000-0005-0000-0000-00007A250000}"/>
    <cellStyle name="Normal 2 66 3" xfId="14836" xr:uid="{00000000-0005-0000-0000-00007B250000}"/>
    <cellStyle name="Normal 2 67" xfId="6049" xr:uid="{00000000-0005-0000-0000-00007C250000}"/>
    <cellStyle name="Normal 2 67 2" xfId="6050" xr:uid="{00000000-0005-0000-0000-00007D250000}"/>
    <cellStyle name="Normal 2 67 3" xfId="14837" xr:uid="{00000000-0005-0000-0000-00007E250000}"/>
    <cellStyle name="Normal 2 68" xfId="6051" xr:uid="{00000000-0005-0000-0000-00007F250000}"/>
    <cellStyle name="Normal 2 68 2" xfId="6052" xr:uid="{00000000-0005-0000-0000-000080250000}"/>
    <cellStyle name="Normal 2 68 3" xfId="14838" xr:uid="{00000000-0005-0000-0000-000081250000}"/>
    <cellStyle name="Normal 2 69" xfId="6053" xr:uid="{00000000-0005-0000-0000-000082250000}"/>
    <cellStyle name="Normal 2 69 2" xfId="6054" xr:uid="{00000000-0005-0000-0000-000083250000}"/>
    <cellStyle name="Normal 2 69 3" xfId="14839" xr:uid="{00000000-0005-0000-0000-000084250000}"/>
    <cellStyle name="Normal 2 7" xfId="6055" xr:uid="{00000000-0005-0000-0000-000085250000}"/>
    <cellStyle name="Normal 2 7 10" xfId="6056" xr:uid="{00000000-0005-0000-0000-000086250000}"/>
    <cellStyle name="Normal 2 7 10 2" xfId="6057" xr:uid="{00000000-0005-0000-0000-000087250000}"/>
    <cellStyle name="Normal 2 7 10 3" xfId="14840" xr:uid="{00000000-0005-0000-0000-000088250000}"/>
    <cellStyle name="Normal 2 7 11" xfId="6058" xr:uid="{00000000-0005-0000-0000-000089250000}"/>
    <cellStyle name="Normal 2 7 12" xfId="14841" xr:uid="{00000000-0005-0000-0000-00008A250000}"/>
    <cellStyle name="Normal 2 7 2" xfId="6059" xr:uid="{00000000-0005-0000-0000-00008B250000}"/>
    <cellStyle name="Normal 2 7 2 2" xfId="6060" xr:uid="{00000000-0005-0000-0000-00008C250000}"/>
    <cellStyle name="Normal 2 7 2 2 2" xfId="6061" xr:uid="{00000000-0005-0000-0000-00008D250000}"/>
    <cellStyle name="Normal 2 7 2 3" xfId="6062" xr:uid="{00000000-0005-0000-0000-00008E250000}"/>
    <cellStyle name="Normal 2 7 3" xfId="6063" xr:uid="{00000000-0005-0000-0000-00008F250000}"/>
    <cellStyle name="Normal 2 7 3 2" xfId="6064" xr:uid="{00000000-0005-0000-0000-000090250000}"/>
    <cellStyle name="Normal 2 7 3 2 2" xfId="6065" xr:uid="{00000000-0005-0000-0000-000091250000}"/>
    <cellStyle name="Normal 2 7 3 3" xfId="6066" xr:uid="{00000000-0005-0000-0000-000092250000}"/>
    <cellStyle name="Normal 2 7 4" xfId="6067" xr:uid="{00000000-0005-0000-0000-000093250000}"/>
    <cellStyle name="Normal 2 7 4 2" xfId="6068" xr:uid="{00000000-0005-0000-0000-000094250000}"/>
    <cellStyle name="Normal 2 7 4 2 2" xfId="6069" xr:uid="{00000000-0005-0000-0000-000095250000}"/>
    <cellStyle name="Normal 2 7 4 3" xfId="6070" xr:uid="{00000000-0005-0000-0000-000096250000}"/>
    <cellStyle name="Normal 2 7 4 4" xfId="14842" xr:uid="{00000000-0005-0000-0000-000097250000}"/>
    <cellStyle name="Normal 2 7 5" xfId="6071" xr:uid="{00000000-0005-0000-0000-000098250000}"/>
    <cellStyle name="Normal 2 7 5 2" xfId="6072" xr:uid="{00000000-0005-0000-0000-000099250000}"/>
    <cellStyle name="Normal 2 7 6" xfId="6073" xr:uid="{00000000-0005-0000-0000-00009A250000}"/>
    <cellStyle name="Normal 2 7 6 2" xfId="6074" xr:uid="{00000000-0005-0000-0000-00009B250000}"/>
    <cellStyle name="Normal 2 7 7" xfId="6075" xr:uid="{00000000-0005-0000-0000-00009C250000}"/>
    <cellStyle name="Normal 2 7 7 2" xfId="6076" xr:uid="{00000000-0005-0000-0000-00009D250000}"/>
    <cellStyle name="Normal 2 7 8" xfId="6077" xr:uid="{00000000-0005-0000-0000-00009E250000}"/>
    <cellStyle name="Normal 2 7 8 2" xfId="6078" xr:uid="{00000000-0005-0000-0000-00009F250000}"/>
    <cellStyle name="Normal 2 7 9" xfId="6079" xr:uid="{00000000-0005-0000-0000-0000A0250000}"/>
    <cellStyle name="Normal 2 7 9 2" xfId="6080" xr:uid="{00000000-0005-0000-0000-0000A1250000}"/>
    <cellStyle name="Normal 2 70" xfId="6081" xr:uid="{00000000-0005-0000-0000-0000A2250000}"/>
    <cellStyle name="Normal 2 70 2" xfId="6082" xr:uid="{00000000-0005-0000-0000-0000A3250000}"/>
    <cellStyle name="Normal 2 70 3" xfId="14843" xr:uid="{00000000-0005-0000-0000-0000A4250000}"/>
    <cellStyle name="Normal 2 71" xfId="6083" xr:uid="{00000000-0005-0000-0000-0000A5250000}"/>
    <cellStyle name="Normal 2 71 2" xfId="6084" xr:uid="{00000000-0005-0000-0000-0000A6250000}"/>
    <cellStyle name="Normal 2 71 2 2" xfId="6085" xr:uid="{00000000-0005-0000-0000-0000A7250000}"/>
    <cellStyle name="Normal 2 71 2 3" xfId="14844" xr:uid="{00000000-0005-0000-0000-0000A8250000}"/>
    <cellStyle name="Normal 2 71 3" xfId="6086" xr:uid="{00000000-0005-0000-0000-0000A9250000}"/>
    <cellStyle name="Normal 2 71 4" xfId="14845" xr:uid="{00000000-0005-0000-0000-0000AA250000}"/>
    <cellStyle name="Normal 2 72" xfId="6087" xr:uid="{00000000-0005-0000-0000-0000AB250000}"/>
    <cellStyle name="Normal 2 72 2" xfId="6088" xr:uid="{00000000-0005-0000-0000-0000AC250000}"/>
    <cellStyle name="Normal 2 72 2 2" xfId="6089" xr:uid="{00000000-0005-0000-0000-0000AD250000}"/>
    <cellStyle name="Normal 2 72 2 3" xfId="14846" xr:uid="{00000000-0005-0000-0000-0000AE250000}"/>
    <cellStyle name="Normal 2 72 3" xfId="6090" xr:uid="{00000000-0005-0000-0000-0000AF250000}"/>
    <cellStyle name="Normal 2 72 4" xfId="14847" xr:uid="{00000000-0005-0000-0000-0000B0250000}"/>
    <cellStyle name="Normal 2 73" xfId="6091" xr:uid="{00000000-0005-0000-0000-0000B1250000}"/>
    <cellStyle name="Normal 2 73 2" xfId="6092" xr:uid="{00000000-0005-0000-0000-0000B2250000}"/>
    <cellStyle name="Normal 2 73 2 2" xfId="6093" xr:uid="{00000000-0005-0000-0000-0000B3250000}"/>
    <cellStyle name="Normal 2 73 2 3" xfId="14848" xr:uid="{00000000-0005-0000-0000-0000B4250000}"/>
    <cellStyle name="Normal 2 73 3" xfId="6094" xr:uid="{00000000-0005-0000-0000-0000B5250000}"/>
    <cellStyle name="Normal 2 73 4" xfId="14849" xr:uid="{00000000-0005-0000-0000-0000B6250000}"/>
    <cellStyle name="Normal 2 74" xfId="6095" xr:uid="{00000000-0005-0000-0000-0000B7250000}"/>
    <cellStyle name="Normal 2 74 2" xfId="6096" xr:uid="{00000000-0005-0000-0000-0000B8250000}"/>
    <cellStyle name="Normal 2 74 2 2" xfId="6097" xr:uid="{00000000-0005-0000-0000-0000B9250000}"/>
    <cellStyle name="Normal 2 74 2 3" xfId="14850" xr:uid="{00000000-0005-0000-0000-0000BA250000}"/>
    <cellStyle name="Normal 2 74 3" xfId="6098" xr:uid="{00000000-0005-0000-0000-0000BB250000}"/>
    <cellStyle name="Normal 2 74 4" xfId="14851" xr:uid="{00000000-0005-0000-0000-0000BC250000}"/>
    <cellStyle name="Normal 2 75" xfId="6099" xr:uid="{00000000-0005-0000-0000-0000BD250000}"/>
    <cellStyle name="Normal 2 75 2" xfId="6100" xr:uid="{00000000-0005-0000-0000-0000BE250000}"/>
    <cellStyle name="Normal 2 75 2 2" xfId="6101" xr:uid="{00000000-0005-0000-0000-0000BF250000}"/>
    <cellStyle name="Normal 2 75 2 3" xfId="14852" xr:uid="{00000000-0005-0000-0000-0000C0250000}"/>
    <cellStyle name="Normal 2 75 3" xfId="6102" xr:uid="{00000000-0005-0000-0000-0000C1250000}"/>
    <cellStyle name="Normal 2 75 4" xfId="14853" xr:uid="{00000000-0005-0000-0000-0000C2250000}"/>
    <cellStyle name="Normal 2 76" xfId="6103" xr:uid="{00000000-0005-0000-0000-0000C3250000}"/>
    <cellStyle name="Normal 2 76 2" xfId="6104" xr:uid="{00000000-0005-0000-0000-0000C4250000}"/>
    <cellStyle name="Normal 2 76 2 2" xfId="6105" xr:uid="{00000000-0005-0000-0000-0000C5250000}"/>
    <cellStyle name="Normal 2 76 2 3" xfId="14854" xr:uid="{00000000-0005-0000-0000-0000C6250000}"/>
    <cellStyle name="Normal 2 76 3" xfId="6106" xr:uid="{00000000-0005-0000-0000-0000C7250000}"/>
    <cellStyle name="Normal 2 76 4" xfId="14855" xr:uid="{00000000-0005-0000-0000-0000C8250000}"/>
    <cellStyle name="Normal 2 77" xfId="6107" xr:uid="{00000000-0005-0000-0000-0000C9250000}"/>
    <cellStyle name="Normal 2 77 2" xfId="6108" xr:uid="{00000000-0005-0000-0000-0000CA250000}"/>
    <cellStyle name="Normal 2 77 2 2" xfId="6109" xr:uid="{00000000-0005-0000-0000-0000CB250000}"/>
    <cellStyle name="Normal 2 77 2 3" xfId="14856" xr:uid="{00000000-0005-0000-0000-0000CC250000}"/>
    <cellStyle name="Normal 2 77 3" xfId="6110" xr:uid="{00000000-0005-0000-0000-0000CD250000}"/>
    <cellStyle name="Normal 2 77 4" xfId="14857" xr:uid="{00000000-0005-0000-0000-0000CE250000}"/>
    <cellStyle name="Normal 2 78" xfId="6111" xr:uid="{00000000-0005-0000-0000-0000CF250000}"/>
    <cellStyle name="Normal 2 78 2" xfId="6112" xr:uid="{00000000-0005-0000-0000-0000D0250000}"/>
    <cellStyle name="Normal 2 78 2 2" xfId="6113" xr:uid="{00000000-0005-0000-0000-0000D1250000}"/>
    <cellStyle name="Normal 2 78 2 3" xfId="14858" xr:uid="{00000000-0005-0000-0000-0000D2250000}"/>
    <cellStyle name="Normal 2 78 3" xfId="6114" xr:uid="{00000000-0005-0000-0000-0000D3250000}"/>
    <cellStyle name="Normal 2 78 4" xfId="14859" xr:uid="{00000000-0005-0000-0000-0000D4250000}"/>
    <cellStyle name="Normal 2 79" xfId="6115" xr:uid="{00000000-0005-0000-0000-0000D5250000}"/>
    <cellStyle name="Normal 2 79 2" xfId="6116" xr:uid="{00000000-0005-0000-0000-0000D6250000}"/>
    <cellStyle name="Normal 2 79 2 2" xfId="6117" xr:uid="{00000000-0005-0000-0000-0000D7250000}"/>
    <cellStyle name="Normal 2 79 2 3" xfId="14860" xr:uid="{00000000-0005-0000-0000-0000D8250000}"/>
    <cellStyle name="Normal 2 79 3" xfId="6118" xr:uid="{00000000-0005-0000-0000-0000D9250000}"/>
    <cellStyle name="Normal 2 79 4" xfId="14861" xr:uid="{00000000-0005-0000-0000-0000DA250000}"/>
    <cellStyle name="Normal 2 8" xfId="6119" xr:uid="{00000000-0005-0000-0000-0000DB250000}"/>
    <cellStyle name="Normal 2 8 2" xfId="6120" xr:uid="{00000000-0005-0000-0000-0000DC250000}"/>
    <cellStyle name="Normal 2 8 2 2" xfId="6121" xr:uid="{00000000-0005-0000-0000-0000DD250000}"/>
    <cellStyle name="Normal 2 8 3" xfId="6122" xr:uid="{00000000-0005-0000-0000-0000DE250000}"/>
    <cellStyle name="Normal 2 8 3 2" xfId="6123" xr:uid="{00000000-0005-0000-0000-0000DF250000}"/>
    <cellStyle name="Normal 2 8 4" xfId="6124" xr:uid="{00000000-0005-0000-0000-0000E0250000}"/>
    <cellStyle name="Normal 2 8 4 2" xfId="6125" xr:uid="{00000000-0005-0000-0000-0000E1250000}"/>
    <cellStyle name="Normal 2 8 4 3" xfId="14862" xr:uid="{00000000-0005-0000-0000-0000E2250000}"/>
    <cellStyle name="Normal 2 8 5" xfId="6126" xr:uid="{00000000-0005-0000-0000-0000E3250000}"/>
    <cellStyle name="Normal 2 8 5 2" xfId="6127" xr:uid="{00000000-0005-0000-0000-0000E4250000}"/>
    <cellStyle name="Normal 2 8 5 3" xfId="14863" xr:uid="{00000000-0005-0000-0000-0000E5250000}"/>
    <cellStyle name="Normal 2 8 6" xfId="6128" xr:uid="{00000000-0005-0000-0000-0000E6250000}"/>
    <cellStyle name="Normal 2 8 7" xfId="14864" xr:uid="{00000000-0005-0000-0000-0000E7250000}"/>
    <cellStyle name="Normal 2 80" xfId="6129" xr:uid="{00000000-0005-0000-0000-0000E8250000}"/>
    <cellStyle name="Normal 2 80 2" xfId="6130" xr:uid="{00000000-0005-0000-0000-0000E9250000}"/>
    <cellStyle name="Normal 2 80 2 2" xfId="6131" xr:uid="{00000000-0005-0000-0000-0000EA250000}"/>
    <cellStyle name="Normal 2 80 2 3" xfId="14865" xr:uid="{00000000-0005-0000-0000-0000EB250000}"/>
    <cellStyle name="Normal 2 80 3" xfId="6132" xr:uid="{00000000-0005-0000-0000-0000EC250000}"/>
    <cellStyle name="Normal 2 80 4" xfId="14866" xr:uid="{00000000-0005-0000-0000-0000ED250000}"/>
    <cellStyle name="Normal 2 81" xfId="6133" xr:uid="{00000000-0005-0000-0000-0000EE250000}"/>
    <cellStyle name="Normal 2 81 2" xfId="6134" xr:uid="{00000000-0005-0000-0000-0000EF250000}"/>
    <cellStyle name="Normal 2 81 2 2" xfId="6135" xr:uid="{00000000-0005-0000-0000-0000F0250000}"/>
    <cellStyle name="Normal 2 81 2 3" xfId="14867" xr:uid="{00000000-0005-0000-0000-0000F1250000}"/>
    <cellStyle name="Normal 2 81 3" xfId="6136" xr:uid="{00000000-0005-0000-0000-0000F2250000}"/>
    <cellStyle name="Normal 2 81 4" xfId="14868" xr:uid="{00000000-0005-0000-0000-0000F3250000}"/>
    <cellStyle name="Normal 2 82" xfId="6137" xr:uid="{00000000-0005-0000-0000-0000F4250000}"/>
    <cellStyle name="Normal 2 82 2" xfId="6138" xr:uid="{00000000-0005-0000-0000-0000F5250000}"/>
    <cellStyle name="Normal 2 82 2 2" xfId="6139" xr:uid="{00000000-0005-0000-0000-0000F6250000}"/>
    <cellStyle name="Normal 2 82 2 3" xfId="14869" xr:uid="{00000000-0005-0000-0000-0000F7250000}"/>
    <cellStyle name="Normal 2 82 3" xfId="6140" xr:uid="{00000000-0005-0000-0000-0000F8250000}"/>
    <cellStyle name="Normal 2 82 4" xfId="14870" xr:uid="{00000000-0005-0000-0000-0000F9250000}"/>
    <cellStyle name="Normal 2 83" xfId="6141" xr:uid="{00000000-0005-0000-0000-0000FA250000}"/>
    <cellStyle name="Normal 2 83 2" xfId="6142" xr:uid="{00000000-0005-0000-0000-0000FB250000}"/>
    <cellStyle name="Normal 2 83 2 2" xfId="6143" xr:uid="{00000000-0005-0000-0000-0000FC250000}"/>
    <cellStyle name="Normal 2 83 2 3" xfId="14871" xr:uid="{00000000-0005-0000-0000-0000FD250000}"/>
    <cellStyle name="Normal 2 83 3" xfId="6144" xr:uid="{00000000-0005-0000-0000-0000FE250000}"/>
    <cellStyle name="Normal 2 83 4" xfId="14872" xr:uid="{00000000-0005-0000-0000-0000FF250000}"/>
    <cellStyle name="Normal 2 84" xfId="6145" xr:uid="{00000000-0005-0000-0000-000000260000}"/>
    <cellStyle name="Normal 2 84 2" xfId="6146" xr:uid="{00000000-0005-0000-0000-000001260000}"/>
    <cellStyle name="Normal 2 84 2 2" xfId="6147" xr:uid="{00000000-0005-0000-0000-000002260000}"/>
    <cellStyle name="Normal 2 84 2 3" xfId="14873" xr:uid="{00000000-0005-0000-0000-000003260000}"/>
    <cellStyle name="Normal 2 84 3" xfId="6148" xr:uid="{00000000-0005-0000-0000-000004260000}"/>
    <cellStyle name="Normal 2 84 4" xfId="14874" xr:uid="{00000000-0005-0000-0000-000005260000}"/>
    <cellStyle name="Normal 2 85" xfId="6149" xr:uid="{00000000-0005-0000-0000-000006260000}"/>
    <cellStyle name="Normal 2 85 2" xfId="6150" xr:uid="{00000000-0005-0000-0000-000007260000}"/>
    <cellStyle name="Normal 2 85 2 2" xfId="6151" xr:uid="{00000000-0005-0000-0000-000008260000}"/>
    <cellStyle name="Normal 2 85 2 3" xfId="14875" xr:uid="{00000000-0005-0000-0000-000009260000}"/>
    <cellStyle name="Normal 2 85 3" xfId="6152" xr:uid="{00000000-0005-0000-0000-00000A260000}"/>
    <cellStyle name="Normal 2 85 4" xfId="14876" xr:uid="{00000000-0005-0000-0000-00000B260000}"/>
    <cellStyle name="Normal 2 86" xfId="6153" xr:uid="{00000000-0005-0000-0000-00000C260000}"/>
    <cellStyle name="Normal 2 86 2" xfId="6154" xr:uid="{00000000-0005-0000-0000-00000D260000}"/>
    <cellStyle name="Normal 2 86 2 2" xfId="6155" xr:uid="{00000000-0005-0000-0000-00000E260000}"/>
    <cellStyle name="Normal 2 86 2 3" xfId="14877" xr:uid="{00000000-0005-0000-0000-00000F260000}"/>
    <cellStyle name="Normal 2 86 3" xfId="6156" xr:uid="{00000000-0005-0000-0000-000010260000}"/>
    <cellStyle name="Normal 2 86 4" xfId="14878" xr:uid="{00000000-0005-0000-0000-000011260000}"/>
    <cellStyle name="Normal 2 87" xfId="6157" xr:uid="{00000000-0005-0000-0000-000012260000}"/>
    <cellStyle name="Normal 2 87 2" xfId="6158" xr:uid="{00000000-0005-0000-0000-000013260000}"/>
    <cellStyle name="Normal 2 87 2 2" xfId="6159" xr:uid="{00000000-0005-0000-0000-000014260000}"/>
    <cellStyle name="Normal 2 87 2 3" xfId="14879" xr:uid="{00000000-0005-0000-0000-000015260000}"/>
    <cellStyle name="Normal 2 87 3" xfId="6160" xr:uid="{00000000-0005-0000-0000-000016260000}"/>
    <cellStyle name="Normal 2 87 4" xfId="14880" xr:uid="{00000000-0005-0000-0000-000017260000}"/>
    <cellStyle name="Normal 2 88" xfId="6161" xr:uid="{00000000-0005-0000-0000-000018260000}"/>
    <cellStyle name="Normal 2 88 2" xfId="6162" xr:uid="{00000000-0005-0000-0000-000019260000}"/>
    <cellStyle name="Normal 2 89" xfId="6163" xr:uid="{00000000-0005-0000-0000-00001A260000}"/>
    <cellStyle name="Normal 2 89 2" xfId="6164" xr:uid="{00000000-0005-0000-0000-00001B260000}"/>
    <cellStyle name="Normal 2 9" xfId="6165" xr:uid="{00000000-0005-0000-0000-00001C260000}"/>
    <cellStyle name="Normal 2 9 2" xfId="6166" xr:uid="{00000000-0005-0000-0000-00001D260000}"/>
    <cellStyle name="Normal 2 9 2 2" xfId="6167" xr:uid="{00000000-0005-0000-0000-00001E260000}"/>
    <cellStyle name="Normal 2 9 3" xfId="6168" xr:uid="{00000000-0005-0000-0000-00001F260000}"/>
    <cellStyle name="Normal 2 9 3 2" xfId="6169" xr:uid="{00000000-0005-0000-0000-000020260000}"/>
    <cellStyle name="Normal 2 9 4" xfId="6170" xr:uid="{00000000-0005-0000-0000-000021260000}"/>
    <cellStyle name="Normal 2 9 4 2" xfId="6171" xr:uid="{00000000-0005-0000-0000-000022260000}"/>
    <cellStyle name="Normal 2 9 4 3" xfId="14881" xr:uid="{00000000-0005-0000-0000-000023260000}"/>
    <cellStyle name="Normal 2 9 5" xfId="6172" xr:uid="{00000000-0005-0000-0000-000024260000}"/>
    <cellStyle name="Normal 2 9 5 2" xfId="6173" xr:uid="{00000000-0005-0000-0000-000025260000}"/>
    <cellStyle name="Normal 2 9 5 3" xfId="14882" xr:uid="{00000000-0005-0000-0000-000026260000}"/>
    <cellStyle name="Normal 2 9 6" xfId="6174" xr:uid="{00000000-0005-0000-0000-000027260000}"/>
    <cellStyle name="Normal 2 9 7" xfId="14883" xr:uid="{00000000-0005-0000-0000-000028260000}"/>
    <cellStyle name="Normal 2 90" xfId="6175" xr:uid="{00000000-0005-0000-0000-000029260000}"/>
    <cellStyle name="Normal 2 90 2" xfId="6176" xr:uid="{00000000-0005-0000-0000-00002A260000}"/>
    <cellStyle name="Normal 2 90 2 2" xfId="6177" xr:uid="{00000000-0005-0000-0000-00002B260000}"/>
    <cellStyle name="Normal 2 90 2 3" xfId="14884" xr:uid="{00000000-0005-0000-0000-00002C260000}"/>
    <cellStyle name="Normal 2 90 3" xfId="6178" xr:uid="{00000000-0005-0000-0000-00002D260000}"/>
    <cellStyle name="Normal 2 90 4" xfId="14885" xr:uid="{00000000-0005-0000-0000-00002E260000}"/>
    <cellStyle name="Normal 2 91" xfId="6179" xr:uid="{00000000-0005-0000-0000-00002F260000}"/>
    <cellStyle name="Normal 2 91 2" xfId="6180" xr:uid="{00000000-0005-0000-0000-000030260000}"/>
    <cellStyle name="Normal 2 91 2 2" xfId="6181" xr:uid="{00000000-0005-0000-0000-000031260000}"/>
    <cellStyle name="Normal 2 91 2 3" xfId="14886" xr:uid="{00000000-0005-0000-0000-000032260000}"/>
    <cellStyle name="Normal 2 91 3" xfId="6182" xr:uid="{00000000-0005-0000-0000-000033260000}"/>
    <cellStyle name="Normal 2 91 4" xfId="14887" xr:uid="{00000000-0005-0000-0000-000034260000}"/>
    <cellStyle name="Normal 2 92" xfId="6183" xr:uid="{00000000-0005-0000-0000-000035260000}"/>
    <cellStyle name="Normal 2 92 2" xfId="6184" xr:uid="{00000000-0005-0000-0000-000036260000}"/>
    <cellStyle name="Normal 2 92 2 2" xfId="6185" xr:uid="{00000000-0005-0000-0000-000037260000}"/>
    <cellStyle name="Normal 2 92 2 3" xfId="14888" xr:uid="{00000000-0005-0000-0000-000038260000}"/>
    <cellStyle name="Normal 2 92 3" xfId="6186" xr:uid="{00000000-0005-0000-0000-000039260000}"/>
    <cellStyle name="Normal 2 92 4" xfId="14889" xr:uid="{00000000-0005-0000-0000-00003A260000}"/>
    <cellStyle name="Normal 2 93" xfId="6187" xr:uid="{00000000-0005-0000-0000-00003B260000}"/>
    <cellStyle name="Normal 2 93 2" xfId="6188" xr:uid="{00000000-0005-0000-0000-00003C260000}"/>
    <cellStyle name="Normal 2 93 2 2" xfId="6189" xr:uid="{00000000-0005-0000-0000-00003D260000}"/>
    <cellStyle name="Normal 2 93 2 3" xfId="14890" xr:uid="{00000000-0005-0000-0000-00003E260000}"/>
    <cellStyle name="Normal 2 93 3" xfId="6190" xr:uid="{00000000-0005-0000-0000-00003F260000}"/>
    <cellStyle name="Normal 2 93 4" xfId="14891" xr:uid="{00000000-0005-0000-0000-000040260000}"/>
    <cellStyle name="Normal 2 94" xfId="6191" xr:uid="{00000000-0005-0000-0000-000041260000}"/>
    <cellStyle name="Normal 2 94 2" xfId="6192" xr:uid="{00000000-0005-0000-0000-000042260000}"/>
    <cellStyle name="Normal 2 94 2 2" xfId="6193" xr:uid="{00000000-0005-0000-0000-000043260000}"/>
    <cellStyle name="Normal 2 94 2 3" xfId="14892" xr:uid="{00000000-0005-0000-0000-000044260000}"/>
    <cellStyle name="Normal 2 94 3" xfId="6194" xr:uid="{00000000-0005-0000-0000-000045260000}"/>
    <cellStyle name="Normal 2 94 4" xfId="14893" xr:uid="{00000000-0005-0000-0000-000046260000}"/>
    <cellStyle name="Normal 2 95" xfId="6195" xr:uid="{00000000-0005-0000-0000-000047260000}"/>
    <cellStyle name="Normal 2 95 2" xfId="6196" xr:uid="{00000000-0005-0000-0000-000048260000}"/>
    <cellStyle name="Normal 2 95 2 2" xfId="6197" xr:uid="{00000000-0005-0000-0000-000049260000}"/>
    <cellStyle name="Normal 2 95 2 3" xfId="14894" xr:uid="{00000000-0005-0000-0000-00004A260000}"/>
    <cellStyle name="Normal 2 95 3" xfId="6198" xr:uid="{00000000-0005-0000-0000-00004B260000}"/>
    <cellStyle name="Normal 2 95 4" xfId="14895" xr:uid="{00000000-0005-0000-0000-00004C260000}"/>
    <cellStyle name="Normal 2 96" xfId="6199" xr:uid="{00000000-0005-0000-0000-00004D260000}"/>
    <cellStyle name="Normal 2 96 2" xfId="6200" xr:uid="{00000000-0005-0000-0000-00004E260000}"/>
    <cellStyle name="Normal 2 96 2 2" xfId="6201" xr:uid="{00000000-0005-0000-0000-00004F260000}"/>
    <cellStyle name="Normal 2 96 2 3" xfId="14896" xr:uid="{00000000-0005-0000-0000-000050260000}"/>
    <cellStyle name="Normal 2 96 3" xfId="6202" xr:uid="{00000000-0005-0000-0000-000051260000}"/>
    <cellStyle name="Normal 2 96 4" xfId="14897" xr:uid="{00000000-0005-0000-0000-000052260000}"/>
    <cellStyle name="Normal 2 97" xfId="6203" xr:uid="{00000000-0005-0000-0000-000053260000}"/>
    <cellStyle name="Normal 2 97 2" xfId="6204" xr:uid="{00000000-0005-0000-0000-000054260000}"/>
    <cellStyle name="Normal 2 97 2 2" xfId="6205" xr:uid="{00000000-0005-0000-0000-000055260000}"/>
    <cellStyle name="Normal 2 97 2 3" xfId="14898" xr:uid="{00000000-0005-0000-0000-000056260000}"/>
    <cellStyle name="Normal 2 97 3" xfId="6206" xr:uid="{00000000-0005-0000-0000-000057260000}"/>
    <cellStyle name="Normal 2 97 4" xfId="14899" xr:uid="{00000000-0005-0000-0000-000058260000}"/>
    <cellStyle name="Normal 2 98" xfId="6207" xr:uid="{00000000-0005-0000-0000-000059260000}"/>
    <cellStyle name="Normal 2 98 2" xfId="6208" xr:uid="{00000000-0005-0000-0000-00005A260000}"/>
    <cellStyle name="Normal 2 98 2 2" xfId="6209" xr:uid="{00000000-0005-0000-0000-00005B260000}"/>
    <cellStyle name="Normal 2 98 2 3" xfId="14900" xr:uid="{00000000-0005-0000-0000-00005C260000}"/>
    <cellStyle name="Normal 2 98 3" xfId="6210" xr:uid="{00000000-0005-0000-0000-00005D260000}"/>
    <cellStyle name="Normal 2 98 4" xfId="14901" xr:uid="{00000000-0005-0000-0000-00005E260000}"/>
    <cellStyle name="Normal 2 99" xfId="6211" xr:uid="{00000000-0005-0000-0000-00005F260000}"/>
    <cellStyle name="Normal 2 99 2" xfId="6212" xr:uid="{00000000-0005-0000-0000-000060260000}"/>
    <cellStyle name="Normal 2 99 2 2" xfId="6213" xr:uid="{00000000-0005-0000-0000-000061260000}"/>
    <cellStyle name="Normal 2 99 2 3" xfId="14902" xr:uid="{00000000-0005-0000-0000-000062260000}"/>
    <cellStyle name="Normal 2 99 3" xfId="6214" xr:uid="{00000000-0005-0000-0000-000063260000}"/>
    <cellStyle name="Normal 2 99 4" xfId="14903" xr:uid="{00000000-0005-0000-0000-000064260000}"/>
    <cellStyle name="Normal 2_Atmos Rebuttal Analyses" xfId="11328" xr:uid="{00000000-0005-0000-0000-000065260000}"/>
    <cellStyle name="Normal 20" xfId="6215" xr:uid="{00000000-0005-0000-0000-000066260000}"/>
    <cellStyle name="Normal 20 2" xfId="6216" xr:uid="{00000000-0005-0000-0000-000067260000}"/>
    <cellStyle name="Normal 20 2 2" xfId="6217" xr:uid="{00000000-0005-0000-0000-000068260000}"/>
    <cellStyle name="Normal 20 2 3" xfId="6218" xr:uid="{00000000-0005-0000-0000-000069260000}"/>
    <cellStyle name="Normal 20 2 4" xfId="14904" xr:uid="{00000000-0005-0000-0000-00006A260000}"/>
    <cellStyle name="Normal 20 3" xfId="6219" xr:uid="{00000000-0005-0000-0000-00006B260000}"/>
    <cellStyle name="Normal 20 3 2" xfId="6220" xr:uid="{00000000-0005-0000-0000-00006C260000}"/>
    <cellStyle name="Normal 20 3 3" xfId="14905" xr:uid="{00000000-0005-0000-0000-00006D260000}"/>
    <cellStyle name="Normal 20 4" xfId="6221" xr:uid="{00000000-0005-0000-0000-00006E260000}"/>
    <cellStyle name="Normal 20 4 2" xfId="14906" xr:uid="{00000000-0005-0000-0000-00006F260000}"/>
    <cellStyle name="Normal 20 5" xfId="6222" xr:uid="{00000000-0005-0000-0000-000070260000}"/>
    <cellStyle name="Normal 20 5 2" xfId="14907" xr:uid="{00000000-0005-0000-0000-000071260000}"/>
    <cellStyle name="Normal 20 6" xfId="6223" xr:uid="{00000000-0005-0000-0000-000072260000}"/>
    <cellStyle name="Normal 20 6 2" xfId="14908" xr:uid="{00000000-0005-0000-0000-000073260000}"/>
    <cellStyle name="Normal 20 7" xfId="6224" xr:uid="{00000000-0005-0000-0000-000074260000}"/>
    <cellStyle name="Normal 20 7 2" xfId="14909" xr:uid="{00000000-0005-0000-0000-000075260000}"/>
    <cellStyle name="Normal 20 8" xfId="14910" xr:uid="{00000000-0005-0000-0000-000076260000}"/>
    <cellStyle name="Normal 200" xfId="16903" xr:uid="{00000000-0005-0000-0000-000077260000}"/>
    <cellStyle name="Normal 201" xfId="16947" xr:uid="{EBD09F96-C54F-FA4A-8130-74A94302C39C}"/>
    <cellStyle name="Normal 202" xfId="16948" xr:uid="{50EF876D-BB9B-B84A-83C1-ACAFEE965797}"/>
    <cellStyle name="Normal 203" xfId="16949" xr:uid="{82BAA370-6DA5-FC49-BF33-1DF6C017403C}"/>
    <cellStyle name="Normal 21" xfId="6225" xr:uid="{00000000-0005-0000-0000-000078260000}"/>
    <cellStyle name="Normal 21 2" xfId="6226" xr:uid="{00000000-0005-0000-0000-000079260000}"/>
    <cellStyle name="Normal 21 2 2" xfId="6227" xr:uid="{00000000-0005-0000-0000-00007A260000}"/>
    <cellStyle name="Normal 21 2 3" xfId="6228" xr:uid="{00000000-0005-0000-0000-00007B260000}"/>
    <cellStyle name="Normal 21 2 4" xfId="14911" xr:uid="{00000000-0005-0000-0000-00007C260000}"/>
    <cellStyle name="Normal 21 3" xfId="6229" xr:uid="{00000000-0005-0000-0000-00007D260000}"/>
    <cellStyle name="Normal 21 3 2" xfId="6230" xr:uid="{00000000-0005-0000-0000-00007E260000}"/>
    <cellStyle name="Normal 21 3 3" xfId="14912" xr:uid="{00000000-0005-0000-0000-00007F260000}"/>
    <cellStyle name="Normal 21 4" xfId="6231" xr:uid="{00000000-0005-0000-0000-000080260000}"/>
    <cellStyle name="Normal 21 4 2" xfId="14913" xr:uid="{00000000-0005-0000-0000-000081260000}"/>
    <cellStyle name="Normal 21 5" xfId="6232" xr:uid="{00000000-0005-0000-0000-000082260000}"/>
    <cellStyle name="Normal 21 5 2" xfId="14914" xr:uid="{00000000-0005-0000-0000-000083260000}"/>
    <cellStyle name="Normal 21 6" xfId="6233" xr:uid="{00000000-0005-0000-0000-000084260000}"/>
    <cellStyle name="Normal 21 6 2" xfId="14915" xr:uid="{00000000-0005-0000-0000-000085260000}"/>
    <cellStyle name="Normal 21 7" xfId="6234" xr:uid="{00000000-0005-0000-0000-000086260000}"/>
    <cellStyle name="Normal 21 7 2" xfId="14916" xr:uid="{00000000-0005-0000-0000-000087260000}"/>
    <cellStyle name="Normal 21 8" xfId="14917" xr:uid="{00000000-0005-0000-0000-000088260000}"/>
    <cellStyle name="Normal 22" xfId="6235" xr:uid="{00000000-0005-0000-0000-000089260000}"/>
    <cellStyle name="Normal 22 2" xfId="6236" xr:uid="{00000000-0005-0000-0000-00008A260000}"/>
    <cellStyle name="Normal 22 2 2" xfId="6237" xr:uid="{00000000-0005-0000-0000-00008B260000}"/>
    <cellStyle name="Normal 22 2 3" xfId="6238" xr:uid="{00000000-0005-0000-0000-00008C260000}"/>
    <cellStyle name="Normal 22 2 4" xfId="14918" xr:uid="{00000000-0005-0000-0000-00008D260000}"/>
    <cellStyle name="Normal 22 3" xfId="6239" xr:uid="{00000000-0005-0000-0000-00008E260000}"/>
    <cellStyle name="Normal 22 3 2" xfId="6240" xr:uid="{00000000-0005-0000-0000-00008F260000}"/>
    <cellStyle name="Normal 22 3 3" xfId="14919" xr:uid="{00000000-0005-0000-0000-000090260000}"/>
    <cellStyle name="Normal 22 4" xfId="6241" xr:uid="{00000000-0005-0000-0000-000091260000}"/>
    <cellStyle name="Normal 22 4 2" xfId="14920" xr:uid="{00000000-0005-0000-0000-000092260000}"/>
    <cellStyle name="Normal 22 5" xfId="6242" xr:uid="{00000000-0005-0000-0000-000093260000}"/>
    <cellStyle name="Normal 22 5 2" xfId="14921" xr:uid="{00000000-0005-0000-0000-000094260000}"/>
    <cellStyle name="Normal 22 6" xfId="6243" xr:uid="{00000000-0005-0000-0000-000095260000}"/>
    <cellStyle name="Normal 22 6 2" xfId="14922" xr:uid="{00000000-0005-0000-0000-000096260000}"/>
    <cellStyle name="Normal 22 7" xfId="6244" xr:uid="{00000000-0005-0000-0000-000097260000}"/>
    <cellStyle name="Normal 22 7 2" xfId="14923" xr:uid="{00000000-0005-0000-0000-000098260000}"/>
    <cellStyle name="Normal 22 8" xfId="14924" xr:uid="{00000000-0005-0000-0000-000099260000}"/>
    <cellStyle name="Normal 23" xfId="6245" xr:uid="{00000000-0005-0000-0000-00009A260000}"/>
    <cellStyle name="Normal 23 2" xfId="6246" xr:uid="{00000000-0005-0000-0000-00009B260000}"/>
    <cellStyle name="Normal 23 2 2" xfId="6247" xr:uid="{00000000-0005-0000-0000-00009C260000}"/>
    <cellStyle name="Normal 23 2 3" xfId="6248" xr:uid="{00000000-0005-0000-0000-00009D260000}"/>
    <cellStyle name="Normal 23 2 4" xfId="14925" xr:uid="{00000000-0005-0000-0000-00009E260000}"/>
    <cellStyle name="Normal 23 3" xfId="6249" xr:uid="{00000000-0005-0000-0000-00009F260000}"/>
    <cellStyle name="Normal 23 3 2" xfId="6250" xr:uid="{00000000-0005-0000-0000-0000A0260000}"/>
    <cellStyle name="Normal 23 3 3" xfId="14926" xr:uid="{00000000-0005-0000-0000-0000A1260000}"/>
    <cellStyle name="Normal 23 4" xfId="6251" xr:uid="{00000000-0005-0000-0000-0000A2260000}"/>
    <cellStyle name="Normal 23 4 2" xfId="14927" xr:uid="{00000000-0005-0000-0000-0000A3260000}"/>
    <cellStyle name="Normal 23 5" xfId="6252" xr:uid="{00000000-0005-0000-0000-0000A4260000}"/>
    <cellStyle name="Normal 23 5 2" xfId="14928" xr:uid="{00000000-0005-0000-0000-0000A5260000}"/>
    <cellStyle name="Normal 23 6" xfId="6253" xr:uid="{00000000-0005-0000-0000-0000A6260000}"/>
    <cellStyle name="Normal 23 6 2" xfId="14929" xr:uid="{00000000-0005-0000-0000-0000A7260000}"/>
    <cellStyle name="Normal 23 7" xfId="6254" xr:uid="{00000000-0005-0000-0000-0000A8260000}"/>
    <cellStyle name="Normal 23 7 2" xfId="14930" xr:uid="{00000000-0005-0000-0000-0000A9260000}"/>
    <cellStyle name="Normal 23 8" xfId="14931" xr:uid="{00000000-0005-0000-0000-0000AA260000}"/>
    <cellStyle name="Normal 24" xfId="6255" xr:uid="{00000000-0005-0000-0000-0000AB260000}"/>
    <cellStyle name="Normal 24 2" xfId="6256" xr:uid="{00000000-0005-0000-0000-0000AC260000}"/>
    <cellStyle name="Normal 24 2 2" xfId="6257" xr:uid="{00000000-0005-0000-0000-0000AD260000}"/>
    <cellStyle name="Normal 24 2 3" xfId="6258" xr:uid="{00000000-0005-0000-0000-0000AE260000}"/>
    <cellStyle name="Normal 24 2 4" xfId="14932" xr:uid="{00000000-0005-0000-0000-0000AF260000}"/>
    <cellStyle name="Normal 24 3" xfId="6259" xr:uid="{00000000-0005-0000-0000-0000B0260000}"/>
    <cellStyle name="Normal 24 3 2" xfId="6260" xr:uid="{00000000-0005-0000-0000-0000B1260000}"/>
    <cellStyle name="Normal 24 3 3" xfId="14933" xr:uid="{00000000-0005-0000-0000-0000B2260000}"/>
    <cellStyle name="Normal 24 4" xfId="6261" xr:uid="{00000000-0005-0000-0000-0000B3260000}"/>
    <cellStyle name="Normal 24 4 2" xfId="14934" xr:uid="{00000000-0005-0000-0000-0000B4260000}"/>
    <cellStyle name="Normal 24 5" xfId="6262" xr:uid="{00000000-0005-0000-0000-0000B5260000}"/>
    <cellStyle name="Normal 24 5 2" xfId="14935" xr:uid="{00000000-0005-0000-0000-0000B6260000}"/>
    <cellStyle name="Normal 24 6" xfId="6263" xr:uid="{00000000-0005-0000-0000-0000B7260000}"/>
    <cellStyle name="Normal 24 6 2" xfId="14936" xr:uid="{00000000-0005-0000-0000-0000B8260000}"/>
    <cellStyle name="Normal 24 7" xfId="6264" xr:uid="{00000000-0005-0000-0000-0000B9260000}"/>
    <cellStyle name="Normal 24 7 2" xfId="14937" xr:uid="{00000000-0005-0000-0000-0000BA260000}"/>
    <cellStyle name="Normal 24 8" xfId="14938" xr:uid="{00000000-0005-0000-0000-0000BB260000}"/>
    <cellStyle name="Normal 25" xfId="6265" xr:uid="{00000000-0005-0000-0000-0000BC260000}"/>
    <cellStyle name="Normal 25 2" xfId="6266" xr:uid="{00000000-0005-0000-0000-0000BD260000}"/>
    <cellStyle name="Normal 25 2 2" xfId="6267" xr:uid="{00000000-0005-0000-0000-0000BE260000}"/>
    <cellStyle name="Normal 25 2 3" xfId="14939" xr:uid="{00000000-0005-0000-0000-0000BF260000}"/>
    <cellStyle name="Normal 25 3" xfId="6268" xr:uid="{00000000-0005-0000-0000-0000C0260000}"/>
    <cellStyle name="Normal 25 3 2" xfId="6269" xr:uid="{00000000-0005-0000-0000-0000C1260000}"/>
    <cellStyle name="Normal 25 3 3" xfId="14940" xr:uid="{00000000-0005-0000-0000-0000C2260000}"/>
    <cellStyle name="Normal 25 4" xfId="6270" xr:uid="{00000000-0005-0000-0000-0000C3260000}"/>
    <cellStyle name="Normal 25 4 2" xfId="14941" xr:uid="{00000000-0005-0000-0000-0000C4260000}"/>
    <cellStyle name="Normal 25 5" xfId="6271" xr:uid="{00000000-0005-0000-0000-0000C5260000}"/>
    <cellStyle name="Normal 25 5 2" xfId="14942" xr:uid="{00000000-0005-0000-0000-0000C6260000}"/>
    <cellStyle name="Normal 25 6" xfId="6272" xr:uid="{00000000-0005-0000-0000-0000C7260000}"/>
    <cellStyle name="Normal 25 6 2" xfId="14943" xr:uid="{00000000-0005-0000-0000-0000C8260000}"/>
    <cellStyle name="Normal 25 7" xfId="6273" xr:uid="{00000000-0005-0000-0000-0000C9260000}"/>
    <cellStyle name="Normal 25 7 2" xfId="14944" xr:uid="{00000000-0005-0000-0000-0000CA260000}"/>
    <cellStyle name="Normal 25 8" xfId="14945" xr:uid="{00000000-0005-0000-0000-0000CB260000}"/>
    <cellStyle name="Normal 26" xfId="6274" xr:uid="{00000000-0005-0000-0000-0000CC260000}"/>
    <cellStyle name="Normal 26 2" xfId="6275" xr:uid="{00000000-0005-0000-0000-0000CD260000}"/>
    <cellStyle name="Normal 26 2 2" xfId="6276" xr:uid="{00000000-0005-0000-0000-0000CE260000}"/>
    <cellStyle name="Normal 26 2 3" xfId="14946" xr:uid="{00000000-0005-0000-0000-0000CF260000}"/>
    <cellStyle name="Normal 26 3" xfId="6277" xr:uid="{00000000-0005-0000-0000-0000D0260000}"/>
    <cellStyle name="Normal 26 3 2" xfId="6278" xr:uid="{00000000-0005-0000-0000-0000D1260000}"/>
    <cellStyle name="Normal 26 3 3" xfId="14947" xr:uid="{00000000-0005-0000-0000-0000D2260000}"/>
    <cellStyle name="Normal 26 4" xfId="6279" xr:uid="{00000000-0005-0000-0000-0000D3260000}"/>
    <cellStyle name="Normal 26 4 2" xfId="14948" xr:uid="{00000000-0005-0000-0000-0000D4260000}"/>
    <cellStyle name="Normal 26 5" xfId="6280" xr:uid="{00000000-0005-0000-0000-0000D5260000}"/>
    <cellStyle name="Normal 26 5 2" xfId="14949" xr:uid="{00000000-0005-0000-0000-0000D6260000}"/>
    <cellStyle name="Normal 26 6" xfId="6281" xr:uid="{00000000-0005-0000-0000-0000D7260000}"/>
    <cellStyle name="Normal 26 6 2" xfId="14950" xr:uid="{00000000-0005-0000-0000-0000D8260000}"/>
    <cellStyle name="Normal 26 7" xfId="6282" xr:uid="{00000000-0005-0000-0000-0000D9260000}"/>
    <cellStyle name="Normal 26 7 2" xfId="14951" xr:uid="{00000000-0005-0000-0000-0000DA260000}"/>
    <cellStyle name="Normal 26 8" xfId="14952" xr:uid="{00000000-0005-0000-0000-0000DB260000}"/>
    <cellStyle name="Normal 27" xfId="6283" xr:uid="{00000000-0005-0000-0000-0000DC260000}"/>
    <cellStyle name="Normal 27 2" xfId="6284" xr:uid="{00000000-0005-0000-0000-0000DD260000}"/>
    <cellStyle name="Normal 27 2 2" xfId="6285" xr:uid="{00000000-0005-0000-0000-0000DE260000}"/>
    <cellStyle name="Normal 27 2 3" xfId="14953" xr:uid="{00000000-0005-0000-0000-0000DF260000}"/>
    <cellStyle name="Normal 27 3" xfId="6286" xr:uid="{00000000-0005-0000-0000-0000E0260000}"/>
    <cellStyle name="Normal 27 3 2" xfId="6287" xr:uid="{00000000-0005-0000-0000-0000E1260000}"/>
    <cellStyle name="Normal 27 3 3" xfId="14954" xr:uid="{00000000-0005-0000-0000-0000E2260000}"/>
    <cellStyle name="Normal 27 4" xfId="6288" xr:uid="{00000000-0005-0000-0000-0000E3260000}"/>
    <cellStyle name="Normal 27 4 2" xfId="14955" xr:uid="{00000000-0005-0000-0000-0000E4260000}"/>
    <cellStyle name="Normal 27 5" xfId="6289" xr:uid="{00000000-0005-0000-0000-0000E5260000}"/>
    <cellStyle name="Normal 27 5 2" xfId="14956" xr:uid="{00000000-0005-0000-0000-0000E6260000}"/>
    <cellStyle name="Normal 27 6" xfId="6290" xr:uid="{00000000-0005-0000-0000-0000E7260000}"/>
    <cellStyle name="Normal 27 6 2" xfId="14957" xr:uid="{00000000-0005-0000-0000-0000E8260000}"/>
    <cellStyle name="Normal 27 7" xfId="6291" xr:uid="{00000000-0005-0000-0000-0000E9260000}"/>
    <cellStyle name="Normal 27 7 2" xfId="14958" xr:uid="{00000000-0005-0000-0000-0000EA260000}"/>
    <cellStyle name="Normal 27 8" xfId="14959" xr:uid="{00000000-0005-0000-0000-0000EB260000}"/>
    <cellStyle name="Normal 28" xfId="6292" xr:uid="{00000000-0005-0000-0000-0000EC260000}"/>
    <cellStyle name="Normal 28 2" xfId="6293" xr:uid="{00000000-0005-0000-0000-0000ED260000}"/>
    <cellStyle name="Normal 28 2 2" xfId="6294" xr:uid="{00000000-0005-0000-0000-0000EE260000}"/>
    <cellStyle name="Normal 28 2 3" xfId="14960" xr:uid="{00000000-0005-0000-0000-0000EF260000}"/>
    <cellStyle name="Normal 28 3" xfId="6295" xr:uid="{00000000-0005-0000-0000-0000F0260000}"/>
    <cellStyle name="Normal 28 3 2" xfId="6296" xr:uid="{00000000-0005-0000-0000-0000F1260000}"/>
    <cellStyle name="Normal 28 3 3" xfId="14961" xr:uid="{00000000-0005-0000-0000-0000F2260000}"/>
    <cellStyle name="Normal 28 4" xfId="6297" xr:uid="{00000000-0005-0000-0000-0000F3260000}"/>
    <cellStyle name="Normal 28 4 2" xfId="14962" xr:uid="{00000000-0005-0000-0000-0000F4260000}"/>
    <cellStyle name="Normal 28 5" xfId="6298" xr:uid="{00000000-0005-0000-0000-0000F5260000}"/>
    <cellStyle name="Normal 28 5 2" xfId="14963" xr:uid="{00000000-0005-0000-0000-0000F6260000}"/>
    <cellStyle name="Normal 28 6" xfId="6299" xr:uid="{00000000-0005-0000-0000-0000F7260000}"/>
    <cellStyle name="Normal 28 6 2" xfId="14964" xr:uid="{00000000-0005-0000-0000-0000F8260000}"/>
    <cellStyle name="Normal 28 7" xfId="6300" xr:uid="{00000000-0005-0000-0000-0000F9260000}"/>
    <cellStyle name="Normal 28 7 2" xfId="14965" xr:uid="{00000000-0005-0000-0000-0000FA260000}"/>
    <cellStyle name="Normal 28 8" xfId="14966" xr:uid="{00000000-0005-0000-0000-0000FB260000}"/>
    <cellStyle name="Normal 29" xfId="6301" xr:uid="{00000000-0005-0000-0000-0000FC260000}"/>
    <cellStyle name="Normal 29 2" xfId="6302" xr:uid="{00000000-0005-0000-0000-0000FD260000}"/>
    <cellStyle name="Normal 29 2 2" xfId="14967" xr:uid="{00000000-0005-0000-0000-0000FE260000}"/>
    <cellStyle name="Normal 29 3" xfId="6303" xr:uid="{00000000-0005-0000-0000-0000FF260000}"/>
    <cellStyle name="Normal 29 3 2" xfId="14968" xr:uid="{00000000-0005-0000-0000-000000270000}"/>
    <cellStyle name="Normal 29 4" xfId="6304" xr:uid="{00000000-0005-0000-0000-000001270000}"/>
    <cellStyle name="Normal 29 4 2" xfId="14969" xr:uid="{00000000-0005-0000-0000-000002270000}"/>
    <cellStyle name="Normal 29 5" xfId="6305" xr:uid="{00000000-0005-0000-0000-000003270000}"/>
    <cellStyle name="Normal 29 5 2" xfId="14970" xr:uid="{00000000-0005-0000-0000-000004270000}"/>
    <cellStyle name="Normal 29 6" xfId="6306" xr:uid="{00000000-0005-0000-0000-000005270000}"/>
    <cellStyle name="Normal 29 6 2" xfId="14971" xr:uid="{00000000-0005-0000-0000-000006270000}"/>
    <cellStyle name="Normal 29 7" xfId="6307" xr:uid="{00000000-0005-0000-0000-000007270000}"/>
    <cellStyle name="Normal 29 7 2" xfId="14972" xr:uid="{00000000-0005-0000-0000-000008270000}"/>
    <cellStyle name="Normal 3" xfId="52" xr:uid="{00000000-0005-0000-0000-000009270000}"/>
    <cellStyle name="Normal 3 10" xfId="6308" xr:uid="{00000000-0005-0000-0000-00000A270000}"/>
    <cellStyle name="Normal 3 10 2" xfId="6309" xr:uid="{00000000-0005-0000-0000-00000B270000}"/>
    <cellStyle name="Normal 3 10 2 2" xfId="6310" xr:uid="{00000000-0005-0000-0000-00000C270000}"/>
    <cellStyle name="Normal 3 10 3" xfId="6311" xr:uid="{00000000-0005-0000-0000-00000D270000}"/>
    <cellStyle name="Normal 3 10 3 2" xfId="6312" xr:uid="{00000000-0005-0000-0000-00000E270000}"/>
    <cellStyle name="Normal 3 10 4" xfId="6313" xr:uid="{00000000-0005-0000-0000-00000F270000}"/>
    <cellStyle name="Normal 3 10 4 2" xfId="6314" xr:uid="{00000000-0005-0000-0000-000010270000}"/>
    <cellStyle name="Normal 3 10 5" xfId="6315" xr:uid="{00000000-0005-0000-0000-000011270000}"/>
    <cellStyle name="Normal 3 100" xfId="6316" xr:uid="{00000000-0005-0000-0000-000012270000}"/>
    <cellStyle name="Normal 3 100 2" xfId="14973" xr:uid="{00000000-0005-0000-0000-000013270000}"/>
    <cellStyle name="Normal 3 101" xfId="6317" xr:uid="{00000000-0005-0000-0000-000014270000}"/>
    <cellStyle name="Normal 3 101 2" xfId="14974" xr:uid="{00000000-0005-0000-0000-000015270000}"/>
    <cellStyle name="Normal 3 102" xfId="6318" xr:uid="{00000000-0005-0000-0000-000016270000}"/>
    <cellStyle name="Normal 3 102 2" xfId="14975" xr:uid="{00000000-0005-0000-0000-000017270000}"/>
    <cellStyle name="Normal 3 103" xfId="6319" xr:uid="{00000000-0005-0000-0000-000018270000}"/>
    <cellStyle name="Normal 3 103 2" xfId="14976" xr:uid="{00000000-0005-0000-0000-000019270000}"/>
    <cellStyle name="Normal 3 104" xfId="6320" xr:uid="{00000000-0005-0000-0000-00001A270000}"/>
    <cellStyle name="Normal 3 104 2" xfId="6321" xr:uid="{00000000-0005-0000-0000-00001B270000}"/>
    <cellStyle name="Normal 3 105" xfId="6322" xr:uid="{00000000-0005-0000-0000-00001C270000}"/>
    <cellStyle name="Normal 3 105 2" xfId="14977" xr:uid="{00000000-0005-0000-0000-00001D270000}"/>
    <cellStyle name="Normal 3 106" xfId="6323" xr:uid="{00000000-0005-0000-0000-00001E270000}"/>
    <cellStyle name="Normal 3 106 2" xfId="6324" xr:uid="{00000000-0005-0000-0000-00001F270000}"/>
    <cellStyle name="Normal 3 107" xfId="6325" xr:uid="{00000000-0005-0000-0000-000020270000}"/>
    <cellStyle name="Normal 3 107 2" xfId="6326" xr:uid="{00000000-0005-0000-0000-000021270000}"/>
    <cellStyle name="Normal 3 107 2 2" xfId="6327" xr:uid="{00000000-0005-0000-0000-000022270000}"/>
    <cellStyle name="Normal 3 107 2 2 2" xfId="6328" xr:uid="{00000000-0005-0000-0000-000023270000}"/>
    <cellStyle name="Normal 3 107 2 2 3" xfId="14978" xr:uid="{00000000-0005-0000-0000-000024270000}"/>
    <cellStyle name="Normal 3 107 2 3" xfId="6329" xr:uid="{00000000-0005-0000-0000-000025270000}"/>
    <cellStyle name="Normal 3 107 2 3 2" xfId="6330" xr:uid="{00000000-0005-0000-0000-000026270000}"/>
    <cellStyle name="Normal 3 107 2 3 3" xfId="14979" xr:uid="{00000000-0005-0000-0000-000027270000}"/>
    <cellStyle name="Normal 3 107 2 4" xfId="6331" xr:uid="{00000000-0005-0000-0000-000028270000}"/>
    <cellStyle name="Normal 3 107 2 4 2" xfId="6332" xr:uid="{00000000-0005-0000-0000-000029270000}"/>
    <cellStyle name="Normal 3 107 2 4 3" xfId="14980" xr:uid="{00000000-0005-0000-0000-00002A270000}"/>
    <cellStyle name="Normal 3 107 2 5" xfId="6333" xr:uid="{00000000-0005-0000-0000-00002B270000}"/>
    <cellStyle name="Normal 3 107 2 6" xfId="14981" xr:uid="{00000000-0005-0000-0000-00002C270000}"/>
    <cellStyle name="Normal 3 107 3" xfId="6334" xr:uid="{00000000-0005-0000-0000-00002D270000}"/>
    <cellStyle name="Normal 3 107 4" xfId="14982" xr:uid="{00000000-0005-0000-0000-00002E270000}"/>
    <cellStyle name="Normal 3 108" xfId="6335" xr:uid="{00000000-0005-0000-0000-00002F270000}"/>
    <cellStyle name="Normal 3 108 2" xfId="6336" xr:uid="{00000000-0005-0000-0000-000030270000}"/>
    <cellStyle name="Normal 3 109" xfId="6337" xr:uid="{00000000-0005-0000-0000-000031270000}"/>
    <cellStyle name="Normal 3 109 2" xfId="6338" xr:uid="{00000000-0005-0000-0000-000032270000}"/>
    <cellStyle name="Normal 3 109 3" xfId="14983" xr:uid="{00000000-0005-0000-0000-000033270000}"/>
    <cellStyle name="Normal 3 11" xfId="6339" xr:uid="{00000000-0005-0000-0000-000034270000}"/>
    <cellStyle name="Normal 3 11 2" xfId="6340" xr:uid="{00000000-0005-0000-0000-000035270000}"/>
    <cellStyle name="Normal 3 11 2 2" xfId="6341" xr:uid="{00000000-0005-0000-0000-000036270000}"/>
    <cellStyle name="Normal 3 11 3" xfId="6342" xr:uid="{00000000-0005-0000-0000-000037270000}"/>
    <cellStyle name="Normal 3 11 3 2" xfId="6343" xr:uid="{00000000-0005-0000-0000-000038270000}"/>
    <cellStyle name="Normal 3 11 4" xfId="6344" xr:uid="{00000000-0005-0000-0000-000039270000}"/>
    <cellStyle name="Normal 3 11 4 2" xfId="6345" xr:uid="{00000000-0005-0000-0000-00003A270000}"/>
    <cellStyle name="Normal 3 11 5" xfId="6346" xr:uid="{00000000-0005-0000-0000-00003B270000}"/>
    <cellStyle name="Normal 3 110" xfId="6347" xr:uid="{00000000-0005-0000-0000-00003C270000}"/>
    <cellStyle name="Normal 3 110 2" xfId="6348" xr:uid="{00000000-0005-0000-0000-00003D270000}"/>
    <cellStyle name="Normal 3 110 2 2" xfId="6349" xr:uid="{00000000-0005-0000-0000-00003E270000}"/>
    <cellStyle name="Normal 3 110 2 3" xfId="14984" xr:uid="{00000000-0005-0000-0000-00003F270000}"/>
    <cellStyle name="Normal 3 110 3" xfId="6350" xr:uid="{00000000-0005-0000-0000-000040270000}"/>
    <cellStyle name="Normal 3 110 3 2" xfId="6351" xr:uid="{00000000-0005-0000-0000-000041270000}"/>
    <cellStyle name="Normal 3 110 3 3" xfId="14985" xr:uid="{00000000-0005-0000-0000-000042270000}"/>
    <cellStyle name="Normal 3 110 4" xfId="6352" xr:uid="{00000000-0005-0000-0000-000043270000}"/>
    <cellStyle name="Normal 3 110 4 2" xfId="6353" xr:uid="{00000000-0005-0000-0000-000044270000}"/>
    <cellStyle name="Normal 3 110 4 3" xfId="14986" xr:uid="{00000000-0005-0000-0000-000045270000}"/>
    <cellStyle name="Normal 3 110 5" xfId="6354" xr:uid="{00000000-0005-0000-0000-000046270000}"/>
    <cellStyle name="Normal 3 110 6" xfId="14987" xr:uid="{00000000-0005-0000-0000-000047270000}"/>
    <cellStyle name="Normal 3 12" xfId="6355" xr:uid="{00000000-0005-0000-0000-000048270000}"/>
    <cellStyle name="Normal 3 12 2" xfId="6356" xr:uid="{00000000-0005-0000-0000-000049270000}"/>
    <cellStyle name="Normal 3 12 2 2" xfId="6357" xr:uid="{00000000-0005-0000-0000-00004A270000}"/>
    <cellStyle name="Normal 3 12 3" xfId="6358" xr:uid="{00000000-0005-0000-0000-00004B270000}"/>
    <cellStyle name="Normal 3 12 4" xfId="14988" xr:uid="{00000000-0005-0000-0000-00004C270000}"/>
    <cellStyle name="Normal 3 13" xfId="6359" xr:uid="{00000000-0005-0000-0000-00004D270000}"/>
    <cellStyle name="Normal 3 13 2" xfId="6360" xr:uid="{00000000-0005-0000-0000-00004E270000}"/>
    <cellStyle name="Normal 3 13 2 2" xfId="6361" xr:uid="{00000000-0005-0000-0000-00004F270000}"/>
    <cellStyle name="Normal 3 13 3" xfId="6362" xr:uid="{00000000-0005-0000-0000-000050270000}"/>
    <cellStyle name="Normal 3 13 4" xfId="14989" xr:uid="{00000000-0005-0000-0000-000051270000}"/>
    <cellStyle name="Normal 3 14" xfId="6363" xr:uid="{00000000-0005-0000-0000-000052270000}"/>
    <cellStyle name="Normal 3 14 2" xfId="6364" xr:uid="{00000000-0005-0000-0000-000053270000}"/>
    <cellStyle name="Normal 3 14 2 2" xfId="6365" xr:uid="{00000000-0005-0000-0000-000054270000}"/>
    <cellStyle name="Normal 3 14 3" xfId="6366" xr:uid="{00000000-0005-0000-0000-000055270000}"/>
    <cellStyle name="Normal 3 14 4" xfId="14990" xr:uid="{00000000-0005-0000-0000-000056270000}"/>
    <cellStyle name="Normal 3 15" xfId="6367" xr:uid="{00000000-0005-0000-0000-000057270000}"/>
    <cellStyle name="Normal 3 15 2" xfId="6368" xr:uid="{00000000-0005-0000-0000-000058270000}"/>
    <cellStyle name="Normal 3 15 2 2" xfId="6369" xr:uid="{00000000-0005-0000-0000-000059270000}"/>
    <cellStyle name="Normal 3 15 3" xfId="6370" xr:uid="{00000000-0005-0000-0000-00005A270000}"/>
    <cellStyle name="Normal 3 15 4" xfId="14991" xr:uid="{00000000-0005-0000-0000-00005B270000}"/>
    <cellStyle name="Normal 3 16" xfId="6371" xr:uid="{00000000-0005-0000-0000-00005C270000}"/>
    <cellStyle name="Normal 3 16 2" xfId="6372" xr:uid="{00000000-0005-0000-0000-00005D270000}"/>
    <cellStyle name="Normal 3 16 2 2" xfId="6373" xr:uid="{00000000-0005-0000-0000-00005E270000}"/>
    <cellStyle name="Normal 3 16 3" xfId="6374" xr:uid="{00000000-0005-0000-0000-00005F270000}"/>
    <cellStyle name="Normal 3 16 4" xfId="14992" xr:uid="{00000000-0005-0000-0000-000060270000}"/>
    <cellStyle name="Normal 3 17" xfId="6375" xr:uid="{00000000-0005-0000-0000-000061270000}"/>
    <cellStyle name="Normal 3 17 2" xfId="6376" xr:uid="{00000000-0005-0000-0000-000062270000}"/>
    <cellStyle name="Normal 3 17 2 2" xfId="6377" xr:uid="{00000000-0005-0000-0000-000063270000}"/>
    <cellStyle name="Normal 3 17 3" xfId="6378" xr:uid="{00000000-0005-0000-0000-000064270000}"/>
    <cellStyle name="Normal 3 17 4" xfId="14993" xr:uid="{00000000-0005-0000-0000-000065270000}"/>
    <cellStyle name="Normal 3 18" xfId="6379" xr:uid="{00000000-0005-0000-0000-000066270000}"/>
    <cellStyle name="Normal 3 18 2" xfId="6380" xr:uid="{00000000-0005-0000-0000-000067270000}"/>
    <cellStyle name="Normal 3 18 2 2" xfId="6381" xr:uid="{00000000-0005-0000-0000-000068270000}"/>
    <cellStyle name="Normal 3 18 3" xfId="6382" xr:uid="{00000000-0005-0000-0000-000069270000}"/>
    <cellStyle name="Normal 3 18 4" xfId="14994" xr:uid="{00000000-0005-0000-0000-00006A270000}"/>
    <cellStyle name="Normal 3 19" xfId="6383" xr:uid="{00000000-0005-0000-0000-00006B270000}"/>
    <cellStyle name="Normal 3 19 2" xfId="6384" xr:uid="{00000000-0005-0000-0000-00006C270000}"/>
    <cellStyle name="Normal 3 19 2 2" xfId="6385" xr:uid="{00000000-0005-0000-0000-00006D270000}"/>
    <cellStyle name="Normal 3 19 3" xfId="6386" xr:uid="{00000000-0005-0000-0000-00006E270000}"/>
    <cellStyle name="Normal 3 19 4" xfId="14995" xr:uid="{00000000-0005-0000-0000-00006F270000}"/>
    <cellStyle name="Normal 3 2" xfId="6387" xr:uid="{00000000-0005-0000-0000-000070270000}"/>
    <cellStyle name="Normal 3 2 10" xfId="6388" xr:uid="{00000000-0005-0000-0000-000071270000}"/>
    <cellStyle name="Normal 3 2 10 2" xfId="6389" xr:uid="{00000000-0005-0000-0000-000072270000}"/>
    <cellStyle name="Normal 3 2 10 2 2" xfId="6390" xr:uid="{00000000-0005-0000-0000-000073270000}"/>
    <cellStyle name="Normal 3 2 10 2 3" xfId="14996" xr:uid="{00000000-0005-0000-0000-000074270000}"/>
    <cellStyle name="Normal 3 2 10 3" xfId="6391" xr:uid="{00000000-0005-0000-0000-000075270000}"/>
    <cellStyle name="Normal 3 2 10 3 2" xfId="6392" xr:uid="{00000000-0005-0000-0000-000076270000}"/>
    <cellStyle name="Normal 3 2 10 3 3" xfId="14997" xr:uid="{00000000-0005-0000-0000-000077270000}"/>
    <cellStyle name="Normal 3 2 10 4" xfId="6393" xr:uid="{00000000-0005-0000-0000-000078270000}"/>
    <cellStyle name="Normal 3 2 10 5" xfId="14998" xr:uid="{00000000-0005-0000-0000-000079270000}"/>
    <cellStyle name="Normal 3 2 11" xfId="6394" xr:uid="{00000000-0005-0000-0000-00007A270000}"/>
    <cellStyle name="Normal 3 2 11 2" xfId="6395" xr:uid="{00000000-0005-0000-0000-00007B270000}"/>
    <cellStyle name="Normal 3 2 11 2 2" xfId="6396" xr:uid="{00000000-0005-0000-0000-00007C270000}"/>
    <cellStyle name="Normal 3 2 11 2 3" xfId="14999" xr:uid="{00000000-0005-0000-0000-00007D270000}"/>
    <cellStyle name="Normal 3 2 11 3" xfId="6397" xr:uid="{00000000-0005-0000-0000-00007E270000}"/>
    <cellStyle name="Normal 3 2 11 3 2" xfId="6398" xr:uid="{00000000-0005-0000-0000-00007F270000}"/>
    <cellStyle name="Normal 3 2 11 4" xfId="6399" xr:uid="{00000000-0005-0000-0000-000080270000}"/>
    <cellStyle name="Normal 3 2 11 5" xfId="15000" xr:uid="{00000000-0005-0000-0000-000081270000}"/>
    <cellStyle name="Normal 3 2 12" xfId="6400" xr:uid="{00000000-0005-0000-0000-000082270000}"/>
    <cellStyle name="Normal 3 2 12 2" xfId="6401" xr:uid="{00000000-0005-0000-0000-000083270000}"/>
    <cellStyle name="Normal 3 2 12 2 2" xfId="6402" xr:uid="{00000000-0005-0000-0000-000084270000}"/>
    <cellStyle name="Normal 3 2 12 2 3" xfId="15001" xr:uid="{00000000-0005-0000-0000-000085270000}"/>
    <cellStyle name="Normal 3 2 12 3" xfId="6403" xr:uid="{00000000-0005-0000-0000-000086270000}"/>
    <cellStyle name="Normal 3 2 12 3 2" xfId="6404" xr:uid="{00000000-0005-0000-0000-000087270000}"/>
    <cellStyle name="Normal 3 2 12 4" xfId="6405" xr:uid="{00000000-0005-0000-0000-000088270000}"/>
    <cellStyle name="Normal 3 2 12 5" xfId="15002" xr:uid="{00000000-0005-0000-0000-000089270000}"/>
    <cellStyle name="Normal 3 2 13" xfId="6406" xr:uid="{00000000-0005-0000-0000-00008A270000}"/>
    <cellStyle name="Normal 3 2 13 2" xfId="6407" xr:uid="{00000000-0005-0000-0000-00008B270000}"/>
    <cellStyle name="Normal 3 2 13 2 2" xfId="6408" xr:uid="{00000000-0005-0000-0000-00008C270000}"/>
    <cellStyle name="Normal 3 2 13 2 3" xfId="15003" xr:uid="{00000000-0005-0000-0000-00008D270000}"/>
    <cellStyle name="Normal 3 2 13 3" xfId="6409" xr:uid="{00000000-0005-0000-0000-00008E270000}"/>
    <cellStyle name="Normal 3 2 13 4" xfId="15004" xr:uid="{00000000-0005-0000-0000-00008F270000}"/>
    <cellStyle name="Normal 3 2 14" xfId="6410" xr:uid="{00000000-0005-0000-0000-000090270000}"/>
    <cellStyle name="Normal 3 2 14 2" xfId="6411" xr:uid="{00000000-0005-0000-0000-000091270000}"/>
    <cellStyle name="Normal 3 2 14 2 2" xfId="6412" xr:uid="{00000000-0005-0000-0000-000092270000}"/>
    <cellStyle name="Normal 3 2 14 2 3" xfId="15005" xr:uid="{00000000-0005-0000-0000-000093270000}"/>
    <cellStyle name="Normal 3 2 14 3" xfId="6413" xr:uid="{00000000-0005-0000-0000-000094270000}"/>
    <cellStyle name="Normal 3 2 14 4" xfId="15006" xr:uid="{00000000-0005-0000-0000-000095270000}"/>
    <cellStyle name="Normal 3 2 15" xfId="6414" xr:uid="{00000000-0005-0000-0000-000096270000}"/>
    <cellStyle name="Normal 3 2 15 2" xfId="6415" xr:uid="{00000000-0005-0000-0000-000097270000}"/>
    <cellStyle name="Normal 3 2 15 2 2" xfId="6416" xr:uid="{00000000-0005-0000-0000-000098270000}"/>
    <cellStyle name="Normal 3 2 15 2 3" xfId="15007" xr:uid="{00000000-0005-0000-0000-000099270000}"/>
    <cellStyle name="Normal 3 2 15 3" xfId="6417" xr:uid="{00000000-0005-0000-0000-00009A270000}"/>
    <cellStyle name="Normal 3 2 15 4" xfId="15008" xr:uid="{00000000-0005-0000-0000-00009B270000}"/>
    <cellStyle name="Normal 3 2 16" xfId="6418" xr:uid="{00000000-0005-0000-0000-00009C270000}"/>
    <cellStyle name="Normal 3 2 16 2" xfId="6419" xr:uid="{00000000-0005-0000-0000-00009D270000}"/>
    <cellStyle name="Normal 3 2 16 2 2" xfId="6420" xr:uid="{00000000-0005-0000-0000-00009E270000}"/>
    <cellStyle name="Normal 3 2 16 2 3" xfId="15009" xr:uid="{00000000-0005-0000-0000-00009F270000}"/>
    <cellStyle name="Normal 3 2 16 3" xfId="6421" xr:uid="{00000000-0005-0000-0000-0000A0270000}"/>
    <cellStyle name="Normal 3 2 16 4" xfId="15010" xr:uid="{00000000-0005-0000-0000-0000A1270000}"/>
    <cellStyle name="Normal 3 2 17" xfId="6422" xr:uid="{00000000-0005-0000-0000-0000A2270000}"/>
    <cellStyle name="Normal 3 2 17 2" xfId="6423" xr:uid="{00000000-0005-0000-0000-0000A3270000}"/>
    <cellStyle name="Normal 3 2 17 2 2" xfId="6424" xr:uid="{00000000-0005-0000-0000-0000A4270000}"/>
    <cellStyle name="Normal 3 2 17 2 3" xfId="15011" xr:uid="{00000000-0005-0000-0000-0000A5270000}"/>
    <cellStyle name="Normal 3 2 17 3" xfId="6425" xr:uid="{00000000-0005-0000-0000-0000A6270000}"/>
    <cellStyle name="Normal 3 2 17 4" xfId="15012" xr:uid="{00000000-0005-0000-0000-0000A7270000}"/>
    <cellStyle name="Normal 3 2 18" xfId="6426" xr:uid="{00000000-0005-0000-0000-0000A8270000}"/>
    <cellStyle name="Normal 3 2 18 2" xfId="6427" xr:uid="{00000000-0005-0000-0000-0000A9270000}"/>
    <cellStyle name="Normal 3 2 18 3" xfId="15013" xr:uid="{00000000-0005-0000-0000-0000AA270000}"/>
    <cellStyle name="Normal 3 2 19" xfId="6428" xr:uid="{00000000-0005-0000-0000-0000AB270000}"/>
    <cellStyle name="Normal 3 2 19 2" xfId="6429" xr:uid="{00000000-0005-0000-0000-0000AC270000}"/>
    <cellStyle name="Normal 3 2 19 3" xfId="15014" xr:uid="{00000000-0005-0000-0000-0000AD270000}"/>
    <cellStyle name="Normal 3 2 2" xfId="6430" xr:uid="{00000000-0005-0000-0000-0000AE270000}"/>
    <cellStyle name="Normal 3 2 2 10" xfId="6431" xr:uid="{00000000-0005-0000-0000-0000AF270000}"/>
    <cellStyle name="Normal 3 2 2 10 2" xfId="6432" xr:uid="{00000000-0005-0000-0000-0000B0270000}"/>
    <cellStyle name="Normal 3 2 2 11" xfId="6433" xr:uid="{00000000-0005-0000-0000-0000B1270000}"/>
    <cellStyle name="Normal 3 2 2 11 2" xfId="6434" xr:uid="{00000000-0005-0000-0000-0000B2270000}"/>
    <cellStyle name="Normal 3 2 2 12" xfId="6435" xr:uid="{00000000-0005-0000-0000-0000B3270000}"/>
    <cellStyle name="Normal 3 2 2 12 2" xfId="6436" xr:uid="{00000000-0005-0000-0000-0000B4270000}"/>
    <cellStyle name="Normal 3 2 2 13" xfId="6437" xr:uid="{00000000-0005-0000-0000-0000B5270000}"/>
    <cellStyle name="Normal 3 2 2 13 2" xfId="6438" xr:uid="{00000000-0005-0000-0000-0000B6270000}"/>
    <cellStyle name="Normal 3 2 2 14" xfId="6439" xr:uid="{00000000-0005-0000-0000-0000B7270000}"/>
    <cellStyle name="Normal 3 2 2 14 2" xfId="6440" xr:uid="{00000000-0005-0000-0000-0000B8270000}"/>
    <cellStyle name="Normal 3 2 2 15" xfId="6441" xr:uid="{00000000-0005-0000-0000-0000B9270000}"/>
    <cellStyle name="Normal 3 2 2 15 2" xfId="6442" xr:uid="{00000000-0005-0000-0000-0000BA270000}"/>
    <cellStyle name="Normal 3 2 2 16" xfId="6443" xr:uid="{00000000-0005-0000-0000-0000BB270000}"/>
    <cellStyle name="Normal 3 2 2 16 2" xfId="6444" xr:uid="{00000000-0005-0000-0000-0000BC270000}"/>
    <cellStyle name="Normal 3 2 2 17" xfId="6445" xr:uid="{00000000-0005-0000-0000-0000BD270000}"/>
    <cellStyle name="Normal 3 2 2 17 2" xfId="6446" xr:uid="{00000000-0005-0000-0000-0000BE270000}"/>
    <cellStyle name="Normal 3 2 2 18" xfId="6447" xr:uid="{00000000-0005-0000-0000-0000BF270000}"/>
    <cellStyle name="Normal 3 2 2 18 2" xfId="6448" xr:uid="{00000000-0005-0000-0000-0000C0270000}"/>
    <cellStyle name="Normal 3 2 2 18 2 2" xfId="15015" xr:uid="{00000000-0005-0000-0000-0000C1270000}"/>
    <cellStyle name="Normal 3 2 2 18 3" xfId="15016" xr:uid="{00000000-0005-0000-0000-0000C2270000}"/>
    <cellStyle name="Normal 3 2 2 18 4" xfId="15017" xr:uid="{00000000-0005-0000-0000-0000C3270000}"/>
    <cellStyle name="Normal 3 2 2 19" xfId="15018" xr:uid="{00000000-0005-0000-0000-0000C4270000}"/>
    <cellStyle name="Normal 3 2 2 2" xfId="6449" xr:uid="{00000000-0005-0000-0000-0000C5270000}"/>
    <cellStyle name="Normal 3 2 2 2 10" xfId="6450" xr:uid="{00000000-0005-0000-0000-0000C6270000}"/>
    <cellStyle name="Normal 3 2 2 2 10 2" xfId="6451" xr:uid="{00000000-0005-0000-0000-0000C7270000}"/>
    <cellStyle name="Normal 3 2 2 2 10 2 2" xfId="6452" xr:uid="{00000000-0005-0000-0000-0000C8270000}"/>
    <cellStyle name="Normal 3 2 2 2 10 2 3" xfId="15019" xr:uid="{00000000-0005-0000-0000-0000C9270000}"/>
    <cellStyle name="Normal 3 2 2 2 10 3" xfId="6453" xr:uid="{00000000-0005-0000-0000-0000CA270000}"/>
    <cellStyle name="Normal 3 2 2 2 10 4" xfId="15020" xr:uid="{00000000-0005-0000-0000-0000CB270000}"/>
    <cellStyle name="Normal 3 2 2 2 11" xfId="6454" xr:uid="{00000000-0005-0000-0000-0000CC270000}"/>
    <cellStyle name="Normal 3 2 2 2 11 2" xfId="6455" xr:uid="{00000000-0005-0000-0000-0000CD270000}"/>
    <cellStyle name="Normal 3 2 2 2 11 2 2" xfId="6456" xr:uid="{00000000-0005-0000-0000-0000CE270000}"/>
    <cellStyle name="Normal 3 2 2 2 11 2 3" xfId="15021" xr:uid="{00000000-0005-0000-0000-0000CF270000}"/>
    <cellStyle name="Normal 3 2 2 2 11 3" xfId="6457" xr:uid="{00000000-0005-0000-0000-0000D0270000}"/>
    <cellStyle name="Normal 3 2 2 2 11 4" xfId="15022" xr:uid="{00000000-0005-0000-0000-0000D1270000}"/>
    <cellStyle name="Normal 3 2 2 2 12" xfId="6458" xr:uid="{00000000-0005-0000-0000-0000D2270000}"/>
    <cellStyle name="Normal 3 2 2 2 12 2" xfId="6459" xr:uid="{00000000-0005-0000-0000-0000D3270000}"/>
    <cellStyle name="Normal 3 2 2 2 12 2 2" xfId="6460" xr:uid="{00000000-0005-0000-0000-0000D4270000}"/>
    <cellStyle name="Normal 3 2 2 2 12 2 3" xfId="15023" xr:uid="{00000000-0005-0000-0000-0000D5270000}"/>
    <cellStyle name="Normal 3 2 2 2 12 3" xfId="6461" xr:uid="{00000000-0005-0000-0000-0000D6270000}"/>
    <cellStyle name="Normal 3 2 2 2 12 4" xfId="15024" xr:uid="{00000000-0005-0000-0000-0000D7270000}"/>
    <cellStyle name="Normal 3 2 2 2 13" xfId="6462" xr:uid="{00000000-0005-0000-0000-0000D8270000}"/>
    <cellStyle name="Normal 3 2 2 2 13 2" xfId="6463" xr:uid="{00000000-0005-0000-0000-0000D9270000}"/>
    <cellStyle name="Normal 3 2 2 2 13 2 2" xfId="6464" xr:uid="{00000000-0005-0000-0000-0000DA270000}"/>
    <cellStyle name="Normal 3 2 2 2 13 2 3" xfId="15025" xr:uid="{00000000-0005-0000-0000-0000DB270000}"/>
    <cellStyle name="Normal 3 2 2 2 13 3" xfId="6465" xr:uid="{00000000-0005-0000-0000-0000DC270000}"/>
    <cellStyle name="Normal 3 2 2 2 13 4" xfId="15026" xr:uid="{00000000-0005-0000-0000-0000DD270000}"/>
    <cellStyle name="Normal 3 2 2 2 14" xfId="6466" xr:uid="{00000000-0005-0000-0000-0000DE270000}"/>
    <cellStyle name="Normal 3 2 2 2 14 2" xfId="6467" xr:uid="{00000000-0005-0000-0000-0000DF270000}"/>
    <cellStyle name="Normal 3 2 2 2 14 2 2" xfId="6468" xr:uid="{00000000-0005-0000-0000-0000E0270000}"/>
    <cellStyle name="Normal 3 2 2 2 14 2 3" xfId="15027" xr:uid="{00000000-0005-0000-0000-0000E1270000}"/>
    <cellStyle name="Normal 3 2 2 2 14 3" xfId="6469" xr:uid="{00000000-0005-0000-0000-0000E2270000}"/>
    <cellStyle name="Normal 3 2 2 2 14 4" xfId="15028" xr:uid="{00000000-0005-0000-0000-0000E3270000}"/>
    <cellStyle name="Normal 3 2 2 2 15" xfId="6470" xr:uid="{00000000-0005-0000-0000-0000E4270000}"/>
    <cellStyle name="Normal 3 2 2 2 15 2" xfId="6471" xr:uid="{00000000-0005-0000-0000-0000E5270000}"/>
    <cellStyle name="Normal 3 2 2 2 15 2 2" xfId="6472" xr:uid="{00000000-0005-0000-0000-0000E6270000}"/>
    <cellStyle name="Normal 3 2 2 2 15 2 3" xfId="15029" xr:uid="{00000000-0005-0000-0000-0000E7270000}"/>
    <cellStyle name="Normal 3 2 2 2 15 3" xfId="6473" xr:uid="{00000000-0005-0000-0000-0000E8270000}"/>
    <cellStyle name="Normal 3 2 2 2 15 4" xfId="15030" xr:uid="{00000000-0005-0000-0000-0000E9270000}"/>
    <cellStyle name="Normal 3 2 2 2 16" xfId="6474" xr:uid="{00000000-0005-0000-0000-0000EA270000}"/>
    <cellStyle name="Normal 3 2 2 2 16 2" xfId="6475" xr:uid="{00000000-0005-0000-0000-0000EB270000}"/>
    <cellStyle name="Normal 3 2 2 2 16 3" xfId="15031" xr:uid="{00000000-0005-0000-0000-0000EC270000}"/>
    <cellStyle name="Normal 3 2 2 2 17" xfId="6476" xr:uid="{00000000-0005-0000-0000-0000ED270000}"/>
    <cellStyle name="Normal 3 2 2 2 17 2" xfId="6477" xr:uid="{00000000-0005-0000-0000-0000EE270000}"/>
    <cellStyle name="Normal 3 2 2 2 17 3" xfId="15032" xr:uid="{00000000-0005-0000-0000-0000EF270000}"/>
    <cellStyle name="Normal 3 2 2 2 18" xfId="6478" xr:uid="{00000000-0005-0000-0000-0000F0270000}"/>
    <cellStyle name="Normal 3 2 2 2 19" xfId="15033" xr:uid="{00000000-0005-0000-0000-0000F1270000}"/>
    <cellStyle name="Normal 3 2 2 2 2" xfId="6479" xr:uid="{00000000-0005-0000-0000-0000F2270000}"/>
    <cellStyle name="Normal 3 2 2 2 2 2" xfId="6480" xr:uid="{00000000-0005-0000-0000-0000F3270000}"/>
    <cellStyle name="Normal 3 2 2 2 2 2 2" xfId="6481" xr:uid="{00000000-0005-0000-0000-0000F4270000}"/>
    <cellStyle name="Normal 3 2 2 2 2 2 2 2" xfId="6482" xr:uid="{00000000-0005-0000-0000-0000F5270000}"/>
    <cellStyle name="Normal 3 2 2 2 2 2 2 2 2" xfId="6483" xr:uid="{00000000-0005-0000-0000-0000F6270000}"/>
    <cellStyle name="Normal 3 2 2 2 2 2 2 2 3" xfId="15034" xr:uid="{00000000-0005-0000-0000-0000F7270000}"/>
    <cellStyle name="Normal 3 2 2 2 2 2 2 3" xfId="6484" xr:uid="{00000000-0005-0000-0000-0000F8270000}"/>
    <cellStyle name="Normal 3 2 2 2 2 2 2 4" xfId="15035" xr:uid="{00000000-0005-0000-0000-0000F9270000}"/>
    <cellStyle name="Normal 3 2 2 2 2 2 3" xfId="6485" xr:uid="{00000000-0005-0000-0000-0000FA270000}"/>
    <cellStyle name="Normal 3 2 2 2 2 2 3 2" xfId="6486" xr:uid="{00000000-0005-0000-0000-0000FB270000}"/>
    <cellStyle name="Normal 3 2 2 2 2 2 3 2 2" xfId="6487" xr:uid="{00000000-0005-0000-0000-0000FC270000}"/>
    <cellStyle name="Normal 3 2 2 2 2 2 3 2 3" xfId="15036" xr:uid="{00000000-0005-0000-0000-0000FD270000}"/>
    <cellStyle name="Normal 3 2 2 2 2 2 3 3" xfId="6488" xr:uid="{00000000-0005-0000-0000-0000FE270000}"/>
    <cellStyle name="Normal 3 2 2 2 2 2 3 4" xfId="15037" xr:uid="{00000000-0005-0000-0000-0000FF270000}"/>
    <cellStyle name="Normal 3 2 2 2 2 2 4" xfId="6489" xr:uid="{00000000-0005-0000-0000-000000280000}"/>
    <cellStyle name="Normal 3 2 2 2 2 2 4 2" xfId="6490" xr:uid="{00000000-0005-0000-0000-000001280000}"/>
    <cellStyle name="Normal 3 2 2 2 2 2 4 2 2" xfId="6491" xr:uid="{00000000-0005-0000-0000-000002280000}"/>
    <cellStyle name="Normal 3 2 2 2 2 2 4 2 3" xfId="15038" xr:uid="{00000000-0005-0000-0000-000003280000}"/>
    <cellStyle name="Normal 3 2 2 2 2 2 4 3" xfId="6492" xr:uid="{00000000-0005-0000-0000-000004280000}"/>
    <cellStyle name="Normal 3 2 2 2 2 2 4 4" xfId="15039" xr:uid="{00000000-0005-0000-0000-000005280000}"/>
    <cellStyle name="Normal 3 2 2 2 2 2 5" xfId="6493" xr:uid="{00000000-0005-0000-0000-000006280000}"/>
    <cellStyle name="Normal 3 2 2 2 2 2 5 2" xfId="6494" xr:uid="{00000000-0005-0000-0000-000007280000}"/>
    <cellStyle name="Normal 3 2 2 2 2 2 5 2 2" xfId="6495" xr:uid="{00000000-0005-0000-0000-000008280000}"/>
    <cellStyle name="Normal 3 2 2 2 2 2 5 2 3" xfId="15040" xr:uid="{00000000-0005-0000-0000-000009280000}"/>
    <cellStyle name="Normal 3 2 2 2 2 2 5 3" xfId="6496" xr:uid="{00000000-0005-0000-0000-00000A280000}"/>
    <cellStyle name="Normal 3 2 2 2 2 2 5 4" xfId="15041" xr:uid="{00000000-0005-0000-0000-00000B280000}"/>
    <cellStyle name="Normal 3 2 2 2 2 2 6" xfId="6497" xr:uid="{00000000-0005-0000-0000-00000C280000}"/>
    <cellStyle name="Normal 3 2 2 2 2 3" xfId="6498" xr:uid="{00000000-0005-0000-0000-00000D280000}"/>
    <cellStyle name="Normal 3 2 2 2 2 3 2" xfId="6499" xr:uid="{00000000-0005-0000-0000-00000E280000}"/>
    <cellStyle name="Normal 3 2 2 2 2 4" xfId="6500" xr:uid="{00000000-0005-0000-0000-00000F280000}"/>
    <cellStyle name="Normal 3 2 2 2 2 4 2" xfId="6501" xr:uid="{00000000-0005-0000-0000-000010280000}"/>
    <cellStyle name="Normal 3 2 2 2 2 5" xfId="6502" xr:uid="{00000000-0005-0000-0000-000011280000}"/>
    <cellStyle name="Normal 3 2 2 2 2 5 2" xfId="6503" xr:uid="{00000000-0005-0000-0000-000012280000}"/>
    <cellStyle name="Normal 3 2 2 2 2 6" xfId="6504" xr:uid="{00000000-0005-0000-0000-000013280000}"/>
    <cellStyle name="Normal 3 2 2 2 2 6 2" xfId="6505" xr:uid="{00000000-0005-0000-0000-000014280000}"/>
    <cellStyle name="Normal 3 2 2 2 2 6 3" xfId="15042" xr:uid="{00000000-0005-0000-0000-000015280000}"/>
    <cellStyle name="Normal 3 2 2 2 2 7" xfId="6506" xr:uid="{00000000-0005-0000-0000-000016280000}"/>
    <cellStyle name="Normal 3 2 2 2 2 8" xfId="15043" xr:uid="{00000000-0005-0000-0000-000017280000}"/>
    <cellStyle name="Normal 3 2 2 2 3" xfId="6507" xr:uid="{00000000-0005-0000-0000-000018280000}"/>
    <cellStyle name="Normal 3 2 2 2 3 2" xfId="6508" xr:uid="{00000000-0005-0000-0000-000019280000}"/>
    <cellStyle name="Normal 3 2 2 2 3 2 2" xfId="6509" xr:uid="{00000000-0005-0000-0000-00001A280000}"/>
    <cellStyle name="Normal 3 2 2 2 3 2 3" xfId="15044" xr:uid="{00000000-0005-0000-0000-00001B280000}"/>
    <cellStyle name="Normal 3 2 2 2 3 3" xfId="6510" xr:uid="{00000000-0005-0000-0000-00001C280000}"/>
    <cellStyle name="Normal 3 2 2 2 3 4" xfId="15045" xr:uid="{00000000-0005-0000-0000-00001D280000}"/>
    <cellStyle name="Normal 3 2 2 2 4" xfId="6511" xr:uid="{00000000-0005-0000-0000-00001E280000}"/>
    <cellStyle name="Normal 3 2 2 2 4 2" xfId="6512" xr:uid="{00000000-0005-0000-0000-00001F280000}"/>
    <cellStyle name="Normal 3 2 2 2 4 2 2" xfId="6513" xr:uid="{00000000-0005-0000-0000-000020280000}"/>
    <cellStyle name="Normal 3 2 2 2 4 2 3" xfId="15046" xr:uid="{00000000-0005-0000-0000-000021280000}"/>
    <cellStyle name="Normal 3 2 2 2 4 3" xfId="6514" xr:uid="{00000000-0005-0000-0000-000022280000}"/>
    <cellStyle name="Normal 3 2 2 2 4 4" xfId="15047" xr:uid="{00000000-0005-0000-0000-000023280000}"/>
    <cellStyle name="Normal 3 2 2 2 5" xfId="6515" xr:uid="{00000000-0005-0000-0000-000024280000}"/>
    <cellStyle name="Normal 3 2 2 2 5 2" xfId="6516" xr:uid="{00000000-0005-0000-0000-000025280000}"/>
    <cellStyle name="Normal 3 2 2 2 5 2 2" xfId="6517" xr:uid="{00000000-0005-0000-0000-000026280000}"/>
    <cellStyle name="Normal 3 2 2 2 5 2 3" xfId="15048" xr:uid="{00000000-0005-0000-0000-000027280000}"/>
    <cellStyle name="Normal 3 2 2 2 5 3" xfId="6518" xr:uid="{00000000-0005-0000-0000-000028280000}"/>
    <cellStyle name="Normal 3 2 2 2 5 4" xfId="15049" xr:uid="{00000000-0005-0000-0000-000029280000}"/>
    <cellStyle name="Normal 3 2 2 2 6" xfId="6519" xr:uid="{00000000-0005-0000-0000-00002A280000}"/>
    <cellStyle name="Normal 3 2 2 2 6 2" xfId="6520" xr:uid="{00000000-0005-0000-0000-00002B280000}"/>
    <cellStyle name="Normal 3 2 2 2 6 2 2" xfId="6521" xr:uid="{00000000-0005-0000-0000-00002C280000}"/>
    <cellStyle name="Normal 3 2 2 2 6 2 3" xfId="15050" xr:uid="{00000000-0005-0000-0000-00002D280000}"/>
    <cellStyle name="Normal 3 2 2 2 6 3" xfId="6522" xr:uid="{00000000-0005-0000-0000-00002E280000}"/>
    <cellStyle name="Normal 3 2 2 2 6 4" xfId="15051" xr:uid="{00000000-0005-0000-0000-00002F280000}"/>
    <cellStyle name="Normal 3 2 2 2 7" xfId="6523" xr:uid="{00000000-0005-0000-0000-000030280000}"/>
    <cellStyle name="Normal 3 2 2 2 7 2" xfId="6524" xr:uid="{00000000-0005-0000-0000-000031280000}"/>
    <cellStyle name="Normal 3 2 2 2 7 2 2" xfId="6525" xr:uid="{00000000-0005-0000-0000-000032280000}"/>
    <cellStyle name="Normal 3 2 2 2 7 2 3" xfId="15052" xr:uid="{00000000-0005-0000-0000-000033280000}"/>
    <cellStyle name="Normal 3 2 2 2 7 3" xfId="6526" xr:uid="{00000000-0005-0000-0000-000034280000}"/>
    <cellStyle name="Normal 3 2 2 2 7 4" xfId="15053" xr:uid="{00000000-0005-0000-0000-000035280000}"/>
    <cellStyle name="Normal 3 2 2 2 8" xfId="6527" xr:uid="{00000000-0005-0000-0000-000036280000}"/>
    <cellStyle name="Normal 3 2 2 2 8 2" xfId="6528" xr:uid="{00000000-0005-0000-0000-000037280000}"/>
    <cellStyle name="Normal 3 2 2 2 8 2 2" xfId="6529" xr:uid="{00000000-0005-0000-0000-000038280000}"/>
    <cellStyle name="Normal 3 2 2 2 8 2 3" xfId="15054" xr:uid="{00000000-0005-0000-0000-000039280000}"/>
    <cellStyle name="Normal 3 2 2 2 8 3" xfId="6530" xr:uid="{00000000-0005-0000-0000-00003A280000}"/>
    <cellStyle name="Normal 3 2 2 2 8 4" xfId="15055" xr:uid="{00000000-0005-0000-0000-00003B280000}"/>
    <cellStyle name="Normal 3 2 2 2 9" xfId="6531" xr:uid="{00000000-0005-0000-0000-00003C280000}"/>
    <cellStyle name="Normal 3 2 2 2 9 2" xfId="6532" xr:uid="{00000000-0005-0000-0000-00003D280000}"/>
    <cellStyle name="Normal 3 2 2 2 9 2 2" xfId="6533" xr:uid="{00000000-0005-0000-0000-00003E280000}"/>
    <cellStyle name="Normal 3 2 2 2 9 2 3" xfId="15056" xr:uid="{00000000-0005-0000-0000-00003F280000}"/>
    <cellStyle name="Normal 3 2 2 2 9 3" xfId="6534" xr:uid="{00000000-0005-0000-0000-000040280000}"/>
    <cellStyle name="Normal 3 2 2 2 9 4" xfId="15057" xr:uid="{00000000-0005-0000-0000-000041280000}"/>
    <cellStyle name="Normal 3 2 2 3" xfId="6535" xr:uid="{00000000-0005-0000-0000-000042280000}"/>
    <cellStyle name="Normal 3 2 2 3 2" xfId="6536" xr:uid="{00000000-0005-0000-0000-000043280000}"/>
    <cellStyle name="Normal 3 2 2 3 2 2" xfId="6537" xr:uid="{00000000-0005-0000-0000-000044280000}"/>
    <cellStyle name="Normal 3 2 2 3 3" xfId="6538" xr:uid="{00000000-0005-0000-0000-000045280000}"/>
    <cellStyle name="Normal 3 2 2 3 3 2" xfId="6539" xr:uid="{00000000-0005-0000-0000-000046280000}"/>
    <cellStyle name="Normal 3 2 2 3 3 3" xfId="15058" xr:uid="{00000000-0005-0000-0000-000047280000}"/>
    <cellStyle name="Normal 3 2 2 3 4" xfId="6540" xr:uid="{00000000-0005-0000-0000-000048280000}"/>
    <cellStyle name="Normal 3 2 2 4" xfId="6541" xr:uid="{00000000-0005-0000-0000-000049280000}"/>
    <cellStyle name="Normal 3 2 2 4 2" xfId="6542" xr:uid="{00000000-0005-0000-0000-00004A280000}"/>
    <cellStyle name="Normal 3 2 2 4 2 2" xfId="6543" xr:uid="{00000000-0005-0000-0000-00004B280000}"/>
    <cellStyle name="Normal 3 2 2 4 3" xfId="6544" xr:uid="{00000000-0005-0000-0000-00004C280000}"/>
    <cellStyle name="Normal 3 2 2 5" xfId="6545" xr:uid="{00000000-0005-0000-0000-00004D280000}"/>
    <cellStyle name="Normal 3 2 2 5 2" xfId="6546" xr:uid="{00000000-0005-0000-0000-00004E280000}"/>
    <cellStyle name="Normal 3 2 2 6" xfId="6547" xr:uid="{00000000-0005-0000-0000-00004F280000}"/>
    <cellStyle name="Normal 3 2 2 6 2" xfId="6548" xr:uid="{00000000-0005-0000-0000-000050280000}"/>
    <cellStyle name="Normal 3 2 2 7" xfId="6549" xr:uid="{00000000-0005-0000-0000-000051280000}"/>
    <cellStyle name="Normal 3 2 2 7 2" xfId="6550" xr:uid="{00000000-0005-0000-0000-000052280000}"/>
    <cellStyle name="Normal 3 2 2 8" xfId="6551" xr:uid="{00000000-0005-0000-0000-000053280000}"/>
    <cellStyle name="Normal 3 2 2 8 2" xfId="6552" xr:uid="{00000000-0005-0000-0000-000054280000}"/>
    <cellStyle name="Normal 3 2 2 9" xfId="6553" xr:uid="{00000000-0005-0000-0000-000055280000}"/>
    <cellStyle name="Normal 3 2 2 9 2" xfId="6554" xr:uid="{00000000-0005-0000-0000-000056280000}"/>
    <cellStyle name="Normal 3 2 20" xfId="6555" xr:uid="{00000000-0005-0000-0000-000057280000}"/>
    <cellStyle name="Normal 3 2 20 2" xfId="6556" xr:uid="{00000000-0005-0000-0000-000058280000}"/>
    <cellStyle name="Normal 3 2 20 3" xfId="6557" xr:uid="{00000000-0005-0000-0000-000059280000}"/>
    <cellStyle name="Normal 3 2 20 3 2" xfId="15059" xr:uid="{00000000-0005-0000-0000-00005A280000}"/>
    <cellStyle name="Normal 3 2 20 4" xfId="15060" xr:uid="{00000000-0005-0000-0000-00005B280000}"/>
    <cellStyle name="Normal 3 2 21" xfId="6558" xr:uid="{00000000-0005-0000-0000-00005C280000}"/>
    <cellStyle name="Normal 3 2 21 2" xfId="6559" xr:uid="{00000000-0005-0000-0000-00005D280000}"/>
    <cellStyle name="Normal 3 2 21 3" xfId="15061" xr:uid="{00000000-0005-0000-0000-00005E280000}"/>
    <cellStyle name="Normal 3 2 22" xfId="15062" xr:uid="{00000000-0005-0000-0000-00005F280000}"/>
    <cellStyle name="Normal 3 2 3" xfId="6560" xr:uid="{00000000-0005-0000-0000-000060280000}"/>
    <cellStyle name="Normal 3 2 3 2" xfId="6561" xr:uid="{00000000-0005-0000-0000-000061280000}"/>
    <cellStyle name="Normal 3 2 3 2 2" xfId="6562" xr:uid="{00000000-0005-0000-0000-000062280000}"/>
    <cellStyle name="Normal 3 2 3 2 3" xfId="15063" xr:uid="{00000000-0005-0000-0000-000063280000}"/>
    <cellStyle name="Normal 3 2 3 3" xfId="6563" xr:uid="{00000000-0005-0000-0000-000064280000}"/>
    <cellStyle name="Normal 3 2 3 4" xfId="6564" xr:uid="{00000000-0005-0000-0000-000065280000}"/>
    <cellStyle name="Normal 3 2 3 4 2" xfId="15064" xr:uid="{00000000-0005-0000-0000-000066280000}"/>
    <cellStyle name="Normal 3 2 3 5" xfId="15065" xr:uid="{00000000-0005-0000-0000-000067280000}"/>
    <cellStyle name="Normal 3 2 4" xfId="6565" xr:uid="{00000000-0005-0000-0000-000068280000}"/>
    <cellStyle name="Normal 3 2 4 2" xfId="6566" xr:uid="{00000000-0005-0000-0000-000069280000}"/>
    <cellStyle name="Normal 3 2 4 2 2" xfId="6567" xr:uid="{00000000-0005-0000-0000-00006A280000}"/>
    <cellStyle name="Normal 3 2 4 2 3" xfId="15066" xr:uid="{00000000-0005-0000-0000-00006B280000}"/>
    <cellStyle name="Normal 3 2 4 3" xfId="6568" xr:uid="{00000000-0005-0000-0000-00006C280000}"/>
    <cellStyle name="Normal 3 2 4 4" xfId="15067" xr:uid="{00000000-0005-0000-0000-00006D280000}"/>
    <cellStyle name="Normal 3 2 5" xfId="6569" xr:uid="{00000000-0005-0000-0000-00006E280000}"/>
    <cellStyle name="Normal 3 2 5 2" xfId="6570" xr:uid="{00000000-0005-0000-0000-00006F280000}"/>
    <cellStyle name="Normal 3 2 5 2 2" xfId="6571" xr:uid="{00000000-0005-0000-0000-000070280000}"/>
    <cellStyle name="Normal 3 2 5 2 3" xfId="15068" xr:uid="{00000000-0005-0000-0000-000071280000}"/>
    <cellStyle name="Normal 3 2 5 3" xfId="6572" xr:uid="{00000000-0005-0000-0000-000072280000}"/>
    <cellStyle name="Normal 3 2 5 4" xfId="15069" xr:uid="{00000000-0005-0000-0000-000073280000}"/>
    <cellStyle name="Normal 3 2 6" xfId="6573" xr:uid="{00000000-0005-0000-0000-000074280000}"/>
    <cellStyle name="Normal 3 2 6 2" xfId="6574" xr:uid="{00000000-0005-0000-0000-000075280000}"/>
    <cellStyle name="Normal 3 2 6 2 2" xfId="6575" xr:uid="{00000000-0005-0000-0000-000076280000}"/>
    <cellStyle name="Normal 3 2 6 2 3" xfId="15070" xr:uid="{00000000-0005-0000-0000-000077280000}"/>
    <cellStyle name="Normal 3 2 6 3" xfId="6576" xr:uid="{00000000-0005-0000-0000-000078280000}"/>
    <cellStyle name="Normal 3 2 6 4" xfId="15071" xr:uid="{00000000-0005-0000-0000-000079280000}"/>
    <cellStyle name="Normal 3 2 7" xfId="6577" xr:uid="{00000000-0005-0000-0000-00007A280000}"/>
    <cellStyle name="Normal 3 2 7 2" xfId="6578" xr:uid="{00000000-0005-0000-0000-00007B280000}"/>
    <cellStyle name="Normal 3 2 7 2 2" xfId="6579" xr:uid="{00000000-0005-0000-0000-00007C280000}"/>
    <cellStyle name="Normal 3 2 7 2 3" xfId="15072" xr:uid="{00000000-0005-0000-0000-00007D280000}"/>
    <cellStyle name="Normal 3 2 7 3" xfId="6580" xr:uid="{00000000-0005-0000-0000-00007E280000}"/>
    <cellStyle name="Normal 3 2 7 4" xfId="15073" xr:uid="{00000000-0005-0000-0000-00007F280000}"/>
    <cellStyle name="Normal 3 2 8" xfId="6581" xr:uid="{00000000-0005-0000-0000-000080280000}"/>
    <cellStyle name="Normal 3 2 8 2" xfId="6582" xr:uid="{00000000-0005-0000-0000-000081280000}"/>
    <cellStyle name="Normal 3 2 8 2 2" xfId="6583" xr:uid="{00000000-0005-0000-0000-000082280000}"/>
    <cellStyle name="Normal 3 2 8 2 3" xfId="15074" xr:uid="{00000000-0005-0000-0000-000083280000}"/>
    <cellStyle name="Normal 3 2 8 3" xfId="6584" xr:uid="{00000000-0005-0000-0000-000084280000}"/>
    <cellStyle name="Normal 3 2 8 4" xfId="15075" xr:uid="{00000000-0005-0000-0000-000085280000}"/>
    <cellStyle name="Normal 3 2 9" xfId="6585" xr:uid="{00000000-0005-0000-0000-000086280000}"/>
    <cellStyle name="Normal 3 2 9 2" xfId="6586" xr:uid="{00000000-0005-0000-0000-000087280000}"/>
    <cellStyle name="Normal 3 2 9 2 2" xfId="6587" xr:uid="{00000000-0005-0000-0000-000088280000}"/>
    <cellStyle name="Normal 3 2 9 2 3" xfId="15076" xr:uid="{00000000-0005-0000-0000-000089280000}"/>
    <cellStyle name="Normal 3 2 9 3" xfId="6588" xr:uid="{00000000-0005-0000-0000-00008A280000}"/>
    <cellStyle name="Normal 3 2 9 4" xfId="15077" xr:uid="{00000000-0005-0000-0000-00008B280000}"/>
    <cellStyle name="Normal 3 2_Avera Rebuttal Analyses" xfId="11329" xr:uid="{00000000-0005-0000-0000-00008C280000}"/>
    <cellStyle name="Normal 3 20" xfId="6589" xr:uid="{00000000-0005-0000-0000-00008D280000}"/>
    <cellStyle name="Normal 3 20 2" xfId="6590" xr:uid="{00000000-0005-0000-0000-00008E280000}"/>
    <cellStyle name="Normal 3 20 2 2" xfId="6591" xr:uid="{00000000-0005-0000-0000-00008F280000}"/>
    <cellStyle name="Normal 3 20 3" xfId="6592" xr:uid="{00000000-0005-0000-0000-000090280000}"/>
    <cellStyle name="Normal 3 20 3 2" xfId="6593" xr:uid="{00000000-0005-0000-0000-000091280000}"/>
    <cellStyle name="Normal 3 20 4" xfId="6594" xr:uid="{00000000-0005-0000-0000-000092280000}"/>
    <cellStyle name="Normal 3 20 5" xfId="15078" xr:uid="{00000000-0005-0000-0000-000093280000}"/>
    <cellStyle name="Normal 3 21" xfId="6595" xr:uid="{00000000-0005-0000-0000-000094280000}"/>
    <cellStyle name="Normal 3 21 2" xfId="6596" xr:uid="{00000000-0005-0000-0000-000095280000}"/>
    <cellStyle name="Normal 3 21 3" xfId="15079" xr:uid="{00000000-0005-0000-0000-000096280000}"/>
    <cellStyle name="Normal 3 22" xfId="6597" xr:uid="{00000000-0005-0000-0000-000097280000}"/>
    <cellStyle name="Normal 3 22 2" xfId="6598" xr:uid="{00000000-0005-0000-0000-000098280000}"/>
    <cellStyle name="Normal 3 23" xfId="6599" xr:uid="{00000000-0005-0000-0000-000099280000}"/>
    <cellStyle name="Normal 3 23 2" xfId="15080" xr:uid="{00000000-0005-0000-0000-00009A280000}"/>
    <cellStyle name="Normal 3 24" xfId="6600" xr:uid="{00000000-0005-0000-0000-00009B280000}"/>
    <cellStyle name="Normal 3 24 2" xfId="15081" xr:uid="{00000000-0005-0000-0000-00009C280000}"/>
    <cellStyle name="Normal 3 25" xfId="6601" xr:uid="{00000000-0005-0000-0000-00009D280000}"/>
    <cellStyle name="Normal 3 25 2" xfId="15082" xr:uid="{00000000-0005-0000-0000-00009E280000}"/>
    <cellStyle name="Normal 3 26" xfId="6602" xr:uid="{00000000-0005-0000-0000-00009F280000}"/>
    <cellStyle name="Normal 3 26 2" xfId="15083" xr:uid="{00000000-0005-0000-0000-0000A0280000}"/>
    <cellStyle name="Normal 3 27" xfId="6603" xr:uid="{00000000-0005-0000-0000-0000A1280000}"/>
    <cellStyle name="Normal 3 27 2" xfId="15084" xr:uid="{00000000-0005-0000-0000-0000A2280000}"/>
    <cellStyle name="Normal 3 28" xfId="6604" xr:uid="{00000000-0005-0000-0000-0000A3280000}"/>
    <cellStyle name="Normal 3 28 2" xfId="15085" xr:uid="{00000000-0005-0000-0000-0000A4280000}"/>
    <cellStyle name="Normal 3 29" xfId="6605" xr:uid="{00000000-0005-0000-0000-0000A5280000}"/>
    <cellStyle name="Normal 3 29 2" xfId="15086" xr:uid="{00000000-0005-0000-0000-0000A6280000}"/>
    <cellStyle name="Normal 3 3" xfId="6606" xr:uid="{00000000-0005-0000-0000-0000A7280000}"/>
    <cellStyle name="Normal 3 3 2" xfId="6607" xr:uid="{00000000-0005-0000-0000-0000A8280000}"/>
    <cellStyle name="Normal 3 3 2 2" xfId="6608" xr:uid="{00000000-0005-0000-0000-0000A9280000}"/>
    <cellStyle name="Normal 3 3 2 2 2" xfId="6609" xr:uid="{00000000-0005-0000-0000-0000AA280000}"/>
    <cellStyle name="Normal 3 3 2 2 2 2" xfId="6610" xr:uid="{00000000-0005-0000-0000-0000AB280000}"/>
    <cellStyle name="Normal 3 3 2 2 2 2 2" xfId="6611" xr:uid="{00000000-0005-0000-0000-0000AC280000}"/>
    <cellStyle name="Normal 3 3 2 2 2 3" xfId="6612" xr:uid="{00000000-0005-0000-0000-0000AD280000}"/>
    <cellStyle name="Normal 3 3 2 2 3" xfId="6613" xr:uid="{00000000-0005-0000-0000-0000AE280000}"/>
    <cellStyle name="Normal 3 3 2 2 3 2" xfId="6614" xr:uid="{00000000-0005-0000-0000-0000AF280000}"/>
    <cellStyle name="Normal 3 3 2 2 4" xfId="6615" xr:uid="{00000000-0005-0000-0000-0000B0280000}"/>
    <cellStyle name="Normal 3 3 2 2 4 2" xfId="6616" xr:uid="{00000000-0005-0000-0000-0000B1280000}"/>
    <cellStyle name="Normal 3 3 2 2 5" xfId="6617" xr:uid="{00000000-0005-0000-0000-0000B2280000}"/>
    <cellStyle name="Normal 3 3 2 2 5 2" xfId="6618" xr:uid="{00000000-0005-0000-0000-0000B3280000}"/>
    <cellStyle name="Normal 3 3 2 2 6" xfId="6619" xr:uid="{00000000-0005-0000-0000-0000B4280000}"/>
    <cellStyle name="Normal 3 3 2 2 6 2" xfId="6620" xr:uid="{00000000-0005-0000-0000-0000B5280000}"/>
    <cellStyle name="Normal 3 3 2 2 6 3" xfId="15087" xr:uid="{00000000-0005-0000-0000-0000B6280000}"/>
    <cellStyle name="Normal 3 3 2 2 7" xfId="6621" xr:uid="{00000000-0005-0000-0000-0000B7280000}"/>
    <cellStyle name="Normal 3 3 2 2 8" xfId="15088" xr:uid="{00000000-0005-0000-0000-0000B8280000}"/>
    <cellStyle name="Normal 3 3 2 3" xfId="6622" xr:uid="{00000000-0005-0000-0000-0000B9280000}"/>
    <cellStyle name="Normal 3 3 2 3 2" xfId="6623" xr:uid="{00000000-0005-0000-0000-0000BA280000}"/>
    <cellStyle name="Normal 3 3 2 3 2 2" xfId="6624" xr:uid="{00000000-0005-0000-0000-0000BB280000}"/>
    <cellStyle name="Normal 3 3 2 3 2 3" xfId="15089" xr:uid="{00000000-0005-0000-0000-0000BC280000}"/>
    <cellStyle name="Normal 3 3 2 3 3" xfId="6625" xr:uid="{00000000-0005-0000-0000-0000BD280000}"/>
    <cellStyle name="Normal 3 3 2 3 4" xfId="15090" xr:uid="{00000000-0005-0000-0000-0000BE280000}"/>
    <cellStyle name="Normal 3 3 2 4" xfId="6626" xr:uid="{00000000-0005-0000-0000-0000BF280000}"/>
    <cellStyle name="Normal 3 3 2 4 2" xfId="6627" xr:uid="{00000000-0005-0000-0000-0000C0280000}"/>
    <cellStyle name="Normal 3 3 2 4 2 2" xfId="6628" xr:uid="{00000000-0005-0000-0000-0000C1280000}"/>
    <cellStyle name="Normal 3 3 2 4 2 3" xfId="15091" xr:uid="{00000000-0005-0000-0000-0000C2280000}"/>
    <cellStyle name="Normal 3 3 2 4 3" xfId="6629" xr:uid="{00000000-0005-0000-0000-0000C3280000}"/>
    <cellStyle name="Normal 3 3 2 4 4" xfId="15092" xr:uid="{00000000-0005-0000-0000-0000C4280000}"/>
    <cellStyle name="Normal 3 3 2 5" xfId="6630" xr:uid="{00000000-0005-0000-0000-0000C5280000}"/>
    <cellStyle name="Normal 3 3 2 5 2" xfId="6631" xr:uid="{00000000-0005-0000-0000-0000C6280000}"/>
    <cellStyle name="Normal 3 3 2 5 2 2" xfId="6632" xr:uid="{00000000-0005-0000-0000-0000C7280000}"/>
    <cellStyle name="Normal 3 3 2 5 2 3" xfId="15093" xr:uid="{00000000-0005-0000-0000-0000C8280000}"/>
    <cellStyle name="Normal 3 3 2 5 3" xfId="6633" xr:uid="{00000000-0005-0000-0000-0000C9280000}"/>
    <cellStyle name="Normal 3 3 2 5 4" xfId="15094" xr:uid="{00000000-0005-0000-0000-0000CA280000}"/>
    <cellStyle name="Normal 3 3 2 6" xfId="6634" xr:uid="{00000000-0005-0000-0000-0000CB280000}"/>
    <cellStyle name="Normal 3 3 2 6 2" xfId="6635" xr:uid="{00000000-0005-0000-0000-0000CC280000}"/>
    <cellStyle name="Normal 3 3 2 7" xfId="6636" xr:uid="{00000000-0005-0000-0000-0000CD280000}"/>
    <cellStyle name="Normal 3 3 3" xfId="6637" xr:uid="{00000000-0005-0000-0000-0000CE280000}"/>
    <cellStyle name="Normal 3 3 3 2" xfId="6638" xr:uid="{00000000-0005-0000-0000-0000CF280000}"/>
    <cellStyle name="Normal 3 3 3 2 2" xfId="6639" xr:uid="{00000000-0005-0000-0000-0000D0280000}"/>
    <cellStyle name="Normal 3 3 3 3" xfId="6640" xr:uid="{00000000-0005-0000-0000-0000D1280000}"/>
    <cellStyle name="Normal 3 3 3 3 2" xfId="6641" xr:uid="{00000000-0005-0000-0000-0000D2280000}"/>
    <cellStyle name="Normal 3 3 3 3 3" xfId="15095" xr:uid="{00000000-0005-0000-0000-0000D3280000}"/>
    <cellStyle name="Normal 3 3 3 4" xfId="6642" xr:uid="{00000000-0005-0000-0000-0000D4280000}"/>
    <cellStyle name="Normal 3 3 3 4 2" xfId="6643" xr:uid="{00000000-0005-0000-0000-0000D5280000}"/>
    <cellStyle name="Normal 3 3 3 4 3" xfId="15096" xr:uid="{00000000-0005-0000-0000-0000D6280000}"/>
    <cellStyle name="Normal 3 3 3 5" xfId="6644" xr:uid="{00000000-0005-0000-0000-0000D7280000}"/>
    <cellStyle name="Normal 3 3 4" xfId="6645" xr:uid="{00000000-0005-0000-0000-0000D8280000}"/>
    <cellStyle name="Normal 3 3 4 2" xfId="6646" xr:uid="{00000000-0005-0000-0000-0000D9280000}"/>
    <cellStyle name="Normal 3 3 4 2 2" xfId="6647" xr:uid="{00000000-0005-0000-0000-0000DA280000}"/>
    <cellStyle name="Normal 3 3 4 3" xfId="6648" xr:uid="{00000000-0005-0000-0000-0000DB280000}"/>
    <cellStyle name="Normal 3 3 5" xfId="6649" xr:uid="{00000000-0005-0000-0000-0000DC280000}"/>
    <cellStyle name="Normal 3 3 5 2" xfId="6650" xr:uid="{00000000-0005-0000-0000-0000DD280000}"/>
    <cellStyle name="Normal 3 3 6" xfId="6651" xr:uid="{00000000-0005-0000-0000-0000DE280000}"/>
    <cellStyle name="Normal 3 3 6 2" xfId="6652" xr:uid="{00000000-0005-0000-0000-0000DF280000}"/>
    <cellStyle name="Normal 3 3 7" xfId="6653" xr:uid="{00000000-0005-0000-0000-0000E0280000}"/>
    <cellStyle name="Normal 3 3 7 2" xfId="6654" xr:uid="{00000000-0005-0000-0000-0000E1280000}"/>
    <cellStyle name="Normal 3 3 8" xfId="6655" xr:uid="{00000000-0005-0000-0000-0000E2280000}"/>
    <cellStyle name="Normal 3 3 9" xfId="15097" xr:uid="{00000000-0005-0000-0000-0000E3280000}"/>
    <cellStyle name="Normal 3 30" xfId="6656" xr:uid="{00000000-0005-0000-0000-0000E4280000}"/>
    <cellStyle name="Normal 3 30 2" xfId="15098" xr:uid="{00000000-0005-0000-0000-0000E5280000}"/>
    <cellStyle name="Normal 3 31" xfId="6657" xr:uid="{00000000-0005-0000-0000-0000E6280000}"/>
    <cellStyle name="Normal 3 31 2" xfId="15099" xr:uid="{00000000-0005-0000-0000-0000E7280000}"/>
    <cellStyle name="Normal 3 32" xfId="6658" xr:uid="{00000000-0005-0000-0000-0000E8280000}"/>
    <cellStyle name="Normal 3 32 2" xfId="15100" xr:uid="{00000000-0005-0000-0000-0000E9280000}"/>
    <cellStyle name="Normal 3 33" xfId="6659" xr:uid="{00000000-0005-0000-0000-0000EA280000}"/>
    <cellStyle name="Normal 3 33 2" xfId="15101" xr:uid="{00000000-0005-0000-0000-0000EB280000}"/>
    <cellStyle name="Normal 3 34" xfId="6660" xr:uid="{00000000-0005-0000-0000-0000EC280000}"/>
    <cellStyle name="Normal 3 34 2" xfId="15102" xr:uid="{00000000-0005-0000-0000-0000ED280000}"/>
    <cellStyle name="Normal 3 35" xfId="6661" xr:uid="{00000000-0005-0000-0000-0000EE280000}"/>
    <cellStyle name="Normal 3 35 2" xfId="15103" xr:uid="{00000000-0005-0000-0000-0000EF280000}"/>
    <cellStyle name="Normal 3 36" xfId="6662" xr:uid="{00000000-0005-0000-0000-0000F0280000}"/>
    <cellStyle name="Normal 3 36 2" xfId="15104" xr:uid="{00000000-0005-0000-0000-0000F1280000}"/>
    <cellStyle name="Normal 3 37" xfId="6663" xr:uid="{00000000-0005-0000-0000-0000F2280000}"/>
    <cellStyle name="Normal 3 37 2" xfId="15105" xr:uid="{00000000-0005-0000-0000-0000F3280000}"/>
    <cellStyle name="Normal 3 38" xfId="6664" xr:uid="{00000000-0005-0000-0000-0000F4280000}"/>
    <cellStyle name="Normal 3 38 2" xfId="15106" xr:uid="{00000000-0005-0000-0000-0000F5280000}"/>
    <cellStyle name="Normal 3 39" xfId="6665" xr:uid="{00000000-0005-0000-0000-0000F6280000}"/>
    <cellStyle name="Normal 3 39 2" xfId="15107" xr:uid="{00000000-0005-0000-0000-0000F7280000}"/>
    <cellStyle name="Normal 3 4" xfId="6666" xr:uid="{00000000-0005-0000-0000-0000F8280000}"/>
    <cellStyle name="Normal 3 4 10" xfId="6667" xr:uid="{00000000-0005-0000-0000-0000F9280000}"/>
    <cellStyle name="Normal 3 4 10 2" xfId="15108" xr:uid="{00000000-0005-0000-0000-0000FA280000}"/>
    <cellStyle name="Normal 3 4 11" xfId="6668" xr:uid="{00000000-0005-0000-0000-0000FB280000}"/>
    <cellStyle name="Normal 3 4 11 2" xfId="15109" xr:uid="{00000000-0005-0000-0000-0000FC280000}"/>
    <cellStyle name="Normal 3 4 12" xfId="15110" xr:uid="{00000000-0005-0000-0000-0000FD280000}"/>
    <cellStyle name="Normal 3 4 2" xfId="6669" xr:uid="{00000000-0005-0000-0000-0000FE280000}"/>
    <cellStyle name="Normal 3 4 2 2" xfId="6670" xr:uid="{00000000-0005-0000-0000-0000FF280000}"/>
    <cellStyle name="Normal 3 4 3" xfId="6671" xr:uid="{00000000-0005-0000-0000-000000290000}"/>
    <cellStyle name="Normal 3 4 3 2" xfId="6672" xr:uid="{00000000-0005-0000-0000-000001290000}"/>
    <cellStyle name="Normal 3 4 3 2 2" xfId="6673" xr:uid="{00000000-0005-0000-0000-000002290000}"/>
    <cellStyle name="Normal 3 4 4" xfId="6674" xr:uid="{00000000-0005-0000-0000-000003290000}"/>
    <cellStyle name="Normal 3 4 4 2" xfId="15111" xr:uid="{00000000-0005-0000-0000-000004290000}"/>
    <cellStyle name="Normal 3 4 5" xfId="6675" xr:uid="{00000000-0005-0000-0000-000005290000}"/>
    <cellStyle name="Normal 3 4 5 2" xfId="15112" xr:uid="{00000000-0005-0000-0000-000006290000}"/>
    <cellStyle name="Normal 3 4 6" xfId="6676" xr:uid="{00000000-0005-0000-0000-000007290000}"/>
    <cellStyle name="Normal 3 4 6 2" xfId="15113" xr:uid="{00000000-0005-0000-0000-000008290000}"/>
    <cellStyle name="Normal 3 4 7" xfId="6677" xr:uid="{00000000-0005-0000-0000-000009290000}"/>
    <cellStyle name="Normal 3 4 7 2" xfId="15114" xr:uid="{00000000-0005-0000-0000-00000A290000}"/>
    <cellStyle name="Normal 3 4 8" xfId="6678" xr:uid="{00000000-0005-0000-0000-00000B290000}"/>
    <cellStyle name="Normal 3 4 8 2" xfId="15115" xr:uid="{00000000-0005-0000-0000-00000C290000}"/>
    <cellStyle name="Normal 3 4 9" xfId="6679" xr:uid="{00000000-0005-0000-0000-00000D290000}"/>
    <cellStyle name="Normal 3 4 9 2" xfId="15116" xr:uid="{00000000-0005-0000-0000-00000E290000}"/>
    <cellStyle name="Normal 3 40" xfId="6680" xr:uid="{00000000-0005-0000-0000-00000F290000}"/>
    <cellStyle name="Normal 3 40 2" xfId="15117" xr:uid="{00000000-0005-0000-0000-000010290000}"/>
    <cellStyle name="Normal 3 41" xfId="6681" xr:uid="{00000000-0005-0000-0000-000011290000}"/>
    <cellStyle name="Normal 3 41 2" xfId="15118" xr:uid="{00000000-0005-0000-0000-000012290000}"/>
    <cellStyle name="Normal 3 42" xfId="6682" xr:uid="{00000000-0005-0000-0000-000013290000}"/>
    <cellStyle name="Normal 3 42 2" xfId="15119" xr:uid="{00000000-0005-0000-0000-000014290000}"/>
    <cellStyle name="Normal 3 43" xfId="6683" xr:uid="{00000000-0005-0000-0000-000015290000}"/>
    <cellStyle name="Normal 3 43 2" xfId="6684" xr:uid="{00000000-0005-0000-0000-000016290000}"/>
    <cellStyle name="Normal 3 43 2 2" xfId="6685" xr:uid="{00000000-0005-0000-0000-000017290000}"/>
    <cellStyle name="Normal 3 43 2 3" xfId="15120" xr:uid="{00000000-0005-0000-0000-000018290000}"/>
    <cellStyle name="Normal 3 43 3" xfId="6686" xr:uid="{00000000-0005-0000-0000-000019290000}"/>
    <cellStyle name="Normal 3 43 4" xfId="15121" xr:uid="{00000000-0005-0000-0000-00001A290000}"/>
    <cellStyle name="Normal 3 44" xfId="6687" xr:uid="{00000000-0005-0000-0000-00001B290000}"/>
    <cellStyle name="Normal 3 44 2" xfId="6688" xr:uid="{00000000-0005-0000-0000-00001C290000}"/>
    <cellStyle name="Normal 3 44 2 2" xfId="6689" xr:uid="{00000000-0005-0000-0000-00001D290000}"/>
    <cellStyle name="Normal 3 44 2 3" xfId="15122" xr:uid="{00000000-0005-0000-0000-00001E290000}"/>
    <cellStyle name="Normal 3 44 3" xfId="6690" xr:uid="{00000000-0005-0000-0000-00001F290000}"/>
    <cellStyle name="Normal 3 44 4" xfId="15123" xr:uid="{00000000-0005-0000-0000-000020290000}"/>
    <cellStyle name="Normal 3 45" xfId="6691" xr:uid="{00000000-0005-0000-0000-000021290000}"/>
    <cellStyle name="Normal 3 45 2" xfId="15124" xr:uid="{00000000-0005-0000-0000-000022290000}"/>
    <cellStyle name="Normal 3 46" xfId="6692" xr:uid="{00000000-0005-0000-0000-000023290000}"/>
    <cellStyle name="Normal 3 46 2" xfId="15125" xr:uid="{00000000-0005-0000-0000-000024290000}"/>
    <cellStyle name="Normal 3 47" xfId="6693" xr:uid="{00000000-0005-0000-0000-000025290000}"/>
    <cellStyle name="Normal 3 47 2" xfId="15126" xr:uid="{00000000-0005-0000-0000-000026290000}"/>
    <cellStyle name="Normal 3 48" xfId="6694" xr:uid="{00000000-0005-0000-0000-000027290000}"/>
    <cellStyle name="Normal 3 48 2" xfId="15127" xr:uid="{00000000-0005-0000-0000-000028290000}"/>
    <cellStyle name="Normal 3 49" xfId="6695" xr:uid="{00000000-0005-0000-0000-000029290000}"/>
    <cellStyle name="Normal 3 49 2" xfId="15128" xr:uid="{00000000-0005-0000-0000-00002A290000}"/>
    <cellStyle name="Normal 3 5" xfId="6696" xr:uid="{00000000-0005-0000-0000-00002B290000}"/>
    <cellStyle name="Normal 3 5 10" xfId="6697" xr:uid="{00000000-0005-0000-0000-00002C290000}"/>
    <cellStyle name="Normal 3 5 10 2" xfId="6698" xr:uid="{00000000-0005-0000-0000-00002D290000}"/>
    <cellStyle name="Normal 3 5 11" xfId="6699" xr:uid="{00000000-0005-0000-0000-00002E290000}"/>
    <cellStyle name="Normal 3 5 11 2" xfId="6700" xr:uid="{00000000-0005-0000-0000-00002F290000}"/>
    <cellStyle name="Normal 3 5 12" xfId="6701" xr:uid="{00000000-0005-0000-0000-000030290000}"/>
    <cellStyle name="Normal 3 5 12 2" xfId="6702" xr:uid="{00000000-0005-0000-0000-000031290000}"/>
    <cellStyle name="Normal 3 5 13" xfId="6703" xr:uid="{00000000-0005-0000-0000-000032290000}"/>
    <cellStyle name="Normal 3 5 13 2" xfId="6704" xr:uid="{00000000-0005-0000-0000-000033290000}"/>
    <cellStyle name="Normal 3 5 14" xfId="6705" xr:uid="{00000000-0005-0000-0000-000034290000}"/>
    <cellStyle name="Normal 3 5 14 2" xfId="6706" xr:uid="{00000000-0005-0000-0000-000035290000}"/>
    <cellStyle name="Normal 3 5 15" xfId="6707" xr:uid="{00000000-0005-0000-0000-000036290000}"/>
    <cellStyle name="Normal 3 5 15 2" xfId="6708" xr:uid="{00000000-0005-0000-0000-000037290000}"/>
    <cellStyle name="Normal 3 5 16" xfId="6709" xr:uid="{00000000-0005-0000-0000-000038290000}"/>
    <cellStyle name="Normal 3 5 16 2" xfId="6710" xr:uid="{00000000-0005-0000-0000-000039290000}"/>
    <cellStyle name="Normal 3 5 17" xfId="6711" xr:uid="{00000000-0005-0000-0000-00003A290000}"/>
    <cellStyle name="Normal 3 5 17 2" xfId="6712" xr:uid="{00000000-0005-0000-0000-00003B290000}"/>
    <cellStyle name="Normal 3 5 18" xfId="6713" xr:uid="{00000000-0005-0000-0000-00003C290000}"/>
    <cellStyle name="Normal 3 5 2" xfId="6714" xr:uid="{00000000-0005-0000-0000-00003D290000}"/>
    <cellStyle name="Normal 3 5 2 2" xfId="6715" xr:uid="{00000000-0005-0000-0000-00003E290000}"/>
    <cellStyle name="Normal 3 5 2 2 2" xfId="6716" xr:uid="{00000000-0005-0000-0000-00003F290000}"/>
    <cellStyle name="Normal 3 5 2 2 2 2" xfId="6717" xr:uid="{00000000-0005-0000-0000-000040290000}"/>
    <cellStyle name="Normal 3 5 2 2 2 2 2" xfId="6718" xr:uid="{00000000-0005-0000-0000-000041290000}"/>
    <cellStyle name="Normal 3 5 2 2 2 3" xfId="6719" xr:uid="{00000000-0005-0000-0000-000042290000}"/>
    <cellStyle name="Normal 3 5 2 2 3" xfId="6720" xr:uid="{00000000-0005-0000-0000-000043290000}"/>
    <cellStyle name="Normal 3 5 2 2 3 2" xfId="6721" xr:uid="{00000000-0005-0000-0000-000044290000}"/>
    <cellStyle name="Normal 3 5 2 2 4" xfId="6722" xr:uid="{00000000-0005-0000-0000-000045290000}"/>
    <cellStyle name="Normal 3 5 2 2 4 2" xfId="6723" xr:uid="{00000000-0005-0000-0000-000046290000}"/>
    <cellStyle name="Normal 3 5 2 2 5" xfId="6724" xr:uid="{00000000-0005-0000-0000-000047290000}"/>
    <cellStyle name="Normal 3 5 2 2 5 2" xfId="6725" xr:uid="{00000000-0005-0000-0000-000048290000}"/>
    <cellStyle name="Normal 3 5 2 2 6" xfId="6726" xr:uid="{00000000-0005-0000-0000-000049290000}"/>
    <cellStyle name="Normal 3 5 2 3" xfId="6727" xr:uid="{00000000-0005-0000-0000-00004A290000}"/>
    <cellStyle name="Normal 3 5 2 3 2" xfId="6728" xr:uid="{00000000-0005-0000-0000-00004B290000}"/>
    <cellStyle name="Normal 3 5 2 4" xfId="6729" xr:uid="{00000000-0005-0000-0000-00004C290000}"/>
    <cellStyle name="Normal 3 5 2 4 2" xfId="6730" xr:uid="{00000000-0005-0000-0000-00004D290000}"/>
    <cellStyle name="Normal 3 5 2 5" xfId="6731" xr:uid="{00000000-0005-0000-0000-00004E290000}"/>
    <cellStyle name="Normal 3 5 2 5 2" xfId="6732" xr:uid="{00000000-0005-0000-0000-00004F290000}"/>
    <cellStyle name="Normal 3 5 2 6" xfId="6733" xr:uid="{00000000-0005-0000-0000-000050290000}"/>
    <cellStyle name="Normal 3 5 3" xfId="6734" xr:uid="{00000000-0005-0000-0000-000051290000}"/>
    <cellStyle name="Normal 3 5 3 2" xfId="6735" xr:uid="{00000000-0005-0000-0000-000052290000}"/>
    <cellStyle name="Normal 3 5 3 2 2" xfId="6736" xr:uid="{00000000-0005-0000-0000-000053290000}"/>
    <cellStyle name="Normal 3 5 3 3" xfId="6737" xr:uid="{00000000-0005-0000-0000-000054290000}"/>
    <cellStyle name="Normal 3 5 3 3 2" xfId="6738" xr:uid="{00000000-0005-0000-0000-000055290000}"/>
    <cellStyle name="Normal 3 5 3 4" xfId="6739" xr:uid="{00000000-0005-0000-0000-000056290000}"/>
    <cellStyle name="Normal 3 5 4" xfId="6740" xr:uid="{00000000-0005-0000-0000-000057290000}"/>
    <cellStyle name="Normal 3 5 4 2" xfId="6741" xr:uid="{00000000-0005-0000-0000-000058290000}"/>
    <cellStyle name="Normal 3 5 4 2 2" xfId="6742" xr:uid="{00000000-0005-0000-0000-000059290000}"/>
    <cellStyle name="Normal 3 5 4 3" xfId="6743" xr:uid="{00000000-0005-0000-0000-00005A290000}"/>
    <cellStyle name="Normal 3 5 5" xfId="6744" xr:uid="{00000000-0005-0000-0000-00005B290000}"/>
    <cellStyle name="Normal 3 5 5 2" xfId="6745" xr:uid="{00000000-0005-0000-0000-00005C290000}"/>
    <cellStyle name="Normal 3 5 6" xfId="6746" xr:uid="{00000000-0005-0000-0000-00005D290000}"/>
    <cellStyle name="Normal 3 5 6 2" xfId="6747" xr:uid="{00000000-0005-0000-0000-00005E290000}"/>
    <cellStyle name="Normal 3 5 7" xfId="6748" xr:uid="{00000000-0005-0000-0000-00005F290000}"/>
    <cellStyle name="Normal 3 5 7 2" xfId="6749" xr:uid="{00000000-0005-0000-0000-000060290000}"/>
    <cellStyle name="Normal 3 5 8" xfId="6750" xr:uid="{00000000-0005-0000-0000-000061290000}"/>
    <cellStyle name="Normal 3 5 8 2" xfId="6751" xr:uid="{00000000-0005-0000-0000-000062290000}"/>
    <cellStyle name="Normal 3 5 9" xfId="6752" xr:uid="{00000000-0005-0000-0000-000063290000}"/>
    <cellStyle name="Normal 3 5 9 2" xfId="6753" xr:uid="{00000000-0005-0000-0000-000064290000}"/>
    <cellStyle name="Normal 3 50" xfId="6754" xr:uid="{00000000-0005-0000-0000-000065290000}"/>
    <cellStyle name="Normal 3 50 2" xfId="6755" xr:uid="{00000000-0005-0000-0000-000066290000}"/>
    <cellStyle name="Normal 3 51" xfId="6756" xr:uid="{00000000-0005-0000-0000-000067290000}"/>
    <cellStyle name="Normal 3 51 2" xfId="15129" xr:uid="{00000000-0005-0000-0000-000068290000}"/>
    <cellStyle name="Normal 3 52" xfId="6757" xr:uid="{00000000-0005-0000-0000-000069290000}"/>
    <cellStyle name="Normal 3 52 2" xfId="6758" xr:uid="{00000000-0005-0000-0000-00006A290000}"/>
    <cellStyle name="Normal 3 53" xfId="6759" xr:uid="{00000000-0005-0000-0000-00006B290000}"/>
    <cellStyle name="Normal 3 53 2" xfId="6760" xr:uid="{00000000-0005-0000-0000-00006C290000}"/>
    <cellStyle name="Normal 3 54" xfId="6761" xr:uid="{00000000-0005-0000-0000-00006D290000}"/>
    <cellStyle name="Normal 3 54 2" xfId="6762" xr:uid="{00000000-0005-0000-0000-00006E290000}"/>
    <cellStyle name="Normal 3 55" xfId="6763" xr:uid="{00000000-0005-0000-0000-00006F290000}"/>
    <cellStyle name="Normal 3 55 2" xfId="6764" xr:uid="{00000000-0005-0000-0000-000070290000}"/>
    <cellStyle name="Normal 3 56" xfId="6765" xr:uid="{00000000-0005-0000-0000-000071290000}"/>
    <cellStyle name="Normal 3 56 2" xfId="6766" xr:uid="{00000000-0005-0000-0000-000072290000}"/>
    <cellStyle name="Normal 3 57" xfId="6767" xr:uid="{00000000-0005-0000-0000-000073290000}"/>
    <cellStyle name="Normal 3 57 2" xfId="6768" xr:uid="{00000000-0005-0000-0000-000074290000}"/>
    <cellStyle name="Normal 3 58" xfId="6769" xr:uid="{00000000-0005-0000-0000-000075290000}"/>
    <cellStyle name="Normal 3 58 2" xfId="15130" xr:uid="{00000000-0005-0000-0000-000076290000}"/>
    <cellStyle name="Normal 3 59" xfId="6770" xr:uid="{00000000-0005-0000-0000-000077290000}"/>
    <cellStyle name="Normal 3 59 2" xfId="15131" xr:uid="{00000000-0005-0000-0000-000078290000}"/>
    <cellStyle name="Normal 3 6" xfId="6771" xr:uid="{00000000-0005-0000-0000-000079290000}"/>
    <cellStyle name="Normal 3 6 2" xfId="6772" xr:uid="{00000000-0005-0000-0000-00007A290000}"/>
    <cellStyle name="Normal 3 6 2 2" xfId="6773" xr:uid="{00000000-0005-0000-0000-00007B290000}"/>
    <cellStyle name="Normal 3 6 3" xfId="6774" xr:uid="{00000000-0005-0000-0000-00007C290000}"/>
    <cellStyle name="Normal 3 6 3 2" xfId="6775" xr:uid="{00000000-0005-0000-0000-00007D290000}"/>
    <cellStyle name="Normal 3 6 4" xfId="6776" xr:uid="{00000000-0005-0000-0000-00007E290000}"/>
    <cellStyle name="Normal 3 6 4 2" xfId="6777" xr:uid="{00000000-0005-0000-0000-00007F290000}"/>
    <cellStyle name="Normal 3 6 5" xfId="6778" xr:uid="{00000000-0005-0000-0000-000080290000}"/>
    <cellStyle name="Normal 3 60" xfId="6779" xr:uid="{00000000-0005-0000-0000-000081290000}"/>
    <cellStyle name="Normal 3 60 2" xfId="15132" xr:uid="{00000000-0005-0000-0000-000082290000}"/>
    <cellStyle name="Normal 3 61" xfId="6780" xr:uid="{00000000-0005-0000-0000-000083290000}"/>
    <cellStyle name="Normal 3 61 2" xfId="15133" xr:uid="{00000000-0005-0000-0000-000084290000}"/>
    <cellStyle name="Normal 3 62" xfId="6781" xr:uid="{00000000-0005-0000-0000-000085290000}"/>
    <cellStyle name="Normal 3 62 2" xfId="15134" xr:uid="{00000000-0005-0000-0000-000086290000}"/>
    <cellStyle name="Normal 3 63" xfId="6782" xr:uid="{00000000-0005-0000-0000-000087290000}"/>
    <cellStyle name="Normal 3 63 2" xfId="15135" xr:uid="{00000000-0005-0000-0000-000088290000}"/>
    <cellStyle name="Normal 3 64" xfId="6783" xr:uid="{00000000-0005-0000-0000-000089290000}"/>
    <cellStyle name="Normal 3 64 2" xfId="15136" xr:uid="{00000000-0005-0000-0000-00008A290000}"/>
    <cellStyle name="Normal 3 65" xfId="6784" xr:uid="{00000000-0005-0000-0000-00008B290000}"/>
    <cellStyle name="Normal 3 65 2" xfId="15137" xr:uid="{00000000-0005-0000-0000-00008C290000}"/>
    <cellStyle name="Normal 3 66" xfId="6785" xr:uid="{00000000-0005-0000-0000-00008D290000}"/>
    <cellStyle name="Normal 3 66 2" xfId="15138" xr:uid="{00000000-0005-0000-0000-00008E290000}"/>
    <cellStyle name="Normal 3 67" xfId="6786" xr:uid="{00000000-0005-0000-0000-00008F290000}"/>
    <cellStyle name="Normal 3 67 2" xfId="15139" xr:uid="{00000000-0005-0000-0000-000090290000}"/>
    <cellStyle name="Normal 3 68" xfId="6787" xr:uid="{00000000-0005-0000-0000-000091290000}"/>
    <cellStyle name="Normal 3 68 2" xfId="15140" xr:uid="{00000000-0005-0000-0000-000092290000}"/>
    <cellStyle name="Normal 3 69" xfId="6788" xr:uid="{00000000-0005-0000-0000-000093290000}"/>
    <cellStyle name="Normal 3 69 2" xfId="15141" xr:uid="{00000000-0005-0000-0000-000094290000}"/>
    <cellStyle name="Normal 3 7" xfId="6789" xr:uid="{00000000-0005-0000-0000-000095290000}"/>
    <cellStyle name="Normal 3 7 2" xfId="6790" xr:uid="{00000000-0005-0000-0000-000096290000}"/>
    <cellStyle name="Normal 3 70" xfId="6791" xr:uid="{00000000-0005-0000-0000-000097290000}"/>
    <cellStyle name="Normal 3 70 2" xfId="15142" xr:uid="{00000000-0005-0000-0000-000098290000}"/>
    <cellStyle name="Normal 3 71" xfId="6792" xr:uid="{00000000-0005-0000-0000-000099290000}"/>
    <cellStyle name="Normal 3 71 2" xfId="6793" xr:uid="{00000000-0005-0000-0000-00009A290000}"/>
    <cellStyle name="Normal 3 72" xfId="6794" xr:uid="{00000000-0005-0000-0000-00009B290000}"/>
    <cellStyle name="Normal 3 72 2" xfId="6795" xr:uid="{00000000-0005-0000-0000-00009C290000}"/>
    <cellStyle name="Normal 3 73" xfId="6796" xr:uid="{00000000-0005-0000-0000-00009D290000}"/>
    <cellStyle name="Normal 3 73 2" xfId="6797" xr:uid="{00000000-0005-0000-0000-00009E290000}"/>
    <cellStyle name="Normal 3 74" xfId="6798" xr:uid="{00000000-0005-0000-0000-00009F290000}"/>
    <cellStyle name="Normal 3 74 2" xfId="6799" xr:uid="{00000000-0005-0000-0000-0000A0290000}"/>
    <cellStyle name="Normal 3 75" xfId="6800" xr:uid="{00000000-0005-0000-0000-0000A1290000}"/>
    <cellStyle name="Normal 3 75 2" xfId="15143" xr:uid="{00000000-0005-0000-0000-0000A2290000}"/>
    <cellStyle name="Normal 3 76" xfId="6801" xr:uid="{00000000-0005-0000-0000-0000A3290000}"/>
    <cellStyle name="Normal 3 76 2" xfId="15144" xr:uid="{00000000-0005-0000-0000-0000A4290000}"/>
    <cellStyle name="Normal 3 77" xfId="6802" xr:uid="{00000000-0005-0000-0000-0000A5290000}"/>
    <cellStyle name="Normal 3 77 2" xfId="15145" xr:uid="{00000000-0005-0000-0000-0000A6290000}"/>
    <cellStyle name="Normal 3 78" xfId="6803" xr:uid="{00000000-0005-0000-0000-0000A7290000}"/>
    <cellStyle name="Normal 3 78 2" xfId="15146" xr:uid="{00000000-0005-0000-0000-0000A8290000}"/>
    <cellStyle name="Normal 3 79" xfId="6804" xr:uid="{00000000-0005-0000-0000-0000A9290000}"/>
    <cellStyle name="Normal 3 79 2" xfId="15147" xr:uid="{00000000-0005-0000-0000-0000AA290000}"/>
    <cellStyle name="Normal 3 8" xfId="6805" xr:uid="{00000000-0005-0000-0000-0000AB290000}"/>
    <cellStyle name="Normal 3 8 2" xfId="6806" xr:uid="{00000000-0005-0000-0000-0000AC290000}"/>
    <cellStyle name="Normal 3 8 2 2" xfId="6807" xr:uid="{00000000-0005-0000-0000-0000AD290000}"/>
    <cellStyle name="Normal 3 8 3" xfId="6808" xr:uid="{00000000-0005-0000-0000-0000AE290000}"/>
    <cellStyle name="Normal 3 8 3 2" xfId="6809" xr:uid="{00000000-0005-0000-0000-0000AF290000}"/>
    <cellStyle name="Normal 3 8 4" xfId="6810" xr:uid="{00000000-0005-0000-0000-0000B0290000}"/>
    <cellStyle name="Normal 3 8 4 2" xfId="6811" xr:uid="{00000000-0005-0000-0000-0000B1290000}"/>
    <cellStyle name="Normal 3 8 5" xfId="6812" xr:uid="{00000000-0005-0000-0000-0000B2290000}"/>
    <cellStyle name="Normal 3 80" xfId="6813" xr:uid="{00000000-0005-0000-0000-0000B3290000}"/>
    <cellStyle name="Normal 3 80 2" xfId="15148" xr:uid="{00000000-0005-0000-0000-0000B4290000}"/>
    <cellStyle name="Normal 3 81" xfId="6814" xr:uid="{00000000-0005-0000-0000-0000B5290000}"/>
    <cellStyle name="Normal 3 81 2" xfId="15149" xr:uid="{00000000-0005-0000-0000-0000B6290000}"/>
    <cellStyle name="Normal 3 82" xfId="6815" xr:uid="{00000000-0005-0000-0000-0000B7290000}"/>
    <cellStyle name="Normal 3 82 2" xfId="15150" xr:uid="{00000000-0005-0000-0000-0000B8290000}"/>
    <cellStyle name="Normal 3 83" xfId="6816" xr:uid="{00000000-0005-0000-0000-0000B9290000}"/>
    <cellStyle name="Normal 3 83 2" xfId="15151" xr:uid="{00000000-0005-0000-0000-0000BA290000}"/>
    <cellStyle name="Normal 3 84" xfId="6817" xr:uid="{00000000-0005-0000-0000-0000BB290000}"/>
    <cellStyle name="Normal 3 84 2" xfId="15152" xr:uid="{00000000-0005-0000-0000-0000BC290000}"/>
    <cellStyle name="Normal 3 85" xfId="6818" xr:uid="{00000000-0005-0000-0000-0000BD290000}"/>
    <cellStyle name="Normal 3 85 2" xfId="15153" xr:uid="{00000000-0005-0000-0000-0000BE290000}"/>
    <cellStyle name="Normal 3 86" xfId="6819" xr:uid="{00000000-0005-0000-0000-0000BF290000}"/>
    <cellStyle name="Normal 3 86 2" xfId="15154" xr:uid="{00000000-0005-0000-0000-0000C0290000}"/>
    <cellStyle name="Normal 3 87" xfId="6820" xr:uid="{00000000-0005-0000-0000-0000C1290000}"/>
    <cellStyle name="Normal 3 87 2" xfId="15155" xr:uid="{00000000-0005-0000-0000-0000C2290000}"/>
    <cellStyle name="Normal 3 88" xfId="6821" xr:uid="{00000000-0005-0000-0000-0000C3290000}"/>
    <cellStyle name="Normal 3 88 2" xfId="15156" xr:uid="{00000000-0005-0000-0000-0000C4290000}"/>
    <cellStyle name="Normal 3 89" xfId="6822" xr:uid="{00000000-0005-0000-0000-0000C5290000}"/>
    <cellStyle name="Normal 3 89 2" xfId="15157" xr:uid="{00000000-0005-0000-0000-0000C6290000}"/>
    <cellStyle name="Normal 3 9" xfId="6823" xr:uid="{00000000-0005-0000-0000-0000C7290000}"/>
    <cellStyle name="Normal 3 9 2" xfId="6824" xr:uid="{00000000-0005-0000-0000-0000C8290000}"/>
    <cellStyle name="Normal 3 9 2 2" xfId="6825" xr:uid="{00000000-0005-0000-0000-0000C9290000}"/>
    <cellStyle name="Normal 3 9 3" xfId="6826" xr:uid="{00000000-0005-0000-0000-0000CA290000}"/>
    <cellStyle name="Normal 3 9 3 2" xfId="6827" xr:uid="{00000000-0005-0000-0000-0000CB290000}"/>
    <cellStyle name="Normal 3 9 4" xfId="6828" xr:uid="{00000000-0005-0000-0000-0000CC290000}"/>
    <cellStyle name="Normal 3 9 4 2" xfId="6829" xr:uid="{00000000-0005-0000-0000-0000CD290000}"/>
    <cellStyle name="Normal 3 9 5" xfId="6830" xr:uid="{00000000-0005-0000-0000-0000CE290000}"/>
    <cellStyle name="Normal 3 90" xfId="6831" xr:uid="{00000000-0005-0000-0000-0000CF290000}"/>
    <cellStyle name="Normal 3 90 2" xfId="15158" xr:uid="{00000000-0005-0000-0000-0000D0290000}"/>
    <cellStyle name="Normal 3 91" xfId="6832" xr:uid="{00000000-0005-0000-0000-0000D1290000}"/>
    <cellStyle name="Normal 3 91 2" xfId="15159" xr:uid="{00000000-0005-0000-0000-0000D2290000}"/>
    <cellStyle name="Normal 3 92" xfId="6833" xr:uid="{00000000-0005-0000-0000-0000D3290000}"/>
    <cellStyle name="Normal 3 92 2" xfId="15160" xr:uid="{00000000-0005-0000-0000-0000D4290000}"/>
    <cellStyle name="Normal 3 93" xfId="6834" xr:uid="{00000000-0005-0000-0000-0000D5290000}"/>
    <cellStyle name="Normal 3 93 2" xfId="15161" xr:uid="{00000000-0005-0000-0000-0000D6290000}"/>
    <cellStyle name="Normal 3 94" xfId="6835" xr:uid="{00000000-0005-0000-0000-0000D7290000}"/>
    <cellStyle name="Normal 3 94 2" xfId="15162" xr:uid="{00000000-0005-0000-0000-0000D8290000}"/>
    <cellStyle name="Normal 3 95" xfId="6836" xr:uid="{00000000-0005-0000-0000-0000D9290000}"/>
    <cellStyle name="Normal 3 95 2" xfId="15163" xr:uid="{00000000-0005-0000-0000-0000DA290000}"/>
    <cellStyle name="Normal 3 96" xfId="6837" xr:uid="{00000000-0005-0000-0000-0000DB290000}"/>
    <cellStyle name="Normal 3 96 2" xfId="15164" xr:uid="{00000000-0005-0000-0000-0000DC290000}"/>
    <cellStyle name="Normal 3 97" xfId="6838" xr:uid="{00000000-0005-0000-0000-0000DD290000}"/>
    <cellStyle name="Normal 3 97 2" xfId="6839" xr:uid="{00000000-0005-0000-0000-0000DE290000}"/>
    <cellStyle name="Normal 3 98" xfId="6840" xr:uid="{00000000-0005-0000-0000-0000DF290000}"/>
    <cellStyle name="Normal 3 98 2" xfId="6841" xr:uid="{00000000-0005-0000-0000-0000E0290000}"/>
    <cellStyle name="Normal 3 99" xfId="6842" xr:uid="{00000000-0005-0000-0000-0000E1290000}"/>
    <cellStyle name="Normal 3 99 2" xfId="15165" xr:uid="{00000000-0005-0000-0000-0000E2290000}"/>
    <cellStyle name="Normal 3_Atmos Rebuttal Analyses" xfId="11330" xr:uid="{00000000-0005-0000-0000-0000E3290000}"/>
    <cellStyle name="Normal 30" xfId="6843" xr:uid="{00000000-0005-0000-0000-0000E4290000}"/>
    <cellStyle name="Normal 30 2" xfId="6844" xr:uid="{00000000-0005-0000-0000-0000E5290000}"/>
    <cellStyle name="Normal 30 2 2" xfId="15166" xr:uid="{00000000-0005-0000-0000-0000E6290000}"/>
    <cellStyle name="Normal 30 3" xfId="6845" xr:uid="{00000000-0005-0000-0000-0000E7290000}"/>
    <cellStyle name="Normal 30 3 2" xfId="15167" xr:uid="{00000000-0005-0000-0000-0000E8290000}"/>
    <cellStyle name="Normal 30 4" xfId="6846" xr:uid="{00000000-0005-0000-0000-0000E9290000}"/>
    <cellStyle name="Normal 30 4 2" xfId="15168" xr:uid="{00000000-0005-0000-0000-0000EA290000}"/>
    <cellStyle name="Normal 30 5" xfId="6847" xr:uid="{00000000-0005-0000-0000-0000EB290000}"/>
    <cellStyle name="Normal 30 5 2" xfId="15169" xr:uid="{00000000-0005-0000-0000-0000EC290000}"/>
    <cellStyle name="Normal 30 6" xfId="6848" xr:uid="{00000000-0005-0000-0000-0000ED290000}"/>
    <cellStyle name="Normal 30 6 2" xfId="15170" xr:uid="{00000000-0005-0000-0000-0000EE290000}"/>
    <cellStyle name="Normal 30 7" xfId="6849" xr:uid="{00000000-0005-0000-0000-0000EF290000}"/>
    <cellStyle name="Normal 30 7 2" xfId="15171" xr:uid="{00000000-0005-0000-0000-0000F0290000}"/>
    <cellStyle name="Normal 31" xfId="6850" xr:uid="{00000000-0005-0000-0000-0000F1290000}"/>
    <cellStyle name="Normal 31 2" xfId="6851" xr:uid="{00000000-0005-0000-0000-0000F2290000}"/>
    <cellStyle name="Normal 31 2 2" xfId="6852" xr:uid="{00000000-0005-0000-0000-0000F3290000}"/>
    <cellStyle name="Normal 31 3" xfId="6853" xr:uid="{00000000-0005-0000-0000-0000F4290000}"/>
    <cellStyle name="Normal 31 3 2" xfId="6854" xr:uid="{00000000-0005-0000-0000-0000F5290000}"/>
    <cellStyle name="Normal 31 3 3" xfId="15172" xr:uid="{00000000-0005-0000-0000-0000F6290000}"/>
    <cellStyle name="Normal 31 4" xfId="6855" xr:uid="{00000000-0005-0000-0000-0000F7290000}"/>
    <cellStyle name="Normal 31 4 2" xfId="15173" xr:uid="{00000000-0005-0000-0000-0000F8290000}"/>
    <cellStyle name="Normal 31 5" xfId="6856" xr:uid="{00000000-0005-0000-0000-0000F9290000}"/>
    <cellStyle name="Normal 31 5 2" xfId="15174" xr:uid="{00000000-0005-0000-0000-0000FA290000}"/>
    <cellStyle name="Normal 31 6" xfId="6857" xr:uid="{00000000-0005-0000-0000-0000FB290000}"/>
    <cellStyle name="Normal 31 6 2" xfId="15175" xr:uid="{00000000-0005-0000-0000-0000FC290000}"/>
    <cellStyle name="Normal 31 7" xfId="6858" xr:uid="{00000000-0005-0000-0000-0000FD290000}"/>
    <cellStyle name="Normal 31 7 2" xfId="15176" xr:uid="{00000000-0005-0000-0000-0000FE290000}"/>
    <cellStyle name="Normal 32" xfId="6859" xr:uid="{00000000-0005-0000-0000-0000FF290000}"/>
    <cellStyle name="Normal 32 2" xfId="6860" xr:uid="{00000000-0005-0000-0000-0000002A0000}"/>
    <cellStyle name="Normal 32 2 2" xfId="6861" xr:uid="{00000000-0005-0000-0000-0000012A0000}"/>
    <cellStyle name="Normal 32 2 3" xfId="15177" xr:uid="{00000000-0005-0000-0000-0000022A0000}"/>
    <cellStyle name="Normal 32 3" xfId="6862" xr:uid="{00000000-0005-0000-0000-0000032A0000}"/>
    <cellStyle name="Normal 32 3 2" xfId="15178" xr:uid="{00000000-0005-0000-0000-0000042A0000}"/>
    <cellStyle name="Normal 32 4" xfId="6863" xr:uid="{00000000-0005-0000-0000-0000052A0000}"/>
    <cellStyle name="Normal 32 4 2" xfId="15179" xr:uid="{00000000-0005-0000-0000-0000062A0000}"/>
    <cellStyle name="Normal 32 5" xfId="6864" xr:uid="{00000000-0005-0000-0000-0000072A0000}"/>
    <cellStyle name="Normal 32 5 2" xfId="15180" xr:uid="{00000000-0005-0000-0000-0000082A0000}"/>
    <cellStyle name="Normal 32 6" xfId="6865" xr:uid="{00000000-0005-0000-0000-0000092A0000}"/>
    <cellStyle name="Normal 32 6 2" xfId="15181" xr:uid="{00000000-0005-0000-0000-00000A2A0000}"/>
    <cellStyle name="Normal 32 7" xfId="6866" xr:uid="{00000000-0005-0000-0000-00000B2A0000}"/>
    <cellStyle name="Normal 32 7 2" xfId="15182" xr:uid="{00000000-0005-0000-0000-00000C2A0000}"/>
    <cellStyle name="Normal 33" xfId="6867" xr:uid="{00000000-0005-0000-0000-00000D2A0000}"/>
    <cellStyle name="Normal 33 2" xfId="6868" xr:uid="{00000000-0005-0000-0000-00000E2A0000}"/>
    <cellStyle name="Normal 33 2 2" xfId="15183" xr:uid="{00000000-0005-0000-0000-00000F2A0000}"/>
    <cellStyle name="Normal 33 3" xfId="6869" xr:uid="{00000000-0005-0000-0000-0000102A0000}"/>
    <cellStyle name="Normal 33 3 2" xfId="15184" xr:uid="{00000000-0005-0000-0000-0000112A0000}"/>
    <cellStyle name="Normal 33 4" xfId="6870" xr:uid="{00000000-0005-0000-0000-0000122A0000}"/>
    <cellStyle name="Normal 33 4 2" xfId="15185" xr:uid="{00000000-0005-0000-0000-0000132A0000}"/>
    <cellStyle name="Normal 33 5" xfId="6871" xr:uid="{00000000-0005-0000-0000-0000142A0000}"/>
    <cellStyle name="Normal 33 5 2" xfId="15186" xr:uid="{00000000-0005-0000-0000-0000152A0000}"/>
    <cellStyle name="Normal 33 6" xfId="6872" xr:uid="{00000000-0005-0000-0000-0000162A0000}"/>
    <cellStyle name="Normal 33 6 2" xfId="15187" xr:uid="{00000000-0005-0000-0000-0000172A0000}"/>
    <cellStyle name="Normal 33 7" xfId="6873" xr:uid="{00000000-0005-0000-0000-0000182A0000}"/>
    <cellStyle name="Normal 33 7 2" xfId="15188" xr:uid="{00000000-0005-0000-0000-0000192A0000}"/>
    <cellStyle name="Normal 34" xfId="6874" xr:uid="{00000000-0005-0000-0000-00001A2A0000}"/>
    <cellStyle name="Normal 34 2" xfId="6875" xr:uid="{00000000-0005-0000-0000-00001B2A0000}"/>
    <cellStyle name="Normal 35" xfId="6876" xr:uid="{00000000-0005-0000-0000-00001C2A0000}"/>
    <cellStyle name="Normal 35 2" xfId="6877" xr:uid="{00000000-0005-0000-0000-00001D2A0000}"/>
    <cellStyle name="Normal 36" xfId="6878" xr:uid="{00000000-0005-0000-0000-00001E2A0000}"/>
    <cellStyle name="Normal 36 2" xfId="6879" xr:uid="{00000000-0005-0000-0000-00001F2A0000}"/>
    <cellStyle name="Normal 36 2 2" xfId="15189" xr:uid="{00000000-0005-0000-0000-0000202A0000}"/>
    <cellStyle name="Normal 36 3" xfId="6880" xr:uid="{00000000-0005-0000-0000-0000212A0000}"/>
    <cellStyle name="Normal 36 3 2" xfId="15190" xr:uid="{00000000-0005-0000-0000-0000222A0000}"/>
    <cellStyle name="Normal 36 4" xfId="6881" xr:uid="{00000000-0005-0000-0000-0000232A0000}"/>
    <cellStyle name="Normal 36 4 2" xfId="15191" xr:uid="{00000000-0005-0000-0000-0000242A0000}"/>
    <cellStyle name="Normal 36 5" xfId="6882" xr:uid="{00000000-0005-0000-0000-0000252A0000}"/>
    <cellStyle name="Normal 36 5 2" xfId="15192" xr:uid="{00000000-0005-0000-0000-0000262A0000}"/>
    <cellStyle name="Normal 36 6" xfId="6883" xr:uid="{00000000-0005-0000-0000-0000272A0000}"/>
    <cellStyle name="Normal 36 6 2" xfId="15193" xr:uid="{00000000-0005-0000-0000-0000282A0000}"/>
    <cellStyle name="Normal 36 7" xfId="6884" xr:uid="{00000000-0005-0000-0000-0000292A0000}"/>
    <cellStyle name="Normal 36 7 2" xfId="15194" xr:uid="{00000000-0005-0000-0000-00002A2A0000}"/>
    <cellStyle name="Normal 37" xfId="6885" xr:uid="{00000000-0005-0000-0000-00002B2A0000}"/>
    <cellStyle name="Normal 37 2" xfId="6886" xr:uid="{00000000-0005-0000-0000-00002C2A0000}"/>
    <cellStyle name="Normal 37 2 2" xfId="15195" xr:uid="{00000000-0005-0000-0000-00002D2A0000}"/>
    <cellStyle name="Normal 37 3" xfId="6887" xr:uid="{00000000-0005-0000-0000-00002E2A0000}"/>
    <cellStyle name="Normal 37 3 2" xfId="15196" xr:uid="{00000000-0005-0000-0000-00002F2A0000}"/>
    <cellStyle name="Normal 37 4" xfId="6888" xr:uid="{00000000-0005-0000-0000-0000302A0000}"/>
    <cellStyle name="Normal 37 4 2" xfId="15197" xr:uid="{00000000-0005-0000-0000-0000312A0000}"/>
    <cellStyle name="Normal 37 5" xfId="6889" xr:uid="{00000000-0005-0000-0000-0000322A0000}"/>
    <cellStyle name="Normal 37 5 2" xfId="15198" xr:uid="{00000000-0005-0000-0000-0000332A0000}"/>
    <cellStyle name="Normal 37 6" xfId="6890" xr:uid="{00000000-0005-0000-0000-0000342A0000}"/>
    <cellStyle name="Normal 37 6 2" xfId="15199" xr:uid="{00000000-0005-0000-0000-0000352A0000}"/>
    <cellStyle name="Normal 37 7" xfId="6891" xr:uid="{00000000-0005-0000-0000-0000362A0000}"/>
    <cellStyle name="Normal 37 7 2" xfId="15200" xr:uid="{00000000-0005-0000-0000-0000372A0000}"/>
    <cellStyle name="Normal 38" xfId="6892" xr:uid="{00000000-0005-0000-0000-0000382A0000}"/>
    <cellStyle name="Normal 38 2" xfId="6893" xr:uid="{00000000-0005-0000-0000-0000392A0000}"/>
    <cellStyle name="Normal 38 2 2" xfId="15201" xr:uid="{00000000-0005-0000-0000-00003A2A0000}"/>
    <cellStyle name="Normal 38 3" xfId="6894" xr:uid="{00000000-0005-0000-0000-00003B2A0000}"/>
    <cellStyle name="Normal 38 3 2" xfId="15202" xr:uid="{00000000-0005-0000-0000-00003C2A0000}"/>
    <cellStyle name="Normal 38 4" xfId="6895" xr:uid="{00000000-0005-0000-0000-00003D2A0000}"/>
    <cellStyle name="Normal 38 4 2" xfId="15203" xr:uid="{00000000-0005-0000-0000-00003E2A0000}"/>
    <cellStyle name="Normal 38 5" xfId="6896" xr:uid="{00000000-0005-0000-0000-00003F2A0000}"/>
    <cellStyle name="Normal 38 5 2" xfId="15204" xr:uid="{00000000-0005-0000-0000-0000402A0000}"/>
    <cellStyle name="Normal 38 6" xfId="6897" xr:uid="{00000000-0005-0000-0000-0000412A0000}"/>
    <cellStyle name="Normal 38 6 2" xfId="15205" xr:uid="{00000000-0005-0000-0000-0000422A0000}"/>
    <cellStyle name="Normal 38 7" xfId="6898" xr:uid="{00000000-0005-0000-0000-0000432A0000}"/>
    <cellStyle name="Normal 38 7 2" xfId="15206" xr:uid="{00000000-0005-0000-0000-0000442A0000}"/>
    <cellStyle name="Normal 39" xfId="6899" xr:uid="{00000000-0005-0000-0000-0000452A0000}"/>
    <cellStyle name="Normal 39 2" xfId="6900" xr:uid="{00000000-0005-0000-0000-0000462A0000}"/>
    <cellStyle name="Normal 39 2 2" xfId="15207" xr:uid="{00000000-0005-0000-0000-0000472A0000}"/>
    <cellStyle name="Normal 39 3" xfId="6901" xr:uid="{00000000-0005-0000-0000-0000482A0000}"/>
    <cellStyle name="Normal 39 3 2" xfId="15208" xr:uid="{00000000-0005-0000-0000-0000492A0000}"/>
    <cellStyle name="Normal 39 4" xfId="6902" xr:uid="{00000000-0005-0000-0000-00004A2A0000}"/>
    <cellStyle name="Normal 39 4 2" xfId="15209" xr:uid="{00000000-0005-0000-0000-00004B2A0000}"/>
    <cellStyle name="Normal 39 5" xfId="6903" xr:uid="{00000000-0005-0000-0000-00004C2A0000}"/>
    <cellStyle name="Normal 39 5 2" xfId="15210" xr:uid="{00000000-0005-0000-0000-00004D2A0000}"/>
    <cellStyle name="Normal 39 6" xfId="6904" xr:uid="{00000000-0005-0000-0000-00004E2A0000}"/>
    <cellStyle name="Normal 39 6 2" xfId="15211" xr:uid="{00000000-0005-0000-0000-00004F2A0000}"/>
    <cellStyle name="Normal 39 7" xfId="6905" xr:uid="{00000000-0005-0000-0000-0000502A0000}"/>
    <cellStyle name="Normal 39 7 2" xfId="15212" xr:uid="{00000000-0005-0000-0000-0000512A0000}"/>
    <cellStyle name="Normal 4" xfId="53" xr:uid="{00000000-0005-0000-0000-0000522A0000}"/>
    <cellStyle name="Normal 4 10" xfId="6906" xr:uid="{00000000-0005-0000-0000-0000532A0000}"/>
    <cellStyle name="Normal 4 10 2" xfId="6907" xr:uid="{00000000-0005-0000-0000-0000542A0000}"/>
    <cellStyle name="Normal 4 10 2 2" xfId="6908" xr:uid="{00000000-0005-0000-0000-0000552A0000}"/>
    <cellStyle name="Normal 4 10 3" xfId="6909" xr:uid="{00000000-0005-0000-0000-0000562A0000}"/>
    <cellStyle name="Normal 4 10 3 2" xfId="6910" xr:uid="{00000000-0005-0000-0000-0000572A0000}"/>
    <cellStyle name="Normal 4 10 4" xfId="6911" xr:uid="{00000000-0005-0000-0000-0000582A0000}"/>
    <cellStyle name="Normal 4 10 5" xfId="15213" xr:uid="{00000000-0005-0000-0000-0000592A0000}"/>
    <cellStyle name="Normal 4 100" xfId="6912" xr:uid="{00000000-0005-0000-0000-00005A2A0000}"/>
    <cellStyle name="Normal 4 100 2" xfId="15214" xr:uid="{00000000-0005-0000-0000-00005B2A0000}"/>
    <cellStyle name="Normal 4 101" xfId="6913" xr:uid="{00000000-0005-0000-0000-00005C2A0000}"/>
    <cellStyle name="Normal 4 101 2" xfId="6914" xr:uid="{00000000-0005-0000-0000-00005D2A0000}"/>
    <cellStyle name="Normal 4 102" xfId="6915" xr:uid="{00000000-0005-0000-0000-00005E2A0000}"/>
    <cellStyle name="Normal 4 102 2" xfId="6916" xr:uid="{00000000-0005-0000-0000-00005F2A0000}"/>
    <cellStyle name="Normal 4 103" xfId="6917" xr:uid="{00000000-0005-0000-0000-0000602A0000}"/>
    <cellStyle name="Normal 4 103 2" xfId="6918" xr:uid="{00000000-0005-0000-0000-0000612A0000}"/>
    <cellStyle name="Normal 4 104" xfId="6919" xr:uid="{00000000-0005-0000-0000-0000622A0000}"/>
    <cellStyle name="Normal 4 104 2" xfId="6920" xr:uid="{00000000-0005-0000-0000-0000632A0000}"/>
    <cellStyle name="Normal 4 105" xfId="6921" xr:uid="{00000000-0005-0000-0000-0000642A0000}"/>
    <cellStyle name="Normal 4 105 2" xfId="6922" xr:uid="{00000000-0005-0000-0000-0000652A0000}"/>
    <cellStyle name="Normal 4 106" xfId="6923" xr:uid="{00000000-0005-0000-0000-0000662A0000}"/>
    <cellStyle name="Normal 4 106 2" xfId="6924" xr:uid="{00000000-0005-0000-0000-0000672A0000}"/>
    <cellStyle name="Normal 4 107" xfId="6925" xr:uid="{00000000-0005-0000-0000-0000682A0000}"/>
    <cellStyle name="Normal 4 107 2" xfId="15215" xr:uid="{00000000-0005-0000-0000-0000692A0000}"/>
    <cellStyle name="Normal 4 108" xfId="6926" xr:uid="{00000000-0005-0000-0000-00006A2A0000}"/>
    <cellStyle name="Normal 4 108 2" xfId="15216" xr:uid="{00000000-0005-0000-0000-00006B2A0000}"/>
    <cellStyle name="Normal 4 109" xfId="6927" xr:uid="{00000000-0005-0000-0000-00006C2A0000}"/>
    <cellStyle name="Normal 4 109 2" xfId="15217" xr:uid="{00000000-0005-0000-0000-00006D2A0000}"/>
    <cellStyle name="Normal 4 11" xfId="6928" xr:uid="{00000000-0005-0000-0000-00006E2A0000}"/>
    <cellStyle name="Normal 4 11 2" xfId="6929" xr:uid="{00000000-0005-0000-0000-00006F2A0000}"/>
    <cellStyle name="Normal 4 11 2 2" xfId="6930" xr:uid="{00000000-0005-0000-0000-0000702A0000}"/>
    <cellStyle name="Normal 4 11 3" xfId="6931" xr:uid="{00000000-0005-0000-0000-0000712A0000}"/>
    <cellStyle name="Normal 4 11 3 2" xfId="6932" xr:uid="{00000000-0005-0000-0000-0000722A0000}"/>
    <cellStyle name="Normal 4 11 4" xfId="6933" xr:uid="{00000000-0005-0000-0000-0000732A0000}"/>
    <cellStyle name="Normal 4 11 5" xfId="15218" xr:uid="{00000000-0005-0000-0000-0000742A0000}"/>
    <cellStyle name="Normal 4 110" xfId="6934" xr:uid="{00000000-0005-0000-0000-0000752A0000}"/>
    <cellStyle name="Normal 4 110 2" xfId="15219" xr:uid="{00000000-0005-0000-0000-0000762A0000}"/>
    <cellStyle name="Normal 4 111" xfId="6935" xr:uid="{00000000-0005-0000-0000-0000772A0000}"/>
    <cellStyle name="Normal 4 111 2" xfId="6936" xr:uid="{00000000-0005-0000-0000-0000782A0000}"/>
    <cellStyle name="Normal 4 112" xfId="6937" xr:uid="{00000000-0005-0000-0000-0000792A0000}"/>
    <cellStyle name="Normal 4 112 2" xfId="15220" xr:uid="{00000000-0005-0000-0000-00007A2A0000}"/>
    <cellStyle name="Normal 4 113" xfId="6938" xr:uid="{00000000-0005-0000-0000-00007B2A0000}"/>
    <cellStyle name="Normal 4 113 2" xfId="15221" xr:uid="{00000000-0005-0000-0000-00007C2A0000}"/>
    <cellStyle name="Normal 4 114" xfId="6939" xr:uid="{00000000-0005-0000-0000-00007D2A0000}"/>
    <cellStyle name="Normal 4 114 2" xfId="15222" xr:uid="{00000000-0005-0000-0000-00007E2A0000}"/>
    <cellStyle name="Normal 4 115" xfId="6940" xr:uid="{00000000-0005-0000-0000-00007F2A0000}"/>
    <cellStyle name="Normal 4 115 2" xfId="15223" xr:uid="{00000000-0005-0000-0000-0000802A0000}"/>
    <cellStyle name="Normal 4 116" xfId="6941" xr:uid="{00000000-0005-0000-0000-0000812A0000}"/>
    <cellStyle name="Normal 4 116 2" xfId="15224" xr:uid="{00000000-0005-0000-0000-0000822A0000}"/>
    <cellStyle name="Normal 4 117" xfId="6942" xr:uid="{00000000-0005-0000-0000-0000832A0000}"/>
    <cellStyle name="Normal 4 117 2" xfId="15225" xr:uid="{00000000-0005-0000-0000-0000842A0000}"/>
    <cellStyle name="Normal 4 118" xfId="6943" xr:uid="{00000000-0005-0000-0000-0000852A0000}"/>
    <cellStyle name="Normal 4 118 2" xfId="15226" xr:uid="{00000000-0005-0000-0000-0000862A0000}"/>
    <cellStyle name="Normal 4 119" xfId="6944" xr:uid="{00000000-0005-0000-0000-0000872A0000}"/>
    <cellStyle name="Normal 4 119 2" xfId="15227" xr:uid="{00000000-0005-0000-0000-0000882A0000}"/>
    <cellStyle name="Normal 4 12" xfId="6945" xr:uid="{00000000-0005-0000-0000-0000892A0000}"/>
    <cellStyle name="Normal 4 12 2" xfId="6946" xr:uid="{00000000-0005-0000-0000-00008A2A0000}"/>
    <cellStyle name="Normal 4 12 3" xfId="15228" xr:uid="{00000000-0005-0000-0000-00008B2A0000}"/>
    <cellStyle name="Normal 4 120" xfId="6947" xr:uid="{00000000-0005-0000-0000-00008C2A0000}"/>
    <cellStyle name="Normal 4 120 2" xfId="6948" xr:uid="{00000000-0005-0000-0000-00008D2A0000}"/>
    <cellStyle name="Normal 4 121" xfId="6949" xr:uid="{00000000-0005-0000-0000-00008E2A0000}"/>
    <cellStyle name="Normal 4 121 2" xfId="6950" xr:uid="{00000000-0005-0000-0000-00008F2A0000}"/>
    <cellStyle name="Normal 4 122" xfId="6951" xr:uid="{00000000-0005-0000-0000-0000902A0000}"/>
    <cellStyle name="Normal 4 122 2" xfId="6952" xr:uid="{00000000-0005-0000-0000-0000912A0000}"/>
    <cellStyle name="Normal 4 123" xfId="6953" xr:uid="{00000000-0005-0000-0000-0000922A0000}"/>
    <cellStyle name="Normal 4 123 2" xfId="6954" xr:uid="{00000000-0005-0000-0000-0000932A0000}"/>
    <cellStyle name="Normal 4 124" xfId="6955" xr:uid="{00000000-0005-0000-0000-0000942A0000}"/>
    <cellStyle name="Normal 4 124 2" xfId="15229" xr:uid="{00000000-0005-0000-0000-0000952A0000}"/>
    <cellStyle name="Normal 4 125" xfId="6956" xr:uid="{00000000-0005-0000-0000-0000962A0000}"/>
    <cellStyle name="Normal 4 125 2" xfId="15230" xr:uid="{00000000-0005-0000-0000-0000972A0000}"/>
    <cellStyle name="Normal 4 126" xfId="6957" xr:uid="{00000000-0005-0000-0000-0000982A0000}"/>
    <cellStyle name="Normal 4 126 2" xfId="15231" xr:uid="{00000000-0005-0000-0000-0000992A0000}"/>
    <cellStyle name="Normal 4 127" xfId="6958" xr:uid="{00000000-0005-0000-0000-00009A2A0000}"/>
    <cellStyle name="Normal 4 127 2" xfId="15232" xr:uid="{00000000-0005-0000-0000-00009B2A0000}"/>
    <cellStyle name="Normal 4 128" xfId="6959" xr:uid="{00000000-0005-0000-0000-00009C2A0000}"/>
    <cellStyle name="Normal 4 128 2" xfId="15233" xr:uid="{00000000-0005-0000-0000-00009D2A0000}"/>
    <cellStyle name="Normal 4 129" xfId="6960" xr:uid="{00000000-0005-0000-0000-00009E2A0000}"/>
    <cellStyle name="Normal 4 129 2" xfId="15234" xr:uid="{00000000-0005-0000-0000-00009F2A0000}"/>
    <cellStyle name="Normal 4 13" xfId="6961" xr:uid="{00000000-0005-0000-0000-0000A02A0000}"/>
    <cellStyle name="Normal 4 13 2" xfId="15235" xr:uid="{00000000-0005-0000-0000-0000A12A0000}"/>
    <cellStyle name="Normal 4 13 3" xfId="15236" xr:uid="{00000000-0005-0000-0000-0000A22A0000}"/>
    <cellStyle name="Normal 4 130" xfId="6962" xr:uid="{00000000-0005-0000-0000-0000A32A0000}"/>
    <cellStyle name="Normal 4 130 2" xfId="15237" xr:uid="{00000000-0005-0000-0000-0000A42A0000}"/>
    <cellStyle name="Normal 4 131" xfId="6963" xr:uid="{00000000-0005-0000-0000-0000A52A0000}"/>
    <cellStyle name="Normal 4 131 2" xfId="15238" xr:uid="{00000000-0005-0000-0000-0000A62A0000}"/>
    <cellStyle name="Normal 4 132" xfId="6964" xr:uid="{00000000-0005-0000-0000-0000A72A0000}"/>
    <cellStyle name="Normal 4 132 2" xfId="15239" xr:uid="{00000000-0005-0000-0000-0000A82A0000}"/>
    <cellStyle name="Normal 4 133" xfId="6965" xr:uid="{00000000-0005-0000-0000-0000A92A0000}"/>
    <cellStyle name="Normal 4 133 2" xfId="15240" xr:uid="{00000000-0005-0000-0000-0000AA2A0000}"/>
    <cellStyle name="Normal 4 134" xfId="6966" xr:uid="{00000000-0005-0000-0000-0000AB2A0000}"/>
    <cellStyle name="Normal 4 134 2" xfId="15241" xr:uid="{00000000-0005-0000-0000-0000AC2A0000}"/>
    <cellStyle name="Normal 4 135" xfId="6967" xr:uid="{00000000-0005-0000-0000-0000AD2A0000}"/>
    <cellStyle name="Normal 4 135 2" xfId="15242" xr:uid="{00000000-0005-0000-0000-0000AE2A0000}"/>
    <cellStyle name="Normal 4 136" xfId="6968" xr:uid="{00000000-0005-0000-0000-0000AF2A0000}"/>
    <cellStyle name="Normal 4 136 2" xfId="15243" xr:uid="{00000000-0005-0000-0000-0000B02A0000}"/>
    <cellStyle name="Normal 4 137" xfId="6969" xr:uid="{00000000-0005-0000-0000-0000B12A0000}"/>
    <cellStyle name="Normal 4 137 2" xfId="15244" xr:uid="{00000000-0005-0000-0000-0000B22A0000}"/>
    <cellStyle name="Normal 4 138" xfId="6970" xr:uid="{00000000-0005-0000-0000-0000B32A0000}"/>
    <cellStyle name="Normal 4 138 2" xfId="15245" xr:uid="{00000000-0005-0000-0000-0000B42A0000}"/>
    <cellStyle name="Normal 4 139" xfId="6971" xr:uid="{00000000-0005-0000-0000-0000B52A0000}"/>
    <cellStyle name="Normal 4 139 2" xfId="15246" xr:uid="{00000000-0005-0000-0000-0000B62A0000}"/>
    <cellStyle name="Normal 4 14" xfId="6972" xr:uid="{00000000-0005-0000-0000-0000B72A0000}"/>
    <cellStyle name="Normal 4 14 2" xfId="15247" xr:uid="{00000000-0005-0000-0000-0000B82A0000}"/>
    <cellStyle name="Normal 4 14 3" xfId="15248" xr:uid="{00000000-0005-0000-0000-0000B92A0000}"/>
    <cellStyle name="Normal 4 140" xfId="6973" xr:uid="{00000000-0005-0000-0000-0000BA2A0000}"/>
    <cellStyle name="Normal 4 140 2" xfId="15249" xr:uid="{00000000-0005-0000-0000-0000BB2A0000}"/>
    <cellStyle name="Normal 4 141" xfId="6974" xr:uid="{00000000-0005-0000-0000-0000BC2A0000}"/>
    <cellStyle name="Normal 4 141 2" xfId="15250" xr:uid="{00000000-0005-0000-0000-0000BD2A0000}"/>
    <cellStyle name="Normal 4 142" xfId="6975" xr:uid="{00000000-0005-0000-0000-0000BE2A0000}"/>
    <cellStyle name="Normal 4 142 2" xfId="15251" xr:uid="{00000000-0005-0000-0000-0000BF2A0000}"/>
    <cellStyle name="Normal 4 143" xfId="6976" xr:uid="{00000000-0005-0000-0000-0000C02A0000}"/>
    <cellStyle name="Normal 4 143 2" xfId="15252" xr:uid="{00000000-0005-0000-0000-0000C12A0000}"/>
    <cellStyle name="Normal 4 144" xfId="6977" xr:uid="{00000000-0005-0000-0000-0000C22A0000}"/>
    <cellStyle name="Normal 4 144 2" xfId="15253" xr:uid="{00000000-0005-0000-0000-0000C32A0000}"/>
    <cellStyle name="Normal 4 145" xfId="6978" xr:uid="{00000000-0005-0000-0000-0000C42A0000}"/>
    <cellStyle name="Normal 4 145 2" xfId="15254" xr:uid="{00000000-0005-0000-0000-0000C52A0000}"/>
    <cellStyle name="Normal 4 146" xfId="6979" xr:uid="{00000000-0005-0000-0000-0000C62A0000}"/>
    <cellStyle name="Normal 4 146 2" xfId="6980" xr:uid="{00000000-0005-0000-0000-0000C72A0000}"/>
    <cellStyle name="Normal 4 147" xfId="6981" xr:uid="{00000000-0005-0000-0000-0000C82A0000}"/>
    <cellStyle name="Normal 4 147 2" xfId="6982" xr:uid="{00000000-0005-0000-0000-0000C92A0000}"/>
    <cellStyle name="Normal 4 148" xfId="6983" xr:uid="{00000000-0005-0000-0000-0000CA2A0000}"/>
    <cellStyle name="Normal 4 148 2" xfId="15255" xr:uid="{00000000-0005-0000-0000-0000CB2A0000}"/>
    <cellStyle name="Normal 4 149" xfId="6984" xr:uid="{00000000-0005-0000-0000-0000CC2A0000}"/>
    <cellStyle name="Normal 4 149 2" xfId="15256" xr:uid="{00000000-0005-0000-0000-0000CD2A0000}"/>
    <cellStyle name="Normal 4 15" xfId="6985" xr:uid="{00000000-0005-0000-0000-0000CE2A0000}"/>
    <cellStyle name="Normal 4 15 2" xfId="15257" xr:uid="{00000000-0005-0000-0000-0000CF2A0000}"/>
    <cellStyle name="Normal 4 15 3" xfId="15258" xr:uid="{00000000-0005-0000-0000-0000D02A0000}"/>
    <cellStyle name="Normal 4 150" xfId="6986" xr:uid="{00000000-0005-0000-0000-0000D12A0000}"/>
    <cellStyle name="Normal 4 150 2" xfId="15259" xr:uid="{00000000-0005-0000-0000-0000D22A0000}"/>
    <cellStyle name="Normal 4 151" xfId="6987" xr:uid="{00000000-0005-0000-0000-0000D32A0000}"/>
    <cellStyle name="Normal 4 151 2" xfId="15260" xr:uid="{00000000-0005-0000-0000-0000D42A0000}"/>
    <cellStyle name="Normal 4 152" xfId="6988" xr:uid="{00000000-0005-0000-0000-0000D52A0000}"/>
    <cellStyle name="Normal 4 152 2" xfId="15261" xr:uid="{00000000-0005-0000-0000-0000D62A0000}"/>
    <cellStyle name="Normal 4 153" xfId="6989" xr:uid="{00000000-0005-0000-0000-0000D72A0000}"/>
    <cellStyle name="Normal 4 153 2" xfId="6990" xr:uid="{00000000-0005-0000-0000-0000D82A0000}"/>
    <cellStyle name="Normal 4 154" xfId="6991" xr:uid="{00000000-0005-0000-0000-0000D92A0000}"/>
    <cellStyle name="Normal 4 154 2" xfId="15262" xr:uid="{00000000-0005-0000-0000-0000DA2A0000}"/>
    <cellStyle name="Normal 4 155" xfId="6992" xr:uid="{00000000-0005-0000-0000-0000DB2A0000}"/>
    <cellStyle name="Normal 4 155 2" xfId="6993" xr:uid="{00000000-0005-0000-0000-0000DC2A0000}"/>
    <cellStyle name="Normal 4 156" xfId="6994" xr:uid="{00000000-0005-0000-0000-0000DD2A0000}"/>
    <cellStyle name="Normal 4 156 2" xfId="6995" xr:uid="{00000000-0005-0000-0000-0000DE2A0000}"/>
    <cellStyle name="Normal 4 156 2 2" xfId="15263" xr:uid="{00000000-0005-0000-0000-0000DF2A0000}"/>
    <cellStyle name="Normal 4 156 3" xfId="15264" xr:uid="{00000000-0005-0000-0000-0000E02A0000}"/>
    <cellStyle name="Normal 4 157" xfId="6996" xr:uid="{00000000-0005-0000-0000-0000E12A0000}"/>
    <cellStyle name="Normal 4 157 2" xfId="15265" xr:uid="{00000000-0005-0000-0000-0000E22A0000}"/>
    <cellStyle name="Normal 4 158" xfId="15266" xr:uid="{00000000-0005-0000-0000-0000E32A0000}"/>
    <cellStyle name="Normal 4 158 2" xfId="15267" xr:uid="{00000000-0005-0000-0000-0000E42A0000}"/>
    <cellStyle name="Normal 4 16" xfId="6997" xr:uid="{00000000-0005-0000-0000-0000E52A0000}"/>
    <cellStyle name="Normal 4 16 2" xfId="15268" xr:uid="{00000000-0005-0000-0000-0000E62A0000}"/>
    <cellStyle name="Normal 4 16 3" xfId="15269" xr:uid="{00000000-0005-0000-0000-0000E72A0000}"/>
    <cellStyle name="Normal 4 17" xfId="6998" xr:uid="{00000000-0005-0000-0000-0000E82A0000}"/>
    <cellStyle name="Normal 4 17 2" xfId="15270" xr:uid="{00000000-0005-0000-0000-0000E92A0000}"/>
    <cellStyle name="Normal 4 17 3" xfId="15271" xr:uid="{00000000-0005-0000-0000-0000EA2A0000}"/>
    <cellStyle name="Normal 4 18" xfId="6999" xr:uid="{00000000-0005-0000-0000-0000EB2A0000}"/>
    <cellStyle name="Normal 4 18 2" xfId="15272" xr:uid="{00000000-0005-0000-0000-0000EC2A0000}"/>
    <cellStyle name="Normal 4 18 3" xfId="15273" xr:uid="{00000000-0005-0000-0000-0000ED2A0000}"/>
    <cellStyle name="Normal 4 19" xfId="7000" xr:uid="{00000000-0005-0000-0000-0000EE2A0000}"/>
    <cellStyle name="Normal 4 19 2" xfId="15274" xr:uid="{00000000-0005-0000-0000-0000EF2A0000}"/>
    <cellStyle name="Normal 4 19 3" xfId="15275" xr:uid="{00000000-0005-0000-0000-0000F02A0000}"/>
    <cellStyle name="Normal 4 2" xfId="7001" xr:uid="{00000000-0005-0000-0000-0000F12A0000}"/>
    <cellStyle name="Normal 4 2 10" xfId="7002" xr:uid="{00000000-0005-0000-0000-0000F22A0000}"/>
    <cellStyle name="Normal 4 2 10 2" xfId="7003" xr:uid="{00000000-0005-0000-0000-0000F32A0000}"/>
    <cellStyle name="Normal 4 2 11" xfId="7004" xr:uid="{00000000-0005-0000-0000-0000F42A0000}"/>
    <cellStyle name="Normal 4 2 11 2" xfId="7005" xr:uid="{00000000-0005-0000-0000-0000F52A0000}"/>
    <cellStyle name="Normal 4 2 12" xfId="7006" xr:uid="{00000000-0005-0000-0000-0000F62A0000}"/>
    <cellStyle name="Normal 4 2 12 2" xfId="7007" xr:uid="{00000000-0005-0000-0000-0000F72A0000}"/>
    <cellStyle name="Normal 4 2 13" xfId="7008" xr:uid="{00000000-0005-0000-0000-0000F82A0000}"/>
    <cellStyle name="Normal 4 2 13 2" xfId="7009" xr:uid="{00000000-0005-0000-0000-0000F92A0000}"/>
    <cellStyle name="Normal 4 2 14" xfId="7010" xr:uid="{00000000-0005-0000-0000-0000FA2A0000}"/>
    <cellStyle name="Normal 4 2 14 2" xfId="7011" xr:uid="{00000000-0005-0000-0000-0000FB2A0000}"/>
    <cellStyle name="Normal 4 2 15" xfId="7012" xr:uid="{00000000-0005-0000-0000-0000FC2A0000}"/>
    <cellStyle name="Normal 4 2 15 2" xfId="7013" xr:uid="{00000000-0005-0000-0000-0000FD2A0000}"/>
    <cellStyle name="Normal 4 2 16" xfId="7014" xr:uid="{00000000-0005-0000-0000-0000FE2A0000}"/>
    <cellStyle name="Normal 4 2 16 2" xfId="7015" xr:uid="{00000000-0005-0000-0000-0000FF2A0000}"/>
    <cellStyle name="Normal 4 2 17" xfId="7016" xr:uid="{00000000-0005-0000-0000-0000002B0000}"/>
    <cellStyle name="Normal 4 2 17 2" xfId="7017" xr:uid="{00000000-0005-0000-0000-0000012B0000}"/>
    <cellStyle name="Normal 4 2 18" xfId="7018" xr:uid="{00000000-0005-0000-0000-0000022B0000}"/>
    <cellStyle name="Normal 4 2 18 2" xfId="7019" xr:uid="{00000000-0005-0000-0000-0000032B0000}"/>
    <cellStyle name="Normal 4 2 19" xfId="7020" xr:uid="{00000000-0005-0000-0000-0000042B0000}"/>
    <cellStyle name="Normal 4 2 2" xfId="7021" xr:uid="{00000000-0005-0000-0000-0000052B0000}"/>
    <cellStyle name="Normal 4 2 2 10" xfId="7022" xr:uid="{00000000-0005-0000-0000-0000062B0000}"/>
    <cellStyle name="Normal 4 2 2 10 2" xfId="7023" xr:uid="{00000000-0005-0000-0000-0000072B0000}"/>
    <cellStyle name="Normal 4 2 2 11" xfId="7024" xr:uid="{00000000-0005-0000-0000-0000082B0000}"/>
    <cellStyle name="Normal 4 2 2 2" xfId="7025" xr:uid="{00000000-0005-0000-0000-0000092B0000}"/>
    <cellStyle name="Normal 4 2 2 2 2" xfId="7026" xr:uid="{00000000-0005-0000-0000-00000A2B0000}"/>
    <cellStyle name="Normal 4 2 2 2 2 2" xfId="7027" xr:uid="{00000000-0005-0000-0000-00000B2B0000}"/>
    <cellStyle name="Normal 4 2 2 2 3" xfId="7028" xr:uid="{00000000-0005-0000-0000-00000C2B0000}"/>
    <cellStyle name="Normal 4 2 2 3" xfId="7029" xr:uid="{00000000-0005-0000-0000-00000D2B0000}"/>
    <cellStyle name="Normal 4 2 2 3 2" xfId="7030" xr:uid="{00000000-0005-0000-0000-00000E2B0000}"/>
    <cellStyle name="Normal 4 2 2 4" xfId="7031" xr:uid="{00000000-0005-0000-0000-00000F2B0000}"/>
    <cellStyle name="Normal 4 2 2 4 2" xfId="7032" xr:uid="{00000000-0005-0000-0000-0000102B0000}"/>
    <cellStyle name="Normal 4 2 2 5" xfId="7033" xr:uid="{00000000-0005-0000-0000-0000112B0000}"/>
    <cellStyle name="Normal 4 2 2 5 2" xfId="7034" xr:uid="{00000000-0005-0000-0000-0000122B0000}"/>
    <cellStyle name="Normal 4 2 2 6" xfId="7035" xr:uid="{00000000-0005-0000-0000-0000132B0000}"/>
    <cellStyle name="Normal 4 2 2 6 2" xfId="7036" xr:uid="{00000000-0005-0000-0000-0000142B0000}"/>
    <cellStyle name="Normal 4 2 2 7" xfId="7037" xr:uid="{00000000-0005-0000-0000-0000152B0000}"/>
    <cellStyle name="Normal 4 2 2 7 2" xfId="7038" xr:uid="{00000000-0005-0000-0000-0000162B0000}"/>
    <cellStyle name="Normal 4 2 2 8" xfId="7039" xr:uid="{00000000-0005-0000-0000-0000172B0000}"/>
    <cellStyle name="Normal 4 2 2 8 2" xfId="7040" xr:uid="{00000000-0005-0000-0000-0000182B0000}"/>
    <cellStyle name="Normal 4 2 2 9" xfId="7041" xr:uid="{00000000-0005-0000-0000-0000192B0000}"/>
    <cellStyle name="Normal 4 2 2 9 2" xfId="7042" xr:uid="{00000000-0005-0000-0000-00001A2B0000}"/>
    <cellStyle name="Normal 4 2 3" xfId="7043" xr:uid="{00000000-0005-0000-0000-00001B2B0000}"/>
    <cellStyle name="Normal 4 2 3 2" xfId="7044" xr:uid="{00000000-0005-0000-0000-00001C2B0000}"/>
    <cellStyle name="Normal 4 2 4" xfId="7045" xr:uid="{00000000-0005-0000-0000-00001D2B0000}"/>
    <cellStyle name="Normal 4 2 4 2" xfId="7046" xr:uid="{00000000-0005-0000-0000-00001E2B0000}"/>
    <cellStyle name="Normal 4 2 4 2 2" xfId="7047" xr:uid="{00000000-0005-0000-0000-00001F2B0000}"/>
    <cellStyle name="Normal 4 2 4 3" xfId="7048" xr:uid="{00000000-0005-0000-0000-0000202B0000}"/>
    <cellStyle name="Normal 4 2 5" xfId="7049" xr:uid="{00000000-0005-0000-0000-0000212B0000}"/>
    <cellStyle name="Normal 4 2 5 2" xfId="7050" xr:uid="{00000000-0005-0000-0000-0000222B0000}"/>
    <cellStyle name="Normal 4 2 5 2 2" xfId="7051" xr:uid="{00000000-0005-0000-0000-0000232B0000}"/>
    <cellStyle name="Normal 4 2 5 3" xfId="7052" xr:uid="{00000000-0005-0000-0000-0000242B0000}"/>
    <cellStyle name="Normal 4 2 6" xfId="7053" xr:uid="{00000000-0005-0000-0000-0000252B0000}"/>
    <cellStyle name="Normal 4 2 6 2" xfId="7054" xr:uid="{00000000-0005-0000-0000-0000262B0000}"/>
    <cellStyle name="Normal 4 2 6 2 2" xfId="7055" xr:uid="{00000000-0005-0000-0000-0000272B0000}"/>
    <cellStyle name="Normal 4 2 6 3" xfId="7056" xr:uid="{00000000-0005-0000-0000-0000282B0000}"/>
    <cellStyle name="Normal 4 2 7" xfId="7057" xr:uid="{00000000-0005-0000-0000-0000292B0000}"/>
    <cellStyle name="Normal 4 2 7 2" xfId="7058" xr:uid="{00000000-0005-0000-0000-00002A2B0000}"/>
    <cellStyle name="Normal 4 2 7 2 2" xfId="7059" xr:uid="{00000000-0005-0000-0000-00002B2B0000}"/>
    <cellStyle name="Normal 4 2 7 3" xfId="7060" xr:uid="{00000000-0005-0000-0000-00002C2B0000}"/>
    <cellStyle name="Normal 4 2 8" xfId="7061" xr:uid="{00000000-0005-0000-0000-00002D2B0000}"/>
    <cellStyle name="Normal 4 2 8 2" xfId="7062" xr:uid="{00000000-0005-0000-0000-00002E2B0000}"/>
    <cellStyle name="Normal 4 2 8 2 2" xfId="7063" xr:uid="{00000000-0005-0000-0000-00002F2B0000}"/>
    <cellStyle name="Normal 4 2 8 3" xfId="7064" xr:uid="{00000000-0005-0000-0000-0000302B0000}"/>
    <cellStyle name="Normal 4 2 9" xfId="7065" xr:uid="{00000000-0005-0000-0000-0000312B0000}"/>
    <cellStyle name="Normal 4 2 9 2" xfId="7066" xr:uid="{00000000-0005-0000-0000-0000322B0000}"/>
    <cellStyle name="Normal 4 2 9 2 2" xfId="7067" xr:uid="{00000000-0005-0000-0000-0000332B0000}"/>
    <cellStyle name="Normal 4 2 9 3" xfId="7068" xr:uid="{00000000-0005-0000-0000-0000342B0000}"/>
    <cellStyle name="Normal 4 20" xfId="7069" xr:uid="{00000000-0005-0000-0000-0000352B0000}"/>
    <cellStyle name="Normal 4 20 2" xfId="15276" xr:uid="{00000000-0005-0000-0000-0000362B0000}"/>
    <cellStyle name="Normal 4 20 3" xfId="15277" xr:uid="{00000000-0005-0000-0000-0000372B0000}"/>
    <cellStyle name="Normal 4 21" xfId="7070" xr:uid="{00000000-0005-0000-0000-0000382B0000}"/>
    <cellStyle name="Normal 4 21 2" xfId="15278" xr:uid="{00000000-0005-0000-0000-0000392B0000}"/>
    <cellStyle name="Normal 4 21 3" xfId="15279" xr:uid="{00000000-0005-0000-0000-00003A2B0000}"/>
    <cellStyle name="Normal 4 22" xfId="7071" xr:uid="{00000000-0005-0000-0000-00003B2B0000}"/>
    <cellStyle name="Normal 4 22 2" xfId="15280" xr:uid="{00000000-0005-0000-0000-00003C2B0000}"/>
    <cellStyle name="Normal 4 22 3" xfId="15281" xr:uid="{00000000-0005-0000-0000-00003D2B0000}"/>
    <cellStyle name="Normal 4 23" xfId="7072" xr:uid="{00000000-0005-0000-0000-00003E2B0000}"/>
    <cellStyle name="Normal 4 23 2" xfId="15282" xr:uid="{00000000-0005-0000-0000-00003F2B0000}"/>
    <cellStyle name="Normal 4 23 3" xfId="15283" xr:uid="{00000000-0005-0000-0000-0000402B0000}"/>
    <cellStyle name="Normal 4 24" xfId="7073" xr:uid="{00000000-0005-0000-0000-0000412B0000}"/>
    <cellStyle name="Normal 4 24 2" xfId="15284" xr:uid="{00000000-0005-0000-0000-0000422B0000}"/>
    <cellStyle name="Normal 4 24 3" xfId="15285" xr:uid="{00000000-0005-0000-0000-0000432B0000}"/>
    <cellStyle name="Normal 4 25" xfId="7074" xr:uid="{00000000-0005-0000-0000-0000442B0000}"/>
    <cellStyle name="Normal 4 25 2" xfId="15286" xr:uid="{00000000-0005-0000-0000-0000452B0000}"/>
    <cellStyle name="Normal 4 25 3" xfId="15287" xr:uid="{00000000-0005-0000-0000-0000462B0000}"/>
    <cellStyle name="Normal 4 26" xfId="7075" xr:uid="{00000000-0005-0000-0000-0000472B0000}"/>
    <cellStyle name="Normal 4 26 2" xfId="15288" xr:uid="{00000000-0005-0000-0000-0000482B0000}"/>
    <cellStyle name="Normal 4 26 3" xfId="15289" xr:uid="{00000000-0005-0000-0000-0000492B0000}"/>
    <cellStyle name="Normal 4 27" xfId="7076" xr:uid="{00000000-0005-0000-0000-00004A2B0000}"/>
    <cellStyle name="Normal 4 27 2" xfId="15290" xr:uid="{00000000-0005-0000-0000-00004B2B0000}"/>
    <cellStyle name="Normal 4 27 3" xfId="15291" xr:uid="{00000000-0005-0000-0000-00004C2B0000}"/>
    <cellStyle name="Normal 4 28" xfId="7077" xr:uid="{00000000-0005-0000-0000-00004D2B0000}"/>
    <cellStyle name="Normal 4 28 2" xfId="15292" xr:uid="{00000000-0005-0000-0000-00004E2B0000}"/>
    <cellStyle name="Normal 4 28 3" xfId="15293" xr:uid="{00000000-0005-0000-0000-00004F2B0000}"/>
    <cellStyle name="Normal 4 29" xfId="7078" xr:uid="{00000000-0005-0000-0000-0000502B0000}"/>
    <cellStyle name="Normal 4 29 2" xfId="15294" xr:uid="{00000000-0005-0000-0000-0000512B0000}"/>
    <cellStyle name="Normal 4 29 3" xfId="15295" xr:uid="{00000000-0005-0000-0000-0000522B0000}"/>
    <cellStyle name="Normal 4 3" xfId="7079" xr:uid="{00000000-0005-0000-0000-0000532B0000}"/>
    <cellStyle name="Normal 4 3 10" xfId="7080" xr:uid="{00000000-0005-0000-0000-0000542B0000}"/>
    <cellStyle name="Normal 4 3 10 2" xfId="15296" xr:uid="{00000000-0005-0000-0000-0000552B0000}"/>
    <cellStyle name="Normal 4 3 11" xfId="7081" xr:uid="{00000000-0005-0000-0000-0000562B0000}"/>
    <cellStyle name="Normal 4 3 11 2" xfId="15297" xr:uid="{00000000-0005-0000-0000-0000572B0000}"/>
    <cellStyle name="Normal 4 3 12" xfId="15298" xr:uid="{00000000-0005-0000-0000-0000582B0000}"/>
    <cellStyle name="Normal 4 3 2" xfId="7082" xr:uid="{00000000-0005-0000-0000-0000592B0000}"/>
    <cellStyle name="Normal 4 3 2 2" xfId="7083" xr:uid="{00000000-0005-0000-0000-00005A2B0000}"/>
    <cellStyle name="Normal 4 3 3" xfId="7084" xr:uid="{00000000-0005-0000-0000-00005B2B0000}"/>
    <cellStyle name="Normal 4 3 3 2" xfId="7085" xr:uid="{00000000-0005-0000-0000-00005C2B0000}"/>
    <cellStyle name="Normal 4 3 3 2 2" xfId="7086" xr:uid="{00000000-0005-0000-0000-00005D2B0000}"/>
    <cellStyle name="Normal 4 3 4" xfId="7087" xr:uid="{00000000-0005-0000-0000-00005E2B0000}"/>
    <cellStyle name="Normal 4 3 4 2" xfId="15299" xr:uid="{00000000-0005-0000-0000-00005F2B0000}"/>
    <cellStyle name="Normal 4 3 5" xfId="7088" xr:uid="{00000000-0005-0000-0000-0000602B0000}"/>
    <cellStyle name="Normal 4 3 5 2" xfId="15300" xr:uid="{00000000-0005-0000-0000-0000612B0000}"/>
    <cellStyle name="Normal 4 3 6" xfId="7089" xr:uid="{00000000-0005-0000-0000-0000622B0000}"/>
    <cellStyle name="Normal 4 3 6 2" xfId="15301" xr:uid="{00000000-0005-0000-0000-0000632B0000}"/>
    <cellStyle name="Normal 4 3 7" xfId="7090" xr:uid="{00000000-0005-0000-0000-0000642B0000}"/>
    <cellStyle name="Normal 4 3 7 2" xfId="15302" xr:uid="{00000000-0005-0000-0000-0000652B0000}"/>
    <cellStyle name="Normal 4 3 8" xfId="7091" xr:uid="{00000000-0005-0000-0000-0000662B0000}"/>
    <cellStyle name="Normal 4 3 8 2" xfId="15303" xr:uid="{00000000-0005-0000-0000-0000672B0000}"/>
    <cellStyle name="Normal 4 3 9" xfId="7092" xr:uid="{00000000-0005-0000-0000-0000682B0000}"/>
    <cellStyle name="Normal 4 3 9 2" xfId="15304" xr:uid="{00000000-0005-0000-0000-0000692B0000}"/>
    <cellStyle name="Normal 4 30" xfId="7093" xr:uid="{00000000-0005-0000-0000-00006A2B0000}"/>
    <cellStyle name="Normal 4 30 2" xfId="15305" xr:uid="{00000000-0005-0000-0000-00006B2B0000}"/>
    <cellStyle name="Normal 4 30 3" xfId="15306" xr:uid="{00000000-0005-0000-0000-00006C2B0000}"/>
    <cellStyle name="Normal 4 31" xfId="7094" xr:uid="{00000000-0005-0000-0000-00006D2B0000}"/>
    <cellStyle name="Normal 4 31 2" xfId="15307" xr:uid="{00000000-0005-0000-0000-00006E2B0000}"/>
    <cellStyle name="Normal 4 31 3" xfId="15308" xr:uid="{00000000-0005-0000-0000-00006F2B0000}"/>
    <cellStyle name="Normal 4 32" xfId="7095" xr:uid="{00000000-0005-0000-0000-0000702B0000}"/>
    <cellStyle name="Normal 4 32 2" xfId="15309" xr:uid="{00000000-0005-0000-0000-0000712B0000}"/>
    <cellStyle name="Normal 4 32 3" xfId="15310" xr:uid="{00000000-0005-0000-0000-0000722B0000}"/>
    <cellStyle name="Normal 4 33" xfId="7096" xr:uid="{00000000-0005-0000-0000-0000732B0000}"/>
    <cellStyle name="Normal 4 33 2" xfId="15311" xr:uid="{00000000-0005-0000-0000-0000742B0000}"/>
    <cellStyle name="Normal 4 33 3" xfId="15312" xr:uid="{00000000-0005-0000-0000-0000752B0000}"/>
    <cellStyle name="Normal 4 34" xfId="7097" xr:uid="{00000000-0005-0000-0000-0000762B0000}"/>
    <cellStyle name="Normal 4 34 2" xfId="15313" xr:uid="{00000000-0005-0000-0000-0000772B0000}"/>
    <cellStyle name="Normal 4 34 3" xfId="15314" xr:uid="{00000000-0005-0000-0000-0000782B0000}"/>
    <cellStyle name="Normal 4 35" xfId="7098" xr:uid="{00000000-0005-0000-0000-0000792B0000}"/>
    <cellStyle name="Normal 4 35 2" xfId="15315" xr:uid="{00000000-0005-0000-0000-00007A2B0000}"/>
    <cellStyle name="Normal 4 35 3" xfId="15316" xr:uid="{00000000-0005-0000-0000-00007B2B0000}"/>
    <cellStyle name="Normal 4 36" xfId="7099" xr:uid="{00000000-0005-0000-0000-00007C2B0000}"/>
    <cellStyle name="Normal 4 36 2" xfId="15317" xr:uid="{00000000-0005-0000-0000-00007D2B0000}"/>
    <cellStyle name="Normal 4 36 3" xfId="15318" xr:uid="{00000000-0005-0000-0000-00007E2B0000}"/>
    <cellStyle name="Normal 4 37" xfId="7100" xr:uid="{00000000-0005-0000-0000-00007F2B0000}"/>
    <cellStyle name="Normal 4 37 2" xfId="15319" xr:uid="{00000000-0005-0000-0000-0000802B0000}"/>
    <cellStyle name="Normal 4 37 3" xfId="15320" xr:uid="{00000000-0005-0000-0000-0000812B0000}"/>
    <cellStyle name="Normal 4 38" xfId="7101" xr:uid="{00000000-0005-0000-0000-0000822B0000}"/>
    <cellStyle name="Normal 4 38 2" xfId="15321" xr:uid="{00000000-0005-0000-0000-0000832B0000}"/>
    <cellStyle name="Normal 4 38 3" xfId="15322" xr:uid="{00000000-0005-0000-0000-0000842B0000}"/>
    <cellStyle name="Normal 4 39" xfId="7102" xr:uid="{00000000-0005-0000-0000-0000852B0000}"/>
    <cellStyle name="Normal 4 39 2" xfId="15323" xr:uid="{00000000-0005-0000-0000-0000862B0000}"/>
    <cellStyle name="Normal 4 39 3" xfId="15324" xr:uid="{00000000-0005-0000-0000-0000872B0000}"/>
    <cellStyle name="Normal 4 4" xfId="7103" xr:uid="{00000000-0005-0000-0000-0000882B0000}"/>
    <cellStyle name="Normal 4 4 2" xfId="7104" xr:uid="{00000000-0005-0000-0000-0000892B0000}"/>
    <cellStyle name="Normal 4 4 2 2" xfId="7105" xr:uid="{00000000-0005-0000-0000-00008A2B0000}"/>
    <cellStyle name="Normal 4 4 2 2 2" xfId="7106" xr:uid="{00000000-0005-0000-0000-00008B2B0000}"/>
    <cellStyle name="Normal 4 4 2 3" xfId="7107" xr:uid="{00000000-0005-0000-0000-00008C2B0000}"/>
    <cellStyle name="Normal 4 4 2 3 2" xfId="7108" xr:uid="{00000000-0005-0000-0000-00008D2B0000}"/>
    <cellStyle name="Normal 4 4 2 4" xfId="7109" xr:uid="{00000000-0005-0000-0000-00008E2B0000}"/>
    <cellStyle name="Normal 4 4 2 4 2" xfId="7110" xr:uid="{00000000-0005-0000-0000-00008F2B0000}"/>
    <cellStyle name="Normal 4 4 2 5" xfId="7111" xr:uid="{00000000-0005-0000-0000-0000902B0000}"/>
    <cellStyle name="Normal 4 4 2 5 2" xfId="7112" xr:uid="{00000000-0005-0000-0000-0000912B0000}"/>
    <cellStyle name="Normal 4 4 2 6" xfId="7113" xr:uid="{00000000-0005-0000-0000-0000922B0000}"/>
    <cellStyle name="Normal 4 4 3" xfId="7114" xr:uid="{00000000-0005-0000-0000-0000932B0000}"/>
    <cellStyle name="Normal 4 4 3 2" xfId="7115" xr:uid="{00000000-0005-0000-0000-0000942B0000}"/>
    <cellStyle name="Normal 4 4 4" xfId="7116" xr:uid="{00000000-0005-0000-0000-0000952B0000}"/>
    <cellStyle name="Normal 4 4 4 2" xfId="7117" xr:uid="{00000000-0005-0000-0000-0000962B0000}"/>
    <cellStyle name="Normal 4 4 4 2 2" xfId="7118" xr:uid="{00000000-0005-0000-0000-0000972B0000}"/>
    <cellStyle name="Normal 4 4 4 3" xfId="7119" xr:uid="{00000000-0005-0000-0000-0000982B0000}"/>
    <cellStyle name="Normal 4 4 5" xfId="7120" xr:uid="{00000000-0005-0000-0000-0000992B0000}"/>
    <cellStyle name="Normal 4 4 5 2" xfId="7121" xr:uid="{00000000-0005-0000-0000-00009A2B0000}"/>
    <cellStyle name="Normal 4 4 6" xfId="7122" xr:uid="{00000000-0005-0000-0000-00009B2B0000}"/>
    <cellStyle name="Normal 4 4 6 2" xfId="7123" xr:uid="{00000000-0005-0000-0000-00009C2B0000}"/>
    <cellStyle name="Normal 4 4 7" xfId="7124" xr:uid="{00000000-0005-0000-0000-00009D2B0000}"/>
    <cellStyle name="Normal 4 40" xfId="7125" xr:uid="{00000000-0005-0000-0000-00009E2B0000}"/>
    <cellStyle name="Normal 4 40 2" xfId="15325" xr:uid="{00000000-0005-0000-0000-00009F2B0000}"/>
    <cellStyle name="Normal 4 40 3" xfId="15326" xr:uid="{00000000-0005-0000-0000-0000A02B0000}"/>
    <cellStyle name="Normal 4 41" xfId="7126" xr:uid="{00000000-0005-0000-0000-0000A12B0000}"/>
    <cellStyle name="Normal 4 41 2" xfId="15327" xr:uid="{00000000-0005-0000-0000-0000A22B0000}"/>
    <cellStyle name="Normal 4 41 3" xfId="15328" xr:uid="{00000000-0005-0000-0000-0000A32B0000}"/>
    <cellStyle name="Normal 4 42" xfId="7127" xr:uid="{00000000-0005-0000-0000-0000A42B0000}"/>
    <cellStyle name="Normal 4 42 2" xfId="15329" xr:uid="{00000000-0005-0000-0000-0000A52B0000}"/>
    <cellStyle name="Normal 4 42 3" xfId="15330" xr:uid="{00000000-0005-0000-0000-0000A62B0000}"/>
    <cellStyle name="Normal 4 43" xfId="7128" xr:uid="{00000000-0005-0000-0000-0000A72B0000}"/>
    <cellStyle name="Normal 4 43 2" xfId="15331" xr:uid="{00000000-0005-0000-0000-0000A82B0000}"/>
    <cellStyle name="Normal 4 43 3" xfId="15332" xr:uid="{00000000-0005-0000-0000-0000A92B0000}"/>
    <cellStyle name="Normal 4 44" xfId="7129" xr:uid="{00000000-0005-0000-0000-0000AA2B0000}"/>
    <cellStyle name="Normal 4 44 2" xfId="15333" xr:uid="{00000000-0005-0000-0000-0000AB2B0000}"/>
    <cellStyle name="Normal 4 44 3" xfId="15334" xr:uid="{00000000-0005-0000-0000-0000AC2B0000}"/>
    <cellStyle name="Normal 4 45" xfId="7130" xr:uid="{00000000-0005-0000-0000-0000AD2B0000}"/>
    <cellStyle name="Normal 4 45 2" xfId="15335" xr:uid="{00000000-0005-0000-0000-0000AE2B0000}"/>
    <cellStyle name="Normal 4 45 3" xfId="15336" xr:uid="{00000000-0005-0000-0000-0000AF2B0000}"/>
    <cellStyle name="Normal 4 46" xfId="7131" xr:uid="{00000000-0005-0000-0000-0000B02B0000}"/>
    <cellStyle name="Normal 4 46 2" xfId="15337" xr:uid="{00000000-0005-0000-0000-0000B12B0000}"/>
    <cellStyle name="Normal 4 46 3" xfId="15338" xr:uid="{00000000-0005-0000-0000-0000B22B0000}"/>
    <cellStyle name="Normal 4 47" xfId="7132" xr:uid="{00000000-0005-0000-0000-0000B32B0000}"/>
    <cellStyle name="Normal 4 47 2" xfId="15339" xr:uid="{00000000-0005-0000-0000-0000B42B0000}"/>
    <cellStyle name="Normal 4 47 3" xfId="15340" xr:uid="{00000000-0005-0000-0000-0000B52B0000}"/>
    <cellStyle name="Normal 4 48" xfId="7133" xr:uid="{00000000-0005-0000-0000-0000B62B0000}"/>
    <cellStyle name="Normal 4 48 2" xfId="15341" xr:uid="{00000000-0005-0000-0000-0000B72B0000}"/>
    <cellStyle name="Normal 4 48 3" xfId="15342" xr:uid="{00000000-0005-0000-0000-0000B82B0000}"/>
    <cellStyle name="Normal 4 49" xfId="7134" xr:uid="{00000000-0005-0000-0000-0000B92B0000}"/>
    <cellStyle name="Normal 4 49 2" xfId="15343" xr:uid="{00000000-0005-0000-0000-0000BA2B0000}"/>
    <cellStyle name="Normal 4 49 3" xfId="15344" xr:uid="{00000000-0005-0000-0000-0000BB2B0000}"/>
    <cellStyle name="Normal 4 5" xfId="7135" xr:uid="{00000000-0005-0000-0000-0000BC2B0000}"/>
    <cellStyle name="Normal 4 5 2" xfId="7136" xr:uid="{00000000-0005-0000-0000-0000BD2B0000}"/>
    <cellStyle name="Normal 4 5 2 2" xfId="7137" xr:uid="{00000000-0005-0000-0000-0000BE2B0000}"/>
    <cellStyle name="Normal 4 5 3" xfId="7138" xr:uid="{00000000-0005-0000-0000-0000BF2B0000}"/>
    <cellStyle name="Normal 4 5 3 2" xfId="7139" xr:uid="{00000000-0005-0000-0000-0000C02B0000}"/>
    <cellStyle name="Normal 4 5 4" xfId="7140" xr:uid="{00000000-0005-0000-0000-0000C12B0000}"/>
    <cellStyle name="Normal 4 5 4 2" xfId="7141" xr:uid="{00000000-0005-0000-0000-0000C22B0000}"/>
    <cellStyle name="Normal 4 5 5" xfId="7142" xr:uid="{00000000-0005-0000-0000-0000C32B0000}"/>
    <cellStyle name="Normal 4 5 6" xfId="15345" xr:uid="{00000000-0005-0000-0000-0000C42B0000}"/>
    <cellStyle name="Normal 4 50" xfId="7143" xr:uid="{00000000-0005-0000-0000-0000C52B0000}"/>
    <cellStyle name="Normal 4 50 2" xfId="15346" xr:uid="{00000000-0005-0000-0000-0000C62B0000}"/>
    <cellStyle name="Normal 4 50 3" xfId="15347" xr:uid="{00000000-0005-0000-0000-0000C72B0000}"/>
    <cellStyle name="Normal 4 51" xfId="7144" xr:uid="{00000000-0005-0000-0000-0000C82B0000}"/>
    <cellStyle name="Normal 4 51 2" xfId="15348" xr:uid="{00000000-0005-0000-0000-0000C92B0000}"/>
    <cellStyle name="Normal 4 51 3" xfId="15349" xr:uid="{00000000-0005-0000-0000-0000CA2B0000}"/>
    <cellStyle name="Normal 4 52" xfId="7145" xr:uid="{00000000-0005-0000-0000-0000CB2B0000}"/>
    <cellStyle name="Normal 4 52 2" xfId="15350" xr:uid="{00000000-0005-0000-0000-0000CC2B0000}"/>
    <cellStyle name="Normal 4 52 3" xfId="15351" xr:uid="{00000000-0005-0000-0000-0000CD2B0000}"/>
    <cellStyle name="Normal 4 53" xfId="7146" xr:uid="{00000000-0005-0000-0000-0000CE2B0000}"/>
    <cellStyle name="Normal 4 53 2" xfId="15352" xr:uid="{00000000-0005-0000-0000-0000CF2B0000}"/>
    <cellStyle name="Normal 4 53 3" xfId="15353" xr:uid="{00000000-0005-0000-0000-0000D02B0000}"/>
    <cellStyle name="Normal 4 54" xfId="7147" xr:uid="{00000000-0005-0000-0000-0000D12B0000}"/>
    <cellStyle name="Normal 4 54 2" xfId="15354" xr:uid="{00000000-0005-0000-0000-0000D22B0000}"/>
    <cellStyle name="Normal 4 54 3" xfId="15355" xr:uid="{00000000-0005-0000-0000-0000D32B0000}"/>
    <cellStyle name="Normal 4 55" xfId="7148" xr:uid="{00000000-0005-0000-0000-0000D42B0000}"/>
    <cellStyle name="Normal 4 55 2" xfId="15356" xr:uid="{00000000-0005-0000-0000-0000D52B0000}"/>
    <cellStyle name="Normal 4 55 3" xfId="15357" xr:uid="{00000000-0005-0000-0000-0000D62B0000}"/>
    <cellStyle name="Normal 4 56" xfId="7149" xr:uid="{00000000-0005-0000-0000-0000D72B0000}"/>
    <cellStyle name="Normal 4 56 2" xfId="15358" xr:uid="{00000000-0005-0000-0000-0000D82B0000}"/>
    <cellStyle name="Normal 4 56 3" xfId="15359" xr:uid="{00000000-0005-0000-0000-0000D92B0000}"/>
    <cellStyle name="Normal 4 57" xfId="7150" xr:uid="{00000000-0005-0000-0000-0000DA2B0000}"/>
    <cellStyle name="Normal 4 57 2" xfId="15360" xr:uid="{00000000-0005-0000-0000-0000DB2B0000}"/>
    <cellStyle name="Normal 4 57 3" xfId="15361" xr:uid="{00000000-0005-0000-0000-0000DC2B0000}"/>
    <cellStyle name="Normal 4 58" xfId="7151" xr:uid="{00000000-0005-0000-0000-0000DD2B0000}"/>
    <cellStyle name="Normal 4 58 2" xfId="15362" xr:uid="{00000000-0005-0000-0000-0000DE2B0000}"/>
    <cellStyle name="Normal 4 58 3" xfId="15363" xr:uid="{00000000-0005-0000-0000-0000DF2B0000}"/>
    <cellStyle name="Normal 4 59" xfId="7152" xr:uid="{00000000-0005-0000-0000-0000E02B0000}"/>
    <cellStyle name="Normal 4 59 2" xfId="15364" xr:uid="{00000000-0005-0000-0000-0000E12B0000}"/>
    <cellStyle name="Normal 4 59 3" xfId="15365" xr:uid="{00000000-0005-0000-0000-0000E22B0000}"/>
    <cellStyle name="Normal 4 6" xfId="7153" xr:uid="{00000000-0005-0000-0000-0000E32B0000}"/>
    <cellStyle name="Normal 4 6 2" xfId="7154" xr:uid="{00000000-0005-0000-0000-0000E42B0000}"/>
    <cellStyle name="Normal 4 6 2 2" xfId="7155" xr:uid="{00000000-0005-0000-0000-0000E52B0000}"/>
    <cellStyle name="Normal 4 6 3" xfId="7156" xr:uid="{00000000-0005-0000-0000-0000E62B0000}"/>
    <cellStyle name="Normal 4 6 3 2" xfId="7157" xr:uid="{00000000-0005-0000-0000-0000E72B0000}"/>
    <cellStyle name="Normal 4 6 4" xfId="7158" xr:uid="{00000000-0005-0000-0000-0000E82B0000}"/>
    <cellStyle name="Normal 4 6 4 2" xfId="7159" xr:uid="{00000000-0005-0000-0000-0000E92B0000}"/>
    <cellStyle name="Normal 4 6 5" xfId="7160" xr:uid="{00000000-0005-0000-0000-0000EA2B0000}"/>
    <cellStyle name="Normal 4 6 6" xfId="15366" xr:uid="{00000000-0005-0000-0000-0000EB2B0000}"/>
    <cellStyle name="Normal 4 60" xfId="7161" xr:uid="{00000000-0005-0000-0000-0000EC2B0000}"/>
    <cellStyle name="Normal 4 60 2" xfId="15367" xr:uid="{00000000-0005-0000-0000-0000ED2B0000}"/>
    <cellStyle name="Normal 4 60 3" xfId="15368" xr:uid="{00000000-0005-0000-0000-0000EE2B0000}"/>
    <cellStyle name="Normal 4 61" xfId="7162" xr:uid="{00000000-0005-0000-0000-0000EF2B0000}"/>
    <cellStyle name="Normal 4 61 2" xfId="15369" xr:uid="{00000000-0005-0000-0000-0000F02B0000}"/>
    <cellStyle name="Normal 4 61 3" xfId="15370" xr:uid="{00000000-0005-0000-0000-0000F12B0000}"/>
    <cellStyle name="Normal 4 62" xfId="7163" xr:uid="{00000000-0005-0000-0000-0000F22B0000}"/>
    <cellStyle name="Normal 4 62 2" xfId="15371" xr:uid="{00000000-0005-0000-0000-0000F32B0000}"/>
    <cellStyle name="Normal 4 63" xfId="7164" xr:uid="{00000000-0005-0000-0000-0000F42B0000}"/>
    <cellStyle name="Normal 4 63 2" xfId="15372" xr:uid="{00000000-0005-0000-0000-0000F52B0000}"/>
    <cellStyle name="Normal 4 64" xfId="7165" xr:uid="{00000000-0005-0000-0000-0000F62B0000}"/>
    <cellStyle name="Normal 4 64 2" xfId="15373" xr:uid="{00000000-0005-0000-0000-0000F72B0000}"/>
    <cellStyle name="Normal 4 65" xfId="7166" xr:uid="{00000000-0005-0000-0000-0000F82B0000}"/>
    <cellStyle name="Normal 4 65 2" xfId="15374" xr:uid="{00000000-0005-0000-0000-0000F92B0000}"/>
    <cellStyle name="Normal 4 66" xfId="7167" xr:uid="{00000000-0005-0000-0000-0000FA2B0000}"/>
    <cellStyle name="Normal 4 66 2" xfId="15375" xr:uid="{00000000-0005-0000-0000-0000FB2B0000}"/>
    <cellStyle name="Normal 4 67" xfId="7168" xr:uid="{00000000-0005-0000-0000-0000FC2B0000}"/>
    <cellStyle name="Normal 4 67 2" xfId="15376" xr:uid="{00000000-0005-0000-0000-0000FD2B0000}"/>
    <cellStyle name="Normal 4 68" xfId="7169" xr:uid="{00000000-0005-0000-0000-0000FE2B0000}"/>
    <cellStyle name="Normal 4 68 2" xfId="15377" xr:uid="{00000000-0005-0000-0000-0000FF2B0000}"/>
    <cellStyle name="Normal 4 69" xfId="7170" xr:uid="{00000000-0005-0000-0000-0000002C0000}"/>
    <cellStyle name="Normal 4 69 2" xfId="15378" xr:uid="{00000000-0005-0000-0000-0000012C0000}"/>
    <cellStyle name="Normal 4 7" xfId="7171" xr:uid="{00000000-0005-0000-0000-0000022C0000}"/>
    <cellStyle name="Normal 4 7 2" xfId="7172" xr:uid="{00000000-0005-0000-0000-0000032C0000}"/>
    <cellStyle name="Normal 4 7 2 2" xfId="7173" xr:uid="{00000000-0005-0000-0000-0000042C0000}"/>
    <cellStyle name="Normal 4 7 3" xfId="7174" xr:uid="{00000000-0005-0000-0000-0000052C0000}"/>
    <cellStyle name="Normal 4 7 3 2" xfId="7175" xr:uid="{00000000-0005-0000-0000-0000062C0000}"/>
    <cellStyle name="Normal 4 7 4" xfId="7176" xr:uid="{00000000-0005-0000-0000-0000072C0000}"/>
    <cellStyle name="Normal 4 7 4 2" xfId="7177" xr:uid="{00000000-0005-0000-0000-0000082C0000}"/>
    <cellStyle name="Normal 4 7 5" xfId="7178" xr:uid="{00000000-0005-0000-0000-0000092C0000}"/>
    <cellStyle name="Normal 4 7 6" xfId="15379" xr:uid="{00000000-0005-0000-0000-00000A2C0000}"/>
    <cellStyle name="Normal 4 70" xfId="7179" xr:uid="{00000000-0005-0000-0000-00000B2C0000}"/>
    <cellStyle name="Normal 4 70 2" xfId="15380" xr:uid="{00000000-0005-0000-0000-00000C2C0000}"/>
    <cellStyle name="Normal 4 71" xfId="7180" xr:uid="{00000000-0005-0000-0000-00000D2C0000}"/>
    <cellStyle name="Normal 4 71 2" xfId="15381" xr:uid="{00000000-0005-0000-0000-00000E2C0000}"/>
    <cellStyle name="Normal 4 72" xfId="7181" xr:uid="{00000000-0005-0000-0000-00000F2C0000}"/>
    <cellStyle name="Normal 4 72 2" xfId="15382" xr:uid="{00000000-0005-0000-0000-0000102C0000}"/>
    <cellStyle name="Normal 4 73" xfId="7182" xr:uid="{00000000-0005-0000-0000-0000112C0000}"/>
    <cellStyle name="Normal 4 73 2" xfId="15383" xr:uid="{00000000-0005-0000-0000-0000122C0000}"/>
    <cellStyle name="Normal 4 74" xfId="7183" xr:uid="{00000000-0005-0000-0000-0000132C0000}"/>
    <cellStyle name="Normal 4 74 2" xfId="15384" xr:uid="{00000000-0005-0000-0000-0000142C0000}"/>
    <cellStyle name="Normal 4 75" xfId="7184" xr:uid="{00000000-0005-0000-0000-0000152C0000}"/>
    <cellStyle name="Normal 4 75 2" xfId="15385" xr:uid="{00000000-0005-0000-0000-0000162C0000}"/>
    <cellStyle name="Normal 4 76" xfId="7185" xr:uid="{00000000-0005-0000-0000-0000172C0000}"/>
    <cellStyle name="Normal 4 76 2" xfId="15386" xr:uid="{00000000-0005-0000-0000-0000182C0000}"/>
    <cellStyle name="Normal 4 77" xfId="7186" xr:uid="{00000000-0005-0000-0000-0000192C0000}"/>
    <cellStyle name="Normal 4 77 2" xfId="7187" xr:uid="{00000000-0005-0000-0000-00001A2C0000}"/>
    <cellStyle name="Normal 4 78" xfId="7188" xr:uid="{00000000-0005-0000-0000-00001B2C0000}"/>
    <cellStyle name="Normal 4 78 2" xfId="15387" xr:uid="{00000000-0005-0000-0000-00001C2C0000}"/>
    <cellStyle name="Normal 4 79" xfId="7189" xr:uid="{00000000-0005-0000-0000-00001D2C0000}"/>
    <cellStyle name="Normal 4 79 2" xfId="15388" xr:uid="{00000000-0005-0000-0000-00001E2C0000}"/>
    <cellStyle name="Normal 4 8" xfId="7190" xr:uid="{00000000-0005-0000-0000-00001F2C0000}"/>
    <cellStyle name="Normal 4 8 2" xfId="7191" xr:uid="{00000000-0005-0000-0000-0000202C0000}"/>
    <cellStyle name="Normal 4 8 2 2" xfId="7192" xr:uid="{00000000-0005-0000-0000-0000212C0000}"/>
    <cellStyle name="Normal 4 8 3" xfId="7193" xr:uid="{00000000-0005-0000-0000-0000222C0000}"/>
    <cellStyle name="Normal 4 8 3 2" xfId="7194" xr:uid="{00000000-0005-0000-0000-0000232C0000}"/>
    <cellStyle name="Normal 4 8 4" xfId="7195" xr:uid="{00000000-0005-0000-0000-0000242C0000}"/>
    <cellStyle name="Normal 4 8 4 2" xfId="7196" xr:uid="{00000000-0005-0000-0000-0000252C0000}"/>
    <cellStyle name="Normal 4 8 5" xfId="7197" xr:uid="{00000000-0005-0000-0000-0000262C0000}"/>
    <cellStyle name="Normal 4 8 6" xfId="15389" xr:uid="{00000000-0005-0000-0000-0000272C0000}"/>
    <cellStyle name="Normal 4 80" xfId="7198" xr:uid="{00000000-0005-0000-0000-0000282C0000}"/>
    <cellStyle name="Normal 4 80 2" xfId="15390" xr:uid="{00000000-0005-0000-0000-0000292C0000}"/>
    <cellStyle name="Normal 4 81" xfId="7199" xr:uid="{00000000-0005-0000-0000-00002A2C0000}"/>
    <cellStyle name="Normal 4 81 2" xfId="15391" xr:uid="{00000000-0005-0000-0000-00002B2C0000}"/>
    <cellStyle name="Normal 4 82" xfId="7200" xr:uid="{00000000-0005-0000-0000-00002C2C0000}"/>
    <cellStyle name="Normal 4 82 2" xfId="15392" xr:uid="{00000000-0005-0000-0000-00002D2C0000}"/>
    <cellStyle name="Normal 4 83" xfId="7201" xr:uid="{00000000-0005-0000-0000-00002E2C0000}"/>
    <cellStyle name="Normal 4 83 2" xfId="15393" xr:uid="{00000000-0005-0000-0000-00002F2C0000}"/>
    <cellStyle name="Normal 4 84" xfId="7202" xr:uid="{00000000-0005-0000-0000-0000302C0000}"/>
    <cellStyle name="Normal 4 84 2" xfId="15394" xr:uid="{00000000-0005-0000-0000-0000312C0000}"/>
    <cellStyle name="Normal 4 85" xfId="7203" xr:uid="{00000000-0005-0000-0000-0000322C0000}"/>
    <cellStyle name="Normal 4 85 2" xfId="15395" xr:uid="{00000000-0005-0000-0000-0000332C0000}"/>
    <cellStyle name="Normal 4 86" xfId="7204" xr:uid="{00000000-0005-0000-0000-0000342C0000}"/>
    <cellStyle name="Normal 4 86 2" xfId="15396" xr:uid="{00000000-0005-0000-0000-0000352C0000}"/>
    <cellStyle name="Normal 4 87" xfId="7205" xr:uid="{00000000-0005-0000-0000-0000362C0000}"/>
    <cellStyle name="Normal 4 87 2" xfId="15397" xr:uid="{00000000-0005-0000-0000-0000372C0000}"/>
    <cellStyle name="Normal 4 88" xfId="7206" xr:uid="{00000000-0005-0000-0000-0000382C0000}"/>
    <cellStyle name="Normal 4 88 2" xfId="15398" xr:uid="{00000000-0005-0000-0000-0000392C0000}"/>
    <cellStyle name="Normal 4 89" xfId="7207" xr:uid="{00000000-0005-0000-0000-00003A2C0000}"/>
    <cellStyle name="Normal 4 89 2" xfId="15399" xr:uid="{00000000-0005-0000-0000-00003B2C0000}"/>
    <cellStyle name="Normal 4 9" xfId="7208" xr:uid="{00000000-0005-0000-0000-00003C2C0000}"/>
    <cellStyle name="Normal 4 9 2" xfId="7209" xr:uid="{00000000-0005-0000-0000-00003D2C0000}"/>
    <cellStyle name="Normal 4 9 2 2" xfId="7210" xr:uid="{00000000-0005-0000-0000-00003E2C0000}"/>
    <cellStyle name="Normal 4 9 3" xfId="7211" xr:uid="{00000000-0005-0000-0000-00003F2C0000}"/>
    <cellStyle name="Normal 4 9 3 2" xfId="7212" xr:uid="{00000000-0005-0000-0000-0000402C0000}"/>
    <cellStyle name="Normal 4 9 4" xfId="7213" xr:uid="{00000000-0005-0000-0000-0000412C0000}"/>
    <cellStyle name="Normal 4 9 5" xfId="15400" xr:uid="{00000000-0005-0000-0000-0000422C0000}"/>
    <cellStyle name="Normal 4 90" xfId="7214" xr:uid="{00000000-0005-0000-0000-0000432C0000}"/>
    <cellStyle name="Normal 4 90 2" xfId="15401" xr:uid="{00000000-0005-0000-0000-0000442C0000}"/>
    <cellStyle name="Normal 4 91" xfId="7215" xr:uid="{00000000-0005-0000-0000-0000452C0000}"/>
    <cellStyle name="Normal 4 91 2" xfId="15402" xr:uid="{00000000-0005-0000-0000-0000462C0000}"/>
    <cellStyle name="Normal 4 92" xfId="7216" xr:uid="{00000000-0005-0000-0000-0000472C0000}"/>
    <cellStyle name="Normal 4 92 2" xfId="7217" xr:uid="{00000000-0005-0000-0000-0000482C0000}"/>
    <cellStyle name="Normal 4 93" xfId="7218" xr:uid="{00000000-0005-0000-0000-0000492C0000}"/>
    <cellStyle name="Normal 4 93 2" xfId="7219" xr:uid="{00000000-0005-0000-0000-00004A2C0000}"/>
    <cellStyle name="Normal 4 94" xfId="7220" xr:uid="{00000000-0005-0000-0000-00004B2C0000}"/>
    <cellStyle name="Normal 4 94 2" xfId="7221" xr:uid="{00000000-0005-0000-0000-00004C2C0000}"/>
    <cellStyle name="Normal 4 95" xfId="7222" xr:uid="{00000000-0005-0000-0000-00004D2C0000}"/>
    <cellStyle name="Normal 4 95 2" xfId="7223" xr:uid="{00000000-0005-0000-0000-00004E2C0000}"/>
    <cellStyle name="Normal 4 96" xfId="7224" xr:uid="{00000000-0005-0000-0000-00004F2C0000}"/>
    <cellStyle name="Normal 4 96 2" xfId="15403" xr:uid="{00000000-0005-0000-0000-0000502C0000}"/>
    <cellStyle name="Normal 4 97" xfId="7225" xr:uid="{00000000-0005-0000-0000-0000512C0000}"/>
    <cellStyle name="Normal 4 97 2" xfId="15404" xr:uid="{00000000-0005-0000-0000-0000522C0000}"/>
    <cellStyle name="Normal 4 98" xfId="7226" xr:uid="{00000000-0005-0000-0000-0000532C0000}"/>
    <cellStyle name="Normal 4 98 2" xfId="15405" xr:uid="{00000000-0005-0000-0000-0000542C0000}"/>
    <cellStyle name="Normal 4 99" xfId="7227" xr:uid="{00000000-0005-0000-0000-0000552C0000}"/>
    <cellStyle name="Normal 4 99 2" xfId="7228" xr:uid="{00000000-0005-0000-0000-0000562C0000}"/>
    <cellStyle name="Normal 4_Exhibits MPG-5 thru 18, 22" xfId="11331" xr:uid="{00000000-0005-0000-0000-0000572C0000}"/>
    <cellStyle name="Normal 40" xfId="7229" xr:uid="{00000000-0005-0000-0000-0000582C0000}"/>
    <cellStyle name="Normal 40 2" xfId="7230" xr:uid="{00000000-0005-0000-0000-0000592C0000}"/>
    <cellStyle name="Normal 40 2 2" xfId="15406" xr:uid="{00000000-0005-0000-0000-00005A2C0000}"/>
    <cellStyle name="Normal 40 3" xfId="7231" xr:uid="{00000000-0005-0000-0000-00005B2C0000}"/>
    <cellStyle name="Normal 40 3 2" xfId="15407" xr:uid="{00000000-0005-0000-0000-00005C2C0000}"/>
    <cellStyle name="Normal 40 4" xfId="7232" xr:uid="{00000000-0005-0000-0000-00005D2C0000}"/>
    <cellStyle name="Normal 40 4 2" xfId="15408" xr:uid="{00000000-0005-0000-0000-00005E2C0000}"/>
    <cellStyle name="Normal 40 5" xfId="7233" xr:uid="{00000000-0005-0000-0000-00005F2C0000}"/>
    <cellStyle name="Normal 40 5 2" xfId="15409" xr:uid="{00000000-0005-0000-0000-0000602C0000}"/>
    <cellStyle name="Normal 40 6" xfId="7234" xr:uid="{00000000-0005-0000-0000-0000612C0000}"/>
    <cellStyle name="Normal 40 6 2" xfId="15410" xr:uid="{00000000-0005-0000-0000-0000622C0000}"/>
    <cellStyle name="Normal 40 7" xfId="7235" xr:uid="{00000000-0005-0000-0000-0000632C0000}"/>
    <cellStyle name="Normal 40 7 2" xfId="15411" xr:uid="{00000000-0005-0000-0000-0000642C0000}"/>
    <cellStyle name="Normal 41" xfId="7236" xr:uid="{00000000-0005-0000-0000-0000652C0000}"/>
    <cellStyle name="Normal 41 2" xfId="7237" xr:uid="{00000000-0005-0000-0000-0000662C0000}"/>
    <cellStyle name="Normal 41 2 2" xfId="15412" xr:uid="{00000000-0005-0000-0000-0000672C0000}"/>
    <cellStyle name="Normal 41 3" xfId="7238" xr:uid="{00000000-0005-0000-0000-0000682C0000}"/>
    <cellStyle name="Normal 41 3 2" xfId="15413" xr:uid="{00000000-0005-0000-0000-0000692C0000}"/>
    <cellStyle name="Normal 41 4" xfId="7239" xr:uid="{00000000-0005-0000-0000-00006A2C0000}"/>
    <cellStyle name="Normal 41 4 2" xfId="15414" xr:uid="{00000000-0005-0000-0000-00006B2C0000}"/>
    <cellStyle name="Normal 41 5" xfId="7240" xr:uid="{00000000-0005-0000-0000-00006C2C0000}"/>
    <cellStyle name="Normal 41 5 2" xfId="15415" xr:uid="{00000000-0005-0000-0000-00006D2C0000}"/>
    <cellStyle name="Normal 41 6" xfId="7241" xr:uid="{00000000-0005-0000-0000-00006E2C0000}"/>
    <cellStyle name="Normal 41 6 2" xfId="15416" xr:uid="{00000000-0005-0000-0000-00006F2C0000}"/>
    <cellStyle name="Normal 41 7" xfId="7242" xr:uid="{00000000-0005-0000-0000-0000702C0000}"/>
    <cellStyle name="Normal 41 7 2" xfId="15417" xr:uid="{00000000-0005-0000-0000-0000712C0000}"/>
    <cellStyle name="Normal 42" xfId="7243" xr:uid="{00000000-0005-0000-0000-0000722C0000}"/>
    <cellStyle name="Normal 42 2" xfId="7244" xr:uid="{00000000-0005-0000-0000-0000732C0000}"/>
    <cellStyle name="Normal 42 2 2" xfId="7245" xr:uid="{00000000-0005-0000-0000-0000742C0000}"/>
    <cellStyle name="Normal 42 2 3" xfId="15418" xr:uid="{00000000-0005-0000-0000-0000752C0000}"/>
    <cellStyle name="Normal 42 3" xfId="7246" xr:uid="{00000000-0005-0000-0000-0000762C0000}"/>
    <cellStyle name="Normal 42 3 2" xfId="15419" xr:uid="{00000000-0005-0000-0000-0000772C0000}"/>
    <cellStyle name="Normal 42 4" xfId="7247" xr:uid="{00000000-0005-0000-0000-0000782C0000}"/>
    <cellStyle name="Normal 42 4 2" xfId="15420" xr:uid="{00000000-0005-0000-0000-0000792C0000}"/>
    <cellStyle name="Normal 42 5" xfId="7248" xr:uid="{00000000-0005-0000-0000-00007A2C0000}"/>
    <cellStyle name="Normal 42 5 2" xfId="15421" xr:uid="{00000000-0005-0000-0000-00007B2C0000}"/>
    <cellStyle name="Normal 42 6" xfId="7249" xr:uid="{00000000-0005-0000-0000-00007C2C0000}"/>
    <cellStyle name="Normal 42 6 2" xfId="15422" xr:uid="{00000000-0005-0000-0000-00007D2C0000}"/>
    <cellStyle name="Normal 42 7" xfId="7250" xr:uid="{00000000-0005-0000-0000-00007E2C0000}"/>
    <cellStyle name="Normal 42 7 2" xfId="15423" xr:uid="{00000000-0005-0000-0000-00007F2C0000}"/>
    <cellStyle name="Normal 43" xfId="7251" xr:uid="{00000000-0005-0000-0000-0000802C0000}"/>
    <cellStyle name="Normal 43 2" xfId="7252" xr:uid="{00000000-0005-0000-0000-0000812C0000}"/>
    <cellStyle name="Normal 43 2 2" xfId="7253" xr:uid="{00000000-0005-0000-0000-0000822C0000}"/>
    <cellStyle name="Normal 43 2 3" xfId="15424" xr:uid="{00000000-0005-0000-0000-0000832C0000}"/>
    <cellStyle name="Normal 43 3" xfId="7254" xr:uid="{00000000-0005-0000-0000-0000842C0000}"/>
    <cellStyle name="Normal 43 3 2" xfId="15425" xr:uid="{00000000-0005-0000-0000-0000852C0000}"/>
    <cellStyle name="Normal 43 4" xfId="7255" xr:uid="{00000000-0005-0000-0000-0000862C0000}"/>
    <cellStyle name="Normal 43 4 2" xfId="15426" xr:uid="{00000000-0005-0000-0000-0000872C0000}"/>
    <cellStyle name="Normal 43 5" xfId="7256" xr:uid="{00000000-0005-0000-0000-0000882C0000}"/>
    <cellStyle name="Normal 43 5 2" xfId="15427" xr:uid="{00000000-0005-0000-0000-0000892C0000}"/>
    <cellStyle name="Normal 43 6" xfId="7257" xr:uid="{00000000-0005-0000-0000-00008A2C0000}"/>
    <cellStyle name="Normal 43 6 2" xfId="15428" xr:uid="{00000000-0005-0000-0000-00008B2C0000}"/>
    <cellStyle name="Normal 43 7" xfId="7258" xr:uid="{00000000-0005-0000-0000-00008C2C0000}"/>
    <cellStyle name="Normal 43 7 2" xfId="15429" xr:uid="{00000000-0005-0000-0000-00008D2C0000}"/>
    <cellStyle name="Normal 43 8" xfId="15430" xr:uid="{00000000-0005-0000-0000-00008E2C0000}"/>
    <cellStyle name="Normal 44" xfId="7259" xr:uid="{00000000-0005-0000-0000-00008F2C0000}"/>
    <cellStyle name="Normal 44 2" xfId="7260" xr:uid="{00000000-0005-0000-0000-0000902C0000}"/>
    <cellStyle name="Normal 44 2 2" xfId="15431" xr:uid="{00000000-0005-0000-0000-0000912C0000}"/>
    <cellStyle name="Normal 44 3" xfId="7261" xr:uid="{00000000-0005-0000-0000-0000922C0000}"/>
    <cellStyle name="Normal 44 3 2" xfId="15432" xr:uid="{00000000-0005-0000-0000-0000932C0000}"/>
    <cellStyle name="Normal 44 4" xfId="7262" xr:uid="{00000000-0005-0000-0000-0000942C0000}"/>
    <cellStyle name="Normal 44 4 2" xfId="15433" xr:uid="{00000000-0005-0000-0000-0000952C0000}"/>
    <cellStyle name="Normal 44 5" xfId="7263" xr:uid="{00000000-0005-0000-0000-0000962C0000}"/>
    <cellStyle name="Normal 44 5 2" xfId="15434" xr:uid="{00000000-0005-0000-0000-0000972C0000}"/>
    <cellStyle name="Normal 44 6" xfId="7264" xr:uid="{00000000-0005-0000-0000-0000982C0000}"/>
    <cellStyle name="Normal 44 6 2" xfId="15435" xr:uid="{00000000-0005-0000-0000-0000992C0000}"/>
    <cellStyle name="Normal 44 7" xfId="7265" xr:uid="{00000000-0005-0000-0000-00009A2C0000}"/>
    <cellStyle name="Normal 44 7 2" xfId="15436" xr:uid="{00000000-0005-0000-0000-00009B2C0000}"/>
    <cellStyle name="Normal 45" xfId="7266" xr:uid="{00000000-0005-0000-0000-00009C2C0000}"/>
    <cellStyle name="Normal 45 2" xfId="7267" xr:uid="{00000000-0005-0000-0000-00009D2C0000}"/>
    <cellStyle name="Normal 45 2 2" xfId="15437" xr:uid="{00000000-0005-0000-0000-00009E2C0000}"/>
    <cellStyle name="Normal 45 3" xfId="7268" xr:uid="{00000000-0005-0000-0000-00009F2C0000}"/>
    <cellStyle name="Normal 45 3 2" xfId="15438" xr:uid="{00000000-0005-0000-0000-0000A02C0000}"/>
    <cellStyle name="Normal 45 4" xfId="7269" xr:uid="{00000000-0005-0000-0000-0000A12C0000}"/>
    <cellStyle name="Normal 45 4 2" xfId="15439" xr:uid="{00000000-0005-0000-0000-0000A22C0000}"/>
    <cellStyle name="Normal 45 5" xfId="7270" xr:uid="{00000000-0005-0000-0000-0000A32C0000}"/>
    <cellStyle name="Normal 45 5 2" xfId="15440" xr:uid="{00000000-0005-0000-0000-0000A42C0000}"/>
    <cellStyle name="Normal 45 6" xfId="7271" xr:uid="{00000000-0005-0000-0000-0000A52C0000}"/>
    <cellStyle name="Normal 45 6 2" xfId="15441" xr:uid="{00000000-0005-0000-0000-0000A62C0000}"/>
    <cellStyle name="Normal 45 7" xfId="7272" xr:uid="{00000000-0005-0000-0000-0000A72C0000}"/>
    <cellStyle name="Normal 45 7 2" xfId="15442" xr:uid="{00000000-0005-0000-0000-0000A82C0000}"/>
    <cellStyle name="Normal 46" xfId="7273" xr:uid="{00000000-0005-0000-0000-0000A92C0000}"/>
    <cellStyle name="Normal 46 2" xfId="7274" xr:uid="{00000000-0005-0000-0000-0000AA2C0000}"/>
    <cellStyle name="Normal 46 2 2" xfId="15443" xr:uid="{00000000-0005-0000-0000-0000AB2C0000}"/>
    <cellStyle name="Normal 46 3" xfId="7275" xr:uid="{00000000-0005-0000-0000-0000AC2C0000}"/>
    <cellStyle name="Normal 46 3 2" xfId="15444" xr:uid="{00000000-0005-0000-0000-0000AD2C0000}"/>
    <cellStyle name="Normal 46 4" xfId="7276" xr:uid="{00000000-0005-0000-0000-0000AE2C0000}"/>
    <cellStyle name="Normal 46 4 2" xfId="15445" xr:uid="{00000000-0005-0000-0000-0000AF2C0000}"/>
    <cellStyle name="Normal 46 5" xfId="7277" xr:uid="{00000000-0005-0000-0000-0000B02C0000}"/>
    <cellStyle name="Normal 46 5 2" xfId="15446" xr:uid="{00000000-0005-0000-0000-0000B12C0000}"/>
    <cellStyle name="Normal 46 6" xfId="7278" xr:uid="{00000000-0005-0000-0000-0000B22C0000}"/>
    <cellStyle name="Normal 46 6 2" xfId="15447" xr:uid="{00000000-0005-0000-0000-0000B32C0000}"/>
    <cellStyle name="Normal 46 7" xfId="7279" xr:uid="{00000000-0005-0000-0000-0000B42C0000}"/>
    <cellStyle name="Normal 46 7 2" xfId="15448" xr:uid="{00000000-0005-0000-0000-0000B52C0000}"/>
    <cellStyle name="Normal 47" xfId="7280" xr:uid="{00000000-0005-0000-0000-0000B62C0000}"/>
    <cellStyle name="Normal 47 2" xfId="7281" xr:uid="{00000000-0005-0000-0000-0000B72C0000}"/>
    <cellStyle name="Normal 47 2 2" xfId="15449" xr:uid="{00000000-0005-0000-0000-0000B82C0000}"/>
    <cellStyle name="Normal 47 3" xfId="7282" xr:uid="{00000000-0005-0000-0000-0000B92C0000}"/>
    <cellStyle name="Normal 47 3 2" xfId="15450" xr:uid="{00000000-0005-0000-0000-0000BA2C0000}"/>
    <cellStyle name="Normal 47 4" xfId="7283" xr:uid="{00000000-0005-0000-0000-0000BB2C0000}"/>
    <cellStyle name="Normal 47 4 2" xfId="15451" xr:uid="{00000000-0005-0000-0000-0000BC2C0000}"/>
    <cellStyle name="Normal 47 5" xfId="7284" xr:uid="{00000000-0005-0000-0000-0000BD2C0000}"/>
    <cellStyle name="Normal 47 5 2" xfId="15452" xr:uid="{00000000-0005-0000-0000-0000BE2C0000}"/>
    <cellStyle name="Normal 47 6" xfId="7285" xr:uid="{00000000-0005-0000-0000-0000BF2C0000}"/>
    <cellStyle name="Normal 47 6 2" xfId="15453" xr:uid="{00000000-0005-0000-0000-0000C02C0000}"/>
    <cellStyle name="Normal 47 7" xfId="7286" xr:uid="{00000000-0005-0000-0000-0000C12C0000}"/>
    <cellStyle name="Normal 47 7 2" xfId="15454" xr:uid="{00000000-0005-0000-0000-0000C22C0000}"/>
    <cellStyle name="Normal 48" xfId="7287" xr:uid="{00000000-0005-0000-0000-0000C32C0000}"/>
    <cellStyle name="Normal 48 2" xfId="7288" xr:uid="{00000000-0005-0000-0000-0000C42C0000}"/>
    <cellStyle name="Normal 48 2 2" xfId="15455" xr:uid="{00000000-0005-0000-0000-0000C52C0000}"/>
    <cellStyle name="Normal 48 3" xfId="7289" xr:uid="{00000000-0005-0000-0000-0000C62C0000}"/>
    <cellStyle name="Normal 48 3 2" xfId="15456" xr:uid="{00000000-0005-0000-0000-0000C72C0000}"/>
    <cellStyle name="Normal 48 4" xfId="7290" xr:uid="{00000000-0005-0000-0000-0000C82C0000}"/>
    <cellStyle name="Normal 48 4 2" xfId="15457" xr:uid="{00000000-0005-0000-0000-0000C92C0000}"/>
    <cellStyle name="Normal 48 5" xfId="7291" xr:uid="{00000000-0005-0000-0000-0000CA2C0000}"/>
    <cellStyle name="Normal 48 5 2" xfId="15458" xr:uid="{00000000-0005-0000-0000-0000CB2C0000}"/>
    <cellStyle name="Normal 48 6" xfId="7292" xr:uid="{00000000-0005-0000-0000-0000CC2C0000}"/>
    <cellStyle name="Normal 48 6 2" xfId="15459" xr:uid="{00000000-0005-0000-0000-0000CD2C0000}"/>
    <cellStyle name="Normal 48 7" xfId="7293" xr:uid="{00000000-0005-0000-0000-0000CE2C0000}"/>
    <cellStyle name="Normal 48 7 2" xfId="15460" xr:uid="{00000000-0005-0000-0000-0000CF2C0000}"/>
    <cellStyle name="Normal 49" xfId="7294" xr:uid="{00000000-0005-0000-0000-0000D02C0000}"/>
    <cellStyle name="Normal 49 2" xfId="7295" xr:uid="{00000000-0005-0000-0000-0000D12C0000}"/>
    <cellStyle name="Normal 49 2 2" xfId="15461" xr:uid="{00000000-0005-0000-0000-0000D22C0000}"/>
    <cellStyle name="Normal 49 3" xfId="7296" xr:uid="{00000000-0005-0000-0000-0000D32C0000}"/>
    <cellStyle name="Normal 49 3 2" xfId="15462" xr:uid="{00000000-0005-0000-0000-0000D42C0000}"/>
    <cellStyle name="Normal 49 4" xfId="7297" xr:uid="{00000000-0005-0000-0000-0000D52C0000}"/>
    <cellStyle name="Normal 49 4 2" xfId="15463" xr:uid="{00000000-0005-0000-0000-0000D62C0000}"/>
    <cellStyle name="Normal 49 5" xfId="7298" xr:uid="{00000000-0005-0000-0000-0000D72C0000}"/>
    <cellStyle name="Normal 49 5 2" xfId="15464" xr:uid="{00000000-0005-0000-0000-0000D82C0000}"/>
    <cellStyle name="Normal 49 6" xfId="7299" xr:uid="{00000000-0005-0000-0000-0000D92C0000}"/>
    <cellStyle name="Normal 49 6 2" xfId="15465" xr:uid="{00000000-0005-0000-0000-0000DA2C0000}"/>
    <cellStyle name="Normal 49 7" xfId="7300" xr:uid="{00000000-0005-0000-0000-0000DB2C0000}"/>
    <cellStyle name="Normal 49 7 2" xfId="15466" xr:uid="{00000000-0005-0000-0000-0000DC2C0000}"/>
    <cellStyle name="Normal 5" xfId="54" xr:uid="{00000000-0005-0000-0000-0000DD2C0000}"/>
    <cellStyle name="Normal 5 10" xfId="7301" xr:uid="{00000000-0005-0000-0000-0000DE2C0000}"/>
    <cellStyle name="Normal 5 10 2" xfId="7302" xr:uid="{00000000-0005-0000-0000-0000DF2C0000}"/>
    <cellStyle name="Normal 5 10 2 2" xfId="7303" xr:uid="{00000000-0005-0000-0000-0000E02C0000}"/>
    <cellStyle name="Normal 5 10 2 3" xfId="15467" xr:uid="{00000000-0005-0000-0000-0000E12C0000}"/>
    <cellStyle name="Normal 5 10 3" xfId="7304" xr:uid="{00000000-0005-0000-0000-0000E22C0000}"/>
    <cellStyle name="Normal 5 10 3 2" xfId="7305" xr:uid="{00000000-0005-0000-0000-0000E32C0000}"/>
    <cellStyle name="Normal 5 10 3 3" xfId="15468" xr:uid="{00000000-0005-0000-0000-0000E42C0000}"/>
    <cellStyle name="Normal 5 10 4" xfId="7306" xr:uid="{00000000-0005-0000-0000-0000E52C0000}"/>
    <cellStyle name="Normal 5 10 5" xfId="15469" xr:uid="{00000000-0005-0000-0000-0000E62C0000}"/>
    <cellStyle name="Normal 5 100" xfId="7307" xr:uid="{00000000-0005-0000-0000-0000E72C0000}"/>
    <cellStyle name="Normal 5 100 2" xfId="7308" xr:uid="{00000000-0005-0000-0000-0000E82C0000}"/>
    <cellStyle name="Normal 5 100 2 2" xfId="7309" xr:uid="{00000000-0005-0000-0000-0000E92C0000}"/>
    <cellStyle name="Normal 5 100 2 3" xfId="15470" xr:uid="{00000000-0005-0000-0000-0000EA2C0000}"/>
    <cellStyle name="Normal 5 100 3" xfId="7310" xr:uid="{00000000-0005-0000-0000-0000EB2C0000}"/>
    <cellStyle name="Normal 5 100 4" xfId="15471" xr:uid="{00000000-0005-0000-0000-0000EC2C0000}"/>
    <cellStyle name="Normal 5 101" xfId="7311" xr:uid="{00000000-0005-0000-0000-0000ED2C0000}"/>
    <cellStyle name="Normal 5 101 2" xfId="15472" xr:uid="{00000000-0005-0000-0000-0000EE2C0000}"/>
    <cellStyle name="Normal 5 102" xfId="7312" xr:uid="{00000000-0005-0000-0000-0000EF2C0000}"/>
    <cellStyle name="Normal 5 102 2" xfId="15473" xr:uid="{00000000-0005-0000-0000-0000F02C0000}"/>
    <cellStyle name="Normal 5 103" xfId="7313" xr:uid="{00000000-0005-0000-0000-0000F12C0000}"/>
    <cellStyle name="Normal 5 103 2" xfId="15474" xr:uid="{00000000-0005-0000-0000-0000F22C0000}"/>
    <cellStyle name="Normal 5 104" xfId="7314" xr:uid="{00000000-0005-0000-0000-0000F32C0000}"/>
    <cellStyle name="Normal 5 104 2" xfId="15475" xr:uid="{00000000-0005-0000-0000-0000F42C0000}"/>
    <cellStyle name="Normal 5 105" xfId="7315" xr:uid="{00000000-0005-0000-0000-0000F52C0000}"/>
    <cellStyle name="Normal 5 105 2" xfId="15476" xr:uid="{00000000-0005-0000-0000-0000F62C0000}"/>
    <cellStyle name="Normal 5 106" xfId="7316" xr:uid="{00000000-0005-0000-0000-0000F72C0000}"/>
    <cellStyle name="Normal 5 106 2" xfId="15477" xr:uid="{00000000-0005-0000-0000-0000F82C0000}"/>
    <cellStyle name="Normal 5 107" xfId="7317" xr:uid="{00000000-0005-0000-0000-0000F92C0000}"/>
    <cellStyle name="Normal 5 107 2" xfId="7318" xr:uid="{00000000-0005-0000-0000-0000FA2C0000}"/>
    <cellStyle name="Normal 5 107 2 2" xfId="7319" xr:uid="{00000000-0005-0000-0000-0000FB2C0000}"/>
    <cellStyle name="Normal 5 107 2 3" xfId="15478" xr:uid="{00000000-0005-0000-0000-0000FC2C0000}"/>
    <cellStyle name="Normal 5 107 3" xfId="7320" xr:uid="{00000000-0005-0000-0000-0000FD2C0000}"/>
    <cellStyle name="Normal 5 107 4" xfId="15479" xr:uid="{00000000-0005-0000-0000-0000FE2C0000}"/>
    <cellStyle name="Normal 5 108" xfId="7321" xr:uid="{00000000-0005-0000-0000-0000FF2C0000}"/>
    <cellStyle name="Normal 5 108 2" xfId="7322" xr:uid="{00000000-0005-0000-0000-0000002D0000}"/>
    <cellStyle name="Normal 5 108 2 2" xfId="7323" xr:uid="{00000000-0005-0000-0000-0000012D0000}"/>
    <cellStyle name="Normal 5 108 2 3" xfId="15480" xr:uid="{00000000-0005-0000-0000-0000022D0000}"/>
    <cellStyle name="Normal 5 108 3" xfId="7324" xr:uid="{00000000-0005-0000-0000-0000032D0000}"/>
    <cellStyle name="Normal 5 108 4" xfId="15481" xr:uid="{00000000-0005-0000-0000-0000042D0000}"/>
    <cellStyle name="Normal 5 109" xfId="7325" xr:uid="{00000000-0005-0000-0000-0000052D0000}"/>
    <cellStyle name="Normal 5 109 2" xfId="7326" xr:uid="{00000000-0005-0000-0000-0000062D0000}"/>
    <cellStyle name="Normal 5 109 2 2" xfId="7327" xr:uid="{00000000-0005-0000-0000-0000072D0000}"/>
    <cellStyle name="Normal 5 109 2 3" xfId="15482" xr:uid="{00000000-0005-0000-0000-0000082D0000}"/>
    <cellStyle name="Normal 5 109 3" xfId="7328" xr:uid="{00000000-0005-0000-0000-0000092D0000}"/>
    <cellStyle name="Normal 5 109 4" xfId="15483" xr:uid="{00000000-0005-0000-0000-00000A2D0000}"/>
    <cellStyle name="Normal 5 11" xfId="7329" xr:uid="{00000000-0005-0000-0000-00000B2D0000}"/>
    <cellStyle name="Normal 5 11 2" xfId="7330" xr:uid="{00000000-0005-0000-0000-00000C2D0000}"/>
    <cellStyle name="Normal 5 11 2 2" xfId="7331" xr:uid="{00000000-0005-0000-0000-00000D2D0000}"/>
    <cellStyle name="Normal 5 11 2 3" xfId="15484" xr:uid="{00000000-0005-0000-0000-00000E2D0000}"/>
    <cellStyle name="Normal 5 11 3" xfId="7332" xr:uid="{00000000-0005-0000-0000-00000F2D0000}"/>
    <cellStyle name="Normal 5 11 3 2" xfId="7333" xr:uid="{00000000-0005-0000-0000-0000102D0000}"/>
    <cellStyle name="Normal 5 11 3 3" xfId="15485" xr:uid="{00000000-0005-0000-0000-0000112D0000}"/>
    <cellStyle name="Normal 5 11 4" xfId="15486" xr:uid="{00000000-0005-0000-0000-0000122D0000}"/>
    <cellStyle name="Normal 5 110" xfId="7334" xr:uid="{00000000-0005-0000-0000-0000132D0000}"/>
    <cellStyle name="Normal 5 110 2" xfId="7335" xr:uid="{00000000-0005-0000-0000-0000142D0000}"/>
    <cellStyle name="Normal 5 110 2 2" xfId="7336" xr:uid="{00000000-0005-0000-0000-0000152D0000}"/>
    <cellStyle name="Normal 5 110 2 3" xfId="15487" xr:uid="{00000000-0005-0000-0000-0000162D0000}"/>
    <cellStyle name="Normal 5 110 3" xfId="7337" xr:uid="{00000000-0005-0000-0000-0000172D0000}"/>
    <cellStyle name="Normal 5 110 4" xfId="15488" xr:uid="{00000000-0005-0000-0000-0000182D0000}"/>
    <cellStyle name="Normal 5 111" xfId="7338" xr:uid="{00000000-0005-0000-0000-0000192D0000}"/>
    <cellStyle name="Normal 5 111 2" xfId="7339" xr:uid="{00000000-0005-0000-0000-00001A2D0000}"/>
    <cellStyle name="Normal 5 111 2 2" xfId="7340" xr:uid="{00000000-0005-0000-0000-00001B2D0000}"/>
    <cellStyle name="Normal 5 111 2 3" xfId="15489" xr:uid="{00000000-0005-0000-0000-00001C2D0000}"/>
    <cellStyle name="Normal 5 111 3" xfId="7341" xr:uid="{00000000-0005-0000-0000-00001D2D0000}"/>
    <cellStyle name="Normal 5 111 4" xfId="15490" xr:uid="{00000000-0005-0000-0000-00001E2D0000}"/>
    <cellStyle name="Normal 5 112" xfId="7342" xr:uid="{00000000-0005-0000-0000-00001F2D0000}"/>
    <cellStyle name="Normal 5 112 2" xfId="7343" xr:uid="{00000000-0005-0000-0000-0000202D0000}"/>
    <cellStyle name="Normal 5 112 2 2" xfId="7344" xr:uid="{00000000-0005-0000-0000-0000212D0000}"/>
    <cellStyle name="Normal 5 112 2 3" xfId="15491" xr:uid="{00000000-0005-0000-0000-0000222D0000}"/>
    <cellStyle name="Normal 5 112 3" xfId="7345" xr:uid="{00000000-0005-0000-0000-0000232D0000}"/>
    <cellStyle name="Normal 5 112 4" xfId="15492" xr:uid="{00000000-0005-0000-0000-0000242D0000}"/>
    <cellStyle name="Normal 5 113" xfId="7346" xr:uid="{00000000-0005-0000-0000-0000252D0000}"/>
    <cellStyle name="Normal 5 113 2" xfId="7347" xr:uid="{00000000-0005-0000-0000-0000262D0000}"/>
    <cellStyle name="Normal 5 113 2 2" xfId="7348" xr:uid="{00000000-0005-0000-0000-0000272D0000}"/>
    <cellStyle name="Normal 5 113 2 3" xfId="15493" xr:uid="{00000000-0005-0000-0000-0000282D0000}"/>
    <cellStyle name="Normal 5 113 3" xfId="7349" xr:uid="{00000000-0005-0000-0000-0000292D0000}"/>
    <cellStyle name="Normal 5 113 4" xfId="15494" xr:uid="{00000000-0005-0000-0000-00002A2D0000}"/>
    <cellStyle name="Normal 5 114" xfId="7350" xr:uid="{00000000-0005-0000-0000-00002B2D0000}"/>
    <cellStyle name="Normal 5 114 2" xfId="7351" xr:uid="{00000000-0005-0000-0000-00002C2D0000}"/>
    <cellStyle name="Normal 5 114 2 2" xfId="7352" xr:uid="{00000000-0005-0000-0000-00002D2D0000}"/>
    <cellStyle name="Normal 5 114 2 3" xfId="15495" xr:uid="{00000000-0005-0000-0000-00002E2D0000}"/>
    <cellStyle name="Normal 5 114 3" xfId="7353" xr:uid="{00000000-0005-0000-0000-00002F2D0000}"/>
    <cellStyle name="Normal 5 114 4" xfId="15496" xr:uid="{00000000-0005-0000-0000-0000302D0000}"/>
    <cellStyle name="Normal 5 115" xfId="7354" xr:uid="{00000000-0005-0000-0000-0000312D0000}"/>
    <cellStyle name="Normal 5 115 2" xfId="7355" xr:uid="{00000000-0005-0000-0000-0000322D0000}"/>
    <cellStyle name="Normal 5 115 2 2" xfId="7356" xr:uid="{00000000-0005-0000-0000-0000332D0000}"/>
    <cellStyle name="Normal 5 115 2 3" xfId="15497" xr:uid="{00000000-0005-0000-0000-0000342D0000}"/>
    <cellStyle name="Normal 5 115 3" xfId="7357" xr:uid="{00000000-0005-0000-0000-0000352D0000}"/>
    <cellStyle name="Normal 5 115 4" xfId="15498" xr:uid="{00000000-0005-0000-0000-0000362D0000}"/>
    <cellStyle name="Normal 5 116" xfId="7358" xr:uid="{00000000-0005-0000-0000-0000372D0000}"/>
    <cellStyle name="Normal 5 116 2" xfId="7359" xr:uid="{00000000-0005-0000-0000-0000382D0000}"/>
    <cellStyle name="Normal 5 116 2 2" xfId="7360" xr:uid="{00000000-0005-0000-0000-0000392D0000}"/>
    <cellStyle name="Normal 5 116 2 3" xfId="15499" xr:uid="{00000000-0005-0000-0000-00003A2D0000}"/>
    <cellStyle name="Normal 5 116 3" xfId="7361" xr:uid="{00000000-0005-0000-0000-00003B2D0000}"/>
    <cellStyle name="Normal 5 116 4" xfId="15500" xr:uid="{00000000-0005-0000-0000-00003C2D0000}"/>
    <cellStyle name="Normal 5 117" xfId="7362" xr:uid="{00000000-0005-0000-0000-00003D2D0000}"/>
    <cellStyle name="Normal 5 117 2" xfId="7363" xr:uid="{00000000-0005-0000-0000-00003E2D0000}"/>
    <cellStyle name="Normal 5 117 2 2" xfId="7364" xr:uid="{00000000-0005-0000-0000-00003F2D0000}"/>
    <cellStyle name="Normal 5 117 2 3" xfId="15501" xr:uid="{00000000-0005-0000-0000-0000402D0000}"/>
    <cellStyle name="Normal 5 117 3" xfId="7365" xr:uid="{00000000-0005-0000-0000-0000412D0000}"/>
    <cellStyle name="Normal 5 117 4" xfId="15502" xr:uid="{00000000-0005-0000-0000-0000422D0000}"/>
    <cellStyle name="Normal 5 118" xfId="7366" xr:uid="{00000000-0005-0000-0000-0000432D0000}"/>
    <cellStyle name="Normal 5 118 2" xfId="7367" xr:uid="{00000000-0005-0000-0000-0000442D0000}"/>
    <cellStyle name="Normal 5 118 2 2" xfId="7368" xr:uid="{00000000-0005-0000-0000-0000452D0000}"/>
    <cellStyle name="Normal 5 118 2 3" xfId="15503" xr:uid="{00000000-0005-0000-0000-0000462D0000}"/>
    <cellStyle name="Normal 5 118 3" xfId="7369" xr:uid="{00000000-0005-0000-0000-0000472D0000}"/>
    <cellStyle name="Normal 5 118 4" xfId="15504" xr:uid="{00000000-0005-0000-0000-0000482D0000}"/>
    <cellStyle name="Normal 5 119" xfId="7370" xr:uid="{00000000-0005-0000-0000-0000492D0000}"/>
    <cellStyle name="Normal 5 119 2" xfId="15505" xr:uid="{00000000-0005-0000-0000-00004A2D0000}"/>
    <cellStyle name="Normal 5 12" xfId="7371" xr:uid="{00000000-0005-0000-0000-00004B2D0000}"/>
    <cellStyle name="Normal 5 12 2" xfId="7372" xr:uid="{00000000-0005-0000-0000-00004C2D0000}"/>
    <cellStyle name="Normal 5 12 2 2" xfId="7373" xr:uid="{00000000-0005-0000-0000-00004D2D0000}"/>
    <cellStyle name="Normal 5 12 2 3" xfId="15506" xr:uid="{00000000-0005-0000-0000-00004E2D0000}"/>
    <cellStyle name="Normal 5 12 3" xfId="7374" xr:uid="{00000000-0005-0000-0000-00004F2D0000}"/>
    <cellStyle name="Normal 5 12 3 2" xfId="7375" xr:uid="{00000000-0005-0000-0000-0000502D0000}"/>
    <cellStyle name="Normal 5 12 3 3" xfId="15507" xr:uid="{00000000-0005-0000-0000-0000512D0000}"/>
    <cellStyle name="Normal 5 12 4" xfId="7376" xr:uid="{00000000-0005-0000-0000-0000522D0000}"/>
    <cellStyle name="Normal 5 12 5" xfId="15508" xr:uid="{00000000-0005-0000-0000-0000532D0000}"/>
    <cellStyle name="Normal 5 120" xfId="7377" xr:uid="{00000000-0005-0000-0000-0000542D0000}"/>
    <cellStyle name="Normal 5 120 2" xfId="15509" xr:uid="{00000000-0005-0000-0000-0000552D0000}"/>
    <cellStyle name="Normal 5 121" xfId="7378" xr:uid="{00000000-0005-0000-0000-0000562D0000}"/>
    <cellStyle name="Normal 5 121 2" xfId="15510" xr:uid="{00000000-0005-0000-0000-0000572D0000}"/>
    <cellStyle name="Normal 5 122" xfId="7379" xr:uid="{00000000-0005-0000-0000-0000582D0000}"/>
    <cellStyle name="Normal 5 122 2" xfId="15511" xr:uid="{00000000-0005-0000-0000-0000592D0000}"/>
    <cellStyle name="Normal 5 123" xfId="7380" xr:uid="{00000000-0005-0000-0000-00005A2D0000}"/>
    <cellStyle name="Normal 5 123 2" xfId="7381" xr:uid="{00000000-0005-0000-0000-00005B2D0000}"/>
    <cellStyle name="Normal 5 123 3" xfId="15512" xr:uid="{00000000-0005-0000-0000-00005C2D0000}"/>
    <cellStyle name="Normal 5 124" xfId="7382" xr:uid="{00000000-0005-0000-0000-00005D2D0000}"/>
    <cellStyle name="Normal 5 124 2" xfId="7383" xr:uid="{00000000-0005-0000-0000-00005E2D0000}"/>
    <cellStyle name="Normal 5 124 3" xfId="15513" xr:uid="{00000000-0005-0000-0000-00005F2D0000}"/>
    <cellStyle name="Normal 5 125" xfId="7384" xr:uid="{00000000-0005-0000-0000-0000602D0000}"/>
    <cellStyle name="Normal 5 125 2" xfId="7385" xr:uid="{00000000-0005-0000-0000-0000612D0000}"/>
    <cellStyle name="Normal 5 125 3" xfId="15514" xr:uid="{00000000-0005-0000-0000-0000622D0000}"/>
    <cellStyle name="Normal 5 126" xfId="7386" xr:uid="{00000000-0005-0000-0000-0000632D0000}"/>
    <cellStyle name="Normal 5 126 2" xfId="7387" xr:uid="{00000000-0005-0000-0000-0000642D0000}"/>
    <cellStyle name="Normal 5 126 3" xfId="15515" xr:uid="{00000000-0005-0000-0000-0000652D0000}"/>
    <cellStyle name="Normal 5 127" xfId="7388" xr:uid="{00000000-0005-0000-0000-0000662D0000}"/>
    <cellStyle name="Normal 5 127 2" xfId="7389" xr:uid="{00000000-0005-0000-0000-0000672D0000}"/>
    <cellStyle name="Normal 5 127 3" xfId="15516" xr:uid="{00000000-0005-0000-0000-0000682D0000}"/>
    <cellStyle name="Normal 5 128" xfId="7390" xr:uid="{00000000-0005-0000-0000-0000692D0000}"/>
    <cellStyle name="Normal 5 128 2" xfId="7391" xr:uid="{00000000-0005-0000-0000-00006A2D0000}"/>
    <cellStyle name="Normal 5 128 3" xfId="15517" xr:uid="{00000000-0005-0000-0000-00006B2D0000}"/>
    <cellStyle name="Normal 5 129" xfId="7392" xr:uid="{00000000-0005-0000-0000-00006C2D0000}"/>
    <cellStyle name="Normal 5 129 2" xfId="7393" xr:uid="{00000000-0005-0000-0000-00006D2D0000}"/>
    <cellStyle name="Normal 5 129 3" xfId="15518" xr:uid="{00000000-0005-0000-0000-00006E2D0000}"/>
    <cellStyle name="Normal 5 13" xfId="7394" xr:uid="{00000000-0005-0000-0000-00006F2D0000}"/>
    <cellStyle name="Normal 5 13 2" xfId="7395" xr:uid="{00000000-0005-0000-0000-0000702D0000}"/>
    <cellStyle name="Normal 5 13 2 2" xfId="7396" xr:uid="{00000000-0005-0000-0000-0000712D0000}"/>
    <cellStyle name="Normal 5 13 2 3" xfId="15519" xr:uid="{00000000-0005-0000-0000-0000722D0000}"/>
    <cellStyle name="Normal 5 13 3" xfId="7397" xr:uid="{00000000-0005-0000-0000-0000732D0000}"/>
    <cellStyle name="Normal 5 13 3 2" xfId="7398" xr:uid="{00000000-0005-0000-0000-0000742D0000}"/>
    <cellStyle name="Normal 5 13 3 3" xfId="15520" xr:uid="{00000000-0005-0000-0000-0000752D0000}"/>
    <cellStyle name="Normal 5 13 4" xfId="7399" xr:uid="{00000000-0005-0000-0000-0000762D0000}"/>
    <cellStyle name="Normal 5 13 5" xfId="15521" xr:uid="{00000000-0005-0000-0000-0000772D0000}"/>
    <cellStyle name="Normal 5 130" xfId="7400" xr:uid="{00000000-0005-0000-0000-0000782D0000}"/>
    <cellStyle name="Normal 5 130 2" xfId="7401" xr:uid="{00000000-0005-0000-0000-0000792D0000}"/>
    <cellStyle name="Normal 5 130 3" xfId="15522" xr:uid="{00000000-0005-0000-0000-00007A2D0000}"/>
    <cellStyle name="Normal 5 131" xfId="7402" xr:uid="{00000000-0005-0000-0000-00007B2D0000}"/>
    <cellStyle name="Normal 5 131 2" xfId="7403" xr:uid="{00000000-0005-0000-0000-00007C2D0000}"/>
    <cellStyle name="Normal 5 131 3" xfId="15523" xr:uid="{00000000-0005-0000-0000-00007D2D0000}"/>
    <cellStyle name="Normal 5 132" xfId="7404" xr:uid="{00000000-0005-0000-0000-00007E2D0000}"/>
    <cellStyle name="Normal 5 132 2" xfId="7405" xr:uid="{00000000-0005-0000-0000-00007F2D0000}"/>
    <cellStyle name="Normal 5 132 3" xfId="15524" xr:uid="{00000000-0005-0000-0000-0000802D0000}"/>
    <cellStyle name="Normal 5 133" xfId="7406" xr:uid="{00000000-0005-0000-0000-0000812D0000}"/>
    <cellStyle name="Normal 5 133 2" xfId="7407" xr:uid="{00000000-0005-0000-0000-0000822D0000}"/>
    <cellStyle name="Normal 5 133 3" xfId="15525" xr:uid="{00000000-0005-0000-0000-0000832D0000}"/>
    <cellStyle name="Normal 5 134" xfId="7408" xr:uid="{00000000-0005-0000-0000-0000842D0000}"/>
    <cellStyle name="Normal 5 134 2" xfId="7409" xr:uid="{00000000-0005-0000-0000-0000852D0000}"/>
    <cellStyle name="Normal 5 134 3" xfId="15526" xr:uid="{00000000-0005-0000-0000-0000862D0000}"/>
    <cellStyle name="Normal 5 135" xfId="7410" xr:uid="{00000000-0005-0000-0000-0000872D0000}"/>
    <cellStyle name="Normal 5 135 2" xfId="7411" xr:uid="{00000000-0005-0000-0000-0000882D0000}"/>
    <cellStyle name="Normal 5 135 3" xfId="15527" xr:uid="{00000000-0005-0000-0000-0000892D0000}"/>
    <cellStyle name="Normal 5 136" xfId="7412" xr:uid="{00000000-0005-0000-0000-00008A2D0000}"/>
    <cellStyle name="Normal 5 136 2" xfId="7413" xr:uid="{00000000-0005-0000-0000-00008B2D0000}"/>
    <cellStyle name="Normal 5 136 3" xfId="15528" xr:uid="{00000000-0005-0000-0000-00008C2D0000}"/>
    <cellStyle name="Normal 5 137" xfId="7414" xr:uid="{00000000-0005-0000-0000-00008D2D0000}"/>
    <cellStyle name="Normal 5 137 2" xfId="7415" xr:uid="{00000000-0005-0000-0000-00008E2D0000}"/>
    <cellStyle name="Normal 5 137 3" xfId="15529" xr:uid="{00000000-0005-0000-0000-00008F2D0000}"/>
    <cellStyle name="Normal 5 138" xfId="7416" xr:uid="{00000000-0005-0000-0000-0000902D0000}"/>
    <cellStyle name="Normal 5 138 2" xfId="7417" xr:uid="{00000000-0005-0000-0000-0000912D0000}"/>
    <cellStyle name="Normal 5 138 3" xfId="15530" xr:uid="{00000000-0005-0000-0000-0000922D0000}"/>
    <cellStyle name="Normal 5 139" xfId="7418" xr:uid="{00000000-0005-0000-0000-0000932D0000}"/>
    <cellStyle name="Normal 5 139 2" xfId="7419" xr:uid="{00000000-0005-0000-0000-0000942D0000}"/>
    <cellStyle name="Normal 5 139 3" xfId="15531" xr:uid="{00000000-0005-0000-0000-0000952D0000}"/>
    <cellStyle name="Normal 5 14" xfId="7420" xr:uid="{00000000-0005-0000-0000-0000962D0000}"/>
    <cellStyle name="Normal 5 14 2" xfId="7421" xr:uid="{00000000-0005-0000-0000-0000972D0000}"/>
    <cellStyle name="Normal 5 14 2 2" xfId="7422" xr:uid="{00000000-0005-0000-0000-0000982D0000}"/>
    <cellStyle name="Normal 5 14 2 3" xfId="15532" xr:uid="{00000000-0005-0000-0000-0000992D0000}"/>
    <cellStyle name="Normal 5 14 3" xfId="7423" xr:uid="{00000000-0005-0000-0000-00009A2D0000}"/>
    <cellStyle name="Normal 5 14 3 2" xfId="7424" xr:uid="{00000000-0005-0000-0000-00009B2D0000}"/>
    <cellStyle name="Normal 5 14 3 3" xfId="15533" xr:uid="{00000000-0005-0000-0000-00009C2D0000}"/>
    <cellStyle name="Normal 5 14 4" xfId="7425" xr:uid="{00000000-0005-0000-0000-00009D2D0000}"/>
    <cellStyle name="Normal 5 14 5" xfId="15534" xr:uid="{00000000-0005-0000-0000-00009E2D0000}"/>
    <cellStyle name="Normal 5 140" xfId="7426" xr:uid="{00000000-0005-0000-0000-00009F2D0000}"/>
    <cellStyle name="Normal 5 140 2" xfId="7427" xr:uid="{00000000-0005-0000-0000-0000A02D0000}"/>
    <cellStyle name="Normal 5 140 3" xfId="15535" xr:uid="{00000000-0005-0000-0000-0000A12D0000}"/>
    <cellStyle name="Normal 5 141" xfId="7428" xr:uid="{00000000-0005-0000-0000-0000A22D0000}"/>
    <cellStyle name="Normal 5 141 2" xfId="7429" xr:uid="{00000000-0005-0000-0000-0000A32D0000}"/>
    <cellStyle name="Normal 5 141 3" xfId="15536" xr:uid="{00000000-0005-0000-0000-0000A42D0000}"/>
    <cellStyle name="Normal 5 142" xfId="7430" xr:uid="{00000000-0005-0000-0000-0000A52D0000}"/>
    <cellStyle name="Normal 5 142 2" xfId="7431" xr:uid="{00000000-0005-0000-0000-0000A62D0000}"/>
    <cellStyle name="Normal 5 142 3" xfId="15537" xr:uid="{00000000-0005-0000-0000-0000A72D0000}"/>
    <cellStyle name="Normal 5 143" xfId="7432" xr:uid="{00000000-0005-0000-0000-0000A82D0000}"/>
    <cellStyle name="Normal 5 143 2" xfId="7433" xr:uid="{00000000-0005-0000-0000-0000A92D0000}"/>
    <cellStyle name="Normal 5 143 3" xfId="15538" xr:uid="{00000000-0005-0000-0000-0000AA2D0000}"/>
    <cellStyle name="Normal 5 144" xfId="7434" xr:uid="{00000000-0005-0000-0000-0000AB2D0000}"/>
    <cellStyle name="Normal 5 144 2" xfId="7435" xr:uid="{00000000-0005-0000-0000-0000AC2D0000}"/>
    <cellStyle name="Normal 5 144 3" xfId="15539" xr:uid="{00000000-0005-0000-0000-0000AD2D0000}"/>
    <cellStyle name="Normal 5 145" xfId="7436" xr:uid="{00000000-0005-0000-0000-0000AE2D0000}"/>
    <cellStyle name="Normal 5 145 2" xfId="15540" xr:uid="{00000000-0005-0000-0000-0000AF2D0000}"/>
    <cellStyle name="Normal 5 146" xfId="7437" xr:uid="{00000000-0005-0000-0000-0000B02D0000}"/>
    <cellStyle name="Normal 5 146 2" xfId="15541" xr:uid="{00000000-0005-0000-0000-0000B12D0000}"/>
    <cellStyle name="Normal 5 147" xfId="7438" xr:uid="{00000000-0005-0000-0000-0000B22D0000}"/>
    <cellStyle name="Normal 5 147 2" xfId="7439" xr:uid="{00000000-0005-0000-0000-0000B32D0000}"/>
    <cellStyle name="Normal 5 147 3" xfId="15542" xr:uid="{00000000-0005-0000-0000-0000B42D0000}"/>
    <cellStyle name="Normal 5 148" xfId="7440" xr:uid="{00000000-0005-0000-0000-0000B52D0000}"/>
    <cellStyle name="Normal 5 148 2" xfId="7441" xr:uid="{00000000-0005-0000-0000-0000B62D0000}"/>
    <cellStyle name="Normal 5 148 3" xfId="15543" xr:uid="{00000000-0005-0000-0000-0000B72D0000}"/>
    <cellStyle name="Normal 5 149" xfId="7442" xr:uid="{00000000-0005-0000-0000-0000B82D0000}"/>
    <cellStyle name="Normal 5 149 2" xfId="7443" xr:uid="{00000000-0005-0000-0000-0000B92D0000}"/>
    <cellStyle name="Normal 5 149 3" xfId="15544" xr:uid="{00000000-0005-0000-0000-0000BA2D0000}"/>
    <cellStyle name="Normal 5 15" xfId="7444" xr:uid="{00000000-0005-0000-0000-0000BB2D0000}"/>
    <cellStyle name="Normal 5 15 2" xfId="7445" xr:uid="{00000000-0005-0000-0000-0000BC2D0000}"/>
    <cellStyle name="Normal 5 15 2 2" xfId="7446" xr:uid="{00000000-0005-0000-0000-0000BD2D0000}"/>
    <cellStyle name="Normal 5 15 2 3" xfId="15545" xr:uid="{00000000-0005-0000-0000-0000BE2D0000}"/>
    <cellStyle name="Normal 5 15 3" xfId="7447" xr:uid="{00000000-0005-0000-0000-0000BF2D0000}"/>
    <cellStyle name="Normal 5 15 3 2" xfId="7448" xr:uid="{00000000-0005-0000-0000-0000C02D0000}"/>
    <cellStyle name="Normal 5 15 3 3" xfId="15546" xr:uid="{00000000-0005-0000-0000-0000C12D0000}"/>
    <cellStyle name="Normal 5 15 4" xfId="7449" xr:uid="{00000000-0005-0000-0000-0000C22D0000}"/>
    <cellStyle name="Normal 5 15 5" xfId="15547" xr:uid="{00000000-0005-0000-0000-0000C32D0000}"/>
    <cellStyle name="Normal 5 150" xfId="7450" xr:uid="{00000000-0005-0000-0000-0000C42D0000}"/>
    <cellStyle name="Normal 5 150 2" xfId="7451" xr:uid="{00000000-0005-0000-0000-0000C52D0000}"/>
    <cellStyle name="Normal 5 150 3" xfId="15548" xr:uid="{00000000-0005-0000-0000-0000C62D0000}"/>
    <cellStyle name="Normal 5 151" xfId="7452" xr:uid="{00000000-0005-0000-0000-0000C72D0000}"/>
    <cellStyle name="Normal 5 151 2" xfId="7453" xr:uid="{00000000-0005-0000-0000-0000C82D0000}"/>
    <cellStyle name="Normal 5 151 3" xfId="15549" xr:uid="{00000000-0005-0000-0000-0000C92D0000}"/>
    <cellStyle name="Normal 5 152" xfId="7454" xr:uid="{00000000-0005-0000-0000-0000CA2D0000}"/>
    <cellStyle name="Normal 5 152 2" xfId="7455" xr:uid="{00000000-0005-0000-0000-0000CB2D0000}"/>
    <cellStyle name="Normal 5 152 3" xfId="15550" xr:uid="{00000000-0005-0000-0000-0000CC2D0000}"/>
    <cellStyle name="Normal 5 153" xfId="7456" xr:uid="{00000000-0005-0000-0000-0000CD2D0000}"/>
    <cellStyle name="Normal 5 153 2" xfId="15551" xr:uid="{00000000-0005-0000-0000-0000CE2D0000}"/>
    <cellStyle name="Normal 5 154" xfId="7457" xr:uid="{00000000-0005-0000-0000-0000CF2D0000}"/>
    <cellStyle name="Normal 5 154 2" xfId="7458" xr:uid="{00000000-0005-0000-0000-0000D02D0000}"/>
    <cellStyle name="Normal 5 154 2 2" xfId="15552" xr:uid="{00000000-0005-0000-0000-0000D12D0000}"/>
    <cellStyle name="Normal 5 154 3" xfId="15553" xr:uid="{00000000-0005-0000-0000-0000D22D0000}"/>
    <cellStyle name="Normal 5 155" xfId="7459" xr:uid="{00000000-0005-0000-0000-0000D32D0000}"/>
    <cellStyle name="Normal 5 155 2" xfId="7460" xr:uid="{00000000-0005-0000-0000-0000D42D0000}"/>
    <cellStyle name="Normal 5 155 2 2" xfId="15554" xr:uid="{00000000-0005-0000-0000-0000D52D0000}"/>
    <cellStyle name="Normal 5 155 3" xfId="15555" xr:uid="{00000000-0005-0000-0000-0000D62D0000}"/>
    <cellStyle name="Normal 5 156" xfId="7461" xr:uid="{00000000-0005-0000-0000-0000D72D0000}"/>
    <cellStyle name="Normal 5 16" xfId="7462" xr:uid="{00000000-0005-0000-0000-0000D82D0000}"/>
    <cellStyle name="Normal 5 16 2" xfId="7463" xr:uid="{00000000-0005-0000-0000-0000D92D0000}"/>
    <cellStyle name="Normal 5 16 2 2" xfId="7464" xr:uid="{00000000-0005-0000-0000-0000DA2D0000}"/>
    <cellStyle name="Normal 5 16 2 3" xfId="15556" xr:uid="{00000000-0005-0000-0000-0000DB2D0000}"/>
    <cellStyle name="Normal 5 16 3" xfId="7465" xr:uid="{00000000-0005-0000-0000-0000DC2D0000}"/>
    <cellStyle name="Normal 5 16 3 2" xfId="7466" xr:uid="{00000000-0005-0000-0000-0000DD2D0000}"/>
    <cellStyle name="Normal 5 16 3 3" xfId="15557" xr:uid="{00000000-0005-0000-0000-0000DE2D0000}"/>
    <cellStyle name="Normal 5 16 4" xfId="7467" xr:uid="{00000000-0005-0000-0000-0000DF2D0000}"/>
    <cellStyle name="Normal 5 16 5" xfId="15558" xr:uid="{00000000-0005-0000-0000-0000E02D0000}"/>
    <cellStyle name="Normal 5 17" xfId="7468" xr:uid="{00000000-0005-0000-0000-0000E12D0000}"/>
    <cellStyle name="Normal 5 17 2" xfId="7469" xr:uid="{00000000-0005-0000-0000-0000E22D0000}"/>
    <cellStyle name="Normal 5 17 2 2" xfId="7470" xr:uid="{00000000-0005-0000-0000-0000E32D0000}"/>
    <cellStyle name="Normal 5 17 2 3" xfId="15559" xr:uid="{00000000-0005-0000-0000-0000E42D0000}"/>
    <cellStyle name="Normal 5 17 3" xfId="7471" xr:uid="{00000000-0005-0000-0000-0000E52D0000}"/>
    <cellStyle name="Normal 5 17 3 2" xfId="7472" xr:uid="{00000000-0005-0000-0000-0000E62D0000}"/>
    <cellStyle name="Normal 5 17 3 3" xfId="15560" xr:uid="{00000000-0005-0000-0000-0000E72D0000}"/>
    <cellStyle name="Normal 5 17 4" xfId="7473" xr:uid="{00000000-0005-0000-0000-0000E82D0000}"/>
    <cellStyle name="Normal 5 17 5" xfId="15561" xr:uid="{00000000-0005-0000-0000-0000E92D0000}"/>
    <cellStyle name="Normal 5 18" xfId="7474" xr:uid="{00000000-0005-0000-0000-0000EA2D0000}"/>
    <cellStyle name="Normal 5 18 2" xfId="7475" xr:uid="{00000000-0005-0000-0000-0000EB2D0000}"/>
    <cellStyle name="Normal 5 18 2 2" xfId="7476" xr:uid="{00000000-0005-0000-0000-0000EC2D0000}"/>
    <cellStyle name="Normal 5 18 2 3" xfId="15562" xr:uid="{00000000-0005-0000-0000-0000ED2D0000}"/>
    <cellStyle name="Normal 5 18 3" xfId="7477" xr:uid="{00000000-0005-0000-0000-0000EE2D0000}"/>
    <cellStyle name="Normal 5 18 3 2" xfId="7478" xr:uid="{00000000-0005-0000-0000-0000EF2D0000}"/>
    <cellStyle name="Normal 5 18 3 3" xfId="15563" xr:uid="{00000000-0005-0000-0000-0000F02D0000}"/>
    <cellStyle name="Normal 5 18 4" xfId="7479" xr:uid="{00000000-0005-0000-0000-0000F12D0000}"/>
    <cellStyle name="Normal 5 18 5" xfId="15564" xr:uid="{00000000-0005-0000-0000-0000F22D0000}"/>
    <cellStyle name="Normal 5 19" xfId="7480" xr:uid="{00000000-0005-0000-0000-0000F32D0000}"/>
    <cellStyle name="Normal 5 19 2" xfId="7481" xr:uid="{00000000-0005-0000-0000-0000F42D0000}"/>
    <cellStyle name="Normal 5 19 2 2" xfId="7482" xr:uid="{00000000-0005-0000-0000-0000F52D0000}"/>
    <cellStyle name="Normal 5 19 2 3" xfId="15565" xr:uid="{00000000-0005-0000-0000-0000F62D0000}"/>
    <cellStyle name="Normal 5 19 3" xfId="7483" xr:uid="{00000000-0005-0000-0000-0000F72D0000}"/>
    <cellStyle name="Normal 5 19 3 2" xfId="7484" xr:uid="{00000000-0005-0000-0000-0000F82D0000}"/>
    <cellStyle name="Normal 5 19 3 3" xfId="15566" xr:uid="{00000000-0005-0000-0000-0000F92D0000}"/>
    <cellStyle name="Normal 5 19 4" xfId="7485" xr:uid="{00000000-0005-0000-0000-0000FA2D0000}"/>
    <cellStyle name="Normal 5 19 5" xfId="15567" xr:uid="{00000000-0005-0000-0000-0000FB2D0000}"/>
    <cellStyle name="Normal 5 2" xfId="55" xr:uid="{00000000-0005-0000-0000-0000FC2D0000}"/>
    <cellStyle name="Normal 5 2 2" xfId="7486" xr:uid="{00000000-0005-0000-0000-0000FD2D0000}"/>
    <cellStyle name="Normal 5 2 2 2" xfId="7487" xr:uid="{00000000-0005-0000-0000-0000FE2D0000}"/>
    <cellStyle name="Normal 5 2 2 2 2" xfId="7488" xr:uid="{00000000-0005-0000-0000-0000FF2D0000}"/>
    <cellStyle name="Normal 5 2 2 2 3" xfId="15568" xr:uid="{00000000-0005-0000-0000-0000002E0000}"/>
    <cellStyle name="Normal 5 2 2 3" xfId="7489" xr:uid="{00000000-0005-0000-0000-0000012E0000}"/>
    <cellStyle name="Normal 5 2 2 4" xfId="15569" xr:uid="{00000000-0005-0000-0000-0000022E0000}"/>
    <cellStyle name="Normal 5 2 3" xfId="7490" xr:uid="{00000000-0005-0000-0000-0000032E0000}"/>
    <cellStyle name="Normal 5 2 3 2" xfId="7491" xr:uid="{00000000-0005-0000-0000-0000042E0000}"/>
    <cellStyle name="Normal 5 2 3 3" xfId="15570" xr:uid="{00000000-0005-0000-0000-0000052E0000}"/>
    <cellStyle name="Normal 5 2 4" xfId="7492" xr:uid="{00000000-0005-0000-0000-0000062E0000}"/>
    <cellStyle name="Normal 5 2 4 2" xfId="7493" xr:uid="{00000000-0005-0000-0000-0000072E0000}"/>
    <cellStyle name="Normal 5 2 4 3" xfId="15571" xr:uid="{00000000-0005-0000-0000-0000082E0000}"/>
    <cellStyle name="Normal 5 2 5" xfId="7494" xr:uid="{00000000-0005-0000-0000-0000092E0000}"/>
    <cellStyle name="Normal 5 2 6" xfId="15572" xr:uid="{00000000-0005-0000-0000-00000A2E0000}"/>
    <cellStyle name="Normal 5 20" xfId="7495" xr:uid="{00000000-0005-0000-0000-00000B2E0000}"/>
    <cellStyle name="Normal 5 20 2" xfId="7496" xr:uid="{00000000-0005-0000-0000-00000C2E0000}"/>
    <cellStyle name="Normal 5 20 2 2" xfId="7497" xr:uid="{00000000-0005-0000-0000-00000D2E0000}"/>
    <cellStyle name="Normal 5 20 2 3" xfId="15573" xr:uid="{00000000-0005-0000-0000-00000E2E0000}"/>
    <cellStyle name="Normal 5 20 3" xfId="7498" xr:uid="{00000000-0005-0000-0000-00000F2E0000}"/>
    <cellStyle name="Normal 5 20 3 2" xfId="7499" xr:uid="{00000000-0005-0000-0000-0000102E0000}"/>
    <cellStyle name="Normal 5 20 3 3" xfId="15574" xr:uid="{00000000-0005-0000-0000-0000112E0000}"/>
    <cellStyle name="Normal 5 20 4" xfId="7500" xr:uid="{00000000-0005-0000-0000-0000122E0000}"/>
    <cellStyle name="Normal 5 20 5" xfId="15575" xr:uid="{00000000-0005-0000-0000-0000132E0000}"/>
    <cellStyle name="Normal 5 21" xfId="7501" xr:uid="{00000000-0005-0000-0000-0000142E0000}"/>
    <cellStyle name="Normal 5 21 2" xfId="7502" xr:uid="{00000000-0005-0000-0000-0000152E0000}"/>
    <cellStyle name="Normal 5 21 2 2" xfId="7503" xr:uid="{00000000-0005-0000-0000-0000162E0000}"/>
    <cellStyle name="Normal 5 21 2 3" xfId="15576" xr:uid="{00000000-0005-0000-0000-0000172E0000}"/>
    <cellStyle name="Normal 5 21 3" xfId="7504" xr:uid="{00000000-0005-0000-0000-0000182E0000}"/>
    <cellStyle name="Normal 5 21 3 2" xfId="7505" xr:uid="{00000000-0005-0000-0000-0000192E0000}"/>
    <cellStyle name="Normal 5 21 3 3" xfId="15577" xr:uid="{00000000-0005-0000-0000-00001A2E0000}"/>
    <cellStyle name="Normal 5 21 4" xfId="7506" xr:uid="{00000000-0005-0000-0000-00001B2E0000}"/>
    <cellStyle name="Normal 5 21 5" xfId="15578" xr:uid="{00000000-0005-0000-0000-00001C2E0000}"/>
    <cellStyle name="Normal 5 22" xfId="7507" xr:uid="{00000000-0005-0000-0000-00001D2E0000}"/>
    <cellStyle name="Normal 5 22 2" xfId="7508" xr:uid="{00000000-0005-0000-0000-00001E2E0000}"/>
    <cellStyle name="Normal 5 22 2 2" xfId="7509" xr:uid="{00000000-0005-0000-0000-00001F2E0000}"/>
    <cellStyle name="Normal 5 22 2 3" xfId="15579" xr:uid="{00000000-0005-0000-0000-0000202E0000}"/>
    <cellStyle name="Normal 5 22 3" xfId="7510" xr:uid="{00000000-0005-0000-0000-0000212E0000}"/>
    <cellStyle name="Normal 5 22 3 2" xfId="7511" xr:uid="{00000000-0005-0000-0000-0000222E0000}"/>
    <cellStyle name="Normal 5 22 3 3" xfId="15580" xr:uid="{00000000-0005-0000-0000-0000232E0000}"/>
    <cellStyle name="Normal 5 22 4" xfId="7512" xr:uid="{00000000-0005-0000-0000-0000242E0000}"/>
    <cellStyle name="Normal 5 22 5" xfId="15581" xr:uid="{00000000-0005-0000-0000-0000252E0000}"/>
    <cellStyle name="Normal 5 23" xfId="7513" xr:uid="{00000000-0005-0000-0000-0000262E0000}"/>
    <cellStyle name="Normal 5 23 2" xfId="7514" xr:uid="{00000000-0005-0000-0000-0000272E0000}"/>
    <cellStyle name="Normal 5 23 2 2" xfId="7515" xr:uid="{00000000-0005-0000-0000-0000282E0000}"/>
    <cellStyle name="Normal 5 23 2 3" xfId="15582" xr:uid="{00000000-0005-0000-0000-0000292E0000}"/>
    <cellStyle name="Normal 5 23 3" xfId="7516" xr:uid="{00000000-0005-0000-0000-00002A2E0000}"/>
    <cellStyle name="Normal 5 23 3 2" xfId="7517" xr:uid="{00000000-0005-0000-0000-00002B2E0000}"/>
    <cellStyle name="Normal 5 23 3 3" xfId="15583" xr:uid="{00000000-0005-0000-0000-00002C2E0000}"/>
    <cellStyle name="Normal 5 23 4" xfId="7518" xr:uid="{00000000-0005-0000-0000-00002D2E0000}"/>
    <cellStyle name="Normal 5 23 5" xfId="15584" xr:uid="{00000000-0005-0000-0000-00002E2E0000}"/>
    <cellStyle name="Normal 5 24" xfId="7519" xr:uid="{00000000-0005-0000-0000-00002F2E0000}"/>
    <cellStyle name="Normal 5 24 2" xfId="7520" xr:uid="{00000000-0005-0000-0000-0000302E0000}"/>
    <cellStyle name="Normal 5 24 2 2" xfId="7521" xr:uid="{00000000-0005-0000-0000-0000312E0000}"/>
    <cellStyle name="Normal 5 24 2 3" xfId="15585" xr:uid="{00000000-0005-0000-0000-0000322E0000}"/>
    <cellStyle name="Normal 5 24 3" xfId="7522" xr:uid="{00000000-0005-0000-0000-0000332E0000}"/>
    <cellStyle name="Normal 5 24 3 2" xfId="7523" xr:uid="{00000000-0005-0000-0000-0000342E0000}"/>
    <cellStyle name="Normal 5 24 3 3" xfId="15586" xr:uid="{00000000-0005-0000-0000-0000352E0000}"/>
    <cellStyle name="Normal 5 24 4" xfId="7524" xr:uid="{00000000-0005-0000-0000-0000362E0000}"/>
    <cellStyle name="Normal 5 24 5" xfId="15587" xr:uid="{00000000-0005-0000-0000-0000372E0000}"/>
    <cellStyle name="Normal 5 25" xfId="7525" xr:uid="{00000000-0005-0000-0000-0000382E0000}"/>
    <cellStyle name="Normal 5 25 2" xfId="7526" xr:uid="{00000000-0005-0000-0000-0000392E0000}"/>
    <cellStyle name="Normal 5 25 2 2" xfId="7527" xr:uid="{00000000-0005-0000-0000-00003A2E0000}"/>
    <cellStyle name="Normal 5 25 2 3" xfId="15588" xr:uid="{00000000-0005-0000-0000-00003B2E0000}"/>
    <cellStyle name="Normal 5 25 3" xfId="7528" xr:uid="{00000000-0005-0000-0000-00003C2E0000}"/>
    <cellStyle name="Normal 5 25 3 2" xfId="7529" xr:uid="{00000000-0005-0000-0000-00003D2E0000}"/>
    <cellStyle name="Normal 5 25 3 3" xfId="15589" xr:uid="{00000000-0005-0000-0000-00003E2E0000}"/>
    <cellStyle name="Normal 5 25 4" xfId="7530" xr:uid="{00000000-0005-0000-0000-00003F2E0000}"/>
    <cellStyle name="Normal 5 25 5" xfId="15590" xr:uid="{00000000-0005-0000-0000-0000402E0000}"/>
    <cellStyle name="Normal 5 26" xfId="7531" xr:uid="{00000000-0005-0000-0000-0000412E0000}"/>
    <cellStyle name="Normal 5 26 2" xfId="7532" xr:uid="{00000000-0005-0000-0000-0000422E0000}"/>
    <cellStyle name="Normal 5 26 2 2" xfId="7533" xr:uid="{00000000-0005-0000-0000-0000432E0000}"/>
    <cellStyle name="Normal 5 26 2 3" xfId="15591" xr:uid="{00000000-0005-0000-0000-0000442E0000}"/>
    <cellStyle name="Normal 5 26 3" xfId="7534" xr:uid="{00000000-0005-0000-0000-0000452E0000}"/>
    <cellStyle name="Normal 5 26 3 2" xfId="7535" xr:uid="{00000000-0005-0000-0000-0000462E0000}"/>
    <cellStyle name="Normal 5 26 3 3" xfId="15592" xr:uid="{00000000-0005-0000-0000-0000472E0000}"/>
    <cellStyle name="Normal 5 26 4" xfId="7536" xr:uid="{00000000-0005-0000-0000-0000482E0000}"/>
    <cellStyle name="Normal 5 26 5" xfId="15593" xr:uid="{00000000-0005-0000-0000-0000492E0000}"/>
    <cellStyle name="Normal 5 27" xfId="7537" xr:uid="{00000000-0005-0000-0000-00004A2E0000}"/>
    <cellStyle name="Normal 5 27 2" xfId="7538" xr:uid="{00000000-0005-0000-0000-00004B2E0000}"/>
    <cellStyle name="Normal 5 27 2 2" xfId="7539" xr:uid="{00000000-0005-0000-0000-00004C2E0000}"/>
    <cellStyle name="Normal 5 27 2 3" xfId="15594" xr:uid="{00000000-0005-0000-0000-00004D2E0000}"/>
    <cellStyle name="Normal 5 27 3" xfId="7540" xr:uid="{00000000-0005-0000-0000-00004E2E0000}"/>
    <cellStyle name="Normal 5 27 3 2" xfId="7541" xr:uid="{00000000-0005-0000-0000-00004F2E0000}"/>
    <cellStyle name="Normal 5 27 3 3" xfId="15595" xr:uid="{00000000-0005-0000-0000-0000502E0000}"/>
    <cellStyle name="Normal 5 27 4" xfId="7542" xr:uid="{00000000-0005-0000-0000-0000512E0000}"/>
    <cellStyle name="Normal 5 27 5" xfId="15596" xr:uid="{00000000-0005-0000-0000-0000522E0000}"/>
    <cellStyle name="Normal 5 28" xfId="7543" xr:uid="{00000000-0005-0000-0000-0000532E0000}"/>
    <cellStyle name="Normal 5 28 2" xfId="7544" xr:uid="{00000000-0005-0000-0000-0000542E0000}"/>
    <cellStyle name="Normal 5 28 2 2" xfId="7545" xr:uid="{00000000-0005-0000-0000-0000552E0000}"/>
    <cellStyle name="Normal 5 28 2 3" xfId="15597" xr:uid="{00000000-0005-0000-0000-0000562E0000}"/>
    <cellStyle name="Normal 5 28 3" xfId="7546" xr:uid="{00000000-0005-0000-0000-0000572E0000}"/>
    <cellStyle name="Normal 5 28 3 2" xfId="7547" xr:uid="{00000000-0005-0000-0000-0000582E0000}"/>
    <cellStyle name="Normal 5 28 3 3" xfId="15598" xr:uid="{00000000-0005-0000-0000-0000592E0000}"/>
    <cellStyle name="Normal 5 28 4" xfId="7548" xr:uid="{00000000-0005-0000-0000-00005A2E0000}"/>
    <cellStyle name="Normal 5 28 5" xfId="15599" xr:uid="{00000000-0005-0000-0000-00005B2E0000}"/>
    <cellStyle name="Normal 5 29" xfId="7549" xr:uid="{00000000-0005-0000-0000-00005C2E0000}"/>
    <cellStyle name="Normal 5 29 2" xfId="7550" xr:uid="{00000000-0005-0000-0000-00005D2E0000}"/>
    <cellStyle name="Normal 5 29 2 2" xfId="7551" xr:uid="{00000000-0005-0000-0000-00005E2E0000}"/>
    <cellStyle name="Normal 5 29 2 3" xfId="15600" xr:uid="{00000000-0005-0000-0000-00005F2E0000}"/>
    <cellStyle name="Normal 5 29 3" xfId="7552" xr:uid="{00000000-0005-0000-0000-0000602E0000}"/>
    <cellStyle name="Normal 5 29 3 2" xfId="7553" xr:uid="{00000000-0005-0000-0000-0000612E0000}"/>
    <cellStyle name="Normal 5 29 3 3" xfId="15601" xr:uid="{00000000-0005-0000-0000-0000622E0000}"/>
    <cellStyle name="Normal 5 29 4" xfId="7554" xr:uid="{00000000-0005-0000-0000-0000632E0000}"/>
    <cellStyle name="Normal 5 29 5" xfId="15602" xr:uid="{00000000-0005-0000-0000-0000642E0000}"/>
    <cellStyle name="Normal 5 3" xfId="7555" xr:uid="{00000000-0005-0000-0000-0000652E0000}"/>
    <cellStyle name="Normal 5 3 10" xfId="7556" xr:uid="{00000000-0005-0000-0000-0000662E0000}"/>
    <cellStyle name="Normal 5 3 10 2" xfId="7557" xr:uid="{00000000-0005-0000-0000-0000672E0000}"/>
    <cellStyle name="Normal 5 3 10 3" xfId="15603" xr:uid="{00000000-0005-0000-0000-0000682E0000}"/>
    <cellStyle name="Normal 5 3 2" xfId="7558" xr:uid="{00000000-0005-0000-0000-0000692E0000}"/>
    <cellStyle name="Normal 5 3 2 2" xfId="7559" xr:uid="{00000000-0005-0000-0000-00006A2E0000}"/>
    <cellStyle name="Normal 5 3 2 2 2" xfId="7560" xr:uid="{00000000-0005-0000-0000-00006B2E0000}"/>
    <cellStyle name="Normal 5 3 2 2 2 2" xfId="15604" xr:uid="{00000000-0005-0000-0000-00006C2E0000}"/>
    <cellStyle name="Normal 5 3 2 2 2 3" xfId="15605" xr:uid="{00000000-0005-0000-0000-00006D2E0000}"/>
    <cellStyle name="Normal 5 3 2 2 3" xfId="7561" xr:uid="{00000000-0005-0000-0000-00006E2E0000}"/>
    <cellStyle name="Normal 5 3 2 2 3 2" xfId="7562" xr:uid="{00000000-0005-0000-0000-00006F2E0000}"/>
    <cellStyle name="Normal 5 3 2 2 4" xfId="15606" xr:uid="{00000000-0005-0000-0000-0000702E0000}"/>
    <cellStyle name="Normal 5 3 2 2 5" xfId="15607" xr:uid="{00000000-0005-0000-0000-0000712E0000}"/>
    <cellStyle name="Normal 5 3 2 3" xfId="7563" xr:uid="{00000000-0005-0000-0000-0000722E0000}"/>
    <cellStyle name="Normal 5 3 2 3 2" xfId="7564" xr:uid="{00000000-0005-0000-0000-0000732E0000}"/>
    <cellStyle name="Normal 5 3 2 3 2 2" xfId="15608" xr:uid="{00000000-0005-0000-0000-0000742E0000}"/>
    <cellStyle name="Normal 5 3 2 3 3" xfId="15609" xr:uid="{00000000-0005-0000-0000-0000752E0000}"/>
    <cellStyle name="Normal 5 3 2 3 4" xfId="15610" xr:uid="{00000000-0005-0000-0000-0000762E0000}"/>
    <cellStyle name="Normal 5 3 2 3 5" xfId="15611" xr:uid="{00000000-0005-0000-0000-0000772E0000}"/>
    <cellStyle name="Normal 5 3 2 4" xfId="7565" xr:uid="{00000000-0005-0000-0000-0000782E0000}"/>
    <cellStyle name="Normal 5 3 2 4 2" xfId="7566" xr:uid="{00000000-0005-0000-0000-0000792E0000}"/>
    <cellStyle name="Normal 5 3 2 4 2 2" xfId="15612" xr:uid="{00000000-0005-0000-0000-00007A2E0000}"/>
    <cellStyle name="Normal 5 3 2 4 3" xfId="15613" xr:uid="{00000000-0005-0000-0000-00007B2E0000}"/>
    <cellStyle name="Normal 5 3 2 4 4" xfId="15614" xr:uid="{00000000-0005-0000-0000-00007C2E0000}"/>
    <cellStyle name="Normal 5 3 2 4 5" xfId="15615" xr:uid="{00000000-0005-0000-0000-00007D2E0000}"/>
    <cellStyle name="Normal 5 3 2 5" xfId="7567" xr:uid="{00000000-0005-0000-0000-00007E2E0000}"/>
    <cellStyle name="Normal 5 3 2 5 2" xfId="7568" xr:uid="{00000000-0005-0000-0000-00007F2E0000}"/>
    <cellStyle name="Normal 5 3 2 5 2 2" xfId="15616" xr:uid="{00000000-0005-0000-0000-0000802E0000}"/>
    <cellStyle name="Normal 5 3 2 5 3" xfId="15617" xr:uid="{00000000-0005-0000-0000-0000812E0000}"/>
    <cellStyle name="Normal 5 3 2 5 4" xfId="15618" xr:uid="{00000000-0005-0000-0000-0000822E0000}"/>
    <cellStyle name="Normal 5 3 2 5 5" xfId="15619" xr:uid="{00000000-0005-0000-0000-0000832E0000}"/>
    <cellStyle name="Normal 5 3 2 6" xfId="7569" xr:uid="{00000000-0005-0000-0000-0000842E0000}"/>
    <cellStyle name="Normal 5 3 2 6 2" xfId="7570" xr:uid="{00000000-0005-0000-0000-0000852E0000}"/>
    <cellStyle name="Normal 5 3 2 6 3" xfId="15620" xr:uid="{00000000-0005-0000-0000-0000862E0000}"/>
    <cellStyle name="Normal 5 3 2 7" xfId="7571" xr:uid="{00000000-0005-0000-0000-0000872E0000}"/>
    <cellStyle name="Normal 5 3 2 7 2" xfId="7572" xr:uid="{00000000-0005-0000-0000-0000882E0000}"/>
    <cellStyle name="Normal 5 3 2 8" xfId="15621" xr:uid="{00000000-0005-0000-0000-0000892E0000}"/>
    <cellStyle name="Normal 5 3 3" xfId="7573" xr:uid="{00000000-0005-0000-0000-00008A2E0000}"/>
    <cellStyle name="Normal 5 3 3 2" xfId="7574" xr:uid="{00000000-0005-0000-0000-00008B2E0000}"/>
    <cellStyle name="Normal 5 3 3 2 2" xfId="7575" xr:uid="{00000000-0005-0000-0000-00008C2E0000}"/>
    <cellStyle name="Normal 5 3 3 2 3" xfId="15622" xr:uid="{00000000-0005-0000-0000-00008D2E0000}"/>
    <cellStyle name="Normal 5 3 3 3" xfId="7576" xr:uid="{00000000-0005-0000-0000-00008E2E0000}"/>
    <cellStyle name="Normal 5 3 3 3 2" xfId="7577" xr:uid="{00000000-0005-0000-0000-00008F2E0000}"/>
    <cellStyle name="Normal 5 3 3 4" xfId="7578" xr:uid="{00000000-0005-0000-0000-0000902E0000}"/>
    <cellStyle name="Normal 5 3 3 5" xfId="15623" xr:uid="{00000000-0005-0000-0000-0000912E0000}"/>
    <cellStyle name="Normal 5 3 4" xfId="7579" xr:uid="{00000000-0005-0000-0000-0000922E0000}"/>
    <cellStyle name="Normal 5 3 4 2" xfId="7580" xr:uid="{00000000-0005-0000-0000-0000932E0000}"/>
    <cellStyle name="Normal 5 3 4 2 2" xfId="7581" xr:uid="{00000000-0005-0000-0000-0000942E0000}"/>
    <cellStyle name="Normal 5 3 4 2 3" xfId="15624" xr:uid="{00000000-0005-0000-0000-0000952E0000}"/>
    <cellStyle name="Normal 5 3 4 3" xfId="7582" xr:uid="{00000000-0005-0000-0000-0000962E0000}"/>
    <cellStyle name="Normal 5 3 4 3 2" xfId="7583" xr:uid="{00000000-0005-0000-0000-0000972E0000}"/>
    <cellStyle name="Normal 5 3 4 4" xfId="7584" xr:uid="{00000000-0005-0000-0000-0000982E0000}"/>
    <cellStyle name="Normal 5 3 4 5" xfId="15625" xr:uid="{00000000-0005-0000-0000-0000992E0000}"/>
    <cellStyle name="Normal 5 3 5" xfId="7585" xr:uid="{00000000-0005-0000-0000-00009A2E0000}"/>
    <cellStyle name="Normal 5 3 5 2" xfId="7586" xr:uid="{00000000-0005-0000-0000-00009B2E0000}"/>
    <cellStyle name="Normal 5 3 5 2 2" xfId="7587" xr:uid="{00000000-0005-0000-0000-00009C2E0000}"/>
    <cellStyle name="Normal 5 3 5 2 3" xfId="15626" xr:uid="{00000000-0005-0000-0000-00009D2E0000}"/>
    <cellStyle name="Normal 5 3 5 3" xfId="7588" xr:uid="{00000000-0005-0000-0000-00009E2E0000}"/>
    <cellStyle name="Normal 5 3 5 3 2" xfId="7589" xr:uid="{00000000-0005-0000-0000-00009F2E0000}"/>
    <cellStyle name="Normal 5 3 5 4" xfId="7590" xr:uid="{00000000-0005-0000-0000-0000A02E0000}"/>
    <cellStyle name="Normal 5 3 5 5" xfId="15627" xr:uid="{00000000-0005-0000-0000-0000A12E0000}"/>
    <cellStyle name="Normal 5 3 6" xfId="7591" xr:uid="{00000000-0005-0000-0000-0000A22E0000}"/>
    <cellStyle name="Normal 5 3 6 2" xfId="7592" xr:uid="{00000000-0005-0000-0000-0000A32E0000}"/>
    <cellStyle name="Normal 5 3 6 2 2" xfId="7593" xr:uid="{00000000-0005-0000-0000-0000A42E0000}"/>
    <cellStyle name="Normal 5 3 6 3" xfId="15628" xr:uid="{00000000-0005-0000-0000-0000A52E0000}"/>
    <cellStyle name="Normal 5 3 7" xfId="7594" xr:uid="{00000000-0005-0000-0000-0000A62E0000}"/>
    <cellStyle name="Normal 5 3 7 2" xfId="7595" xr:uid="{00000000-0005-0000-0000-0000A72E0000}"/>
    <cellStyle name="Normal 5 3 8" xfId="7596" xr:uid="{00000000-0005-0000-0000-0000A82E0000}"/>
    <cellStyle name="Normal 5 3 8 2" xfId="7597" xr:uid="{00000000-0005-0000-0000-0000A92E0000}"/>
    <cellStyle name="Normal 5 3 9" xfId="7598" xr:uid="{00000000-0005-0000-0000-0000AA2E0000}"/>
    <cellStyle name="Normal 5 3 9 2" xfId="7599" xr:uid="{00000000-0005-0000-0000-0000AB2E0000}"/>
    <cellStyle name="Normal 5 30" xfId="7600" xr:uid="{00000000-0005-0000-0000-0000AC2E0000}"/>
    <cellStyle name="Normal 5 30 2" xfId="7601" xr:uid="{00000000-0005-0000-0000-0000AD2E0000}"/>
    <cellStyle name="Normal 5 30 2 2" xfId="7602" xr:uid="{00000000-0005-0000-0000-0000AE2E0000}"/>
    <cellStyle name="Normal 5 30 2 3" xfId="15629" xr:uid="{00000000-0005-0000-0000-0000AF2E0000}"/>
    <cellStyle name="Normal 5 30 3" xfId="7603" xr:uid="{00000000-0005-0000-0000-0000B02E0000}"/>
    <cellStyle name="Normal 5 30 3 2" xfId="7604" xr:uid="{00000000-0005-0000-0000-0000B12E0000}"/>
    <cellStyle name="Normal 5 30 3 3" xfId="15630" xr:uid="{00000000-0005-0000-0000-0000B22E0000}"/>
    <cellStyle name="Normal 5 30 4" xfId="7605" xr:uid="{00000000-0005-0000-0000-0000B32E0000}"/>
    <cellStyle name="Normal 5 30 5" xfId="15631" xr:uid="{00000000-0005-0000-0000-0000B42E0000}"/>
    <cellStyle name="Normal 5 31" xfId="7606" xr:uid="{00000000-0005-0000-0000-0000B52E0000}"/>
    <cellStyle name="Normal 5 31 2" xfId="7607" xr:uid="{00000000-0005-0000-0000-0000B62E0000}"/>
    <cellStyle name="Normal 5 31 2 2" xfId="7608" xr:uid="{00000000-0005-0000-0000-0000B72E0000}"/>
    <cellStyle name="Normal 5 31 2 3" xfId="15632" xr:uid="{00000000-0005-0000-0000-0000B82E0000}"/>
    <cellStyle name="Normal 5 31 3" xfId="7609" xr:uid="{00000000-0005-0000-0000-0000B92E0000}"/>
    <cellStyle name="Normal 5 31 3 2" xfId="7610" xr:uid="{00000000-0005-0000-0000-0000BA2E0000}"/>
    <cellStyle name="Normal 5 31 3 3" xfId="15633" xr:uid="{00000000-0005-0000-0000-0000BB2E0000}"/>
    <cellStyle name="Normal 5 31 4" xfId="7611" xr:uid="{00000000-0005-0000-0000-0000BC2E0000}"/>
    <cellStyle name="Normal 5 31 5" xfId="15634" xr:uid="{00000000-0005-0000-0000-0000BD2E0000}"/>
    <cellStyle name="Normal 5 32" xfId="7612" xr:uid="{00000000-0005-0000-0000-0000BE2E0000}"/>
    <cellStyle name="Normal 5 32 2" xfId="7613" xr:uid="{00000000-0005-0000-0000-0000BF2E0000}"/>
    <cellStyle name="Normal 5 32 2 2" xfId="7614" xr:uid="{00000000-0005-0000-0000-0000C02E0000}"/>
    <cellStyle name="Normal 5 32 2 3" xfId="15635" xr:uid="{00000000-0005-0000-0000-0000C12E0000}"/>
    <cellStyle name="Normal 5 32 3" xfId="7615" xr:uid="{00000000-0005-0000-0000-0000C22E0000}"/>
    <cellStyle name="Normal 5 32 3 2" xfId="7616" xr:uid="{00000000-0005-0000-0000-0000C32E0000}"/>
    <cellStyle name="Normal 5 32 3 3" xfId="15636" xr:uid="{00000000-0005-0000-0000-0000C42E0000}"/>
    <cellStyle name="Normal 5 32 4" xfId="7617" xr:uid="{00000000-0005-0000-0000-0000C52E0000}"/>
    <cellStyle name="Normal 5 32 5" xfId="15637" xr:uid="{00000000-0005-0000-0000-0000C62E0000}"/>
    <cellStyle name="Normal 5 33" xfId="7618" xr:uid="{00000000-0005-0000-0000-0000C72E0000}"/>
    <cellStyle name="Normal 5 33 2" xfId="7619" xr:uid="{00000000-0005-0000-0000-0000C82E0000}"/>
    <cellStyle name="Normal 5 33 2 2" xfId="7620" xr:uid="{00000000-0005-0000-0000-0000C92E0000}"/>
    <cellStyle name="Normal 5 33 2 3" xfId="15638" xr:uid="{00000000-0005-0000-0000-0000CA2E0000}"/>
    <cellStyle name="Normal 5 33 3" xfId="7621" xr:uid="{00000000-0005-0000-0000-0000CB2E0000}"/>
    <cellStyle name="Normal 5 33 3 2" xfId="7622" xr:uid="{00000000-0005-0000-0000-0000CC2E0000}"/>
    <cellStyle name="Normal 5 33 3 3" xfId="15639" xr:uid="{00000000-0005-0000-0000-0000CD2E0000}"/>
    <cellStyle name="Normal 5 33 4" xfId="7623" xr:uid="{00000000-0005-0000-0000-0000CE2E0000}"/>
    <cellStyle name="Normal 5 33 5" xfId="15640" xr:uid="{00000000-0005-0000-0000-0000CF2E0000}"/>
    <cellStyle name="Normal 5 34" xfId="7624" xr:uid="{00000000-0005-0000-0000-0000D02E0000}"/>
    <cellStyle name="Normal 5 34 2" xfId="7625" xr:uid="{00000000-0005-0000-0000-0000D12E0000}"/>
    <cellStyle name="Normal 5 34 2 2" xfId="7626" xr:uid="{00000000-0005-0000-0000-0000D22E0000}"/>
    <cellStyle name="Normal 5 34 2 3" xfId="15641" xr:uid="{00000000-0005-0000-0000-0000D32E0000}"/>
    <cellStyle name="Normal 5 34 3" xfId="7627" xr:uid="{00000000-0005-0000-0000-0000D42E0000}"/>
    <cellStyle name="Normal 5 34 3 2" xfId="7628" xr:uid="{00000000-0005-0000-0000-0000D52E0000}"/>
    <cellStyle name="Normal 5 34 3 3" xfId="15642" xr:uid="{00000000-0005-0000-0000-0000D62E0000}"/>
    <cellStyle name="Normal 5 34 4" xfId="7629" xr:uid="{00000000-0005-0000-0000-0000D72E0000}"/>
    <cellStyle name="Normal 5 34 5" xfId="15643" xr:uid="{00000000-0005-0000-0000-0000D82E0000}"/>
    <cellStyle name="Normal 5 35" xfId="7630" xr:uid="{00000000-0005-0000-0000-0000D92E0000}"/>
    <cellStyle name="Normal 5 35 2" xfId="7631" xr:uid="{00000000-0005-0000-0000-0000DA2E0000}"/>
    <cellStyle name="Normal 5 35 2 2" xfId="7632" xr:uid="{00000000-0005-0000-0000-0000DB2E0000}"/>
    <cellStyle name="Normal 5 35 2 3" xfId="15644" xr:uid="{00000000-0005-0000-0000-0000DC2E0000}"/>
    <cellStyle name="Normal 5 35 3" xfId="7633" xr:uid="{00000000-0005-0000-0000-0000DD2E0000}"/>
    <cellStyle name="Normal 5 35 3 2" xfId="7634" xr:uid="{00000000-0005-0000-0000-0000DE2E0000}"/>
    <cellStyle name="Normal 5 35 3 3" xfId="15645" xr:uid="{00000000-0005-0000-0000-0000DF2E0000}"/>
    <cellStyle name="Normal 5 35 4" xfId="7635" xr:uid="{00000000-0005-0000-0000-0000E02E0000}"/>
    <cellStyle name="Normal 5 35 5" xfId="15646" xr:uid="{00000000-0005-0000-0000-0000E12E0000}"/>
    <cellStyle name="Normal 5 36" xfId="7636" xr:uid="{00000000-0005-0000-0000-0000E22E0000}"/>
    <cellStyle name="Normal 5 36 2" xfId="7637" xr:uid="{00000000-0005-0000-0000-0000E32E0000}"/>
    <cellStyle name="Normal 5 36 2 2" xfId="7638" xr:uid="{00000000-0005-0000-0000-0000E42E0000}"/>
    <cellStyle name="Normal 5 36 2 3" xfId="15647" xr:uid="{00000000-0005-0000-0000-0000E52E0000}"/>
    <cellStyle name="Normal 5 36 3" xfId="7639" xr:uid="{00000000-0005-0000-0000-0000E62E0000}"/>
    <cellStyle name="Normal 5 36 3 2" xfId="7640" xr:uid="{00000000-0005-0000-0000-0000E72E0000}"/>
    <cellStyle name="Normal 5 36 3 3" xfId="15648" xr:uid="{00000000-0005-0000-0000-0000E82E0000}"/>
    <cellStyle name="Normal 5 36 4" xfId="7641" xr:uid="{00000000-0005-0000-0000-0000E92E0000}"/>
    <cellStyle name="Normal 5 36 5" xfId="15649" xr:uid="{00000000-0005-0000-0000-0000EA2E0000}"/>
    <cellStyle name="Normal 5 37" xfId="7642" xr:uid="{00000000-0005-0000-0000-0000EB2E0000}"/>
    <cellStyle name="Normal 5 37 2" xfId="7643" xr:uid="{00000000-0005-0000-0000-0000EC2E0000}"/>
    <cellStyle name="Normal 5 37 2 2" xfId="7644" xr:uid="{00000000-0005-0000-0000-0000ED2E0000}"/>
    <cellStyle name="Normal 5 37 2 3" xfId="15650" xr:uid="{00000000-0005-0000-0000-0000EE2E0000}"/>
    <cellStyle name="Normal 5 37 3" xfId="7645" xr:uid="{00000000-0005-0000-0000-0000EF2E0000}"/>
    <cellStyle name="Normal 5 37 3 2" xfId="7646" xr:uid="{00000000-0005-0000-0000-0000F02E0000}"/>
    <cellStyle name="Normal 5 37 3 3" xfId="15651" xr:uid="{00000000-0005-0000-0000-0000F12E0000}"/>
    <cellStyle name="Normal 5 37 4" xfId="7647" xr:uid="{00000000-0005-0000-0000-0000F22E0000}"/>
    <cellStyle name="Normal 5 37 5" xfId="15652" xr:uid="{00000000-0005-0000-0000-0000F32E0000}"/>
    <cellStyle name="Normal 5 38" xfId="7648" xr:uid="{00000000-0005-0000-0000-0000F42E0000}"/>
    <cellStyle name="Normal 5 38 2" xfId="7649" xr:uid="{00000000-0005-0000-0000-0000F52E0000}"/>
    <cellStyle name="Normal 5 38 2 2" xfId="7650" xr:uid="{00000000-0005-0000-0000-0000F62E0000}"/>
    <cellStyle name="Normal 5 38 2 3" xfId="15653" xr:uid="{00000000-0005-0000-0000-0000F72E0000}"/>
    <cellStyle name="Normal 5 38 3" xfId="7651" xr:uid="{00000000-0005-0000-0000-0000F82E0000}"/>
    <cellStyle name="Normal 5 38 3 2" xfId="7652" xr:uid="{00000000-0005-0000-0000-0000F92E0000}"/>
    <cellStyle name="Normal 5 38 3 3" xfId="15654" xr:uid="{00000000-0005-0000-0000-0000FA2E0000}"/>
    <cellStyle name="Normal 5 38 4" xfId="7653" xr:uid="{00000000-0005-0000-0000-0000FB2E0000}"/>
    <cellStyle name="Normal 5 38 5" xfId="15655" xr:uid="{00000000-0005-0000-0000-0000FC2E0000}"/>
    <cellStyle name="Normal 5 39" xfId="7654" xr:uid="{00000000-0005-0000-0000-0000FD2E0000}"/>
    <cellStyle name="Normal 5 39 2" xfId="7655" xr:uid="{00000000-0005-0000-0000-0000FE2E0000}"/>
    <cellStyle name="Normal 5 39 2 2" xfId="7656" xr:uid="{00000000-0005-0000-0000-0000FF2E0000}"/>
    <cellStyle name="Normal 5 39 2 3" xfId="15656" xr:uid="{00000000-0005-0000-0000-0000002F0000}"/>
    <cellStyle name="Normal 5 39 3" xfId="7657" xr:uid="{00000000-0005-0000-0000-0000012F0000}"/>
    <cellStyle name="Normal 5 39 3 2" xfId="7658" xr:uid="{00000000-0005-0000-0000-0000022F0000}"/>
    <cellStyle name="Normal 5 39 3 3" xfId="15657" xr:uid="{00000000-0005-0000-0000-0000032F0000}"/>
    <cellStyle name="Normal 5 39 4" xfId="7659" xr:uid="{00000000-0005-0000-0000-0000042F0000}"/>
    <cellStyle name="Normal 5 39 5" xfId="15658" xr:uid="{00000000-0005-0000-0000-0000052F0000}"/>
    <cellStyle name="Normal 5 4" xfId="7660" xr:uid="{00000000-0005-0000-0000-0000062F0000}"/>
    <cellStyle name="Normal 5 4 2" xfId="7661" xr:uid="{00000000-0005-0000-0000-0000072F0000}"/>
    <cellStyle name="Normal 5 4 2 2" xfId="15659" xr:uid="{00000000-0005-0000-0000-0000082F0000}"/>
    <cellStyle name="Normal 5 4 2 3" xfId="15660" xr:uid="{00000000-0005-0000-0000-0000092F0000}"/>
    <cellStyle name="Normal 5 4 3" xfId="7662" xr:uid="{00000000-0005-0000-0000-00000A2F0000}"/>
    <cellStyle name="Normal 5 4 3 2" xfId="7663" xr:uid="{00000000-0005-0000-0000-00000B2F0000}"/>
    <cellStyle name="Normal 5 4 3 3" xfId="15661" xr:uid="{00000000-0005-0000-0000-00000C2F0000}"/>
    <cellStyle name="Normal 5 4 4" xfId="7664" xr:uid="{00000000-0005-0000-0000-00000D2F0000}"/>
    <cellStyle name="Normal 5 4 4 2" xfId="7665" xr:uid="{00000000-0005-0000-0000-00000E2F0000}"/>
    <cellStyle name="Normal 5 4 4 3" xfId="15662" xr:uid="{00000000-0005-0000-0000-00000F2F0000}"/>
    <cellStyle name="Normal 5 40" xfId="7666" xr:uid="{00000000-0005-0000-0000-0000102F0000}"/>
    <cellStyle name="Normal 5 40 2" xfId="7667" xr:uid="{00000000-0005-0000-0000-0000112F0000}"/>
    <cellStyle name="Normal 5 40 2 2" xfId="7668" xr:uid="{00000000-0005-0000-0000-0000122F0000}"/>
    <cellStyle name="Normal 5 40 2 3" xfId="15663" xr:uid="{00000000-0005-0000-0000-0000132F0000}"/>
    <cellStyle name="Normal 5 40 3" xfId="7669" xr:uid="{00000000-0005-0000-0000-0000142F0000}"/>
    <cellStyle name="Normal 5 40 3 2" xfId="7670" xr:uid="{00000000-0005-0000-0000-0000152F0000}"/>
    <cellStyle name="Normal 5 40 3 3" xfId="15664" xr:uid="{00000000-0005-0000-0000-0000162F0000}"/>
    <cellStyle name="Normal 5 40 4" xfId="7671" xr:uid="{00000000-0005-0000-0000-0000172F0000}"/>
    <cellStyle name="Normal 5 40 5" xfId="15665" xr:uid="{00000000-0005-0000-0000-0000182F0000}"/>
    <cellStyle name="Normal 5 41" xfId="7672" xr:uid="{00000000-0005-0000-0000-0000192F0000}"/>
    <cellStyle name="Normal 5 41 2" xfId="7673" xr:uid="{00000000-0005-0000-0000-00001A2F0000}"/>
    <cellStyle name="Normal 5 41 2 2" xfId="7674" xr:uid="{00000000-0005-0000-0000-00001B2F0000}"/>
    <cellStyle name="Normal 5 41 2 3" xfId="15666" xr:uid="{00000000-0005-0000-0000-00001C2F0000}"/>
    <cellStyle name="Normal 5 41 3" xfId="7675" xr:uid="{00000000-0005-0000-0000-00001D2F0000}"/>
    <cellStyle name="Normal 5 41 3 2" xfId="7676" xr:uid="{00000000-0005-0000-0000-00001E2F0000}"/>
    <cellStyle name="Normal 5 41 3 3" xfId="15667" xr:uid="{00000000-0005-0000-0000-00001F2F0000}"/>
    <cellStyle name="Normal 5 41 4" xfId="7677" xr:uid="{00000000-0005-0000-0000-0000202F0000}"/>
    <cellStyle name="Normal 5 41 5" xfId="15668" xr:uid="{00000000-0005-0000-0000-0000212F0000}"/>
    <cellStyle name="Normal 5 42" xfId="7678" xr:uid="{00000000-0005-0000-0000-0000222F0000}"/>
    <cellStyle name="Normal 5 42 2" xfId="7679" xr:uid="{00000000-0005-0000-0000-0000232F0000}"/>
    <cellStyle name="Normal 5 42 2 2" xfId="7680" xr:uid="{00000000-0005-0000-0000-0000242F0000}"/>
    <cellStyle name="Normal 5 42 2 3" xfId="15669" xr:uid="{00000000-0005-0000-0000-0000252F0000}"/>
    <cellStyle name="Normal 5 42 3" xfId="7681" xr:uid="{00000000-0005-0000-0000-0000262F0000}"/>
    <cellStyle name="Normal 5 42 3 2" xfId="7682" xr:uid="{00000000-0005-0000-0000-0000272F0000}"/>
    <cellStyle name="Normal 5 42 3 3" xfId="15670" xr:uid="{00000000-0005-0000-0000-0000282F0000}"/>
    <cellStyle name="Normal 5 42 4" xfId="7683" xr:uid="{00000000-0005-0000-0000-0000292F0000}"/>
    <cellStyle name="Normal 5 42 5" xfId="15671" xr:uid="{00000000-0005-0000-0000-00002A2F0000}"/>
    <cellStyle name="Normal 5 43" xfId="7684" xr:uid="{00000000-0005-0000-0000-00002B2F0000}"/>
    <cellStyle name="Normal 5 43 2" xfId="7685" xr:uid="{00000000-0005-0000-0000-00002C2F0000}"/>
    <cellStyle name="Normal 5 43 2 2" xfId="7686" xr:uid="{00000000-0005-0000-0000-00002D2F0000}"/>
    <cellStyle name="Normal 5 43 2 3" xfId="15672" xr:uid="{00000000-0005-0000-0000-00002E2F0000}"/>
    <cellStyle name="Normal 5 43 3" xfId="7687" xr:uid="{00000000-0005-0000-0000-00002F2F0000}"/>
    <cellStyle name="Normal 5 43 3 2" xfId="7688" xr:uid="{00000000-0005-0000-0000-0000302F0000}"/>
    <cellStyle name="Normal 5 43 3 3" xfId="15673" xr:uid="{00000000-0005-0000-0000-0000312F0000}"/>
    <cellStyle name="Normal 5 43 4" xfId="7689" xr:uid="{00000000-0005-0000-0000-0000322F0000}"/>
    <cellStyle name="Normal 5 43 5" xfId="15674" xr:uid="{00000000-0005-0000-0000-0000332F0000}"/>
    <cellStyle name="Normal 5 44" xfId="7690" xr:uid="{00000000-0005-0000-0000-0000342F0000}"/>
    <cellStyle name="Normal 5 44 2" xfId="7691" xr:uid="{00000000-0005-0000-0000-0000352F0000}"/>
    <cellStyle name="Normal 5 44 2 2" xfId="7692" xr:uid="{00000000-0005-0000-0000-0000362F0000}"/>
    <cellStyle name="Normal 5 44 2 3" xfId="15675" xr:uid="{00000000-0005-0000-0000-0000372F0000}"/>
    <cellStyle name="Normal 5 44 3" xfId="7693" xr:uid="{00000000-0005-0000-0000-0000382F0000}"/>
    <cellStyle name="Normal 5 44 3 2" xfId="7694" xr:uid="{00000000-0005-0000-0000-0000392F0000}"/>
    <cellStyle name="Normal 5 44 3 3" xfId="15676" xr:uid="{00000000-0005-0000-0000-00003A2F0000}"/>
    <cellStyle name="Normal 5 44 4" xfId="7695" xr:uid="{00000000-0005-0000-0000-00003B2F0000}"/>
    <cellStyle name="Normal 5 44 5" xfId="15677" xr:uid="{00000000-0005-0000-0000-00003C2F0000}"/>
    <cellStyle name="Normal 5 45" xfId="7696" xr:uid="{00000000-0005-0000-0000-00003D2F0000}"/>
    <cellStyle name="Normal 5 45 2" xfId="7697" xr:uid="{00000000-0005-0000-0000-00003E2F0000}"/>
    <cellStyle name="Normal 5 45 2 2" xfId="7698" xr:uid="{00000000-0005-0000-0000-00003F2F0000}"/>
    <cellStyle name="Normal 5 45 2 3" xfId="15678" xr:uid="{00000000-0005-0000-0000-0000402F0000}"/>
    <cellStyle name="Normal 5 45 3" xfId="7699" xr:uid="{00000000-0005-0000-0000-0000412F0000}"/>
    <cellStyle name="Normal 5 45 3 2" xfId="7700" xr:uid="{00000000-0005-0000-0000-0000422F0000}"/>
    <cellStyle name="Normal 5 45 3 3" xfId="15679" xr:uid="{00000000-0005-0000-0000-0000432F0000}"/>
    <cellStyle name="Normal 5 45 4" xfId="7701" xr:uid="{00000000-0005-0000-0000-0000442F0000}"/>
    <cellStyle name="Normal 5 45 5" xfId="15680" xr:uid="{00000000-0005-0000-0000-0000452F0000}"/>
    <cellStyle name="Normal 5 46" xfId="7702" xr:uid="{00000000-0005-0000-0000-0000462F0000}"/>
    <cellStyle name="Normal 5 46 2" xfId="7703" xr:uid="{00000000-0005-0000-0000-0000472F0000}"/>
    <cellStyle name="Normal 5 46 2 2" xfId="7704" xr:uid="{00000000-0005-0000-0000-0000482F0000}"/>
    <cellStyle name="Normal 5 46 2 3" xfId="15681" xr:uid="{00000000-0005-0000-0000-0000492F0000}"/>
    <cellStyle name="Normal 5 46 3" xfId="7705" xr:uid="{00000000-0005-0000-0000-00004A2F0000}"/>
    <cellStyle name="Normal 5 46 3 2" xfId="7706" xr:uid="{00000000-0005-0000-0000-00004B2F0000}"/>
    <cellStyle name="Normal 5 46 3 3" xfId="15682" xr:uid="{00000000-0005-0000-0000-00004C2F0000}"/>
    <cellStyle name="Normal 5 46 4" xfId="7707" xr:uid="{00000000-0005-0000-0000-00004D2F0000}"/>
    <cellStyle name="Normal 5 46 5" xfId="15683" xr:uid="{00000000-0005-0000-0000-00004E2F0000}"/>
    <cellStyle name="Normal 5 47" xfId="7708" xr:uid="{00000000-0005-0000-0000-00004F2F0000}"/>
    <cellStyle name="Normal 5 47 2" xfId="7709" xr:uid="{00000000-0005-0000-0000-0000502F0000}"/>
    <cellStyle name="Normal 5 47 2 2" xfId="7710" xr:uid="{00000000-0005-0000-0000-0000512F0000}"/>
    <cellStyle name="Normal 5 47 2 3" xfId="15684" xr:uid="{00000000-0005-0000-0000-0000522F0000}"/>
    <cellStyle name="Normal 5 47 3" xfId="7711" xr:uid="{00000000-0005-0000-0000-0000532F0000}"/>
    <cellStyle name="Normal 5 47 3 2" xfId="7712" xr:uid="{00000000-0005-0000-0000-0000542F0000}"/>
    <cellStyle name="Normal 5 47 3 3" xfId="15685" xr:uid="{00000000-0005-0000-0000-0000552F0000}"/>
    <cellStyle name="Normal 5 47 4" xfId="7713" xr:uid="{00000000-0005-0000-0000-0000562F0000}"/>
    <cellStyle name="Normal 5 47 5" xfId="15686" xr:uid="{00000000-0005-0000-0000-0000572F0000}"/>
    <cellStyle name="Normal 5 48" xfId="7714" xr:uid="{00000000-0005-0000-0000-0000582F0000}"/>
    <cellStyle name="Normal 5 48 2" xfId="7715" xr:uid="{00000000-0005-0000-0000-0000592F0000}"/>
    <cellStyle name="Normal 5 48 2 2" xfId="7716" xr:uid="{00000000-0005-0000-0000-00005A2F0000}"/>
    <cellStyle name="Normal 5 48 2 3" xfId="15687" xr:uid="{00000000-0005-0000-0000-00005B2F0000}"/>
    <cellStyle name="Normal 5 48 3" xfId="7717" xr:uid="{00000000-0005-0000-0000-00005C2F0000}"/>
    <cellStyle name="Normal 5 48 3 2" xfId="7718" xr:uid="{00000000-0005-0000-0000-00005D2F0000}"/>
    <cellStyle name="Normal 5 48 3 3" xfId="15688" xr:uid="{00000000-0005-0000-0000-00005E2F0000}"/>
    <cellStyle name="Normal 5 48 4" xfId="7719" xr:uid="{00000000-0005-0000-0000-00005F2F0000}"/>
    <cellStyle name="Normal 5 48 5" xfId="15689" xr:uid="{00000000-0005-0000-0000-0000602F0000}"/>
    <cellStyle name="Normal 5 49" xfId="7720" xr:uid="{00000000-0005-0000-0000-0000612F0000}"/>
    <cellStyle name="Normal 5 49 2" xfId="7721" xr:uid="{00000000-0005-0000-0000-0000622F0000}"/>
    <cellStyle name="Normal 5 49 2 2" xfId="7722" xr:uid="{00000000-0005-0000-0000-0000632F0000}"/>
    <cellStyle name="Normal 5 49 2 3" xfId="15690" xr:uid="{00000000-0005-0000-0000-0000642F0000}"/>
    <cellStyle name="Normal 5 49 3" xfId="7723" xr:uid="{00000000-0005-0000-0000-0000652F0000}"/>
    <cellStyle name="Normal 5 49 3 2" xfId="7724" xr:uid="{00000000-0005-0000-0000-0000662F0000}"/>
    <cellStyle name="Normal 5 49 3 3" xfId="15691" xr:uid="{00000000-0005-0000-0000-0000672F0000}"/>
    <cellStyle name="Normal 5 49 4" xfId="7725" xr:uid="{00000000-0005-0000-0000-0000682F0000}"/>
    <cellStyle name="Normal 5 49 5" xfId="15692" xr:uid="{00000000-0005-0000-0000-0000692F0000}"/>
    <cellStyle name="Normal 5 5" xfId="7726" xr:uid="{00000000-0005-0000-0000-00006A2F0000}"/>
    <cellStyle name="Normal 5 5 2" xfId="7727" xr:uid="{00000000-0005-0000-0000-00006B2F0000}"/>
    <cellStyle name="Normal 5 5 2 2" xfId="15693" xr:uid="{00000000-0005-0000-0000-00006C2F0000}"/>
    <cellStyle name="Normal 5 5 2 3" xfId="15694" xr:uid="{00000000-0005-0000-0000-00006D2F0000}"/>
    <cellStyle name="Normal 5 5 3" xfId="7728" xr:uid="{00000000-0005-0000-0000-00006E2F0000}"/>
    <cellStyle name="Normal 5 5 3 2" xfId="7729" xr:uid="{00000000-0005-0000-0000-00006F2F0000}"/>
    <cellStyle name="Normal 5 5 3 3" xfId="15695" xr:uid="{00000000-0005-0000-0000-0000702F0000}"/>
    <cellStyle name="Normal 5 5 4" xfId="7730" xr:uid="{00000000-0005-0000-0000-0000712F0000}"/>
    <cellStyle name="Normal 5 5 4 2" xfId="7731" xr:uid="{00000000-0005-0000-0000-0000722F0000}"/>
    <cellStyle name="Normal 5 5 4 3" xfId="15696" xr:uid="{00000000-0005-0000-0000-0000732F0000}"/>
    <cellStyle name="Normal 5 50" xfId="7732" xr:uid="{00000000-0005-0000-0000-0000742F0000}"/>
    <cellStyle name="Normal 5 50 2" xfId="7733" xr:uid="{00000000-0005-0000-0000-0000752F0000}"/>
    <cellStyle name="Normal 5 50 2 2" xfId="7734" xr:uid="{00000000-0005-0000-0000-0000762F0000}"/>
    <cellStyle name="Normal 5 50 2 3" xfId="15697" xr:uid="{00000000-0005-0000-0000-0000772F0000}"/>
    <cellStyle name="Normal 5 50 3" xfId="7735" xr:uid="{00000000-0005-0000-0000-0000782F0000}"/>
    <cellStyle name="Normal 5 50 3 2" xfId="7736" xr:uid="{00000000-0005-0000-0000-0000792F0000}"/>
    <cellStyle name="Normal 5 50 3 3" xfId="15698" xr:uid="{00000000-0005-0000-0000-00007A2F0000}"/>
    <cellStyle name="Normal 5 50 4" xfId="7737" xr:uid="{00000000-0005-0000-0000-00007B2F0000}"/>
    <cellStyle name="Normal 5 50 5" xfId="15699" xr:uid="{00000000-0005-0000-0000-00007C2F0000}"/>
    <cellStyle name="Normal 5 51" xfId="7738" xr:uid="{00000000-0005-0000-0000-00007D2F0000}"/>
    <cellStyle name="Normal 5 51 2" xfId="7739" xr:uid="{00000000-0005-0000-0000-00007E2F0000}"/>
    <cellStyle name="Normal 5 51 2 2" xfId="7740" xr:uid="{00000000-0005-0000-0000-00007F2F0000}"/>
    <cellStyle name="Normal 5 51 2 3" xfId="15700" xr:uid="{00000000-0005-0000-0000-0000802F0000}"/>
    <cellStyle name="Normal 5 51 3" xfId="7741" xr:uid="{00000000-0005-0000-0000-0000812F0000}"/>
    <cellStyle name="Normal 5 51 3 2" xfId="7742" xr:uid="{00000000-0005-0000-0000-0000822F0000}"/>
    <cellStyle name="Normal 5 51 3 3" xfId="15701" xr:uid="{00000000-0005-0000-0000-0000832F0000}"/>
    <cellStyle name="Normal 5 51 4" xfId="7743" xr:uid="{00000000-0005-0000-0000-0000842F0000}"/>
    <cellStyle name="Normal 5 51 5" xfId="15702" xr:uid="{00000000-0005-0000-0000-0000852F0000}"/>
    <cellStyle name="Normal 5 52" xfId="7744" xr:uid="{00000000-0005-0000-0000-0000862F0000}"/>
    <cellStyle name="Normal 5 52 2" xfId="7745" xr:uid="{00000000-0005-0000-0000-0000872F0000}"/>
    <cellStyle name="Normal 5 52 2 2" xfId="7746" xr:uid="{00000000-0005-0000-0000-0000882F0000}"/>
    <cellStyle name="Normal 5 52 2 3" xfId="15703" xr:uid="{00000000-0005-0000-0000-0000892F0000}"/>
    <cellStyle name="Normal 5 52 3" xfId="7747" xr:uid="{00000000-0005-0000-0000-00008A2F0000}"/>
    <cellStyle name="Normal 5 52 3 2" xfId="7748" xr:uid="{00000000-0005-0000-0000-00008B2F0000}"/>
    <cellStyle name="Normal 5 52 3 3" xfId="15704" xr:uid="{00000000-0005-0000-0000-00008C2F0000}"/>
    <cellStyle name="Normal 5 52 4" xfId="7749" xr:uid="{00000000-0005-0000-0000-00008D2F0000}"/>
    <cellStyle name="Normal 5 52 5" xfId="15705" xr:uid="{00000000-0005-0000-0000-00008E2F0000}"/>
    <cellStyle name="Normal 5 53" xfId="7750" xr:uid="{00000000-0005-0000-0000-00008F2F0000}"/>
    <cellStyle name="Normal 5 53 2" xfId="7751" xr:uid="{00000000-0005-0000-0000-0000902F0000}"/>
    <cellStyle name="Normal 5 53 2 2" xfId="7752" xr:uid="{00000000-0005-0000-0000-0000912F0000}"/>
    <cellStyle name="Normal 5 53 2 3" xfId="15706" xr:uid="{00000000-0005-0000-0000-0000922F0000}"/>
    <cellStyle name="Normal 5 53 3" xfId="7753" xr:uid="{00000000-0005-0000-0000-0000932F0000}"/>
    <cellStyle name="Normal 5 53 3 2" xfId="7754" xr:uid="{00000000-0005-0000-0000-0000942F0000}"/>
    <cellStyle name="Normal 5 53 3 3" xfId="15707" xr:uid="{00000000-0005-0000-0000-0000952F0000}"/>
    <cellStyle name="Normal 5 53 4" xfId="7755" xr:uid="{00000000-0005-0000-0000-0000962F0000}"/>
    <cellStyle name="Normal 5 53 5" xfId="15708" xr:uid="{00000000-0005-0000-0000-0000972F0000}"/>
    <cellStyle name="Normal 5 54" xfId="7756" xr:uid="{00000000-0005-0000-0000-0000982F0000}"/>
    <cellStyle name="Normal 5 54 2" xfId="7757" xr:uid="{00000000-0005-0000-0000-0000992F0000}"/>
    <cellStyle name="Normal 5 54 2 2" xfId="7758" xr:uid="{00000000-0005-0000-0000-00009A2F0000}"/>
    <cellStyle name="Normal 5 54 2 3" xfId="15709" xr:uid="{00000000-0005-0000-0000-00009B2F0000}"/>
    <cellStyle name="Normal 5 54 3" xfId="7759" xr:uid="{00000000-0005-0000-0000-00009C2F0000}"/>
    <cellStyle name="Normal 5 54 3 2" xfId="7760" xr:uid="{00000000-0005-0000-0000-00009D2F0000}"/>
    <cellStyle name="Normal 5 54 3 3" xfId="15710" xr:uid="{00000000-0005-0000-0000-00009E2F0000}"/>
    <cellStyle name="Normal 5 54 4" xfId="7761" xr:uid="{00000000-0005-0000-0000-00009F2F0000}"/>
    <cellStyle name="Normal 5 54 5" xfId="15711" xr:uid="{00000000-0005-0000-0000-0000A02F0000}"/>
    <cellStyle name="Normal 5 55" xfId="7762" xr:uid="{00000000-0005-0000-0000-0000A12F0000}"/>
    <cellStyle name="Normal 5 55 2" xfId="7763" xr:uid="{00000000-0005-0000-0000-0000A22F0000}"/>
    <cellStyle name="Normal 5 55 2 2" xfId="7764" xr:uid="{00000000-0005-0000-0000-0000A32F0000}"/>
    <cellStyle name="Normal 5 55 2 3" xfId="15712" xr:uid="{00000000-0005-0000-0000-0000A42F0000}"/>
    <cellStyle name="Normal 5 55 3" xfId="7765" xr:uid="{00000000-0005-0000-0000-0000A52F0000}"/>
    <cellStyle name="Normal 5 55 3 2" xfId="7766" xr:uid="{00000000-0005-0000-0000-0000A62F0000}"/>
    <cellStyle name="Normal 5 55 3 3" xfId="15713" xr:uid="{00000000-0005-0000-0000-0000A72F0000}"/>
    <cellStyle name="Normal 5 55 4" xfId="7767" xr:uid="{00000000-0005-0000-0000-0000A82F0000}"/>
    <cellStyle name="Normal 5 55 5" xfId="15714" xr:uid="{00000000-0005-0000-0000-0000A92F0000}"/>
    <cellStyle name="Normal 5 56" xfId="7768" xr:uid="{00000000-0005-0000-0000-0000AA2F0000}"/>
    <cellStyle name="Normal 5 56 2" xfId="7769" xr:uid="{00000000-0005-0000-0000-0000AB2F0000}"/>
    <cellStyle name="Normal 5 56 2 2" xfId="7770" xr:uid="{00000000-0005-0000-0000-0000AC2F0000}"/>
    <cellStyle name="Normal 5 56 2 3" xfId="15715" xr:uid="{00000000-0005-0000-0000-0000AD2F0000}"/>
    <cellStyle name="Normal 5 56 3" xfId="7771" xr:uid="{00000000-0005-0000-0000-0000AE2F0000}"/>
    <cellStyle name="Normal 5 56 3 2" xfId="7772" xr:uid="{00000000-0005-0000-0000-0000AF2F0000}"/>
    <cellStyle name="Normal 5 56 3 3" xfId="15716" xr:uid="{00000000-0005-0000-0000-0000B02F0000}"/>
    <cellStyle name="Normal 5 56 4" xfId="7773" xr:uid="{00000000-0005-0000-0000-0000B12F0000}"/>
    <cellStyle name="Normal 5 56 5" xfId="15717" xr:uid="{00000000-0005-0000-0000-0000B22F0000}"/>
    <cellStyle name="Normal 5 57" xfId="7774" xr:uid="{00000000-0005-0000-0000-0000B32F0000}"/>
    <cellStyle name="Normal 5 57 2" xfId="7775" xr:uid="{00000000-0005-0000-0000-0000B42F0000}"/>
    <cellStyle name="Normal 5 57 2 2" xfId="7776" xr:uid="{00000000-0005-0000-0000-0000B52F0000}"/>
    <cellStyle name="Normal 5 57 2 3" xfId="15718" xr:uid="{00000000-0005-0000-0000-0000B62F0000}"/>
    <cellStyle name="Normal 5 57 3" xfId="7777" xr:uid="{00000000-0005-0000-0000-0000B72F0000}"/>
    <cellStyle name="Normal 5 57 3 2" xfId="7778" xr:uid="{00000000-0005-0000-0000-0000B82F0000}"/>
    <cellStyle name="Normal 5 57 3 3" xfId="15719" xr:uid="{00000000-0005-0000-0000-0000B92F0000}"/>
    <cellStyle name="Normal 5 57 4" xfId="7779" xr:uid="{00000000-0005-0000-0000-0000BA2F0000}"/>
    <cellStyle name="Normal 5 57 5" xfId="15720" xr:uid="{00000000-0005-0000-0000-0000BB2F0000}"/>
    <cellStyle name="Normal 5 58" xfId="7780" xr:uid="{00000000-0005-0000-0000-0000BC2F0000}"/>
    <cellStyle name="Normal 5 58 2" xfId="7781" xr:uid="{00000000-0005-0000-0000-0000BD2F0000}"/>
    <cellStyle name="Normal 5 58 2 2" xfId="7782" xr:uid="{00000000-0005-0000-0000-0000BE2F0000}"/>
    <cellStyle name="Normal 5 58 2 3" xfId="15721" xr:uid="{00000000-0005-0000-0000-0000BF2F0000}"/>
    <cellStyle name="Normal 5 58 3" xfId="7783" xr:uid="{00000000-0005-0000-0000-0000C02F0000}"/>
    <cellStyle name="Normal 5 58 3 2" xfId="7784" xr:uid="{00000000-0005-0000-0000-0000C12F0000}"/>
    <cellStyle name="Normal 5 58 3 3" xfId="15722" xr:uid="{00000000-0005-0000-0000-0000C22F0000}"/>
    <cellStyle name="Normal 5 58 4" xfId="7785" xr:uid="{00000000-0005-0000-0000-0000C32F0000}"/>
    <cellStyle name="Normal 5 58 5" xfId="15723" xr:uid="{00000000-0005-0000-0000-0000C42F0000}"/>
    <cellStyle name="Normal 5 59" xfId="7786" xr:uid="{00000000-0005-0000-0000-0000C52F0000}"/>
    <cellStyle name="Normal 5 59 2" xfId="7787" xr:uid="{00000000-0005-0000-0000-0000C62F0000}"/>
    <cellStyle name="Normal 5 59 2 2" xfId="7788" xr:uid="{00000000-0005-0000-0000-0000C72F0000}"/>
    <cellStyle name="Normal 5 59 2 3" xfId="15724" xr:uid="{00000000-0005-0000-0000-0000C82F0000}"/>
    <cellStyle name="Normal 5 59 3" xfId="7789" xr:uid="{00000000-0005-0000-0000-0000C92F0000}"/>
    <cellStyle name="Normal 5 59 3 2" xfId="7790" xr:uid="{00000000-0005-0000-0000-0000CA2F0000}"/>
    <cellStyle name="Normal 5 59 3 3" xfId="15725" xr:uid="{00000000-0005-0000-0000-0000CB2F0000}"/>
    <cellStyle name="Normal 5 59 4" xfId="7791" xr:uid="{00000000-0005-0000-0000-0000CC2F0000}"/>
    <cellStyle name="Normal 5 59 5" xfId="15726" xr:uid="{00000000-0005-0000-0000-0000CD2F0000}"/>
    <cellStyle name="Normal 5 6" xfId="7792" xr:uid="{00000000-0005-0000-0000-0000CE2F0000}"/>
    <cellStyle name="Normal 5 6 2" xfId="7793" xr:uid="{00000000-0005-0000-0000-0000CF2F0000}"/>
    <cellStyle name="Normal 5 6 2 2" xfId="15727" xr:uid="{00000000-0005-0000-0000-0000D02F0000}"/>
    <cellStyle name="Normal 5 6 2 3" xfId="15728" xr:uid="{00000000-0005-0000-0000-0000D12F0000}"/>
    <cellStyle name="Normal 5 6 3" xfId="7794" xr:uid="{00000000-0005-0000-0000-0000D22F0000}"/>
    <cellStyle name="Normal 5 6 3 2" xfId="7795" xr:uid="{00000000-0005-0000-0000-0000D32F0000}"/>
    <cellStyle name="Normal 5 6 3 3" xfId="15729" xr:uid="{00000000-0005-0000-0000-0000D42F0000}"/>
    <cellStyle name="Normal 5 6 4" xfId="7796" xr:uid="{00000000-0005-0000-0000-0000D52F0000}"/>
    <cellStyle name="Normal 5 6 4 2" xfId="7797" xr:uid="{00000000-0005-0000-0000-0000D62F0000}"/>
    <cellStyle name="Normal 5 6 4 3" xfId="15730" xr:uid="{00000000-0005-0000-0000-0000D72F0000}"/>
    <cellStyle name="Normal 5 60" xfId="7798" xr:uid="{00000000-0005-0000-0000-0000D82F0000}"/>
    <cellStyle name="Normal 5 60 2" xfId="7799" xr:uid="{00000000-0005-0000-0000-0000D92F0000}"/>
    <cellStyle name="Normal 5 60 2 2" xfId="7800" xr:uid="{00000000-0005-0000-0000-0000DA2F0000}"/>
    <cellStyle name="Normal 5 60 2 3" xfId="15731" xr:uid="{00000000-0005-0000-0000-0000DB2F0000}"/>
    <cellStyle name="Normal 5 60 3" xfId="7801" xr:uid="{00000000-0005-0000-0000-0000DC2F0000}"/>
    <cellStyle name="Normal 5 60 3 2" xfId="7802" xr:uid="{00000000-0005-0000-0000-0000DD2F0000}"/>
    <cellStyle name="Normal 5 60 3 3" xfId="15732" xr:uid="{00000000-0005-0000-0000-0000DE2F0000}"/>
    <cellStyle name="Normal 5 60 4" xfId="7803" xr:uid="{00000000-0005-0000-0000-0000DF2F0000}"/>
    <cellStyle name="Normal 5 60 5" xfId="15733" xr:uid="{00000000-0005-0000-0000-0000E02F0000}"/>
    <cellStyle name="Normal 5 61" xfId="7804" xr:uid="{00000000-0005-0000-0000-0000E12F0000}"/>
    <cellStyle name="Normal 5 61 2" xfId="7805" xr:uid="{00000000-0005-0000-0000-0000E22F0000}"/>
    <cellStyle name="Normal 5 61 2 2" xfId="7806" xr:uid="{00000000-0005-0000-0000-0000E32F0000}"/>
    <cellStyle name="Normal 5 61 2 3" xfId="15734" xr:uid="{00000000-0005-0000-0000-0000E42F0000}"/>
    <cellStyle name="Normal 5 61 3" xfId="7807" xr:uid="{00000000-0005-0000-0000-0000E52F0000}"/>
    <cellStyle name="Normal 5 61 3 2" xfId="7808" xr:uid="{00000000-0005-0000-0000-0000E62F0000}"/>
    <cellStyle name="Normal 5 61 3 3" xfId="15735" xr:uid="{00000000-0005-0000-0000-0000E72F0000}"/>
    <cellStyle name="Normal 5 61 4" xfId="7809" xr:uid="{00000000-0005-0000-0000-0000E82F0000}"/>
    <cellStyle name="Normal 5 61 5" xfId="15736" xr:uid="{00000000-0005-0000-0000-0000E92F0000}"/>
    <cellStyle name="Normal 5 62" xfId="7810" xr:uid="{00000000-0005-0000-0000-0000EA2F0000}"/>
    <cellStyle name="Normal 5 62 2" xfId="7811" xr:uid="{00000000-0005-0000-0000-0000EB2F0000}"/>
    <cellStyle name="Normal 5 62 2 2" xfId="7812" xr:uid="{00000000-0005-0000-0000-0000EC2F0000}"/>
    <cellStyle name="Normal 5 62 2 3" xfId="15737" xr:uid="{00000000-0005-0000-0000-0000ED2F0000}"/>
    <cellStyle name="Normal 5 62 3" xfId="7813" xr:uid="{00000000-0005-0000-0000-0000EE2F0000}"/>
    <cellStyle name="Normal 5 62 4" xfId="15738" xr:uid="{00000000-0005-0000-0000-0000EF2F0000}"/>
    <cellStyle name="Normal 5 63" xfId="7814" xr:uid="{00000000-0005-0000-0000-0000F02F0000}"/>
    <cellStyle name="Normal 5 63 2" xfId="7815" xr:uid="{00000000-0005-0000-0000-0000F12F0000}"/>
    <cellStyle name="Normal 5 63 2 2" xfId="7816" xr:uid="{00000000-0005-0000-0000-0000F22F0000}"/>
    <cellStyle name="Normal 5 63 2 3" xfId="15739" xr:uid="{00000000-0005-0000-0000-0000F32F0000}"/>
    <cellStyle name="Normal 5 63 3" xfId="7817" xr:uid="{00000000-0005-0000-0000-0000F42F0000}"/>
    <cellStyle name="Normal 5 63 4" xfId="15740" xr:uid="{00000000-0005-0000-0000-0000F52F0000}"/>
    <cellStyle name="Normal 5 64" xfId="7818" xr:uid="{00000000-0005-0000-0000-0000F62F0000}"/>
    <cellStyle name="Normal 5 64 2" xfId="7819" xr:uid="{00000000-0005-0000-0000-0000F72F0000}"/>
    <cellStyle name="Normal 5 64 2 2" xfId="7820" xr:uid="{00000000-0005-0000-0000-0000F82F0000}"/>
    <cellStyle name="Normal 5 64 2 3" xfId="15741" xr:uid="{00000000-0005-0000-0000-0000F92F0000}"/>
    <cellStyle name="Normal 5 64 3" xfId="7821" xr:uid="{00000000-0005-0000-0000-0000FA2F0000}"/>
    <cellStyle name="Normal 5 64 4" xfId="15742" xr:uid="{00000000-0005-0000-0000-0000FB2F0000}"/>
    <cellStyle name="Normal 5 65" xfId="7822" xr:uid="{00000000-0005-0000-0000-0000FC2F0000}"/>
    <cellStyle name="Normal 5 65 2" xfId="7823" xr:uid="{00000000-0005-0000-0000-0000FD2F0000}"/>
    <cellStyle name="Normal 5 65 2 2" xfId="7824" xr:uid="{00000000-0005-0000-0000-0000FE2F0000}"/>
    <cellStyle name="Normal 5 65 2 3" xfId="15743" xr:uid="{00000000-0005-0000-0000-0000FF2F0000}"/>
    <cellStyle name="Normal 5 65 3" xfId="7825" xr:uid="{00000000-0005-0000-0000-000000300000}"/>
    <cellStyle name="Normal 5 65 4" xfId="15744" xr:uid="{00000000-0005-0000-0000-000001300000}"/>
    <cellStyle name="Normal 5 66" xfId="7826" xr:uid="{00000000-0005-0000-0000-000002300000}"/>
    <cellStyle name="Normal 5 66 2" xfId="7827" xr:uid="{00000000-0005-0000-0000-000003300000}"/>
    <cellStyle name="Normal 5 66 2 2" xfId="7828" xr:uid="{00000000-0005-0000-0000-000004300000}"/>
    <cellStyle name="Normal 5 66 2 3" xfId="15745" xr:uid="{00000000-0005-0000-0000-000005300000}"/>
    <cellStyle name="Normal 5 66 3" xfId="7829" xr:uid="{00000000-0005-0000-0000-000006300000}"/>
    <cellStyle name="Normal 5 66 4" xfId="15746" xr:uid="{00000000-0005-0000-0000-000007300000}"/>
    <cellStyle name="Normal 5 67" xfId="7830" xr:uid="{00000000-0005-0000-0000-000008300000}"/>
    <cellStyle name="Normal 5 67 2" xfId="7831" xr:uid="{00000000-0005-0000-0000-000009300000}"/>
    <cellStyle name="Normal 5 67 2 2" xfId="7832" xr:uid="{00000000-0005-0000-0000-00000A300000}"/>
    <cellStyle name="Normal 5 67 2 3" xfId="15747" xr:uid="{00000000-0005-0000-0000-00000B300000}"/>
    <cellStyle name="Normal 5 67 3" xfId="7833" xr:uid="{00000000-0005-0000-0000-00000C300000}"/>
    <cellStyle name="Normal 5 67 4" xfId="15748" xr:uid="{00000000-0005-0000-0000-00000D300000}"/>
    <cellStyle name="Normal 5 68" xfId="7834" xr:uid="{00000000-0005-0000-0000-00000E300000}"/>
    <cellStyle name="Normal 5 68 2" xfId="7835" xr:uid="{00000000-0005-0000-0000-00000F300000}"/>
    <cellStyle name="Normal 5 68 2 2" xfId="7836" xr:uid="{00000000-0005-0000-0000-000010300000}"/>
    <cellStyle name="Normal 5 68 2 3" xfId="15749" xr:uid="{00000000-0005-0000-0000-000011300000}"/>
    <cellStyle name="Normal 5 68 3" xfId="7837" xr:uid="{00000000-0005-0000-0000-000012300000}"/>
    <cellStyle name="Normal 5 68 4" xfId="15750" xr:uid="{00000000-0005-0000-0000-000013300000}"/>
    <cellStyle name="Normal 5 69" xfId="7838" xr:uid="{00000000-0005-0000-0000-000014300000}"/>
    <cellStyle name="Normal 5 69 2" xfId="7839" xr:uid="{00000000-0005-0000-0000-000015300000}"/>
    <cellStyle name="Normal 5 69 2 2" xfId="7840" xr:uid="{00000000-0005-0000-0000-000016300000}"/>
    <cellStyle name="Normal 5 69 2 3" xfId="15751" xr:uid="{00000000-0005-0000-0000-000017300000}"/>
    <cellStyle name="Normal 5 69 3" xfId="7841" xr:uid="{00000000-0005-0000-0000-000018300000}"/>
    <cellStyle name="Normal 5 69 4" xfId="15752" xr:uid="{00000000-0005-0000-0000-000019300000}"/>
    <cellStyle name="Normal 5 7" xfId="7842" xr:uid="{00000000-0005-0000-0000-00001A300000}"/>
    <cellStyle name="Normal 5 7 2" xfId="7843" xr:uid="{00000000-0005-0000-0000-00001B300000}"/>
    <cellStyle name="Normal 5 7 2 2" xfId="15753" xr:uid="{00000000-0005-0000-0000-00001C300000}"/>
    <cellStyle name="Normal 5 7 2 3" xfId="15754" xr:uid="{00000000-0005-0000-0000-00001D300000}"/>
    <cellStyle name="Normal 5 7 3" xfId="7844" xr:uid="{00000000-0005-0000-0000-00001E300000}"/>
    <cellStyle name="Normal 5 7 3 2" xfId="7845" xr:uid="{00000000-0005-0000-0000-00001F300000}"/>
    <cellStyle name="Normal 5 7 3 3" xfId="15755" xr:uid="{00000000-0005-0000-0000-000020300000}"/>
    <cellStyle name="Normal 5 7 4" xfId="7846" xr:uid="{00000000-0005-0000-0000-000021300000}"/>
    <cellStyle name="Normal 5 7 4 2" xfId="7847" xr:uid="{00000000-0005-0000-0000-000022300000}"/>
    <cellStyle name="Normal 5 7 4 3" xfId="15756" xr:uid="{00000000-0005-0000-0000-000023300000}"/>
    <cellStyle name="Normal 5 70" xfId="7848" xr:uid="{00000000-0005-0000-0000-000024300000}"/>
    <cellStyle name="Normal 5 70 2" xfId="7849" xr:uid="{00000000-0005-0000-0000-000025300000}"/>
    <cellStyle name="Normal 5 70 2 2" xfId="7850" xr:uid="{00000000-0005-0000-0000-000026300000}"/>
    <cellStyle name="Normal 5 70 2 3" xfId="15757" xr:uid="{00000000-0005-0000-0000-000027300000}"/>
    <cellStyle name="Normal 5 70 3" xfId="7851" xr:uid="{00000000-0005-0000-0000-000028300000}"/>
    <cellStyle name="Normal 5 70 4" xfId="15758" xr:uid="{00000000-0005-0000-0000-000029300000}"/>
    <cellStyle name="Normal 5 71" xfId="7852" xr:uid="{00000000-0005-0000-0000-00002A300000}"/>
    <cellStyle name="Normal 5 71 2" xfId="7853" xr:uid="{00000000-0005-0000-0000-00002B300000}"/>
    <cellStyle name="Normal 5 71 2 2" xfId="7854" xr:uid="{00000000-0005-0000-0000-00002C300000}"/>
    <cellStyle name="Normal 5 71 2 3" xfId="15759" xr:uid="{00000000-0005-0000-0000-00002D300000}"/>
    <cellStyle name="Normal 5 71 3" xfId="7855" xr:uid="{00000000-0005-0000-0000-00002E300000}"/>
    <cellStyle name="Normal 5 71 4" xfId="15760" xr:uid="{00000000-0005-0000-0000-00002F300000}"/>
    <cellStyle name="Normal 5 72" xfId="7856" xr:uid="{00000000-0005-0000-0000-000030300000}"/>
    <cellStyle name="Normal 5 72 2" xfId="7857" xr:uid="{00000000-0005-0000-0000-000031300000}"/>
    <cellStyle name="Normal 5 72 2 2" xfId="7858" xr:uid="{00000000-0005-0000-0000-000032300000}"/>
    <cellStyle name="Normal 5 72 2 3" xfId="15761" xr:uid="{00000000-0005-0000-0000-000033300000}"/>
    <cellStyle name="Normal 5 72 3" xfId="7859" xr:uid="{00000000-0005-0000-0000-000034300000}"/>
    <cellStyle name="Normal 5 72 4" xfId="15762" xr:uid="{00000000-0005-0000-0000-000035300000}"/>
    <cellStyle name="Normal 5 73" xfId="7860" xr:uid="{00000000-0005-0000-0000-000036300000}"/>
    <cellStyle name="Normal 5 73 2" xfId="7861" xr:uid="{00000000-0005-0000-0000-000037300000}"/>
    <cellStyle name="Normal 5 73 2 2" xfId="7862" xr:uid="{00000000-0005-0000-0000-000038300000}"/>
    <cellStyle name="Normal 5 73 2 3" xfId="15763" xr:uid="{00000000-0005-0000-0000-000039300000}"/>
    <cellStyle name="Normal 5 73 3" xfId="7863" xr:uid="{00000000-0005-0000-0000-00003A300000}"/>
    <cellStyle name="Normal 5 73 4" xfId="15764" xr:uid="{00000000-0005-0000-0000-00003B300000}"/>
    <cellStyle name="Normal 5 74" xfId="7864" xr:uid="{00000000-0005-0000-0000-00003C300000}"/>
    <cellStyle name="Normal 5 74 2" xfId="7865" xr:uid="{00000000-0005-0000-0000-00003D300000}"/>
    <cellStyle name="Normal 5 74 2 2" xfId="7866" xr:uid="{00000000-0005-0000-0000-00003E300000}"/>
    <cellStyle name="Normal 5 74 2 3" xfId="15765" xr:uid="{00000000-0005-0000-0000-00003F300000}"/>
    <cellStyle name="Normal 5 74 3" xfId="7867" xr:uid="{00000000-0005-0000-0000-000040300000}"/>
    <cellStyle name="Normal 5 74 4" xfId="15766" xr:uid="{00000000-0005-0000-0000-000041300000}"/>
    <cellStyle name="Normal 5 75" xfId="7868" xr:uid="{00000000-0005-0000-0000-000042300000}"/>
    <cellStyle name="Normal 5 75 2" xfId="7869" xr:uid="{00000000-0005-0000-0000-000043300000}"/>
    <cellStyle name="Normal 5 75 2 2" xfId="7870" xr:uid="{00000000-0005-0000-0000-000044300000}"/>
    <cellStyle name="Normal 5 75 2 3" xfId="15767" xr:uid="{00000000-0005-0000-0000-000045300000}"/>
    <cellStyle name="Normal 5 75 3" xfId="7871" xr:uid="{00000000-0005-0000-0000-000046300000}"/>
    <cellStyle name="Normal 5 75 4" xfId="15768" xr:uid="{00000000-0005-0000-0000-000047300000}"/>
    <cellStyle name="Normal 5 76" xfId="7872" xr:uid="{00000000-0005-0000-0000-000048300000}"/>
    <cellStyle name="Normal 5 76 2" xfId="7873" xr:uid="{00000000-0005-0000-0000-000049300000}"/>
    <cellStyle name="Normal 5 76 2 2" xfId="7874" xr:uid="{00000000-0005-0000-0000-00004A300000}"/>
    <cellStyle name="Normal 5 76 2 3" xfId="15769" xr:uid="{00000000-0005-0000-0000-00004B300000}"/>
    <cellStyle name="Normal 5 76 3" xfId="7875" xr:uid="{00000000-0005-0000-0000-00004C300000}"/>
    <cellStyle name="Normal 5 76 4" xfId="15770" xr:uid="{00000000-0005-0000-0000-00004D300000}"/>
    <cellStyle name="Normal 5 77" xfId="7876" xr:uid="{00000000-0005-0000-0000-00004E300000}"/>
    <cellStyle name="Normal 5 77 2" xfId="7877" xr:uid="{00000000-0005-0000-0000-00004F300000}"/>
    <cellStyle name="Normal 5 77 2 2" xfId="7878" xr:uid="{00000000-0005-0000-0000-000050300000}"/>
    <cellStyle name="Normal 5 77 2 3" xfId="15771" xr:uid="{00000000-0005-0000-0000-000051300000}"/>
    <cellStyle name="Normal 5 77 3" xfId="7879" xr:uid="{00000000-0005-0000-0000-000052300000}"/>
    <cellStyle name="Normal 5 77 4" xfId="15772" xr:uid="{00000000-0005-0000-0000-000053300000}"/>
    <cellStyle name="Normal 5 78" xfId="7880" xr:uid="{00000000-0005-0000-0000-000054300000}"/>
    <cellStyle name="Normal 5 78 2" xfId="7881" xr:uid="{00000000-0005-0000-0000-000055300000}"/>
    <cellStyle name="Normal 5 78 2 2" xfId="7882" xr:uid="{00000000-0005-0000-0000-000056300000}"/>
    <cellStyle name="Normal 5 78 2 3" xfId="15773" xr:uid="{00000000-0005-0000-0000-000057300000}"/>
    <cellStyle name="Normal 5 78 3" xfId="7883" xr:uid="{00000000-0005-0000-0000-000058300000}"/>
    <cellStyle name="Normal 5 78 4" xfId="15774" xr:uid="{00000000-0005-0000-0000-000059300000}"/>
    <cellStyle name="Normal 5 79" xfId="7884" xr:uid="{00000000-0005-0000-0000-00005A300000}"/>
    <cellStyle name="Normal 5 79 2" xfId="7885" xr:uid="{00000000-0005-0000-0000-00005B300000}"/>
    <cellStyle name="Normal 5 79 2 2" xfId="7886" xr:uid="{00000000-0005-0000-0000-00005C300000}"/>
    <cellStyle name="Normal 5 79 2 3" xfId="15775" xr:uid="{00000000-0005-0000-0000-00005D300000}"/>
    <cellStyle name="Normal 5 79 3" xfId="7887" xr:uid="{00000000-0005-0000-0000-00005E300000}"/>
    <cellStyle name="Normal 5 79 4" xfId="15776" xr:uid="{00000000-0005-0000-0000-00005F300000}"/>
    <cellStyle name="Normal 5 8" xfId="7888" xr:uid="{00000000-0005-0000-0000-000060300000}"/>
    <cellStyle name="Normal 5 8 2" xfId="7889" xr:uid="{00000000-0005-0000-0000-000061300000}"/>
    <cellStyle name="Normal 5 8 2 2" xfId="7890" xr:uid="{00000000-0005-0000-0000-000062300000}"/>
    <cellStyle name="Normal 5 8 2 3" xfId="15777" xr:uid="{00000000-0005-0000-0000-000063300000}"/>
    <cellStyle name="Normal 5 8 3" xfId="7891" xr:uid="{00000000-0005-0000-0000-000064300000}"/>
    <cellStyle name="Normal 5 8 3 2" xfId="7892" xr:uid="{00000000-0005-0000-0000-000065300000}"/>
    <cellStyle name="Normal 5 8 3 3" xfId="15778" xr:uid="{00000000-0005-0000-0000-000066300000}"/>
    <cellStyle name="Normal 5 8 4" xfId="7893" xr:uid="{00000000-0005-0000-0000-000067300000}"/>
    <cellStyle name="Normal 5 80" xfId="7894" xr:uid="{00000000-0005-0000-0000-000068300000}"/>
    <cellStyle name="Normal 5 80 2" xfId="7895" xr:uid="{00000000-0005-0000-0000-000069300000}"/>
    <cellStyle name="Normal 5 80 2 2" xfId="7896" xr:uid="{00000000-0005-0000-0000-00006A300000}"/>
    <cellStyle name="Normal 5 80 2 3" xfId="15779" xr:uid="{00000000-0005-0000-0000-00006B300000}"/>
    <cellStyle name="Normal 5 80 3" xfId="7897" xr:uid="{00000000-0005-0000-0000-00006C300000}"/>
    <cellStyle name="Normal 5 80 4" xfId="15780" xr:uid="{00000000-0005-0000-0000-00006D300000}"/>
    <cellStyle name="Normal 5 81" xfId="7898" xr:uid="{00000000-0005-0000-0000-00006E300000}"/>
    <cellStyle name="Normal 5 81 2" xfId="7899" xr:uid="{00000000-0005-0000-0000-00006F300000}"/>
    <cellStyle name="Normal 5 81 2 2" xfId="7900" xr:uid="{00000000-0005-0000-0000-000070300000}"/>
    <cellStyle name="Normal 5 81 2 3" xfId="15781" xr:uid="{00000000-0005-0000-0000-000071300000}"/>
    <cellStyle name="Normal 5 81 3" xfId="7901" xr:uid="{00000000-0005-0000-0000-000072300000}"/>
    <cellStyle name="Normal 5 81 4" xfId="15782" xr:uid="{00000000-0005-0000-0000-000073300000}"/>
    <cellStyle name="Normal 5 82" xfId="7902" xr:uid="{00000000-0005-0000-0000-000074300000}"/>
    <cellStyle name="Normal 5 82 2" xfId="7903" xr:uid="{00000000-0005-0000-0000-000075300000}"/>
    <cellStyle name="Normal 5 82 2 2" xfId="7904" xr:uid="{00000000-0005-0000-0000-000076300000}"/>
    <cellStyle name="Normal 5 82 2 3" xfId="15783" xr:uid="{00000000-0005-0000-0000-000077300000}"/>
    <cellStyle name="Normal 5 82 3" xfId="7905" xr:uid="{00000000-0005-0000-0000-000078300000}"/>
    <cellStyle name="Normal 5 82 4" xfId="15784" xr:uid="{00000000-0005-0000-0000-000079300000}"/>
    <cellStyle name="Normal 5 83" xfId="7906" xr:uid="{00000000-0005-0000-0000-00007A300000}"/>
    <cellStyle name="Normal 5 83 2" xfId="7907" xr:uid="{00000000-0005-0000-0000-00007B300000}"/>
    <cellStyle name="Normal 5 83 2 2" xfId="7908" xr:uid="{00000000-0005-0000-0000-00007C300000}"/>
    <cellStyle name="Normal 5 83 2 3" xfId="15785" xr:uid="{00000000-0005-0000-0000-00007D300000}"/>
    <cellStyle name="Normal 5 83 3" xfId="7909" xr:uid="{00000000-0005-0000-0000-00007E300000}"/>
    <cellStyle name="Normal 5 83 4" xfId="15786" xr:uid="{00000000-0005-0000-0000-00007F300000}"/>
    <cellStyle name="Normal 5 84" xfId="7910" xr:uid="{00000000-0005-0000-0000-000080300000}"/>
    <cellStyle name="Normal 5 84 2" xfId="7911" xr:uid="{00000000-0005-0000-0000-000081300000}"/>
    <cellStyle name="Normal 5 84 2 2" xfId="7912" xr:uid="{00000000-0005-0000-0000-000082300000}"/>
    <cellStyle name="Normal 5 84 2 3" xfId="15787" xr:uid="{00000000-0005-0000-0000-000083300000}"/>
    <cellStyle name="Normal 5 84 3" xfId="7913" xr:uid="{00000000-0005-0000-0000-000084300000}"/>
    <cellStyle name="Normal 5 84 4" xfId="15788" xr:uid="{00000000-0005-0000-0000-000085300000}"/>
    <cellStyle name="Normal 5 85" xfId="7914" xr:uid="{00000000-0005-0000-0000-000086300000}"/>
    <cellStyle name="Normal 5 85 2" xfId="7915" xr:uid="{00000000-0005-0000-0000-000087300000}"/>
    <cellStyle name="Normal 5 85 2 2" xfId="7916" xr:uid="{00000000-0005-0000-0000-000088300000}"/>
    <cellStyle name="Normal 5 85 2 3" xfId="15789" xr:uid="{00000000-0005-0000-0000-000089300000}"/>
    <cellStyle name="Normal 5 85 3" xfId="7917" xr:uid="{00000000-0005-0000-0000-00008A300000}"/>
    <cellStyle name="Normal 5 85 4" xfId="15790" xr:uid="{00000000-0005-0000-0000-00008B300000}"/>
    <cellStyle name="Normal 5 86" xfId="7918" xr:uid="{00000000-0005-0000-0000-00008C300000}"/>
    <cellStyle name="Normal 5 86 2" xfId="7919" xr:uid="{00000000-0005-0000-0000-00008D300000}"/>
    <cellStyle name="Normal 5 86 2 2" xfId="7920" xr:uid="{00000000-0005-0000-0000-00008E300000}"/>
    <cellStyle name="Normal 5 86 2 3" xfId="15791" xr:uid="{00000000-0005-0000-0000-00008F300000}"/>
    <cellStyle name="Normal 5 86 3" xfId="7921" xr:uid="{00000000-0005-0000-0000-000090300000}"/>
    <cellStyle name="Normal 5 86 4" xfId="15792" xr:uid="{00000000-0005-0000-0000-000091300000}"/>
    <cellStyle name="Normal 5 87" xfId="7922" xr:uid="{00000000-0005-0000-0000-000092300000}"/>
    <cellStyle name="Normal 5 87 2" xfId="7923" xr:uid="{00000000-0005-0000-0000-000093300000}"/>
    <cellStyle name="Normal 5 87 2 2" xfId="7924" xr:uid="{00000000-0005-0000-0000-000094300000}"/>
    <cellStyle name="Normal 5 87 2 3" xfId="15793" xr:uid="{00000000-0005-0000-0000-000095300000}"/>
    <cellStyle name="Normal 5 87 3" xfId="7925" xr:uid="{00000000-0005-0000-0000-000096300000}"/>
    <cellStyle name="Normal 5 87 4" xfId="15794" xr:uid="{00000000-0005-0000-0000-000097300000}"/>
    <cellStyle name="Normal 5 88" xfId="7926" xr:uid="{00000000-0005-0000-0000-000098300000}"/>
    <cellStyle name="Normal 5 88 2" xfId="7927" xr:uid="{00000000-0005-0000-0000-000099300000}"/>
    <cellStyle name="Normal 5 88 2 2" xfId="7928" xr:uid="{00000000-0005-0000-0000-00009A300000}"/>
    <cellStyle name="Normal 5 88 2 3" xfId="15795" xr:uid="{00000000-0005-0000-0000-00009B300000}"/>
    <cellStyle name="Normal 5 88 3" xfId="7929" xr:uid="{00000000-0005-0000-0000-00009C300000}"/>
    <cellStyle name="Normal 5 88 4" xfId="15796" xr:uid="{00000000-0005-0000-0000-00009D300000}"/>
    <cellStyle name="Normal 5 89" xfId="7930" xr:uid="{00000000-0005-0000-0000-00009E300000}"/>
    <cellStyle name="Normal 5 89 2" xfId="7931" xr:uid="{00000000-0005-0000-0000-00009F300000}"/>
    <cellStyle name="Normal 5 89 2 2" xfId="7932" xr:uid="{00000000-0005-0000-0000-0000A0300000}"/>
    <cellStyle name="Normal 5 89 2 3" xfId="15797" xr:uid="{00000000-0005-0000-0000-0000A1300000}"/>
    <cellStyle name="Normal 5 89 3" xfId="7933" xr:uid="{00000000-0005-0000-0000-0000A2300000}"/>
    <cellStyle name="Normal 5 89 4" xfId="15798" xr:uid="{00000000-0005-0000-0000-0000A3300000}"/>
    <cellStyle name="Normal 5 9" xfId="7934" xr:uid="{00000000-0005-0000-0000-0000A4300000}"/>
    <cellStyle name="Normal 5 9 2" xfId="7935" xr:uid="{00000000-0005-0000-0000-0000A5300000}"/>
    <cellStyle name="Normal 5 9 2 2" xfId="7936" xr:uid="{00000000-0005-0000-0000-0000A6300000}"/>
    <cellStyle name="Normal 5 9 2 3" xfId="15799" xr:uid="{00000000-0005-0000-0000-0000A7300000}"/>
    <cellStyle name="Normal 5 9 3" xfId="7937" xr:uid="{00000000-0005-0000-0000-0000A8300000}"/>
    <cellStyle name="Normal 5 9 3 2" xfId="7938" xr:uid="{00000000-0005-0000-0000-0000A9300000}"/>
    <cellStyle name="Normal 5 9 3 3" xfId="15800" xr:uid="{00000000-0005-0000-0000-0000AA300000}"/>
    <cellStyle name="Normal 5 9 4" xfId="7939" xr:uid="{00000000-0005-0000-0000-0000AB300000}"/>
    <cellStyle name="Normal 5 9 5" xfId="15801" xr:uid="{00000000-0005-0000-0000-0000AC300000}"/>
    <cellStyle name="Normal 5 90" xfId="7940" xr:uid="{00000000-0005-0000-0000-0000AD300000}"/>
    <cellStyle name="Normal 5 90 2" xfId="7941" xr:uid="{00000000-0005-0000-0000-0000AE300000}"/>
    <cellStyle name="Normal 5 90 2 2" xfId="7942" xr:uid="{00000000-0005-0000-0000-0000AF300000}"/>
    <cellStyle name="Normal 5 90 2 3" xfId="15802" xr:uid="{00000000-0005-0000-0000-0000B0300000}"/>
    <cellStyle name="Normal 5 90 3" xfId="7943" xr:uid="{00000000-0005-0000-0000-0000B1300000}"/>
    <cellStyle name="Normal 5 90 4" xfId="15803" xr:uid="{00000000-0005-0000-0000-0000B2300000}"/>
    <cellStyle name="Normal 5 91" xfId="7944" xr:uid="{00000000-0005-0000-0000-0000B3300000}"/>
    <cellStyle name="Normal 5 91 2" xfId="7945" xr:uid="{00000000-0005-0000-0000-0000B4300000}"/>
    <cellStyle name="Normal 5 91 2 2" xfId="7946" xr:uid="{00000000-0005-0000-0000-0000B5300000}"/>
    <cellStyle name="Normal 5 91 2 3" xfId="15804" xr:uid="{00000000-0005-0000-0000-0000B6300000}"/>
    <cellStyle name="Normal 5 91 3" xfId="7947" xr:uid="{00000000-0005-0000-0000-0000B7300000}"/>
    <cellStyle name="Normal 5 91 4" xfId="15805" xr:uid="{00000000-0005-0000-0000-0000B8300000}"/>
    <cellStyle name="Normal 5 92" xfId="7948" xr:uid="{00000000-0005-0000-0000-0000B9300000}"/>
    <cellStyle name="Normal 5 92 2" xfId="7949" xr:uid="{00000000-0005-0000-0000-0000BA300000}"/>
    <cellStyle name="Normal 5 92 2 2" xfId="7950" xr:uid="{00000000-0005-0000-0000-0000BB300000}"/>
    <cellStyle name="Normal 5 92 2 3" xfId="15806" xr:uid="{00000000-0005-0000-0000-0000BC300000}"/>
    <cellStyle name="Normal 5 92 3" xfId="7951" xr:uid="{00000000-0005-0000-0000-0000BD300000}"/>
    <cellStyle name="Normal 5 92 4" xfId="15807" xr:uid="{00000000-0005-0000-0000-0000BE300000}"/>
    <cellStyle name="Normal 5 93" xfId="7952" xr:uid="{00000000-0005-0000-0000-0000BF300000}"/>
    <cellStyle name="Normal 5 93 2" xfId="7953" xr:uid="{00000000-0005-0000-0000-0000C0300000}"/>
    <cellStyle name="Normal 5 93 2 2" xfId="7954" xr:uid="{00000000-0005-0000-0000-0000C1300000}"/>
    <cellStyle name="Normal 5 93 2 3" xfId="15808" xr:uid="{00000000-0005-0000-0000-0000C2300000}"/>
    <cellStyle name="Normal 5 93 3" xfId="7955" xr:uid="{00000000-0005-0000-0000-0000C3300000}"/>
    <cellStyle name="Normal 5 93 4" xfId="15809" xr:uid="{00000000-0005-0000-0000-0000C4300000}"/>
    <cellStyle name="Normal 5 94" xfId="7956" xr:uid="{00000000-0005-0000-0000-0000C5300000}"/>
    <cellStyle name="Normal 5 94 2" xfId="7957" xr:uid="{00000000-0005-0000-0000-0000C6300000}"/>
    <cellStyle name="Normal 5 95" xfId="7958" xr:uid="{00000000-0005-0000-0000-0000C7300000}"/>
    <cellStyle name="Normal 5 95 2" xfId="7959" xr:uid="{00000000-0005-0000-0000-0000C8300000}"/>
    <cellStyle name="Normal 5 95 2 2" xfId="7960" xr:uid="{00000000-0005-0000-0000-0000C9300000}"/>
    <cellStyle name="Normal 5 95 2 3" xfId="15810" xr:uid="{00000000-0005-0000-0000-0000CA300000}"/>
    <cellStyle name="Normal 5 95 3" xfId="7961" xr:uid="{00000000-0005-0000-0000-0000CB300000}"/>
    <cellStyle name="Normal 5 95 4" xfId="15811" xr:uid="{00000000-0005-0000-0000-0000CC300000}"/>
    <cellStyle name="Normal 5 96" xfId="7962" xr:uid="{00000000-0005-0000-0000-0000CD300000}"/>
    <cellStyle name="Normal 5 96 2" xfId="7963" xr:uid="{00000000-0005-0000-0000-0000CE300000}"/>
    <cellStyle name="Normal 5 96 2 2" xfId="7964" xr:uid="{00000000-0005-0000-0000-0000CF300000}"/>
    <cellStyle name="Normal 5 96 2 3" xfId="15812" xr:uid="{00000000-0005-0000-0000-0000D0300000}"/>
    <cellStyle name="Normal 5 96 3" xfId="7965" xr:uid="{00000000-0005-0000-0000-0000D1300000}"/>
    <cellStyle name="Normal 5 96 4" xfId="15813" xr:uid="{00000000-0005-0000-0000-0000D2300000}"/>
    <cellStyle name="Normal 5 97" xfId="7966" xr:uid="{00000000-0005-0000-0000-0000D3300000}"/>
    <cellStyle name="Normal 5 97 2" xfId="7967" xr:uid="{00000000-0005-0000-0000-0000D4300000}"/>
    <cellStyle name="Normal 5 97 2 2" xfId="7968" xr:uid="{00000000-0005-0000-0000-0000D5300000}"/>
    <cellStyle name="Normal 5 97 2 3" xfId="15814" xr:uid="{00000000-0005-0000-0000-0000D6300000}"/>
    <cellStyle name="Normal 5 97 3" xfId="7969" xr:uid="{00000000-0005-0000-0000-0000D7300000}"/>
    <cellStyle name="Normal 5 97 4" xfId="15815" xr:uid="{00000000-0005-0000-0000-0000D8300000}"/>
    <cellStyle name="Normal 5 98" xfId="7970" xr:uid="{00000000-0005-0000-0000-0000D9300000}"/>
    <cellStyle name="Normal 5 98 2" xfId="7971" xr:uid="{00000000-0005-0000-0000-0000DA300000}"/>
    <cellStyle name="Normal 5 98 2 2" xfId="7972" xr:uid="{00000000-0005-0000-0000-0000DB300000}"/>
    <cellStyle name="Normal 5 98 2 3" xfId="15816" xr:uid="{00000000-0005-0000-0000-0000DC300000}"/>
    <cellStyle name="Normal 5 98 3" xfId="7973" xr:uid="{00000000-0005-0000-0000-0000DD300000}"/>
    <cellStyle name="Normal 5 98 4" xfId="15817" xr:uid="{00000000-0005-0000-0000-0000DE300000}"/>
    <cellStyle name="Normal 5 99" xfId="7974" xr:uid="{00000000-0005-0000-0000-0000DF300000}"/>
    <cellStyle name="Normal 5 99 2" xfId="15818" xr:uid="{00000000-0005-0000-0000-0000E0300000}"/>
    <cellStyle name="Normal 5_Atmos Rebuttal Analyses" xfId="11332" xr:uid="{00000000-0005-0000-0000-0000E1300000}"/>
    <cellStyle name="Normal 50" xfId="7975" xr:uid="{00000000-0005-0000-0000-0000E2300000}"/>
    <cellStyle name="Normal 50 2" xfId="7976" xr:uid="{00000000-0005-0000-0000-0000E3300000}"/>
    <cellStyle name="Normal 50 2 2" xfId="15819" xr:uid="{00000000-0005-0000-0000-0000E4300000}"/>
    <cellStyle name="Normal 50 3" xfId="7977" xr:uid="{00000000-0005-0000-0000-0000E5300000}"/>
    <cellStyle name="Normal 50 3 2" xfId="15820" xr:uid="{00000000-0005-0000-0000-0000E6300000}"/>
    <cellStyle name="Normal 50 4" xfId="7978" xr:uid="{00000000-0005-0000-0000-0000E7300000}"/>
    <cellStyle name="Normal 50 4 2" xfId="15821" xr:uid="{00000000-0005-0000-0000-0000E8300000}"/>
    <cellStyle name="Normal 50 5" xfId="7979" xr:uid="{00000000-0005-0000-0000-0000E9300000}"/>
    <cellStyle name="Normal 50 5 2" xfId="15822" xr:uid="{00000000-0005-0000-0000-0000EA300000}"/>
    <cellStyle name="Normal 50 6" xfId="7980" xr:uid="{00000000-0005-0000-0000-0000EB300000}"/>
    <cellStyle name="Normal 50 6 2" xfId="15823" xr:uid="{00000000-0005-0000-0000-0000EC300000}"/>
    <cellStyle name="Normal 50 7" xfId="7981" xr:uid="{00000000-0005-0000-0000-0000ED300000}"/>
    <cellStyle name="Normal 50 7 2" xfId="15824" xr:uid="{00000000-0005-0000-0000-0000EE300000}"/>
    <cellStyle name="Normal 51" xfId="7982" xr:uid="{00000000-0005-0000-0000-0000EF300000}"/>
    <cellStyle name="Normal 51 2" xfId="7983" xr:uid="{00000000-0005-0000-0000-0000F0300000}"/>
    <cellStyle name="Normal 51 2 2" xfId="15825" xr:uid="{00000000-0005-0000-0000-0000F1300000}"/>
    <cellStyle name="Normal 51 3" xfId="7984" xr:uid="{00000000-0005-0000-0000-0000F2300000}"/>
    <cellStyle name="Normal 51 3 2" xfId="15826" xr:uid="{00000000-0005-0000-0000-0000F3300000}"/>
    <cellStyle name="Normal 51 4" xfId="7985" xr:uid="{00000000-0005-0000-0000-0000F4300000}"/>
    <cellStyle name="Normal 51 4 2" xfId="15827" xr:uid="{00000000-0005-0000-0000-0000F5300000}"/>
    <cellStyle name="Normal 51 5" xfId="7986" xr:uid="{00000000-0005-0000-0000-0000F6300000}"/>
    <cellStyle name="Normal 51 5 2" xfId="15828" xr:uid="{00000000-0005-0000-0000-0000F7300000}"/>
    <cellStyle name="Normal 51 6" xfId="7987" xr:uid="{00000000-0005-0000-0000-0000F8300000}"/>
    <cellStyle name="Normal 51 6 2" xfId="15829" xr:uid="{00000000-0005-0000-0000-0000F9300000}"/>
    <cellStyle name="Normal 51 7" xfId="7988" xr:uid="{00000000-0005-0000-0000-0000FA300000}"/>
    <cellStyle name="Normal 51 7 2" xfId="15830" xr:uid="{00000000-0005-0000-0000-0000FB300000}"/>
    <cellStyle name="Normal 52" xfId="7989" xr:uid="{00000000-0005-0000-0000-0000FC300000}"/>
    <cellStyle name="Normal 52 2" xfId="7990" xr:uid="{00000000-0005-0000-0000-0000FD300000}"/>
    <cellStyle name="Normal 52 2 2" xfId="15831" xr:uid="{00000000-0005-0000-0000-0000FE300000}"/>
    <cellStyle name="Normal 52 3" xfId="7991" xr:uid="{00000000-0005-0000-0000-0000FF300000}"/>
    <cellStyle name="Normal 52 3 2" xfId="15832" xr:uid="{00000000-0005-0000-0000-000000310000}"/>
    <cellStyle name="Normal 52 4" xfId="7992" xr:uid="{00000000-0005-0000-0000-000001310000}"/>
    <cellStyle name="Normal 52 4 2" xfId="15833" xr:uid="{00000000-0005-0000-0000-000002310000}"/>
    <cellStyle name="Normal 52 5" xfId="7993" xr:uid="{00000000-0005-0000-0000-000003310000}"/>
    <cellStyle name="Normal 52 5 2" xfId="15834" xr:uid="{00000000-0005-0000-0000-000004310000}"/>
    <cellStyle name="Normal 52 6" xfId="7994" xr:uid="{00000000-0005-0000-0000-000005310000}"/>
    <cellStyle name="Normal 52 6 2" xfId="15835" xr:uid="{00000000-0005-0000-0000-000006310000}"/>
    <cellStyle name="Normal 52 7" xfId="7995" xr:uid="{00000000-0005-0000-0000-000007310000}"/>
    <cellStyle name="Normal 52 7 2" xfId="15836" xr:uid="{00000000-0005-0000-0000-000008310000}"/>
    <cellStyle name="Normal 53" xfId="7996" xr:uid="{00000000-0005-0000-0000-000009310000}"/>
    <cellStyle name="Normal 53 2" xfId="7997" xr:uid="{00000000-0005-0000-0000-00000A310000}"/>
    <cellStyle name="Normal 53 2 2" xfId="15837" xr:uid="{00000000-0005-0000-0000-00000B310000}"/>
    <cellStyle name="Normal 53 3" xfId="7998" xr:uid="{00000000-0005-0000-0000-00000C310000}"/>
    <cellStyle name="Normal 53 3 2" xfId="15838" xr:uid="{00000000-0005-0000-0000-00000D310000}"/>
    <cellStyle name="Normal 53 4" xfId="7999" xr:uid="{00000000-0005-0000-0000-00000E310000}"/>
    <cellStyle name="Normal 53 4 2" xfId="15839" xr:uid="{00000000-0005-0000-0000-00000F310000}"/>
    <cellStyle name="Normal 53 5" xfId="8000" xr:uid="{00000000-0005-0000-0000-000010310000}"/>
    <cellStyle name="Normal 53 5 2" xfId="15840" xr:uid="{00000000-0005-0000-0000-000011310000}"/>
    <cellStyle name="Normal 53 6" xfId="8001" xr:uid="{00000000-0005-0000-0000-000012310000}"/>
    <cellStyle name="Normal 53 6 2" xfId="15841" xr:uid="{00000000-0005-0000-0000-000013310000}"/>
    <cellStyle name="Normal 53 7" xfId="8002" xr:uid="{00000000-0005-0000-0000-000014310000}"/>
    <cellStyle name="Normal 53 7 2" xfId="15842" xr:uid="{00000000-0005-0000-0000-000015310000}"/>
    <cellStyle name="Normal 54" xfId="8003" xr:uid="{00000000-0005-0000-0000-000016310000}"/>
    <cellStyle name="Normal 54 2" xfId="8004" xr:uid="{00000000-0005-0000-0000-000017310000}"/>
    <cellStyle name="Normal 54 2 2" xfId="15843" xr:uid="{00000000-0005-0000-0000-000018310000}"/>
    <cellStyle name="Normal 54 3" xfId="8005" xr:uid="{00000000-0005-0000-0000-000019310000}"/>
    <cellStyle name="Normal 54 3 2" xfId="15844" xr:uid="{00000000-0005-0000-0000-00001A310000}"/>
    <cellStyle name="Normal 54 4" xfId="8006" xr:uid="{00000000-0005-0000-0000-00001B310000}"/>
    <cellStyle name="Normal 54 4 2" xfId="15845" xr:uid="{00000000-0005-0000-0000-00001C310000}"/>
    <cellStyle name="Normal 54 5" xfId="8007" xr:uid="{00000000-0005-0000-0000-00001D310000}"/>
    <cellStyle name="Normal 54 5 2" xfId="15846" xr:uid="{00000000-0005-0000-0000-00001E310000}"/>
    <cellStyle name="Normal 54 6" xfId="8008" xr:uid="{00000000-0005-0000-0000-00001F310000}"/>
    <cellStyle name="Normal 54 6 2" xfId="15847" xr:uid="{00000000-0005-0000-0000-000020310000}"/>
    <cellStyle name="Normal 54 7" xfId="8009" xr:uid="{00000000-0005-0000-0000-000021310000}"/>
    <cellStyle name="Normal 54 7 2" xfId="15848" xr:uid="{00000000-0005-0000-0000-000022310000}"/>
    <cellStyle name="Normal 55" xfId="8010" xr:uid="{00000000-0005-0000-0000-000023310000}"/>
    <cellStyle name="Normal 55 2" xfId="8011" xr:uid="{00000000-0005-0000-0000-000024310000}"/>
    <cellStyle name="Normal 55 2 2" xfId="15849" xr:uid="{00000000-0005-0000-0000-000025310000}"/>
    <cellStyle name="Normal 55 3" xfId="8012" xr:uid="{00000000-0005-0000-0000-000026310000}"/>
    <cellStyle name="Normal 55 3 2" xfId="15850" xr:uid="{00000000-0005-0000-0000-000027310000}"/>
    <cellStyle name="Normal 55 4" xfId="8013" xr:uid="{00000000-0005-0000-0000-000028310000}"/>
    <cellStyle name="Normal 55 4 2" xfId="15851" xr:uid="{00000000-0005-0000-0000-000029310000}"/>
    <cellStyle name="Normal 55 5" xfId="8014" xr:uid="{00000000-0005-0000-0000-00002A310000}"/>
    <cellStyle name="Normal 55 5 2" xfId="15852" xr:uid="{00000000-0005-0000-0000-00002B310000}"/>
    <cellStyle name="Normal 55 6" xfId="8015" xr:uid="{00000000-0005-0000-0000-00002C310000}"/>
    <cellStyle name="Normal 55 6 2" xfId="15853" xr:uid="{00000000-0005-0000-0000-00002D310000}"/>
    <cellStyle name="Normal 55 7" xfId="8016" xr:uid="{00000000-0005-0000-0000-00002E310000}"/>
    <cellStyle name="Normal 55 7 2" xfId="15854" xr:uid="{00000000-0005-0000-0000-00002F310000}"/>
    <cellStyle name="Normal 56" xfId="8017" xr:uid="{00000000-0005-0000-0000-000030310000}"/>
    <cellStyle name="Normal 56 2" xfId="8018" xr:uid="{00000000-0005-0000-0000-000031310000}"/>
    <cellStyle name="Normal 56 2 2" xfId="15855" xr:uid="{00000000-0005-0000-0000-000032310000}"/>
    <cellStyle name="Normal 56 3" xfId="8019" xr:uid="{00000000-0005-0000-0000-000033310000}"/>
    <cellStyle name="Normal 56 3 2" xfId="15856" xr:uid="{00000000-0005-0000-0000-000034310000}"/>
    <cellStyle name="Normal 56 4" xfId="8020" xr:uid="{00000000-0005-0000-0000-000035310000}"/>
    <cellStyle name="Normal 56 4 2" xfId="15857" xr:uid="{00000000-0005-0000-0000-000036310000}"/>
    <cellStyle name="Normal 56 5" xfId="8021" xr:uid="{00000000-0005-0000-0000-000037310000}"/>
    <cellStyle name="Normal 56 5 2" xfId="15858" xr:uid="{00000000-0005-0000-0000-000038310000}"/>
    <cellStyle name="Normal 56 6" xfId="8022" xr:uid="{00000000-0005-0000-0000-000039310000}"/>
    <cellStyle name="Normal 56 6 2" xfId="15859" xr:uid="{00000000-0005-0000-0000-00003A310000}"/>
    <cellStyle name="Normal 56 7" xfId="8023" xr:uid="{00000000-0005-0000-0000-00003B310000}"/>
    <cellStyle name="Normal 56 7 2" xfId="15860" xr:uid="{00000000-0005-0000-0000-00003C310000}"/>
    <cellStyle name="Normal 57" xfId="8024" xr:uid="{00000000-0005-0000-0000-00003D310000}"/>
    <cellStyle name="Normal 57 2" xfId="8025" xr:uid="{00000000-0005-0000-0000-00003E310000}"/>
    <cellStyle name="Normal 57 2 2" xfId="15861" xr:uid="{00000000-0005-0000-0000-00003F310000}"/>
    <cellStyle name="Normal 57 3" xfId="8026" xr:uid="{00000000-0005-0000-0000-000040310000}"/>
    <cellStyle name="Normal 57 3 2" xfId="15862" xr:uid="{00000000-0005-0000-0000-000041310000}"/>
    <cellStyle name="Normal 57 4" xfId="8027" xr:uid="{00000000-0005-0000-0000-000042310000}"/>
    <cellStyle name="Normal 57 4 2" xfId="15863" xr:uid="{00000000-0005-0000-0000-000043310000}"/>
    <cellStyle name="Normal 57 5" xfId="8028" xr:uid="{00000000-0005-0000-0000-000044310000}"/>
    <cellStyle name="Normal 57 5 2" xfId="15864" xr:uid="{00000000-0005-0000-0000-000045310000}"/>
    <cellStyle name="Normal 57 6" xfId="8029" xr:uid="{00000000-0005-0000-0000-000046310000}"/>
    <cellStyle name="Normal 57 6 2" xfId="15865" xr:uid="{00000000-0005-0000-0000-000047310000}"/>
    <cellStyle name="Normal 57 7" xfId="8030" xr:uid="{00000000-0005-0000-0000-000048310000}"/>
    <cellStyle name="Normal 57 7 2" xfId="15866" xr:uid="{00000000-0005-0000-0000-000049310000}"/>
    <cellStyle name="Normal 58" xfId="8031" xr:uid="{00000000-0005-0000-0000-00004A310000}"/>
    <cellStyle name="Normal 58 2" xfId="8032" xr:uid="{00000000-0005-0000-0000-00004B310000}"/>
    <cellStyle name="Normal 58 2 2" xfId="15867" xr:uid="{00000000-0005-0000-0000-00004C310000}"/>
    <cellStyle name="Normal 58 3" xfId="8033" xr:uid="{00000000-0005-0000-0000-00004D310000}"/>
    <cellStyle name="Normal 58 3 2" xfId="15868" xr:uid="{00000000-0005-0000-0000-00004E310000}"/>
    <cellStyle name="Normal 58 4" xfId="8034" xr:uid="{00000000-0005-0000-0000-00004F310000}"/>
    <cellStyle name="Normal 58 4 2" xfId="15869" xr:uid="{00000000-0005-0000-0000-000050310000}"/>
    <cellStyle name="Normal 58 5" xfId="8035" xr:uid="{00000000-0005-0000-0000-000051310000}"/>
    <cellStyle name="Normal 58 5 2" xfId="15870" xr:uid="{00000000-0005-0000-0000-000052310000}"/>
    <cellStyle name="Normal 58 6" xfId="8036" xr:uid="{00000000-0005-0000-0000-000053310000}"/>
    <cellStyle name="Normal 58 6 2" xfId="15871" xr:uid="{00000000-0005-0000-0000-000054310000}"/>
    <cellStyle name="Normal 58 7" xfId="8037" xr:uid="{00000000-0005-0000-0000-000055310000}"/>
    <cellStyle name="Normal 58 7 2" xfId="15872" xr:uid="{00000000-0005-0000-0000-000056310000}"/>
    <cellStyle name="Normal 59" xfId="8038" xr:uid="{00000000-0005-0000-0000-000057310000}"/>
    <cellStyle name="Normal 59 2" xfId="8039" xr:uid="{00000000-0005-0000-0000-000058310000}"/>
    <cellStyle name="Normal 59 2 2" xfId="15873" xr:uid="{00000000-0005-0000-0000-000059310000}"/>
    <cellStyle name="Normal 59 3" xfId="8040" xr:uid="{00000000-0005-0000-0000-00005A310000}"/>
    <cellStyle name="Normal 59 3 2" xfId="15874" xr:uid="{00000000-0005-0000-0000-00005B310000}"/>
    <cellStyle name="Normal 59 4" xfId="8041" xr:uid="{00000000-0005-0000-0000-00005C310000}"/>
    <cellStyle name="Normal 59 4 2" xfId="15875" xr:uid="{00000000-0005-0000-0000-00005D310000}"/>
    <cellStyle name="Normal 59 5" xfId="8042" xr:uid="{00000000-0005-0000-0000-00005E310000}"/>
    <cellStyle name="Normal 59 5 2" xfId="15876" xr:uid="{00000000-0005-0000-0000-00005F310000}"/>
    <cellStyle name="Normal 59 6" xfId="8043" xr:uid="{00000000-0005-0000-0000-000060310000}"/>
    <cellStyle name="Normal 59 6 2" xfId="15877" xr:uid="{00000000-0005-0000-0000-000061310000}"/>
    <cellStyle name="Normal 59 7" xfId="8044" xr:uid="{00000000-0005-0000-0000-000062310000}"/>
    <cellStyle name="Normal 59 7 2" xfId="15878" xr:uid="{00000000-0005-0000-0000-000063310000}"/>
    <cellStyle name="Normal 6" xfId="56" xr:uid="{00000000-0005-0000-0000-000064310000}"/>
    <cellStyle name="Normal 6 10" xfId="8045" xr:uid="{00000000-0005-0000-0000-000065310000}"/>
    <cellStyle name="Normal 6 10 2" xfId="8046" xr:uid="{00000000-0005-0000-0000-000066310000}"/>
    <cellStyle name="Normal 6 11" xfId="8047" xr:uid="{00000000-0005-0000-0000-000067310000}"/>
    <cellStyle name="Normal 6 11 2" xfId="8048" xr:uid="{00000000-0005-0000-0000-000068310000}"/>
    <cellStyle name="Normal 6 12" xfId="8049" xr:uid="{00000000-0005-0000-0000-000069310000}"/>
    <cellStyle name="Normal 6 12 2" xfId="8050" xr:uid="{00000000-0005-0000-0000-00006A310000}"/>
    <cellStyle name="Normal 6 12 3" xfId="15879" xr:uid="{00000000-0005-0000-0000-00006B310000}"/>
    <cellStyle name="Normal 6 13" xfId="8051" xr:uid="{00000000-0005-0000-0000-00006C310000}"/>
    <cellStyle name="Normal 6 13 2" xfId="8052" xr:uid="{00000000-0005-0000-0000-00006D310000}"/>
    <cellStyle name="Normal 6 13 3" xfId="15880" xr:uid="{00000000-0005-0000-0000-00006E310000}"/>
    <cellStyle name="Normal 6 2" xfId="8053" xr:uid="{00000000-0005-0000-0000-00006F310000}"/>
    <cellStyle name="Normal 6 2 10" xfId="8054" xr:uid="{00000000-0005-0000-0000-000070310000}"/>
    <cellStyle name="Normal 6 2 10 2" xfId="8055" xr:uid="{00000000-0005-0000-0000-000071310000}"/>
    <cellStyle name="Normal 6 2 10 3" xfId="15881" xr:uid="{00000000-0005-0000-0000-000072310000}"/>
    <cellStyle name="Normal 6 2 11" xfId="15882" xr:uid="{00000000-0005-0000-0000-000073310000}"/>
    <cellStyle name="Normal 6 2 2" xfId="8056" xr:uid="{00000000-0005-0000-0000-000074310000}"/>
    <cellStyle name="Normal 6 2 2 10" xfId="8057" xr:uid="{00000000-0005-0000-0000-000075310000}"/>
    <cellStyle name="Normal 6 2 2 2" xfId="8058" xr:uid="{00000000-0005-0000-0000-000076310000}"/>
    <cellStyle name="Normal 6 2 2 2 2" xfId="8059" xr:uid="{00000000-0005-0000-0000-000077310000}"/>
    <cellStyle name="Normal 6 2 2 2 2 2" xfId="8060" xr:uid="{00000000-0005-0000-0000-000078310000}"/>
    <cellStyle name="Normal 6 2 2 2 2 2 2" xfId="8061" xr:uid="{00000000-0005-0000-0000-000079310000}"/>
    <cellStyle name="Normal 6 2 2 2 2 2 3" xfId="15883" xr:uid="{00000000-0005-0000-0000-00007A310000}"/>
    <cellStyle name="Normal 6 2 2 2 2 3" xfId="8062" xr:uid="{00000000-0005-0000-0000-00007B310000}"/>
    <cellStyle name="Normal 6 2 2 2 2 4" xfId="15884" xr:uid="{00000000-0005-0000-0000-00007C310000}"/>
    <cellStyle name="Normal 6 2 2 2 3" xfId="8063" xr:uid="{00000000-0005-0000-0000-00007D310000}"/>
    <cellStyle name="Normal 6 2 2 2 3 2" xfId="8064" xr:uid="{00000000-0005-0000-0000-00007E310000}"/>
    <cellStyle name="Normal 6 2 2 2 3 3" xfId="15885" xr:uid="{00000000-0005-0000-0000-00007F310000}"/>
    <cellStyle name="Normal 6 2 2 2 4" xfId="8065" xr:uid="{00000000-0005-0000-0000-000080310000}"/>
    <cellStyle name="Normal 6 2 2 2 5" xfId="15886" xr:uid="{00000000-0005-0000-0000-000081310000}"/>
    <cellStyle name="Normal 6 2 2 3" xfId="8066" xr:uid="{00000000-0005-0000-0000-000082310000}"/>
    <cellStyle name="Normal 6 2 2 3 2" xfId="8067" xr:uid="{00000000-0005-0000-0000-000083310000}"/>
    <cellStyle name="Normal 6 2 2 3 2 2" xfId="8068" xr:uid="{00000000-0005-0000-0000-000084310000}"/>
    <cellStyle name="Normal 6 2 2 3 2 3" xfId="15887" xr:uid="{00000000-0005-0000-0000-000085310000}"/>
    <cellStyle name="Normal 6 2 2 3 3" xfId="8069" xr:uid="{00000000-0005-0000-0000-000086310000}"/>
    <cellStyle name="Normal 6 2 2 3 4" xfId="15888" xr:uid="{00000000-0005-0000-0000-000087310000}"/>
    <cellStyle name="Normal 6 2 2 4" xfId="8070" xr:uid="{00000000-0005-0000-0000-000088310000}"/>
    <cellStyle name="Normal 6 2 2 4 2" xfId="8071" xr:uid="{00000000-0005-0000-0000-000089310000}"/>
    <cellStyle name="Normal 6 2 2 4 2 2" xfId="8072" xr:uid="{00000000-0005-0000-0000-00008A310000}"/>
    <cellStyle name="Normal 6 2 2 4 2 3" xfId="15889" xr:uid="{00000000-0005-0000-0000-00008B310000}"/>
    <cellStyle name="Normal 6 2 2 4 3" xfId="8073" xr:uid="{00000000-0005-0000-0000-00008C310000}"/>
    <cellStyle name="Normal 6 2 2 4 4" xfId="15890" xr:uid="{00000000-0005-0000-0000-00008D310000}"/>
    <cellStyle name="Normal 6 2 2 5" xfId="8074" xr:uid="{00000000-0005-0000-0000-00008E310000}"/>
    <cellStyle name="Normal 6 2 2 5 2" xfId="8075" xr:uid="{00000000-0005-0000-0000-00008F310000}"/>
    <cellStyle name="Normal 6 2 2 5 2 2" xfId="8076" xr:uid="{00000000-0005-0000-0000-000090310000}"/>
    <cellStyle name="Normal 6 2 2 5 2 3" xfId="15891" xr:uid="{00000000-0005-0000-0000-000091310000}"/>
    <cellStyle name="Normal 6 2 2 5 3" xfId="8077" xr:uid="{00000000-0005-0000-0000-000092310000}"/>
    <cellStyle name="Normal 6 2 2 5 4" xfId="15892" xr:uid="{00000000-0005-0000-0000-000093310000}"/>
    <cellStyle name="Normal 6 2 2 6" xfId="8078" xr:uid="{00000000-0005-0000-0000-000094310000}"/>
    <cellStyle name="Normal 6 2 2 6 2" xfId="8079" xr:uid="{00000000-0005-0000-0000-000095310000}"/>
    <cellStyle name="Normal 6 2 2 6 2 2" xfId="8080" xr:uid="{00000000-0005-0000-0000-000096310000}"/>
    <cellStyle name="Normal 6 2 2 6 2 3" xfId="15893" xr:uid="{00000000-0005-0000-0000-000097310000}"/>
    <cellStyle name="Normal 6 2 2 6 3" xfId="8081" xr:uid="{00000000-0005-0000-0000-000098310000}"/>
    <cellStyle name="Normal 6 2 2 6 4" xfId="15894" xr:uid="{00000000-0005-0000-0000-000099310000}"/>
    <cellStyle name="Normal 6 2 2 7" xfId="8082" xr:uid="{00000000-0005-0000-0000-00009A310000}"/>
    <cellStyle name="Normal 6 2 2 7 2" xfId="8083" xr:uid="{00000000-0005-0000-0000-00009B310000}"/>
    <cellStyle name="Normal 6 2 2 7 2 2" xfId="8084" xr:uid="{00000000-0005-0000-0000-00009C310000}"/>
    <cellStyle name="Normal 6 2 2 7 2 3" xfId="15895" xr:uid="{00000000-0005-0000-0000-00009D310000}"/>
    <cellStyle name="Normal 6 2 2 7 3" xfId="8085" xr:uid="{00000000-0005-0000-0000-00009E310000}"/>
    <cellStyle name="Normal 6 2 2 7 4" xfId="15896" xr:uid="{00000000-0005-0000-0000-00009F310000}"/>
    <cellStyle name="Normal 6 2 2 8" xfId="8086" xr:uid="{00000000-0005-0000-0000-0000A0310000}"/>
    <cellStyle name="Normal 6 2 2 8 2" xfId="8087" xr:uid="{00000000-0005-0000-0000-0000A1310000}"/>
    <cellStyle name="Normal 6 2 2 8 2 2" xfId="8088" xr:uid="{00000000-0005-0000-0000-0000A2310000}"/>
    <cellStyle name="Normal 6 2 2 8 2 3" xfId="15897" xr:uid="{00000000-0005-0000-0000-0000A3310000}"/>
    <cellStyle name="Normal 6 2 2 8 3" xfId="8089" xr:uid="{00000000-0005-0000-0000-0000A4310000}"/>
    <cellStyle name="Normal 6 2 2 8 4" xfId="15898" xr:uid="{00000000-0005-0000-0000-0000A5310000}"/>
    <cellStyle name="Normal 6 2 2 9" xfId="8090" xr:uid="{00000000-0005-0000-0000-0000A6310000}"/>
    <cellStyle name="Normal 6 2 2 9 2" xfId="8091" xr:uid="{00000000-0005-0000-0000-0000A7310000}"/>
    <cellStyle name="Normal 6 2 2 9 2 2" xfId="8092" xr:uid="{00000000-0005-0000-0000-0000A8310000}"/>
    <cellStyle name="Normal 6 2 2 9 2 3" xfId="15899" xr:uid="{00000000-0005-0000-0000-0000A9310000}"/>
    <cellStyle name="Normal 6 2 2 9 3" xfId="8093" xr:uid="{00000000-0005-0000-0000-0000AA310000}"/>
    <cellStyle name="Normal 6 2 2 9 4" xfId="15900" xr:uid="{00000000-0005-0000-0000-0000AB310000}"/>
    <cellStyle name="Normal 6 2 3" xfId="8094" xr:uid="{00000000-0005-0000-0000-0000AC310000}"/>
    <cellStyle name="Normal 6 2 3 2" xfId="8095" xr:uid="{00000000-0005-0000-0000-0000AD310000}"/>
    <cellStyle name="Normal 6 2 4" xfId="8096" xr:uid="{00000000-0005-0000-0000-0000AE310000}"/>
    <cellStyle name="Normal 6 2 4 2" xfId="8097" xr:uid="{00000000-0005-0000-0000-0000AF310000}"/>
    <cellStyle name="Normal 6 2 4 3" xfId="15901" xr:uid="{00000000-0005-0000-0000-0000B0310000}"/>
    <cellStyle name="Normal 6 2 5" xfId="8098" xr:uid="{00000000-0005-0000-0000-0000B1310000}"/>
    <cellStyle name="Normal 6 2 6" xfId="8099" xr:uid="{00000000-0005-0000-0000-0000B2310000}"/>
    <cellStyle name="Normal 6 2 7" xfId="8100" xr:uid="{00000000-0005-0000-0000-0000B3310000}"/>
    <cellStyle name="Normal 6 2 8" xfId="8101" xr:uid="{00000000-0005-0000-0000-0000B4310000}"/>
    <cellStyle name="Normal 6 2 9" xfId="8102" xr:uid="{00000000-0005-0000-0000-0000B5310000}"/>
    <cellStyle name="Normal 6 3" xfId="8103" xr:uid="{00000000-0005-0000-0000-0000B6310000}"/>
    <cellStyle name="Normal 6 3 2" xfId="8104" xr:uid="{00000000-0005-0000-0000-0000B7310000}"/>
    <cellStyle name="Normal 6 3 2 2" xfId="8105" xr:uid="{00000000-0005-0000-0000-0000B8310000}"/>
    <cellStyle name="Normal 6 3 2 2 2" xfId="8106" xr:uid="{00000000-0005-0000-0000-0000B9310000}"/>
    <cellStyle name="Normal 6 3 2 3" xfId="8107" xr:uid="{00000000-0005-0000-0000-0000BA310000}"/>
    <cellStyle name="Normal 6 3 2 4" xfId="15902" xr:uid="{00000000-0005-0000-0000-0000BB310000}"/>
    <cellStyle name="Normal 6 3 3" xfId="8108" xr:uid="{00000000-0005-0000-0000-0000BC310000}"/>
    <cellStyle name="Normal 6 3 3 2" xfId="8109" xr:uid="{00000000-0005-0000-0000-0000BD310000}"/>
    <cellStyle name="Normal 6 3 4" xfId="8110" xr:uid="{00000000-0005-0000-0000-0000BE310000}"/>
    <cellStyle name="Normal 6 4" xfId="8111" xr:uid="{00000000-0005-0000-0000-0000BF310000}"/>
    <cellStyle name="Normal 6 4 2" xfId="8112" xr:uid="{00000000-0005-0000-0000-0000C0310000}"/>
    <cellStyle name="Normal 6 5" xfId="8113" xr:uid="{00000000-0005-0000-0000-0000C1310000}"/>
    <cellStyle name="Normal 6 5 2" xfId="8114" xr:uid="{00000000-0005-0000-0000-0000C2310000}"/>
    <cellStyle name="Normal 6 6" xfId="8115" xr:uid="{00000000-0005-0000-0000-0000C3310000}"/>
    <cellStyle name="Normal 6 6 2" xfId="8116" xr:uid="{00000000-0005-0000-0000-0000C4310000}"/>
    <cellStyle name="Normal 6 7" xfId="8117" xr:uid="{00000000-0005-0000-0000-0000C5310000}"/>
    <cellStyle name="Normal 6 7 2" xfId="8118" xr:uid="{00000000-0005-0000-0000-0000C6310000}"/>
    <cellStyle name="Normal 6 8" xfId="8119" xr:uid="{00000000-0005-0000-0000-0000C7310000}"/>
    <cellStyle name="Normal 6 8 2" xfId="8120" xr:uid="{00000000-0005-0000-0000-0000C8310000}"/>
    <cellStyle name="Normal 6 9" xfId="8121" xr:uid="{00000000-0005-0000-0000-0000C9310000}"/>
    <cellStyle name="Normal 6 9 2" xfId="8122" xr:uid="{00000000-0005-0000-0000-0000CA310000}"/>
    <cellStyle name="Normal 6_Atmos Rebuttal Analyses" xfId="11333" xr:uid="{00000000-0005-0000-0000-0000CB310000}"/>
    <cellStyle name="Normal 60" xfId="8123" xr:uid="{00000000-0005-0000-0000-0000CC310000}"/>
    <cellStyle name="Normal 60 2" xfId="8124" xr:uid="{00000000-0005-0000-0000-0000CD310000}"/>
    <cellStyle name="Normal 60 2 2" xfId="15903" xr:uid="{00000000-0005-0000-0000-0000CE310000}"/>
    <cellStyle name="Normal 60 3" xfId="8125" xr:uid="{00000000-0005-0000-0000-0000CF310000}"/>
    <cellStyle name="Normal 60 3 2" xfId="15904" xr:uid="{00000000-0005-0000-0000-0000D0310000}"/>
    <cellStyle name="Normal 60 4" xfId="8126" xr:uid="{00000000-0005-0000-0000-0000D1310000}"/>
    <cellStyle name="Normal 60 4 2" xfId="15905" xr:uid="{00000000-0005-0000-0000-0000D2310000}"/>
    <cellStyle name="Normal 60 5" xfId="8127" xr:uid="{00000000-0005-0000-0000-0000D3310000}"/>
    <cellStyle name="Normal 60 5 2" xfId="15906" xr:uid="{00000000-0005-0000-0000-0000D4310000}"/>
    <cellStyle name="Normal 60 6" xfId="8128" xr:uid="{00000000-0005-0000-0000-0000D5310000}"/>
    <cellStyle name="Normal 60 6 2" xfId="15907" xr:uid="{00000000-0005-0000-0000-0000D6310000}"/>
    <cellStyle name="Normal 60 7" xfId="8129" xr:uid="{00000000-0005-0000-0000-0000D7310000}"/>
    <cellStyle name="Normal 60 7 2" xfId="15908" xr:uid="{00000000-0005-0000-0000-0000D8310000}"/>
    <cellStyle name="Normal 61" xfId="8130" xr:uid="{00000000-0005-0000-0000-0000D9310000}"/>
    <cellStyle name="Normal 61 2" xfId="8131" xr:uid="{00000000-0005-0000-0000-0000DA310000}"/>
    <cellStyle name="Normal 61 2 2" xfId="15909" xr:uid="{00000000-0005-0000-0000-0000DB310000}"/>
    <cellStyle name="Normal 61 3" xfId="8132" xr:uid="{00000000-0005-0000-0000-0000DC310000}"/>
    <cellStyle name="Normal 61 3 2" xfId="15910" xr:uid="{00000000-0005-0000-0000-0000DD310000}"/>
    <cellStyle name="Normal 61 4" xfId="8133" xr:uid="{00000000-0005-0000-0000-0000DE310000}"/>
    <cellStyle name="Normal 61 4 2" xfId="15911" xr:uid="{00000000-0005-0000-0000-0000DF310000}"/>
    <cellStyle name="Normal 61 5" xfId="8134" xr:uid="{00000000-0005-0000-0000-0000E0310000}"/>
    <cellStyle name="Normal 61 5 2" xfId="15912" xr:uid="{00000000-0005-0000-0000-0000E1310000}"/>
    <cellStyle name="Normal 61 6" xfId="8135" xr:uid="{00000000-0005-0000-0000-0000E2310000}"/>
    <cellStyle name="Normal 61 6 2" xfId="15913" xr:uid="{00000000-0005-0000-0000-0000E3310000}"/>
    <cellStyle name="Normal 61 7" xfId="8136" xr:uid="{00000000-0005-0000-0000-0000E4310000}"/>
    <cellStyle name="Normal 61 7 2" xfId="15914" xr:uid="{00000000-0005-0000-0000-0000E5310000}"/>
    <cellStyle name="Normal 62" xfId="8137" xr:uid="{00000000-0005-0000-0000-0000E6310000}"/>
    <cellStyle name="Normal 62 2" xfId="8138" xr:uid="{00000000-0005-0000-0000-0000E7310000}"/>
    <cellStyle name="Normal 62 2 2" xfId="15915" xr:uid="{00000000-0005-0000-0000-0000E8310000}"/>
    <cellStyle name="Normal 62 3" xfId="8139" xr:uid="{00000000-0005-0000-0000-0000E9310000}"/>
    <cellStyle name="Normal 62 3 2" xfId="15916" xr:uid="{00000000-0005-0000-0000-0000EA310000}"/>
    <cellStyle name="Normal 62 4" xfId="8140" xr:uid="{00000000-0005-0000-0000-0000EB310000}"/>
    <cellStyle name="Normal 62 4 2" xfId="15917" xr:uid="{00000000-0005-0000-0000-0000EC310000}"/>
    <cellStyle name="Normal 62 5" xfId="8141" xr:uid="{00000000-0005-0000-0000-0000ED310000}"/>
    <cellStyle name="Normal 62 5 2" xfId="15918" xr:uid="{00000000-0005-0000-0000-0000EE310000}"/>
    <cellStyle name="Normal 62 6" xfId="8142" xr:uid="{00000000-0005-0000-0000-0000EF310000}"/>
    <cellStyle name="Normal 62 6 2" xfId="15919" xr:uid="{00000000-0005-0000-0000-0000F0310000}"/>
    <cellStyle name="Normal 62 7" xfId="8143" xr:uid="{00000000-0005-0000-0000-0000F1310000}"/>
    <cellStyle name="Normal 62 7 2" xfId="15920" xr:uid="{00000000-0005-0000-0000-0000F2310000}"/>
    <cellStyle name="Normal 63" xfId="8144" xr:uid="{00000000-0005-0000-0000-0000F3310000}"/>
    <cellStyle name="Normal 63 2" xfId="8145" xr:uid="{00000000-0005-0000-0000-0000F4310000}"/>
    <cellStyle name="Normal 64" xfId="8146" xr:uid="{00000000-0005-0000-0000-0000F5310000}"/>
    <cellStyle name="Normal 64 2" xfId="8147" xr:uid="{00000000-0005-0000-0000-0000F6310000}"/>
    <cellStyle name="Normal 65" xfId="8148" xr:uid="{00000000-0005-0000-0000-0000F7310000}"/>
    <cellStyle name="Normal 65 2" xfId="8149" xr:uid="{00000000-0005-0000-0000-0000F8310000}"/>
    <cellStyle name="Normal 65 2 2" xfId="15921" xr:uid="{00000000-0005-0000-0000-0000F9310000}"/>
    <cellStyle name="Normal 65 3" xfId="8150" xr:uid="{00000000-0005-0000-0000-0000FA310000}"/>
    <cellStyle name="Normal 65 3 2" xfId="15922" xr:uid="{00000000-0005-0000-0000-0000FB310000}"/>
    <cellStyle name="Normal 65 4" xfId="8151" xr:uid="{00000000-0005-0000-0000-0000FC310000}"/>
    <cellStyle name="Normal 65 4 2" xfId="15923" xr:uid="{00000000-0005-0000-0000-0000FD310000}"/>
    <cellStyle name="Normal 66" xfId="8152" xr:uid="{00000000-0005-0000-0000-0000FE310000}"/>
    <cellStyle name="Normal 66 2" xfId="8153" xr:uid="{00000000-0005-0000-0000-0000FF310000}"/>
    <cellStyle name="Normal 66 2 2" xfId="8154" xr:uid="{00000000-0005-0000-0000-000000320000}"/>
    <cellStyle name="Normal 66 2 3" xfId="15924" xr:uid="{00000000-0005-0000-0000-000001320000}"/>
    <cellStyle name="Normal 66 3" xfId="8155" xr:uid="{00000000-0005-0000-0000-000002320000}"/>
    <cellStyle name="Normal 66 3 2" xfId="15925" xr:uid="{00000000-0005-0000-0000-000003320000}"/>
    <cellStyle name="Normal 66 4" xfId="8156" xr:uid="{00000000-0005-0000-0000-000004320000}"/>
    <cellStyle name="Normal 66 4 2" xfId="15926" xr:uid="{00000000-0005-0000-0000-000005320000}"/>
    <cellStyle name="Normal 67" xfId="8157" xr:uid="{00000000-0005-0000-0000-000006320000}"/>
    <cellStyle name="Normal 67 2" xfId="8158" xr:uid="{00000000-0005-0000-0000-000007320000}"/>
    <cellStyle name="Normal 67 2 2" xfId="8159" xr:uid="{00000000-0005-0000-0000-000008320000}"/>
    <cellStyle name="Normal 67 2 3" xfId="15927" xr:uid="{00000000-0005-0000-0000-000009320000}"/>
    <cellStyle name="Normal 67 3" xfId="8160" xr:uid="{00000000-0005-0000-0000-00000A320000}"/>
    <cellStyle name="Normal 67 3 2" xfId="15928" xr:uid="{00000000-0005-0000-0000-00000B320000}"/>
    <cellStyle name="Normal 67 4" xfId="8161" xr:uid="{00000000-0005-0000-0000-00000C320000}"/>
    <cellStyle name="Normal 67 4 2" xfId="15929" xr:uid="{00000000-0005-0000-0000-00000D320000}"/>
    <cellStyle name="Normal 68" xfId="8162" xr:uid="{00000000-0005-0000-0000-00000E320000}"/>
    <cellStyle name="Normal 68 2" xfId="8163" xr:uid="{00000000-0005-0000-0000-00000F320000}"/>
    <cellStyle name="Normal 68 2 2" xfId="15930" xr:uid="{00000000-0005-0000-0000-000010320000}"/>
    <cellStyle name="Normal 68 3" xfId="8164" xr:uid="{00000000-0005-0000-0000-000011320000}"/>
    <cellStyle name="Normal 68 3 2" xfId="15931" xr:uid="{00000000-0005-0000-0000-000012320000}"/>
    <cellStyle name="Normal 68 4" xfId="8165" xr:uid="{00000000-0005-0000-0000-000013320000}"/>
    <cellStyle name="Normal 68 4 2" xfId="15932" xr:uid="{00000000-0005-0000-0000-000014320000}"/>
    <cellStyle name="Normal 69" xfId="8166" xr:uid="{00000000-0005-0000-0000-000015320000}"/>
    <cellStyle name="Normal 69 2" xfId="8167" xr:uid="{00000000-0005-0000-0000-000016320000}"/>
    <cellStyle name="Normal 7" xfId="127" xr:uid="{00000000-0005-0000-0000-000017320000}"/>
    <cellStyle name="Normal 7 10" xfId="8168" xr:uid="{00000000-0005-0000-0000-000018320000}"/>
    <cellStyle name="Normal 7 10 2" xfId="15933" xr:uid="{00000000-0005-0000-0000-000019320000}"/>
    <cellStyle name="Normal 7 11" xfId="8169" xr:uid="{00000000-0005-0000-0000-00001A320000}"/>
    <cellStyle name="Normal 7 11 2" xfId="15934" xr:uid="{00000000-0005-0000-0000-00001B320000}"/>
    <cellStyle name="Normal 7 12" xfId="8170" xr:uid="{00000000-0005-0000-0000-00001C320000}"/>
    <cellStyle name="Normal 7 12 2" xfId="15935" xr:uid="{00000000-0005-0000-0000-00001D320000}"/>
    <cellStyle name="Normal 7 13" xfId="8171" xr:uid="{00000000-0005-0000-0000-00001E320000}"/>
    <cellStyle name="Normal 7 13 2" xfId="15936" xr:uid="{00000000-0005-0000-0000-00001F320000}"/>
    <cellStyle name="Normal 7 14" xfId="8172" xr:uid="{00000000-0005-0000-0000-000020320000}"/>
    <cellStyle name="Normal 7 14 2" xfId="15937" xr:uid="{00000000-0005-0000-0000-000021320000}"/>
    <cellStyle name="Normal 7 15" xfId="8173" xr:uid="{00000000-0005-0000-0000-000022320000}"/>
    <cellStyle name="Normal 7 15 2" xfId="15938" xr:uid="{00000000-0005-0000-0000-000023320000}"/>
    <cellStyle name="Normal 7 16" xfId="8174" xr:uid="{00000000-0005-0000-0000-000024320000}"/>
    <cellStyle name="Normal 7 16 2" xfId="15939" xr:uid="{00000000-0005-0000-0000-000025320000}"/>
    <cellStyle name="Normal 7 17" xfId="8175" xr:uid="{00000000-0005-0000-0000-000026320000}"/>
    <cellStyle name="Normal 7 17 2" xfId="15940" xr:uid="{00000000-0005-0000-0000-000027320000}"/>
    <cellStyle name="Normal 7 18" xfId="8176" xr:uid="{00000000-0005-0000-0000-000028320000}"/>
    <cellStyle name="Normal 7 18 2" xfId="15941" xr:uid="{00000000-0005-0000-0000-000029320000}"/>
    <cellStyle name="Normal 7 19" xfId="8177" xr:uid="{00000000-0005-0000-0000-00002A320000}"/>
    <cellStyle name="Normal 7 19 2" xfId="15942" xr:uid="{00000000-0005-0000-0000-00002B320000}"/>
    <cellStyle name="Normal 7 2" xfId="8178" xr:uid="{00000000-0005-0000-0000-00002C320000}"/>
    <cellStyle name="Normal 7 2 2" xfId="8179" xr:uid="{00000000-0005-0000-0000-00002D320000}"/>
    <cellStyle name="Normal 7 2 2 2" xfId="8180" xr:uid="{00000000-0005-0000-0000-00002E320000}"/>
    <cellStyle name="Normal 7 2 2 2 2" xfId="8181" xr:uid="{00000000-0005-0000-0000-00002F320000}"/>
    <cellStyle name="Normal 7 2 2 2 2 2" xfId="8182" xr:uid="{00000000-0005-0000-0000-000030320000}"/>
    <cellStyle name="Normal 7 2 2 2 3" xfId="8183" xr:uid="{00000000-0005-0000-0000-000031320000}"/>
    <cellStyle name="Normal 7 2 2 3" xfId="8184" xr:uid="{00000000-0005-0000-0000-000032320000}"/>
    <cellStyle name="Normal 7 2 2 3 2" xfId="8185" xr:uid="{00000000-0005-0000-0000-000033320000}"/>
    <cellStyle name="Normal 7 2 2 4" xfId="8186" xr:uid="{00000000-0005-0000-0000-000034320000}"/>
    <cellStyle name="Normal 7 2 2 4 2" xfId="8187" xr:uid="{00000000-0005-0000-0000-000035320000}"/>
    <cellStyle name="Normal 7 2 2 5" xfId="8188" xr:uid="{00000000-0005-0000-0000-000036320000}"/>
    <cellStyle name="Normal 7 2 2 5 2" xfId="8189" xr:uid="{00000000-0005-0000-0000-000037320000}"/>
    <cellStyle name="Normal 7 2 2 6" xfId="8190" xr:uid="{00000000-0005-0000-0000-000038320000}"/>
    <cellStyle name="Normal 7 2 3" xfId="8191" xr:uid="{00000000-0005-0000-0000-000039320000}"/>
    <cellStyle name="Normal 7 2 3 2" xfId="8192" xr:uid="{00000000-0005-0000-0000-00003A320000}"/>
    <cellStyle name="Normal 7 2 4" xfId="8193" xr:uid="{00000000-0005-0000-0000-00003B320000}"/>
    <cellStyle name="Normal 7 2 4 2" xfId="8194" xr:uid="{00000000-0005-0000-0000-00003C320000}"/>
    <cellStyle name="Normal 7 2 5" xfId="8195" xr:uid="{00000000-0005-0000-0000-00003D320000}"/>
    <cellStyle name="Normal 7 2 5 2" xfId="8196" xr:uid="{00000000-0005-0000-0000-00003E320000}"/>
    <cellStyle name="Normal 7 2 6" xfId="8197" xr:uid="{00000000-0005-0000-0000-00003F320000}"/>
    <cellStyle name="Normal 7 2 6 2" xfId="8198" xr:uid="{00000000-0005-0000-0000-000040320000}"/>
    <cellStyle name="Normal 7 2 7" xfId="8199" xr:uid="{00000000-0005-0000-0000-000041320000}"/>
    <cellStyle name="Normal 7 2 7 2" xfId="8200" xr:uid="{00000000-0005-0000-0000-000042320000}"/>
    <cellStyle name="Normal 7 2 8" xfId="8201" xr:uid="{00000000-0005-0000-0000-000043320000}"/>
    <cellStyle name="Normal 7 2 9" xfId="8202" xr:uid="{00000000-0005-0000-0000-000044320000}"/>
    <cellStyle name="Normal 7 20" xfId="8203" xr:uid="{00000000-0005-0000-0000-000045320000}"/>
    <cellStyle name="Normal 7 20 2" xfId="15943" xr:uid="{00000000-0005-0000-0000-000046320000}"/>
    <cellStyle name="Normal 7 21" xfId="8204" xr:uid="{00000000-0005-0000-0000-000047320000}"/>
    <cellStyle name="Normal 7 21 2" xfId="15944" xr:uid="{00000000-0005-0000-0000-000048320000}"/>
    <cellStyle name="Normal 7 22" xfId="8205" xr:uid="{00000000-0005-0000-0000-000049320000}"/>
    <cellStyle name="Normal 7 22 2" xfId="15945" xr:uid="{00000000-0005-0000-0000-00004A320000}"/>
    <cellStyle name="Normal 7 23" xfId="8206" xr:uid="{00000000-0005-0000-0000-00004B320000}"/>
    <cellStyle name="Normal 7 23 2" xfId="15946" xr:uid="{00000000-0005-0000-0000-00004C320000}"/>
    <cellStyle name="Normal 7 24" xfId="8207" xr:uid="{00000000-0005-0000-0000-00004D320000}"/>
    <cellStyle name="Normal 7 24 2" xfId="15947" xr:uid="{00000000-0005-0000-0000-00004E320000}"/>
    <cellStyle name="Normal 7 25" xfId="8208" xr:uid="{00000000-0005-0000-0000-00004F320000}"/>
    <cellStyle name="Normal 7 25 2" xfId="15948" xr:uid="{00000000-0005-0000-0000-000050320000}"/>
    <cellStyle name="Normal 7 26" xfId="8209" xr:uid="{00000000-0005-0000-0000-000051320000}"/>
    <cellStyle name="Normal 7 26 2" xfId="15949" xr:uid="{00000000-0005-0000-0000-000052320000}"/>
    <cellStyle name="Normal 7 27" xfId="8210" xr:uid="{00000000-0005-0000-0000-000053320000}"/>
    <cellStyle name="Normal 7 27 2" xfId="15950" xr:uid="{00000000-0005-0000-0000-000054320000}"/>
    <cellStyle name="Normal 7 28" xfId="8211" xr:uid="{00000000-0005-0000-0000-000055320000}"/>
    <cellStyle name="Normal 7 28 2" xfId="15951" xr:uid="{00000000-0005-0000-0000-000056320000}"/>
    <cellStyle name="Normal 7 29" xfId="8212" xr:uid="{00000000-0005-0000-0000-000057320000}"/>
    <cellStyle name="Normal 7 29 2" xfId="15952" xr:uid="{00000000-0005-0000-0000-000058320000}"/>
    <cellStyle name="Normal 7 3" xfId="8213" xr:uid="{00000000-0005-0000-0000-000059320000}"/>
    <cellStyle name="Normal 7 3 2" xfId="8214" xr:uid="{00000000-0005-0000-0000-00005A320000}"/>
    <cellStyle name="Normal 7 3 2 2" xfId="8215" xr:uid="{00000000-0005-0000-0000-00005B320000}"/>
    <cellStyle name="Normal 7 3 3" xfId="8216" xr:uid="{00000000-0005-0000-0000-00005C320000}"/>
    <cellStyle name="Normal 7 3 4" xfId="15953" xr:uid="{00000000-0005-0000-0000-00005D320000}"/>
    <cellStyle name="Normal 7 30" xfId="8217" xr:uid="{00000000-0005-0000-0000-00005E320000}"/>
    <cellStyle name="Normal 7 30 2" xfId="15954" xr:uid="{00000000-0005-0000-0000-00005F320000}"/>
    <cellStyle name="Normal 7 31" xfId="8218" xr:uid="{00000000-0005-0000-0000-000060320000}"/>
    <cellStyle name="Normal 7 31 2" xfId="15955" xr:uid="{00000000-0005-0000-0000-000061320000}"/>
    <cellStyle name="Normal 7 32" xfId="8219" xr:uid="{00000000-0005-0000-0000-000062320000}"/>
    <cellStyle name="Normal 7 32 2" xfId="15956" xr:uid="{00000000-0005-0000-0000-000063320000}"/>
    <cellStyle name="Normal 7 33" xfId="8220" xr:uid="{00000000-0005-0000-0000-000064320000}"/>
    <cellStyle name="Normal 7 33 2" xfId="15957" xr:uid="{00000000-0005-0000-0000-000065320000}"/>
    <cellStyle name="Normal 7 34" xfId="8221" xr:uid="{00000000-0005-0000-0000-000066320000}"/>
    <cellStyle name="Normal 7 34 2" xfId="15958" xr:uid="{00000000-0005-0000-0000-000067320000}"/>
    <cellStyle name="Normal 7 35" xfId="8222" xr:uid="{00000000-0005-0000-0000-000068320000}"/>
    <cellStyle name="Normal 7 35 2" xfId="15959" xr:uid="{00000000-0005-0000-0000-000069320000}"/>
    <cellStyle name="Normal 7 36" xfId="8223" xr:uid="{00000000-0005-0000-0000-00006A320000}"/>
    <cellStyle name="Normal 7 36 2" xfId="15960" xr:uid="{00000000-0005-0000-0000-00006B320000}"/>
    <cellStyle name="Normal 7 37" xfId="8224" xr:uid="{00000000-0005-0000-0000-00006C320000}"/>
    <cellStyle name="Normal 7 37 2" xfId="15961" xr:uid="{00000000-0005-0000-0000-00006D320000}"/>
    <cellStyle name="Normal 7 38" xfId="8225" xr:uid="{00000000-0005-0000-0000-00006E320000}"/>
    <cellStyle name="Normal 7 38 2" xfId="15962" xr:uid="{00000000-0005-0000-0000-00006F320000}"/>
    <cellStyle name="Normal 7 39" xfId="8226" xr:uid="{00000000-0005-0000-0000-000070320000}"/>
    <cellStyle name="Normal 7 39 2" xfId="8227" xr:uid="{00000000-0005-0000-0000-000071320000}"/>
    <cellStyle name="Normal 7 4" xfId="8228" xr:uid="{00000000-0005-0000-0000-000072320000}"/>
    <cellStyle name="Normal 7 4 2" xfId="8229" xr:uid="{00000000-0005-0000-0000-000073320000}"/>
    <cellStyle name="Normal 7 4 2 2" xfId="15963" xr:uid="{00000000-0005-0000-0000-000074320000}"/>
    <cellStyle name="Normal 7 4 3" xfId="15964" xr:uid="{00000000-0005-0000-0000-000075320000}"/>
    <cellStyle name="Normal 7 4 4" xfId="15965" xr:uid="{00000000-0005-0000-0000-000076320000}"/>
    <cellStyle name="Normal 7 4 5" xfId="15966" xr:uid="{00000000-0005-0000-0000-000077320000}"/>
    <cellStyle name="Normal 7 40" xfId="8230" xr:uid="{00000000-0005-0000-0000-000078320000}"/>
    <cellStyle name="Normal 7 40 2" xfId="8231" xr:uid="{00000000-0005-0000-0000-000079320000}"/>
    <cellStyle name="Normal 7 41" xfId="8232" xr:uid="{00000000-0005-0000-0000-00007A320000}"/>
    <cellStyle name="Normal 7 41 2" xfId="15967" xr:uid="{00000000-0005-0000-0000-00007B320000}"/>
    <cellStyle name="Normal 7 42" xfId="8233" xr:uid="{00000000-0005-0000-0000-00007C320000}"/>
    <cellStyle name="Normal 7 42 2" xfId="15968" xr:uid="{00000000-0005-0000-0000-00007D320000}"/>
    <cellStyle name="Normal 7 43" xfId="8234" xr:uid="{00000000-0005-0000-0000-00007E320000}"/>
    <cellStyle name="Normal 7 43 2" xfId="15969" xr:uid="{00000000-0005-0000-0000-00007F320000}"/>
    <cellStyle name="Normal 7 44" xfId="8235" xr:uid="{00000000-0005-0000-0000-000080320000}"/>
    <cellStyle name="Normal 7 44 2" xfId="15970" xr:uid="{00000000-0005-0000-0000-000081320000}"/>
    <cellStyle name="Normal 7 45" xfId="8236" xr:uid="{00000000-0005-0000-0000-000082320000}"/>
    <cellStyle name="Normal 7 45 2" xfId="15971" xr:uid="{00000000-0005-0000-0000-000083320000}"/>
    <cellStyle name="Normal 7 46" xfId="8237" xr:uid="{00000000-0005-0000-0000-000084320000}"/>
    <cellStyle name="Normal 7 46 2" xfId="15972" xr:uid="{00000000-0005-0000-0000-000085320000}"/>
    <cellStyle name="Normal 7 47" xfId="8238" xr:uid="{00000000-0005-0000-0000-000086320000}"/>
    <cellStyle name="Normal 7 47 2" xfId="15973" xr:uid="{00000000-0005-0000-0000-000087320000}"/>
    <cellStyle name="Normal 7 48" xfId="8239" xr:uid="{00000000-0005-0000-0000-000088320000}"/>
    <cellStyle name="Normal 7 48 2" xfId="15974" xr:uid="{00000000-0005-0000-0000-000089320000}"/>
    <cellStyle name="Normal 7 49" xfId="8240" xr:uid="{00000000-0005-0000-0000-00008A320000}"/>
    <cellStyle name="Normal 7 49 2" xfId="15975" xr:uid="{00000000-0005-0000-0000-00008B320000}"/>
    <cellStyle name="Normal 7 5" xfId="8241" xr:uid="{00000000-0005-0000-0000-00008C320000}"/>
    <cellStyle name="Normal 7 5 2" xfId="8242" xr:uid="{00000000-0005-0000-0000-00008D320000}"/>
    <cellStyle name="Normal 7 5 2 2" xfId="15976" xr:uid="{00000000-0005-0000-0000-00008E320000}"/>
    <cellStyle name="Normal 7 5 3" xfId="15977" xr:uid="{00000000-0005-0000-0000-00008F320000}"/>
    <cellStyle name="Normal 7 5 4" xfId="15978" xr:uid="{00000000-0005-0000-0000-000090320000}"/>
    <cellStyle name="Normal 7 5 5" xfId="15979" xr:uid="{00000000-0005-0000-0000-000091320000}"/>
    <cellStyle name="Normal 7 50" xfId="8243" xr:uid="{00000000-0005-0000-0000-000092320000}"/>
    <cellStyle name="Normal 7 50 2" xfId="15980" xr:uid="{00000000-0005-0000-0000-000093320000}"/>
    <cellStyle name="Normal 7 51" xfId="8244" xr:uid="{00000000-0005-0000-0000-000094320000}"/>
    <cellStyle name="Normal 7 51 2" xfId="15981" xr:uid="{00000000-0005-0000-0000-000095320000}"/>
    <cellStyle name="Normal 7 52" xfId="8245" xr:uid="{00000000-0005-0000-0000-000096320000}"/>
    <cellStyle name="Normal 7 52 2" xfId="15982" xr:uid="{00000000-0005-0000-0000-000097320000}"/>
    <cellStyle name="Normal 7 53" xfId="8246" xr:uid="{00000000-0005-0000-0000-000098320000}"/>
    <cellStyle name="Normal 7 53 2" xfId="15983" xr:uid="{00000000-0005-0000-0000-000099320000}"/>
    <cellStyle name="Normal 7 54" xfId="8247" xr:uid="{00000000-0005-0000-0000-00009A320000}"/>
    <cellStyle name="Normal 7 54 2" xfId="15984" xr:uid="{00000000-0005-0000-0000-00009B320000}"/>
    <cellStyle name="Normal 7 55" xfId="8248" xr:uid="{00000000-0005-0000-0000-00009C320000}"/>
    <cellStyle name="Normal 7 55 2" xfId="15985" xr:uid="{00000000-0005-0000-0000-00009D320000}"/>
    <cellStyle name="Normal 7 56" xfId="8249" xr:uid="{00000000-0005-0000-0000-00009E320000}"/>
    <cellStyle name="Normal 7 56 2" xfId="15986" xr:uid="{00000000-0005-0000-0000-00009F320000}"/>
    <cellStyle name="Normal 7 57" xfId="8250" xr:uid="{00000000-0005-0000-0000-0000A0320000}"/>
    <cellStyle name="Normal 7 57 2" xfId="15987" xr:uid="{00000000-0005-0000-0000-0000A1320000}"/>
    <cellStyle name="Normal 7 58" xfId="8251" xr:uid="{00000000-0005-0000-0000-0000A2320000}"/>
    <cellStyle name="Normal 7 58 2" xfId="15988" xr:uid="{00000000-0005-0000-0000-0000A3320000}"/>
    <cellStyle name="Normal 7 59" xfId="8252" xr:uid="{00000000-0005-0000-0000-0000A4320000}"/>
    <cellStyle name="Normal 7 59 2" xfId="15989" xr:uid="{00000000-0005-0000-0000-0000A5320000}"/>
    <cellStyle name="Normal 7 6" xfId="8253" xr:uid="{00000000-0005-0000-0000-0000A6320000}"/>
    <cellStyle name="Normal 7 6 2" xfId="8254" xr:uid="{00000000-0005-0000-0000-0000A7320000}"/>
    <cellStyle name="Normal 7 6 2 2" xfId="15990" xr:uid="{00000000-0005-0000-0000-0000A8320000}"/>
    <cellStyle name="Normal 7 6 3" xfId="15991" xr:uid="{00000000-0005-0000-0000-0000A9320000}"/>
    <cellStyle name="Normal 7 6 4" xfId="15992" xr:uid="{00000000-0005-0000-0000-0000AA320000}"/>
    <cellStyle name="Normal 7 6 5" xfId="15993" xr:uid="{00000000-0005-0000-0000-0000AB320000}"/>
    <cellStyle name="Normal 7 60" xfId="8255" xr:uid="{00000000-0005-0000-0000-0000AC320000}"/>
    <cellStyle name="Normal 7 60 2" xfId="15994" xr:uid="{00000000-0005-0000-0000-0000AD320000}"/>
    <cellStyle name="Normal 7 61" xfId="8256" xr:uid="{00000000-0005-0000-0000-0000AE320000}"/>
    <cellStyle name="Normal 7 61 2" xfId="15995" xr:uid="{00000000-0005-0000-0000-0000AF320000}"/>
    <cellStyle name="Normal 7 62" xfId="8257" xr:uid="{00000000-0005-0000-0000-0000B0320000}"/>
    <cellStyle name="Normal 7 62 2" xfId="15996" xr:uid="{00000000-0005-0000-0000-0000B1320000}"/>
    <cellStyle name="Normal 7 63" xfId="8258" xr:uid="{00000000-0005-0000-0000-0000B2320000}"/>
    <cellStyle name="Normal 7 63 2" xfId="15997" xr:uid="{00000000-0005-0000-0000-0000B3320000}"/>
    <cellStyle name="Normal 7 64" xfId="8259" xr:uid="{00000000-0005-0000-0000-0000B4320000}"/>
    <cellStyle name="Normal 7 64 2" xfId="15998" xr:uid="{00000000-0005-0000-0000-0000B5320000}"/>
    <cellStyle name="Normal 7 65" xfId="8260" xr:uid="{00000000-0005-0000-0000-0000B6320000}"/>
    <cellStyle name="Normal 7 65 2" xfId="15999" xr:uid="{00000000-0005-0000-0000-0000B7320000}"/>
    <cellStyle name="Normal 7 66" xfId="8261" xr:uid="{00000000-0005-0000-0000-0000B8320000}"/>
    <cellStyle name="Normal 7 66 2" xfId="16000" xr:uid="{00000000-0005-0000-0000-0000B9320000}"/>
    <cellStyle name="Normal 7 67" xfId="8262" xr:uid="{00000000-0005-0000-0000-0000BA320000}"/>
    <cellStyle name="Normal 7 67 2" xfId="16001" xr:uid="{00000000-0005-0000-0000-0000BB320000}"/>
    <cellStyle name="Normal 7 68" xfId="8263" xr:uid="{00000000-0005-0000-0000-0000BC320000}"/>
    <cellStyle name="Normal 7 68 2" xfId="16002" xr:uid="{00000000-0005-0000-0000-0000BD320000}"/>
    <cellStyle name="Normal 7 69" xfId="8264" xr:uid="{00000000-0005-0000-0000-0000BE320000}"/>
    <cellStyle name="Normal 7 69 2" xfId="16003" xr:uid="{00000000-0005-0000-0000-0000BF320000}"/>
    <cellStyle name="Normal 7 7" xfId="8265" xr:uid="{00000000-0005-0000-0000-0000C0320000}"/>
    <cellStyle name="Normal 7 7 2" xfId="8266" xr:uid="{00000000-0005-0000-0000-0000C1320000}"/>
    <cellStyle name="Normal 7 7 2 2" xfId="16004" xr:uid="{00000000-0005-0000-0000-0000C2320000}"/>
    <cellStyle name="Normal 7 7 3" xfId="16005" xr:uid="{00000000-0005-0000-0000-0000C3320000}"/>
    <cellStyle name="Normal 7 7 4" xfId="16006" xr:uid="{00000000-0005-0000-0000-0000C4320000}"/>
    <cellStyle name="Normal 7 7 5" xfId="16007" xr:uid="{00000000-0005-0000-0000-0000C5320000}"/>
    <cellStyle name="Normal 7 70" xfId="8267" xr:uid="{00000000-0005-0000-0000-0000C6320000}"/>
    <cellStyle name="Normal 7 70 2" xfId="16008" xr:uid="{00000000-0005-0000-0000-0000C7320000}"/>
    <cellStyle name="Normal 7 71" xfId="8268" xr:uid="{00000000-0005-0000-0000-0000C8320000}"/>
    <cellStyle name="Normal 7 71 2" xfId="16009" xr:uid="{00000000-0005-0000-0000-0000C9320000}"/>
    <cellStyle name="Normal 7 72" xfId="8269" xr:uid="{00000000-0005-0000-0000-0000CA320000}"/>
    <cellStyle name="Normal 7 72 2" xfId="16010" xr:uid="{00000000-0005-0000-0000-0000CB320000}"/>
    <cellStyle name="Normal 7 73" xfId="8270" xr:uid="{00000000-0005-0000-0000-0000CC320000}"/>
    <cellStyle name="Normal 7 73 2" xfId="16011" xr:uid="{00000000-0005-0000-0000-0000CD320000}"/>
    <cellStyle name="Normal 7 74" xfId="8271" xr:uid="{00000000-0005-0000-0000-0000CE320000}"/>
    <cellStyle name="Normal 7 74 2" xfId="16012" xr:uid="{00000000-0005-0000-0000-0000CF320000}"/>
    <cellStyle name="Normal 7 75" xfId="8272" xr:uid="{00000000-0005-0000-0000-0000D0320000}"/>
    <cellStyle name="Normal 7 75 2" xfId="16013" xr:uid="{00000000-0005-0000-0000-0000D1320000}"/>
    <cellStyle name="Normal 7 76" xfId="8273" xr:uid="{00000000-0005-0000-0000-0000D2320000}"/>
    <cellStyle name="Normal 7 76 2" xfId="16014" xr:uid="{00000000-0005-0000-0000-0000D3320000}"/>
    <cellStyle name="Normal 7 77" xfId="8274" xr:uid="{00000000-0005-0000-0000-0000D4320000}"/>
    <cellStyle name="Normal 7 77 2" xfId="16015" xr:uid="{00000000-0005-0000-0000-0000D5320000}"/>
    <cellStyle name="Normal 7 78" xfId="8275" xr:uid="{00000000-0005-0000-0000-0000D6320000}"/>
    <cellStyle name="Normal 7 78 2" xfId="16016" xr:uid="{00000000-0005-0000-0000-0000D7320000}"/>
    <cellStyle name="Normal 7 79" xfId="8276" xr:uid="{00000000-0005-0000-0000-0000D8320000}"/>
    <cellStyle name="Normal 7 79 2" xfId="16017" xr:uid="{00000000-0005-0000-0000-0000D9320000}"/>
    <cellStyle name="Normal 7 8" xfId="8277" xr:uid="{00000000-0005-0000-0000-0000DA320000}"/>
    <cellStyle name="Normal 7 8 2" xfId="8278" xr:uid="{00000000-0005-0000-0000-0000DB320000}"/>
    <cellStyle name="Normal 7 8 2 2" xfId="16018" xr:uid="{00000000-0005-0000-0000-0000DC320000}"/>
    <cellStyle name="Normal 7 8 3" xfId="16019" xr:uid="{00000000-0005-0000-0000-0000DD320000}"/>
    <cellStyle name="Normal 7 8 4" xfId="16020" xr:uid="{00000000-0005-0000-0000-0000DE320000}"/>
    <cellStyle name="Normal 7 8 5" xfId="16021" xr:uid="{00000000-0005-0000-0000-0000DF320000}"/>
    <cellStyle name="Normal 7 80" xfId="8279" xr:uid="{00000000-0005-0000-0000-0000E0320000}"/>
    <cellStyle name="Normal 7 80 2" xfId="16022" xr:uid="{00000000-0005-0000-0000-0000E1320000}"/>
    <cellStyle name="Normal 7 81" xfId="8280" xr:uid="{00000000-0005-0000-0000-0000E2320000}"/>
    <cellStyle name="Normal 7 81 2" xfId="16023" xr:uid="{00000000-0005-0000-0000-0000E3320000}"/>
    <cellStyle name="Normal 7 82" xfId="8281" xr:uid="{00000000-0005-0000-0000-0000E4320000}"/>
    <cellStyle name="Normal 7 82 2" xfId="16024" xr:uid="{00000000-0005-0000-0000-0000E5320000}"/>
    <cellStyle name="Normal 7 83" xfId="8282" xr:uid="{00000000-0005-0000-0000-0000E6320000}"/>
    <cellStyle name="Normal 7 83 2" xfId="16025" xr:uid="{00000000-0005-0000-0000-0000E7320000}"/>
    <cellStyle name="Normal 7 84" xfId="8283" xr:uid="{00000000-0005-0000-0000-0000E8320000}"/>
    <cellStyle name="Normal 7 84 2" xfId="16026" xr:uid="{00000000-0005-0000-0000-0000E9320000}"/>
    <cellStyle name="Normal 7 85" xfId="8284" xr:uid="{00000000-0005-0000-0000-0000EA320000}"/>
    <cellStyle name="Normal 7 85 2" xfId="16027" xr:uid="{00000000-0005-0000-0000-0000EB320000}"/>
    <cellStyle name="Normal 7 86" xfId="8285" xr:uid="{00000000-0005-0000-0000-0000EC320000}"/>
    <cellStyle name="Normal 7 86 2" xfId="16028" xr:uid="{00000000-0005-0000-0000-0000ED320000}"/>
    <cellStyle name="Normal 7 87" xfId="8286" xr:uid="{00000000-0005-0000-0000-0000EE320000}"/>
    <cellStyle name="Normal 7 87 2" xfId="16029" xr:uid="{00000000-0005-0000-0000-0000EF320000}"/>
    <cellStyle name="Normal 7 88" xfId="8287" xr:uid="{00000000-0005-0000-0000-0000F0320000}"/>
    <cellStyle name="Normal 7 88 2" xfId="16030" xr:uid="{00000000-0005-0000-0000-0000F1320000}"/>
    <cellStyle name="Normal 7 89" xfId="8288" xr:uid="{00000000-0005-0000-0000-0000F2320000}"/>
    <cellStyle name="Normal 7 89 2" xfId="16031" xr:uid="{00000000-0005-0000-0000-0000F3320000}"/>
    <cellStyle name="Normal 7 9" xfId="8289" xr:uid="{00000000-0005-0000-0000-0000F4320000}"/>
    <cellStyle name="Normal 7 9 2" xfId="8290" xr:uid="{00000000-0005-0000-0000-0000F5320000}"/>
    <cellStyle name="Normal 7 9 2 2" xfId="8291" xr:uid="{00000000-0005-0000-0000-0000F6320000}"/>
    <cellStyle name="Normal 7 9 3" xfId="8292" xr:uid="{00000000-0005-0000-0000-0000F7320000}"/>
    <cellStyle name="Normal 7 9 3 2" xfId="8293" xr:uid="{00000000-0005-0000-0000-0000F8320000}"/>
    <cellStyle name="Normal 7 9 4" xfId="8294" xr:uid="{00000000-0005-0000-0000-0000F9320000}"/>
    <cellStyle name="Normal 7 9 5" xfId="16032" xr:uid="{00000000-0005-0000-0000-0000FA320000}"/>
    <cellStyle name="Normal 7 90" xfId="8295" xr:uid="{00000000-0005-0000-0000-0000FB320000}"/>
    <cellStyle name="Normal 7 90 2" xfId="16033" xr:uid="{00000000-0005-0000-0000-0000FC320000}"/>
    <cellStyle name="Normal 7 91" xfId="8296" xr:uid="{00000000-0005-0000-0000-0000FD320000}"/>
    <cellStyle name="Normal 7 91 2" xfId="16034" xr:uid="{00000000-0005-0000-0000-0000FE320000}"/>
    <cellStyle name="Normal 7 92" xfId="8297" xr:uid="{00000000-0005-0000-0000-0000FF320000}"/>
    <cellStyle name="Normal 7 92 2" xfId="8298" xr:uid="{00000000-0005-0000-0000-000000330000}"/>
    <cellStyle name="Normal 7 93" xfId="8299" xr:uid="{00000000-0005-0000-0000-000001330000}"/>
    <cellStyle name="Normal 7 93 2" xfId="16035" xr:uid="{00000000-0005-0000-0000-000002330000}"/>
    <cellStyle name="Normal 7 94" xfId="16036" xr:uid="{00000000-0005-0000-0000-000003330000}"/>
    <cellStyle name="Normal 7 94 2" xfId="16902" xr:uid="{00000000-0005-0000-0000-000004330000}"/>
    <cellStyle name="Normal 7_Avera Rebuttal Analyses" xfId="11334" xr:uid="{00000000-0005-0000-0000-000005330000}"/>
    <cellStyle name="Normal 70" xfId="8300" xr:uid="{00000000-0005-0000-0000-000006330000}"/>
    <cellStyle name="Normal 70 2" xfId="8301" xr:uid="{00000000-0005-0000-0000-000007330000}"/>
    <cellStyle name="Normal 71" xfId="8302" xr:uid="{00000000-0005-0000-0000-000008330000}"/>
    <cellStyle name="Normal 71 2" xfId="8303" xr:uid="{00000000-0005-0000-0000-000009330000}"/>
    <cellStyle name="Normal 71 2 2" xfId="16037" xr:uid="{00000000-0005-0000-0000-00000A330000}"/>
    <cellStyle name="Normal 71 3" xfId="8304" xr:uid="{00000000-0005-0000-0000-00000B330000}"/>
    <cellStyle name="Normal 71 3 2" xfId="16038" xr:uid="{00000000-0005-0000-0000-00000C330000}"/>
    <cellStyle name="Normal 71 4" xfId="8305" xr:uid="{00000000-0005-0000-0000-00000D330000}"/>
    <cellStyle name="Normal 71 4 2" xfId="16039" xr:uid="{00000000-0005-0000-0000-00000E330000}"/>
    <cellStyle name="Normal 72" xfId="8306" xr:uid="{00000000-0005-0000-0000-00000F330000}"/>
    <cellStyle name="Normal 72 2" xfId="8307" xr:uid="{00000000-0005-0000-0000-000010330000}"/>
    <cellStyle name="Normal 72 2 2" xfId="16040" xr:uid="{00000000-0005-0000-0000-000011330000}"/>
    <cellStyle name="Normal 72 3" xfId="8308" xr:uid="{00000000-0005-0000-0000-000012330000}"/>
    <cellStyle name="Normal 72 3 2" xfId="16041" xr:uid="{00000000-0005-0000-0000-000013330000}"/>
    <cellStyle name="Normal 72 4" xfId="8309" xr:uid="{00000000-0005-0000-0000-000014330000}"/>
    <cellStyle name="Normal 72 4 2" xfId="16042" xr:uid="{00000000-0005-0000-0000-000015330000}"/>
    <cellStyle name="Normal 73" xfId="8310" xr:uid="{00000000-0005-0000-0000-000016330000}"/>
    <cellStyle name="Normal 73 2" xfId="8311" xr:uid="{00000000-0005-0000-0000-000017330000}"/>
    <cellStyle name="Normal 73 2 2" xfId="16043" xr:uid="{00000000-0005-0000-0000-000018330000}"/>
    <cellStyle name="Normal 73 3" xfId="8312" xr:uid="{00000000-0005-0000-0000-000019330000}"/>
    <cellStyle name="Normal 73 3 2" xfId="16044" xr:uid="{00000000-0005-0000-0000-00001A330000}"/>
    <cellStyle name="Normal 73 4" xfId="8313" xr:uid="{00000000-0005-0000-0000-00001B330000}"/>
    <cellStyle name="Normal 73 4 2" xfId="16045" xr:uid="{00000000-0005-0000-0000-00001C330000}"/>
    <cellStyle name="Normal 74" xfId="8314" xr:uid="{00000000-0005-0000-0000-00001D330000}"/>
    <cellStyle name="Normal 74 2" xfId="8315" xr:uid="{00000000-0005-0000-0000-00001E330000}"/>
    <cellStyle name="Normal 74 3" xfId="8316" xr:uid="{00000000-0005-0000-0000-00001F330000}"/>
    <cellStyle name="Normal 74 4" xfId="8317" xr:uid="{00000000-0005-0000-0000-000020330000}"/>
    <cellStyle name="Normal 75" xfId="8318" xr:uid="{00000000-0005-0000-0000-000021330000}"/>
    <cellStyle name="Normal 75 2" xfId="8319" xr:uid="{00000000-0005-0000-0000-000022330000}"/>
    <cellStyle name="Normal 75 3" xfId="8320" xr:uid="{00000000-0005-0000-0000-000023330000}"/>
    <cellStyle name="Normal 75 4" xfId="8321" xr:uid="{00000000-0005-0000-0000-000024330000}"/>
    <cellStyle name="Normal 76" xfId="8322" xr:uid="{00000000-0005-0000-0000-000025330000}"/>
    <cellStyle name="Normal 76 2" xfId="8323" xr:uid="{00000000-0005-0000-0000-000026330000}"/>
    <cellStyle name="Normal 76 2 2" xfId="16046" xr:uid="{00000000-0005-0000-0000-000027330000}"/>
    <cellStyle name="Normal 76 3" xfId="8324" xr:uid="{00000000-0005-0000-0000-000028330000}"/>
    <cellStyle name="Normal 76 3 2" xfId="16047" xr:uid="{00000000-0005-0000-0000-000029330000}"/>
    <cellStyle name="Normal 77" xfId="8325" xr:uid="{00000000-0005-0000-0000-00002A330000}"/>
    <cellStyle name="Normal 77 2" xfId="8326" xr:uid="{00000000-0005-0000-0000-00002B330000}"/>
    <cellStyle name="Normal 78" xfId="8327" xr:uid="{00000000-0005-0000-0000-00002C330000}"/>
    <cellStyle name="Normal 78 2" xfId="8328" xr:uid="{00000000-0005-0000-0000-00002D330000}"/>
    <cellStyle name="Normal 79" xfId="8329" xr:uid="{00000000-0005-0000-0000-00002E330000}"/>
    <cellStyle name="Normal 79 2" xfId="8330" xr:uid="{00000000-0005-0000-0000-00002F330000}"/>
    <cellStyle name="Normal 8" xfId="8331" xr:uid="{00000000-0005-0000-0000-000030330000}"/>
    <cellStyle name="Normal 8 10" xfId="8332" xr:uid="{00000000-0005-0000-0000-000031330000}"/>
    <cellStyle name="Normal 8 10 2" xfId="16048" xr:uid="{00000000-0005-0000-0000-000032330000}"/>
    <cellStyle name="Normal 8 11" xfId="8333" xr:uid="{00000000-0005-0000-0000-000033330000}"/>
    <cellStyle name="Normal 8 11 2" xfId="16049" xr:uid="{00000000-0005-0000-0000-000034330000}"/>
    <cellStyle name="Normal 8 12" xfId="8334" xr:uid="{00000000-0005-0000-0000-000035330000}"/>
    <cellStyle name="Normal 8 12 2" xfId="16050" xr:uid="{00000000-0005-0000-0000-000036330000}"/>
    <cellStyle name="Normal 8 13" xfId="8335" xr:uid="{00000000-0005-0000-0000-000037330000}"/>
    <cellStyle name="Normal 8 13 2" xfId="16051" xr:uid="{00000000-0005-0000-0000-000038330000}"/>
    <cellStyle name="Normal 8 14" xfId="8336" xr:uid="{00000000-0005-0000-0000-000039330000}"/>
    <cellStyle name="Normal 8 14 2" xfId="16052" xr:uid="{00000000-0005-0000-0000-00003A330000}"/>
    <cellStyle name="Normal 8 15" xfId="8337" xr:uid="{00000000-0005-0000-0000-00003B330000}"/>
    <cellStyle name="Normal 8 15 2" xfId="16053" xr:uid="{00000000-0005-0000-0000-00003C330000}"/>
    <cellStyle name="Normal 8 16" xfId="8338" xr:uid="{00000000-0005-0000-0000-00003D330000}"/>
    <cellStyle name="Normal 8 16 2" xfId="16054" xr:uid="{00000000-0005-0000-0000-00003E330000}"/>
    <cellStyle name="Normal 8 17" xfId="8339" xr:uid="{00000000-0005-0000-0000-00003F330000}"/>
    <cellStyle name="Normal 8 17 2" xfId="16055" xr:uid="{00000000-0005-0000-0000-000040330000}"/>
    <cellStyle name="Normal 8 18" xfId="8340" xr:uid="{00000000-0005-0000-0000-000041330000}"/>
    <cellStyle name="Normal 8 18 2" xfId="16056" xr:uid="{00000000-0005-0000-0000-000042330000}"/>
    <cellStyle name="Normal 8 19" xfId="8341" xr:uid="{00000000-0005-0000-0000-000043330000}"/>
    <cellStyle name="Normal 8 19 2" xfId="16057" xr:uid="{00000000-0005-0000-0000-000044330000}"/>
    <cellStyle name="Normal 8 2" xfId="8342" xr:uid="{00000000-0005-0000-0000-000045330000}"/>
    <cellStyle name="Normal 8 2 2" xfId="8343" xr:uid="{00000000-0005-0000-0000-000046330000}"/>
    <cellStyle name="Normal 8 2 2 2" xfId="8344" xr:uid="{00000000-0005-0000-0000-000047330000}"/>
    <cellStyle name="Normal 8 2 2 2 2" xfId="8345" xr:uid="{00000000-0005-0000-0000-000048330000}"/>
    <cellStyle name="Normal 8 2 2 2 2 2" xfId="16058" xr:uid="{00000000-0005-0000-0000-000049330000}"/>
    <cellStyle name="Normal 8 2 2 2 3" xfId="16059" xr:uid="{00000000-0005-0000-0000-00004A330000}"/>
    <cellStyle name="Normal 8 2 2 2 4" xfId="16060" xr:uid="{00000000-0005-0000-0000-00004B330000}"/>
    <cellStyle name="Normal 8 2 2 2 5" xfId="16061" xr:uid="{00000000-0005-0000-0000-00004C330000}"/>
    <cellStyle name="Normal 8 2 2 3" xfId="8346" xr:uid="{00000000-0005-0000-0000-00004D330000}"/>
    <cellStyle name="Normal 8 2 2 3 2" xfId="8347" xr:uid="{00000000-0005-0000-0000-00004E330000}"/>
    <cellStyle name="Normal 8 2 2 3 2 2" xfId="16062" xr:uid="{00000000-0005-0000-0000-00004F330000}"/>
    <cellStyle name="Normal 8 2 2 3 3" xfId="16063" xr:uid="{00000000-0005-0000-0000-000050330000}"/>
    <cellStyle name="Normal 8 2 2 3 4" xfId="16064" xr:uid="{00000000-0005-0000-0000-000051330000}"/>
    <cellStyle name="Normal 8 2 2 3 5" xfId="16065" xr:uid="{00000000-0005-0000-0000-000052330000}"/>
    <cellStyle name="Normal 8 2 2 4" xfId="8348" xr:uid="{00000000-0005-0000-0000-000053330000}"/>
    <cellStyle name="Normal 8 2 2 4 2" xfId="8349" xr:uid="{00000000-0005-0000-0000-000054330000}"/>
    <cellStyle name="Normal 8 2 2 4 2 2" xfId="16066" xr:uid="{00000000-0005-0000-0000-000055330000}"/>
    <cellStyle name="Normal 8 2 2 4 3" xfId="16067" xr:uid="{00000000-0005-0000-0000-000056330000}"/>
    <cellStyle name="Normal 8 2 2 4 4" xfId="16068" xr:uid="{00000000-0005-0000-0000-000057330000}"/>
    <cellStyle name="Normal 8 2 2 4 5" xfId="16069" xr:uid="{00000000-0005-0000-0000-000058330000}"/>
    <cellStyle name="Normal 8 2 2 5" xfId="8350" xr:uid="{00000000-0005-0000-0000-000059330000}"/>
    <cellStyle name="Normal 8 2 2 5 2" xfId="8351" xr:uid="{00000000-0005-0000-0000-00005A330000}"/>
    <cellStyle name="Normal 8 2 2 5 2 2" xfId="16070" xr:uid="{00000000-0005-0000-0000-00005B330000}"/>
    <cellStyle name="Normal 8 2 2 5 3" xfId="16071" xr:uid="{00000000-0005-0000-0000-00005C330000}"/>
    <cellStyle name="Normal 8 2 2 5 4" xfId="16072" xr:uid="{00000000-0005-0000-0000-00005D330000}"/>
    <cellStyle name="Normal 8 2 2 5 5" xfId="16073" xr:uid="{00000000-0005-0000-0000-00005E330000}"/>
    <cellStyle name="Normal 8 2 2 6" xfId="8352" xr:uid="{00000000-0005-0000-0000-00005F330000}"/>
    <cellStyle name="Normal 8 2 2 6 2" xfId="8353" xr:uid="{00000000-0005-0000-0000-000060330000}"/>
    <cellStyle name="Normal 8 2 2 6 3" xfId="16074" xr:uid="{00000000-0005-0000-0000-000061330000}"/>
    <cellStyle name="Normal 8 2 2 7" xfId="16075" xr:uid="{00000000-0005-0000-0000-000062330000}"/>
    <cellStyle name="Normal 8 2 3" xfId="8354" xr:uid="{00000000-0005-0000-0000-000063330000}"/>
    <cellStyle name="Normal 8 2 3 2" xfId="8355" xr:uid="{00000000-0005-0000-0000-000064330000}"/>
    <cellStyle name="Normal 8 2 3 2 2" xfId="8356" xr:uid="{00000000-0005-0000-0000-000065330000}"/>
    <cellStyle name="Normal 8 2 3 2 3" xfId="16076" xr:uid="{00000000-0005-0000-0000-000066330000}"/>
    <cellStyle name="Normal 8 2 3 3" xfId="8357" xr:uid="{00000000-0005-0000-0000-000067330000}"/>
    <cellStyle name="Normal 8 2 3 4" xfId="16077" xr:uid="{00000000-0005-0000-0000-000068330000}"/>
    <cellStyle name="Normal 8 2 4" xfId="8358" xr:uid="{00000000-0005-0000-0000-000069330000}"/>
    <cellStyle name="Normal 8 2 4 2" xfId="8359" xr:uid="{00000000-0005-0000-0000-00006A330000}"/>
    <cellStyle name="Normal 8 2 4 2 2" xfId="8360" xr:uid="{00000000-0005-0000-0000-00006B330000}"/>
    <cellStyle name="Normal 8 2 4 2 3" xfId="16078" xr:uid="{00000000-0005-0000-0000-00006C330000}"/>
    <cellStyle name="Normal 8 2 4 3" xfId="8361" xr:uid="{00000000-0005-0000-0000-00006D330000}"/>
    <cellStyle name="Normal 8 2 4 4" xfId="16079" xr:uid="{00000000-0005-0000-0000-00006E330000}"/>
    <cellStyle name="Normal 8 2 5" xfId="8362" xr:uid="{00000000-0005-0000-0000-00006F330000}"/>
    <cellStyle name="Normal 8 2 5 2" xfId="8363" xr:uid="{00000000-0005-0000-0000-000070330000}"/>
    <cellStyle name="Normal 8 2 5 2 2" xfId="8364" xr:uid="{00000000-0005-0000-0000-000071330000}"/>
    <cellStyle name="Normal 8 2 5 2 3" xfId="16080" xr:uid="{00000000-0005-0000-0000-000072330000}"/>
    <cellStyle name="Normal 8 2 5 3" xfId="8365" xr:uid="{00000000-0005-0000-0000-000073330000}"/>
    <cellStyle name="Normal 8 2 5 4" xfId="16081" xr:uid="{00000000-0005-0000-0000-000074330000}"/>
    <cellStyle name="Normal 8 2 6" xfId="8366" xr:uid="{00000000-0005-0000-0000-000075330000}"/>
    <cellStyle name="Normal 8 2 6 2" xfId="16082" xr:uid="{00000000-0005-0000-0000-000076330000}"/>
    <cellStyle name="Normal 8 2 7" xfId="8367" xr:uid="{00000000-0005-0000-0000-000077330000}"/>
    <cellStyle name="Normal 8 2 8" xfId="16083" xr:uid="{00000000-0005-0000-0000-000078330000}"/>
    <cellStyle name="Normal 8 2 9" xfId="16084" xr:uid="{00000000-0005-0000-0000-000079330000}"/>
    <cellStyle name="Normal 8 20" xfId="8368" xr:uid="{00000000-0005-0000-0000-00007A330000}"/>
    <cellStyle name="Normal 8 20 2" xfId="16085" xr:uid="{00000000-0005-0000-0000-00007B330000}"/>
    <cellStyle name="Normal 8 21" xfId="8369" xr:uid="{00000000-0005-0000-0000-00007C330000}"/>
    <cellStyle name="Normal 8 21 2" xfId="16086" xr:uid="{00000000-0005-0000-0000-00007D330000}"/>
    <cellStyle name="Normal 8 22" xfId="8370" xr:uid="{00000000-0005-0000-0000-00007E330000}"/>
    <cellStyle name="Normal 8 22 2" xfId="16087" xr:uid="{00000000-0005-0000-0000-00007F330000}"/>
    <cellStyle name="Normal 8 23" xfId="8371" xr:uid="{00000000-0005-0000-0000-000080330000}"/>
    <cellStyle name="Normal 8 23 2" xfId="16088" xr:uid="{00000000-0005-0000-0000-000081330000}"/>
    <cellStyle name="Normal 8 24" xfId="8372" xr:uid="{00000000-0005-0000-0000-000082330000}"/>
    <cellStyle name="Normal 8 24 2" xfId="16089" xr:uid="{00000000-0005-0000-0000-000083330000}"/>
    <cellStyle name="Normal 8 25" xfId="8373" xr:uid="{00000000-0005-0000-0000-000084330000}"/>
    <cellStyle name="Normal 8 25 2" xfId="16090" xr:uid="{00000000-0005-0000-0000-000085330000}"/>
    <cellStyle name="Normal 8 26" xfId="8374" xr:uid="{00000000-0005-0000-0000-000086330000}"/>
    <cellStyle name="Normal 8 26 2" xfId="16091" xr:uid="{00000000-0005-0000-0000-000087330000}"/>
    <cellStyle name="Normal 8 27" xfId="8375" xr:uid="{00000000-0005-0000-0000-000088330000}"/>
    <cellStyle name="Normal 8 27 2" xfId="16092" xr:uid="{00000000-0005-0000-0000-000089330000}"/>
    <cellStyle name="Normal 8 28" xfId="8376" xr:uid="{00000000-0005-0000-0000-00008A330000}"/>
    <cellStyle name="Normal 8 28 2" xfId="16093" xr:uid="{00000000-0005-0000-0000-00008B330000}"/>
    <cellStyle name="Normal 8 29" xfId="8377" xr:uid="{00000000-0005-0000-0000-00008C330000}"/>
    <cellStyle name="Normal 8 29 2" xfId="16094" xr:uid="{00000000-0005-0000-0000-00008D330000}"/>
    <cellStyle name="Normal 8 3" xfId="8378" xr:uid="{00000000-0005-0000-0000-00008E330000}"/>
    <cellStyle name="Normal 8 3 2" xfId="8379" xr:uid="{00000000-0005-0000-0000-00008F330000}"/>
    <cellStyle name="Normal 8 3 2 2" xfId="16095" xr:uid="{00000000-0005-0000-0000-000090330000}"/>
    <cellStyle name="Normal 8 3 3" xfId="16096" xr:uid="{00000000-0005-0000-0000-000091330000}"/>
    <cellStyle name="Normal 8 3 4" xfId="16097" xr:uid="{00000000-0005-0000-0000-000092330000}"/>
    <cellStyle name="Normal 8 3 5" xfId="16098" xr:uid="{00000000-0005-0000-0000-000093330000}"/>
    <cellStyle name="Normal 8 30" xfId="8380" xr:uid="{00000000-0005-0000-0000-000094330000}"/>
    <cellStyle name="Normal 8 30 2" xfId="16099" xr:uid="{00000000-0005-0000-0000-000095330000}"/>
    <cellStyle name="Normal 8 31" xfId="8381" xr:uid="{00000000-0005-0000-0000-000096330000}"/>
    <cellStyle name="Normal 8 31 2" xfId="16100" xr:uid="{00000000-0005-0000-0000-000097330000}"/>
    <cellStyle name="Normal 8 32" xfId="8382" xr:uid="{00000000-0005-0000-0000-000098330000}"/>
    <cellStyle name="Normal 8 32 2" xfId="16101" xr:uid="{00000000-0005-0000-0000-000099330000}"/>
    <cellStyle name="Normal 8 33" xfId="8383" xr:uid="{00000000-0005-0000-0000-00009A330000}"/>
    <cellStyle name="Normal 8 33 2" xfId="16102" xr:uid="{00000000-0005-0000-0000-00009B330000}"/>
    <cellStyle name="Normal 8 34" xfId="8384" xr:uid="{00000000-0005-0000-0000-00009C330000}"/>
    <cellStyle name="Normal 8 34 2" xfId="16103" xr:uid="{00000000-0005-0000-0000-00009D330000}"/>
    <cellStyle name="Normal 8 35" xfId="8385" xr:uid="{00000000-0005-0000-0000-00009E330000}"/>
    <cellStyle name="Normal 8 35 2" xfId="16104" xr:uid="{00000000-0005-0000-0000-00009F330000}"/>
    <cellStyle name="Normal 8 36" xfId="8386" xr:uid="{00000000-0005-0000-0000-0000A0330000}"/>
    <cellStyle name="Normal 8 36 2" xfId="16105" xr:uid="{00000000-0005-0000-0000-0000A1330000}"/>
    <cellStyle name="Normal 8 37" xfId="8387" xr:uid="{00000000-0005-0000-0000-0000A2330000}"/>
    <cellStyle name="Normal 8 37 2" xfId="16106" xr:uid="{00000000-0005-0000-0000-0000A3330000}"/>
    <cellStyle name="Normal 8 38" xfId="8388" xr:uid="{00000000-0005-0000-0000-0000A4330000}"/>
    <cellStyle name="Normal 8 38 2" xfId="16107" xr:uid="{00000000-0005-0000-0000-0000A5330000}"/>
    <cellStyle name="Normal 8 39" xfId="8389" xr:uid="{00000000-0005-0000-0000-0000A6330000}"/>
    <cellStyle name="Normal 8 39 2" xfId="8390" xr:uid="{00000000-0005-0000-0000-0000A7330000}"/>
    <cellStyle name="Normal 8 39 2 2" xfId="8391" xr:uid="{00000000-0005-0000-0000-0000A8330000}"/>
    <cellStyle name="Normal 8 39 2 3" xfId="16108" xr:uid="{00000000-0005-0000-0000-0000A9330000}"/>
    <cellStyle name="Normal 8 39 3" xfId="8392" xr:uid="{00000000-0005-0000-0000-0000AA330000}"/>
    <cellStyle name="Normal 8 39 4" xfId="16109" xr:uid="{00000000-0005-0000-0000-0000AB330000}"/>
    <cellStyle name="Normal 8 4" xfId="8393" xr:uid="{00000000-0005-0000-0000-0000AC330000}"/>
    <cellStyle name="Normal 8 4 2" xfId="8394" xr:uid="{00000000-0005-0000-0000-0000AD330000}"/>
    <cellStyle name="Normal 8 4 2 2" xfId="16110" xr:uid="{00000000-0005-0000-0000-0000AE330000}"/>
    <cellStyle name="Normal 8 4 3" xfId="16111" xr:uid="{00000000-0005-0000-0000-0000AF330000}"/>
    <cellStyle name="Normal 8 4 4" xfId="16112" xr:uid="{00000000-0005-0000-0000-0000B0330000}"/>
    <cellStyle name="Normal 8 4 5" xfId="16113" xr:uid="{00000000-0005-0000-0000-0000B1330000}"/>
    <cellStyle name="Normal 8 40" xfId="8395" xr:uid="{00000000-0005-0000-0000-0000B2330000}"/>
    <cellStyle name="Normal 8 40 2" xfId="8396" xr:uid="{00000000-0005-0000-0000-0000B3330000}"/>
    <cellStyle name="Normal 8 40 2 2" xfId="8397" xr:uid="{00000000-0005-0000-0000-0000B4330000}"/>
    <cellStyle name="Normal 8 40 2 3" xfId="16114" xr:uid="{00000000-0005-0000-0000-0000B5330000}"/>
    <cellStyle name="Normal 8 40 3" xfId="8398" xr:uid="{00000000-0005-0000-0000-0000B6330000}"/>
    <cellStyle name="Normal 8 40 4" xfId="16115" xr:uid="{00000000-0005-0000-0000-0000B7330000}"/>
    <cellStyle name="Normal 8 41" xfId="8399" xr:uid="{00000000-0005-0000-0000-0000B8330000}"/>
    <cellStyle name="Normal 8 41 2" xfId="16116" xr:uid="{00000000-0005-0000-0000-0000B9330000}"/>
    <cellStyle name="Normal 8 42" xfId="8400" xr:uid="{00000000-0005-0000-0000-0000BA330000}"/>
    <cellStyle name="Normal 8 42 2" xfId="16117" xr:uid="{00000000-0005-0000-0000-0000BB330000}"/>
    <cellStyle name="Normal 8 43" xfId="8401" xr:uid="{00000000-0005-0000-0000-0000BC330000}"/>
    <cellStyle name="Normal 8 43 2" xfId="16118" xr:uid="{00000000-0005-0000-0000-0000BD330000}"/>
    <cellStyle name="Normal 8 44" xfId="8402" xr:uid="{00000000-0005-0000-0000-0000BE330000}"/>
    <cellStyle name="Normal 8 44 2" xfId="16119" xr:uid="{00000000-0005-0000-0000-0000BF330000}"/>
    <cellStyle name="Normal 8 45" xfId="8403" xr:uid="{00000000-0005-0000-0000-0000C0330000}"/>
    <cellStyle name="Normal 8 45 2" xfId="16120" xr:uid="{00000000-0005-0000-0000-0000C1330000}"/>
    <cellStyle name="Normal 8 46" xfId="8404" xr:uid="{00000000-0005-0000-0000-0000C2330000}"/>
    <cellStyle name="Normal 8 46 2" xfId="16121" xr:uid="{00000000-0005-0000-0000-0000C3330000}"/>
    <cellStyle name="Normal 8 47" xfId="8405" xr:uid="{00000000-0005-0000-0000-0000C4330000}"/>
    <cellStyle name="Normal 8 47 2" xfId="16122" xr:uid="{00000000-0005-0000-0000-0000C5330000}"/>
    <cellStyle name="Normal 8 48" xfId="8406" xr:uid="{00000000-0005-0000-0000-0000C6330000}"/>
    <cellStyle name="Normal 8 48 2" xfId="16123" xr:uid="{00000000-0005-0000-0000-0000C7330000}"/>
    <cellStyle name="Normal 8 49" xfId="8407" xr:uid="{00000000-0005-0000-0000-0000C8330000}"/>
    <cellStyle name="Normal 8 49 2" xfId="16124" xr:uid="{00000000-0005-0000-0000-0000C9330000}"/>
    <cellStyle name="Normal 8 5" xfId="8408" xr:uid="{00000000-0005-0000-0000-0000CA330000}"/>
    <cellStyle name="Normal 8 5 2" xfId="8409" xr:uid="{00000000-0005-0000-0000-0000CB330000}"/>
    <cellStyle name="Normal 8 5 2 2" xfId="16125" xr:uid="{00000000-0005-0000-0000-0000CC330000}"/>
    <cellStyle name="Normal 8 5 3" xfId="16126" xr:uid="{00000000-0005-0000-0000-0000CD330000}"/>
    <cellStyle name="Normal 8 5 4" xfId="16127" xr:uid="{00000000-0005-0000-0000-0000CE330000}"/>
    <cellStyle name="Normal 8 5 5" xfId="16128" xr:uid="{00000000-0005-0000-0000-0000CF330000}"/>
    <cellStyle name="Normal 8 50" xfId="8410" xr:uid="{00000000-0005-0000-0000-0000D0330000}"/>
    <cellStyle name="Normal 8 50 2" xfId="16129" xr:uid="{00000000-0005-0000-0000-0000D1330000}"/>
    <cellStyle name="Normal 8 51" xfId="8411" xr:uid="{00000000-0005-0000-0000-0000D2330000}"/>
    <cellStyle name="Normal 8 51 2" xfId="16130" xr:uid="{00000000-0005-0000-0000-0000D3330000}"/>
    <cellStyle name="Normal 8 52" xfId="8412" xr:uid="{00000000-0005-0000-0000-0000D4330000}"/>
    <cellStyle name="Normal 8 52 2" xfId="16131" xr:uid="{00000000-0005-0000-0000-0000D5330000}"/>
    <cellStyle name="Normal 8 53" xfId="8413" xr:uid="{00000000-0005-0000-0000-0000D6330000}"/>
    <cellStyle name="Normal 8 53 2" xfId="16132" xr:uid="{00000000-0005-0000-0000-0000D7330000}"/>
    <cellStyle name="Normal 8 54" xfId="8414" xr:uid="{00000000-0005-0000-0000-0000D8330000}"/>
    <cellStyle name="Normal 8 54 2" xfId="16133" xr:uid="{00000000-0005-0000-0000-0000D9330000}"/>
    <cellStyle name="Normal 8 55" xfId="8415" xr:uid="{00000000-0005-0000-0000-0000DA330000}"/>
    <cellStyle name="Normal 8 55 2" xfId="16134" xr:uid="{00000000-0005-0000-0000-0000DB330000}"/>
    <cellStyle name="Normal 8 56" xfId="8416" xr:uid="{00000000-0005-0000-0000-0000DC330000}"/>
    <cellStyle name="Normal 8 56 2" xfId="16135" xr:uid="{00000000-0005-0000-0000-0000DD330000}"/>
    <cellStyle name="Normal 8 57" xfId="8417" xr:uid="{00000000-0005-0000-0000-0000DE330000}"/>
    <cellStyle name="Normal 8 57 2" xfId="16136" xr:uid="{00000000-0005-0000-0000-0000DF330000}"/>
    <cellStyle name="Normal 8 58" xfId="8418" xr:uid="{00000000-0005-0000-0000-0000E0330000}"/>
    <cellStyle name="Normal 8 58 2" xfId="16137" xr:uid="{00000000-0005-0000-0000-0000E1330000}"/>
    <cellStyle name="Normal 8 59" xfId="8419" xr:uid="{00000000-0005-0000-0000-0000E2330000}"/>
    <cellStyle name="Normal 8 59 2" xfId="16138" xr:uid="{00000000-0005-0000-0000-0000E3330000}"/>
    <cellStyle name="Normal 8 6" xfId="8420" xr:uid="{00000000-0005-0000-0000-0000E4330000}"/>
    <cellStyle name="Normal 8 6 2" xfId="8421" xr:uid="{00000000-0005-0000-0000-0000E5330000}"/>
    <cellStyle name="Normal 8 6 2 2" xfId="16139" xr:uid="{00000000-0005-0000-0000-0000E6330000}"/>
    <cellStyle name="Normal 8 6 3" xfId="16140" xr:uid="{00000000-0005-0000-0000-0000E7330000}"/>
    <cellStyle name="Normal 8 6 4" xfId="16141" xr:uid="{00000000-0005-0000-0000-0000E8330000}"/>
    <cellStyle name="Normal 8 6 5" xfId="16142" xr:uid="{00000000-0005-0000-0000-0000E9330000}"/>
    <cellStyle name="Normal 8 60" xfId="8422" xr:uid="{00000000-0005-0000-0000-0000EA330000}"/>
    <cellStyle name="Normal 8 60 2" xfId="16143" xr:uid="{00000000-0005-0000-0000-0000EB330000}"/>
    <cellStyle name="Normal 8 61" xfId="8423" xr:uid="{00000000-0005-0000-0000-0000EC330000}"/>
    <cellStyle name="Normal 8 61 2" xfId="16144" xr:uid="{00000000-0005-0000-0000-0000ED330000}"/>
    <cellStyle name="Normal 8 62" xfId="8424" xr:uid="{00000000-0005-0000-0000-0000EE330000}"/>
    <cellStyle name="Normal 8 62 2" xfId="16145" xr:uid="{00000000-0005-0000-0000-0000EF330000}"/>
    <cellStyle name="Normal 8 63" xfId="8425" xr:uid="{00000000-0005-0000-0000-0000F0330000}"/>
    <cellStyle name="Normal 8 63 2" xfId="16146" xr:uid="{00000000-0005-0000-0000-0000F1330000}"/>
    <cellStyle name="Normal 8 64" xfId="8426" xr:uid="{00000000-0005-0000-0000-0000F2330000}"/>
    <cellStyle name="Normal 8 64 2" xfId="16147" xr:uid="{00000000-0005-0000-0000-0000F3330000}"/>
    <cellStyle name="Normal 8 65" xfId="8427" xr:uid="{00000000-0005-0000-0000-0000F4330000}"/>
    <cellStyle name="Normal 8 65 2" xfId="16148" xr:uid="{00000000-0005-0000-0000-0000F5330000}"/>
    <cellStyle name="Normal 8 66" xfId="8428" xr:uid="{00000000-0005-0000-0000-0000F6330000}"/>
    <cellStyle name="Normal 8 66 2" xfId="16149" xr:uid="{00000000-0005-0000-0000-0000F7330000}"/>
    <cellStyle name="Normal 8 67" xfId="8429" xr:uid="{00000000-0005-0000-0000-0000F8330000}"/>
    <cellStyle name="Normal 8 67 2" xfId="16150" xr:uid="{00000000-0005-0000-0000-0000F9330000}"/>
    <cellStyle name="Normal 8 68" xfId="8430" xr:uid="{00000000-0005-0000-0000-0000FA330000}"/>
    <cellStyle name="Normal 8 68 2" xfId="16151" xr:uid="{00000000-0005-0000-0000-0000FB330000}"/>
    <cellStyle name="Normal 8 69" xfId="8431" xr:uid="{00000000-0005-0000-0000-0000FC330000}"/>
    <cellStyle name="Normal 8 69 2" xfId="16152" xr:uid="{00000000-0005-0000-0000-0000FD330000}"/>
    <cellStyle name="Normal 8 7" xfId="8432" xr:uid="{00000000-0005-0000-0000-0000FE330000}"/>
    <cellStyle name="Normal 8 7 2" xfId="8433" xr:uid="{00000000-0005-0000-0000-0000FF330000}"/>
    <cellStyle name="Normal 8 7 3" xfId="16153" xr:uid="{00000000-0005-0000-0000-000000340000}"/>
    <cellStyle name="Normal 8 70" xfId="8434" xr:uid="{00000000-0005-0000-0000-000001340000}"/>
    <cellStyle name="Normal 8 70 2" xfId="16154" xr:uid="{00000000-0005-0000-0000-000002340000}"/>
    <cellStyle name="Normal 8 71" xfId="8435" xr:uid="{00000000-0005-0000-0000-000003340000}"/>
    <cellStyle name="Normal 8 71 2" xfId="16155" xr:uid="{00000000-0005-0000-0000-000004340000}"/>
    <cellStyle name="Normal 8 72" xfId="8436" xr:uid="{00000000-0005-0000-0000-000005340000}"/>
    <cellStyle name="Normal 8 72 2" xfId="16156" xr:uid="{00000000-0005-0000-0000-000006340000}"/>
    <cellStyle name="Normal 8 73" xfId="8437" xr:uid="{00000000-0005-0000-0000-000007340000}"/>
    <cellStyle name="Normal 8 73 2" xfId="16157" xr:uid="{00000000-0005-0000-0000-000008340000}"/>
    <cellStyle name="Normal 8 74" xfId="8438" xr:uid="{00000000-0005-0000-0000-000009340000}"/>
    <cellStyle name="Normal 8 74 2" xfId="16158" xr:uid="{00000000-0005-0000-0000-00000A340000}"/>
    <cellStyle name="Normal 8 75" xfId="8439" xr:uid="{00000000-0005-0000-0000-00000B340000}"/>
    <cellStyle name="Normal 8 75 2" xfId="16159" xr:uid="{00000000-0005-0000-0000-00000C340000}"/>
    <cellStyle name="Normal 8 76" xfId="8440" xr:uid="{00000000-0005-0000-0000-00000D340000}"/>
    <cellStyle name="Normal 8 76 2" xfId="16160" xr:uid="{00000000-0005-0000-0000-00000E340000}"/>
    <cellStyle name="Normal 8 77" xfId="8441" xr:uid="{00000000-0005-0000-0000-00000F340000}"/>
    <cellStyle name="Normal 8 77 2" xfId="16161" xr:uid="{00000000-0005-0000-0000-000010340000}"/>
    <cellStyle name="Normal 8 78" xfId="8442" xr:uid="{00000000-0005-0000-0000-000011340000}"/>
    <cellStyle name="Normal 8 78 2" xfId="16162" xr:uid="{00000000-0005-0000-0000-000012340000}"/>
    <cellStyle name="Normal 8 79" xfId="8443" xr:uid="{00000000-0005-0000-0000-000013340000}"/>
    <cellStyle name="Normal 8 79 2" xfId="16163" xr:uid="{00000000-0005-0000-0000-000014340000}"/>
    <cellStyle name="Normal 8 8" xfId="8444" xr:uid="{00000000-0005-0000-0000-000015340000}"/>
    <cellStyle name="Normal 8 8 2" xfId="16164" xr:uid="{00000000-0005-0000-0000-000016340000}"/>
    <cellStyle name="Normal 8 80" xfId="8445" xr:uid="{00000000-0005-0000-0000-000017340000}"/>
    <cellStyle name="Normal 8 80 2" xfId="16165" xr:uid="{00000000-0005-0000-0000-000018340000}"/>
    <cellStyle name="Normal 8 81" xfId="8446" xr:uid="{00000000-0005-0000-0000-000019340000}"/>
    <cellStyle name="Normal 8 81 2" xfId="16166" xr:uid="{00000000-0005-0000-0000-00001A340000}"/>
    <cellStyle name="Normal 8 82" xfId="8447" xr:uid="{00000000-0005-0000-0000-00001B340000}"/>
    <cellStyle name="Normal 8 82 2" xfId="16167" xr:uid="{00000000-0005-0000-0000-00001C340000}"/>
    <cellStyle name="Normal 8 83" xfId="8448" xr:uid="{00000000-0005-0000-0000-00001D340000}"/>
    <cellStyle name="Normal 8 83 2" xfId="16168" xr:uid="{00000000-0005-0000-0000-00001E340000}"/>
    <cellStyle name="Normal 8 84" xfId="8449" xr:uid="{00000000-0005-0000-0000-00001F340000}"/>
    <cellStyle name="Normal 8 84 2" xfId="16169" xr:uid="{00000000-0005-0000-0000-000020340000}"/>
    <cellStyle name="Normal 8 85" xfId="8450" xr:uid="{00000000-0005-0000-0000-000021340000}"/>
    <cellStyle name="Normal 8 85 2" xfId="16170" xr:uid="{00000000-0005-0000-0000-000022340000}"/>
    <cellStyle name="Normal 8 86" xfId="8451" xr:uid="{00000000-0005-0000-0000-000023340000}"/>
    <cellStyle name="Normal 8 86 2" xfId="16171" xr:uid="{00000000-0005-0000-0000-000024340000}"/>
    <cellStyle name="Normal 8 87" xfId="8452" xr:uid="{00000000-0005-0000-0000-000025340000}"/>
    <cellStyle name="Normal 8 87 2" xfId="16172" xr:uid="{00000000-0005-0000-0000-000026340000}"/>
    <cellStyle name="Normal 8 88" xfId="8453" xr:uid="{00000000-0005-0000-0000-000027340000}"/>
    <cellStyle name="Normal 8 88 2" xfId="16173" xr:uid="{00000000-0005-0000-0000-000028340000}"/>
    <cellStyle name="Normal 8 89" xfId="8454" xr:uid="{00000000-0005-0000-0000-000029340000}"/>
    <cellStyle name="Normal 8 89 2" xfId="16174" xr:uid="{00000000-0005-0000-0000-00002A340000}"/>
    <cellStyle name="Normal 8 9" xfId="8455" xr:uid="{00000000-0005-0000-0000-00002B340000}"/>
    <cellStyle name="Normal 8 9 2" xfId="16175" xr:uid="{00000000-0005-0000-0000-00002C340000}"/>
    <cellStyle name="Normal 8 90" xfId="8456" xr:uid="{00000000-0005-0000-0000-00002D340000}"/>
    <cellStyle name="Normal 8 90 2" xfId="16176" xr:uid="{00000000-0005-0000-0000-00002E340000}"/>
    <cellStyle name="Normal 8 91" xfId="8457" xr:uid="{00000000-0005-0000-0000-00002F340000}"/>
    <cellStyle name="Normal 8 91 2" xfId="16177" xr:uid="{00000000-0005-0000-0000-000030340000}"/>
    <cellStyle name="Normal 8 92" xfId="8458" xr:uid="{00000000-0005-0000-0000-000031340000}"/>
    <cellStyle name="Normal 8 92 2" xfId="8459" xr:uid="{00000000-0005-0000-0000-000032340000}"/>
    <cellStyle name="Normal 8 92 3" xfId="16178" xr:uid="{00000000-0005-0000-0000-000033340000}"/>
    <cellStyle name="Normal 8 93" xfId="8460" xr:uid="{00000000-0005-0000-0000-000034340000}"/>
    <cellStyle name="Normal 8 93 2" xfId="16179" xr:uid="{00000000-0005-0000-0000-000035340000}"/>
    <cellStyle name="Normal 8 94" xfId="16180" xr:uid="{00000000-0005-0000-0000-000036340000}"/>
    <cellStyle name="Normal 8 95" xfId="16181" xr:uid="{00000000-0005-0000-0000-000037340000}"/>
    <cellStyle name="Normal 8_Avera Rebuttal Analyses" xfId="11335" xr:uid="{00000000-0005-0000-0000-000038340000}"/>
    <cellStyle name="Normal 80" xfId="8461" xr:uid="{00000000-0005-0000-0000-000039340000}"/>
    <cellStyle name="Normal 80 2" xfId="8462" xr:uid="{00000000-0005-0000-0000-00003A340000}"/>
    <cellStyle name="Normal 81" xfId="8463" xr:uid="{00000000-0005-0000-0000-00003B340000}"/>
    <cellStyle name="Normal 81 2" xfId="8464" xr:uid="{00000000-0005-0000-0000-00003C340000}"/>
    <cellStyle name="Normal 81 2 2" xfId="8465" xr:uid="{00000000-0005-0000-0000-00003D340000}"/>
    <cellStyle name="Normal 81 3" xfId="8466" xr:uid="{00000000-0005-0000-0000-00003E340000}"/>
    <cellStyle name="Normal 82" xfId="8467" xr:uid="{00000000-0005-0000-0000-00003F340000}"/>
    <cellStyle name="Normal 82 2" xfId="8468" xr:uid="{00000000-0005-0000-0000-000040340000}"/>
    <cellStyle name="Normal 83" xfId="8469" xr:uid="{00000000-0005-0000-0000-000041340000}"/>
    <cellStyle name="Normal 83 2" xfId="8470" xr:uid="{00000000-0005-0000-0000-000042340000}"/>
    <cellStyle name="Normal 84" xfId="8471" xr:uid="{00000000-0005-0000-0000-000043340000}"/>
    <cellStyle name="Normal 84 2" xfId="8472" xr:uid="{00000000-0005-0000-0000-000044340000}"/>
    <cellStyle name="Normal 85" xfId="8473" xr:uid="{00000000-0005-0000-0000-000045340000}"/>
    <cellStyle name="Normal 85 2" xfId="8474" xr:uid="{00000000-0005-0000-0000-000046340000}"/>
    <cellStyle name="Normal 86" xfId="8475" xr:uid="{00000000-0005-0000-0000-000047340000}"/>
    <cellStyle name="Normal 86 2" xfId="8476" xr:uid="{00000000-0005-0000-0000-000048340000}"/>
    <cellStyle name="Normal 87" xfId="8477" xr:uid="{00000000-0005-0000-0000-000049340000}"/>
    <cellStyle name="Normal 87 2" xfId="8478" xr:uid="{00000000-0005-0000-0000-00004A340000}"/>
    <cellStyle name="Normal 87 2 2" xfId="8479" xr:uid="{00000000-0005-0000-0000-00004B340000}"/>
    <cellStyle name="Normal 87 3" xfId="8480" xr:uid="{00000000-0005-0000-0000-00004C340000}"/>
    <cellStyle name="Normal 88" xfId="8481" xr:uid="{00000000-0005-0000-0000-00004D340000}"/>
    <cellStyle name="Normal 88 2" xfId="8482" xr:uid="{00000000-0005-0000-0000-00004E340000}"/>
    <cellStyle name="Normal 89" xfId="8483" xr:uid="{00000000-0005-0000-0000-00004F340000}"/>
    <cellStyle name="Normal 89 2" xfId="8484" xr:uid="{00000000-0005-0000-0000-000050340000}"/>
    <cellStyle name="Normal 89 2 2" xfId="8485" xr:uid="{00000000-0005-0000-0000-000051340000}"/>
    <cellStyle name="Normal 9" xfId="8486" xr:uid="{00000000-0005-0000-0000-000052340000}"/>
    <cellStyle name="Normal 9 10" xfId="8487" xr:uid="{00000000-0005-0000-0000-000053340000}"/>
    <cellStyle name="Normal 9 10 2" xfId="16182" xr:uid="{00000000-0005-0000-0000-000054340000}"/>
    <cellStyle name="Normal 9 11" xfId="8488" xr:uid="{00000000-0005-0000-0000-000055340000}"/>
    <cellStyle name="Normal 9 11 2" xfId="16183" xr:uid="{00000000-0005-0000-0000-000056340000}"/>
    <cellStyle name="Normal 9 12" xfId="8489" xr:uid="{00000000-0005-0000-0000-000057340000}"/>
    <cellStyle name="Normal 9 12 2" xfId="16184" xr:uid="{00000000-0005-0000-0000-000058340000}"/>
    <cellStyle name="Normal 9 13" xfId="8490" xr:uid="{00000000-0005-0000-0000-000059340000}"/>
    <cellStyle name="Normal 9 13 2" xfId="16185" xr:uid="{00000000-0005-0000-0000-00005A340000}"/>
    <cellStyle name="Normal 9 14" xfId="8491" xr:uid="{00000000-0005-0000-0000-00005B340000}"/>
    <cellStyle name="Normal 9 14 2" xfId="16186" xr:uid="{00000000-0005-0000-0000-00005C340000}"/>
    <cellStyle name="Normal 9 15" xfId="8492" xr:uid="{00000000-0005-0000-0000-00005D340000}"/>
    <cellStyle name="Normal 9 15 2" xfId="16187" xr:uid="{00000000-0005-0000-0000-00005E340000}"/>
    <cellStyle name="Normal 9 16" xfId="8493" xr:uid="{00000000-0005-0000-0000-00005F340000}"/>
    <cellStyle name="Normal 9 16 2" xfId="16188" xr:uid="{00000000-0005-0000-0000-000060340000}"/>
    <cellStyle name="Normal 9 17" xfId="8494" xr:uid="{00000000-0005-0000-0000-000061340000}"/>
    <cellStyle name="Normal 9 17 2" xfId="16189" xr:uid="{00000000-0005-0000-0000-000062340000}"/>
    <cellStyle name="Normal 9 18" xfId="8495" xr:uid="{00000000-0005-0000-0000-000063340000}"/>
    <cellStyle name="Normal 9 18 2" xfId="16190" xr:uid="{00000000-0005-0000-0000-000064340000}"/>
    <cellStyle name="Normal 9 19" xfId="8496" xr:uid="{00000000-0005-0000-0000-000065340000}"/>
    <cellStyle name="Normal 9 19 2" xfId="16191" xr:uid="{00000000-0005-0000-0000-000066340000}"/>
    <cellStyle name="Normal 9 2" xfId="8497" xr:uid="{00000000-0005-0000-0000-000067340000}"/>
    <cellStyle name="Normal 9 2 2" xfId="8498" xr:uid="{00000000-0005-0000-0000-000068340000}"/>
    <cellStyle name="Normal 9 2 3" xfId="16192" xr:uid="{00000000-0005-0000-0000-000069340000}"/>
    <cellStyle name="Normal 9 20" xfId="8499" xr:uid="{00000000-0005-0000-0000-00006A340000}"/>
    <cellStyle name="Normal 9 20 2" xfId="16193" xr:uid="{00000000-0005-0000-0000-00006B340000}"/>
    <cellStyle name="Normal 9 21" xfId="8500" xr:uid="{00000000-0005-0000-0000-00006C340000}"/>
    <cellStyle name="Normal 9 21 2" xfId="16194" xr:uid="{00000000-0005-0000-0000-00006D340000}"/>
    <cellStyle name="Normal 9 22" xfId="8501" xr:uid="{00000000-0005-0000-0000-00006E340000}"/>
    <cellStyle name="Normal 9 22 2" xfId="16195" xr:uid="{00000000-0005-0000-0000-00006F340000}"/>
    <cellStyle name="Normal 9 23" xfId="8502" xr:uid="{00000000-0005-0000-0000-000070340000}"/>
    <cellStyle name="Normal 9 23 2" xfId="16196" xr:uid="{00000000-0005-0000-0000-000071340000}"/>
    <cellStyle name="Normal 9 24" xfId="8503" xr:uid="{00000000-0005-0000-0000-000072340000}"/>
    <cellStyle name="Normal 9 24 2" xfId="16197" xr:uid="{00000000-0005-0000-0000-000073340000}"/>
    <cellStyle name="Normal 9 25" xfId="8504" xr:uid="{00000000-0005-0000-0000-000074340000}"/>
    <cellStyle name="Normal 9 25 2" xfId="16198" xr:uid="{00000000-0005-0000-0000-000075340000}"/>
    <cellStyle name="Normal 9 26" xfId="8505" xr:uid="{00000000-0005-0000-0000-000076340000}"/>
    <cellStyle name="Normal 9 26 2" xfId="16199" xr:uid="{00000000-0005-0000-0000-000077340000}"/>
    <cellStyle name="Normal 9 27" xfId="8506" xr:uid="{00000000-0005-0000-0000-000078340000}"/>
    <cellStyle name="Normal 9 27 2" xfId="16200" xr:uid="{00000000-0005-0000-0000-000079340000}"/>
    <cellStyle name="Normal 9 28" xfId="8507" xr:uid="{00000000-0005-0000-0000-00007A340000}"/>
    <cellStyle name="Normal 9 28 2" xfId="16201" xr:uid="{00000000-0005-0000-0000-00007B340000}"/>
    <cellStyle name="Normal 9 29" xfId="8508" xr:uid="{00000000-0005-0000-0000-00007C340000}"/>
    <cellStyle name="Normal 9 29 2" xfId="16202" xr:uid="{00000000-0005-0000-0000-00007D340000}"/>
    <cellStyle name="Normal 9 3" xfId="8509" xr:uid="{00000000-0005-0000-0000-00007E340000}"/>
    <cellStyle name="Normal 9 3 2" xfId="16203" xr:uid="{00000000-0005-0000-0000-00007F340000}"/>
    <cellStyle name="Normal 9 3 3" xfId="16204" xr:uid="{00000000-0005-0000-0000-000080340000}"/>
    <cellStyle name="Normal 9 30" xfId="8510" xr:uid="{00000000-0005-0000-0000-000081340000}"/>
    <cellStyle name="Normal 9 30 2" xfId="16205" xr:uid="{00000000-0005-0000-0000-000082340000}"/>
    <cellStyle name="Normal 9 31" xfId="8511" xr:uid="{00000000-0005-0000-0000-000083340000}"/>
    <cellStyle name="Normal 9 31 2" xfId="16206" xr:uid="{00000000-0005-0000-0000-000084340000}"/>
    <cellStyle name="Normal 9 32" xfId="8512" xr:uid="{00000000-0005-0000-0000-000085340000}"/>
    <cellStyle name="Normal 9 32 2" xfId="16207" xr:uid="{00000000-0005-0000-0000-000086340000}"/>
    <cellStyle name="Normal 9 33" xfId="8513" xr:uid="{00000000-0005-0000-0000-000087340000}"/>
    <cellStyle name="Normal 9 33 2" xfId="16208" xr:uid="{00000000-0005-0000-0000-000088340000}"/>
    <cellStyle name="Normal 9 34" xfId="8514" xr:uid="{00000000-0005-0000-0000-000089340000}"/>
    <cellStyle name="Normal 9 34 2" xfId="16209" xr:uid="{00000000-0005-0000-0000-00008A340000}"/>
    <cellStyle name="Normal 9 35" xfId="8515" xr:uid="{00000000-0005-0000-0000-00008B340000}"/>
    <cellStyle name="Normal 9 35 2" xfId="16210" xr:uid="{00000000-0005-0000-0000-00008C340000}"/>
    <cellStyle name="Normal 9 36" xfId="8516" xr:uid="{00000000-0005-0000-0000-00008D340000}"/>
    <cellStyle name="Normal 9 36 2" xfId="16211" xr:uid="{00000000-0005-0000-0000-00008E340000}"/>
    <cellStyle name="Normal 9 37" xfId="8517" xr:uid="{00000000-0005-0000-0000-00008F340000}"/>
    <cellStyle name="Normal 9 37 2" xfId="16212" xr:uid="{00000000-0005-0000-0000-000090340000}"/>
    <cellStyle name="Normal 9 38" xfId="8518" xr:uid="{00000000-0005-0000-0000-000091340000}"/>
    <cellStyle name="Normal 9 38 2" xfId="16213" xr:uid="{00000000-0005-0000-0000-000092340000}"/>
    <cellStyle name="Normal 9 39" xfId="8519" xr:uid="{00000000-0005-0000-0000-000093340000}"/>
    <cellStyle name="Normal 9 39 2" xfId="8520" xr:uid="{00000000-0005-0000-0000-000094340000}"/>
    <cellStyle name="Normal 9 4" xfId="8521" xr:uid="{00000000-0005-0000-0000-000095340000}"/>
    <cellStyle name="Normal 9 4 2" xfId="16214" xr:uid="{00000000-0005-0000-0000-000096340000}"/>
    <cellStyle name="Normal 9 40" xfId="8522" xr:uid="{00000000-0005-0000-0000-000097340000}"/>
    <cellStyle name="Normal 9 40 2" xfId="16215" xr:uid="{00000000-0005-0000-0000-000098340000}"/>
    <cellStyle name="Normal 9 41" xfId="8523" xr:uid="{00000000-0005-0000-0000-000099340000}"/>
    <cellStyle name="Normal 9 41 2" xfId="16216" xr:uid="{00000000-0005-0000-0000-00009A340000}"/>
    <cellStyle name="Normal 9 42" xfId="8524" xr:uid="{00000000-0005-0000-0000-00009B340000}"/>
    <cellStyle name="Normal 9 42 2" xfId="16217" xr:uid="{00000000-0005-0000-0000-00009C340000}"/>
    <cellStyle name="Normal 9 43" xfId="8525" xr:uid="{00000000-0005-0000-0000-00009D340000}"/>
    <cellStyle name="Normal 9 43 2" xfId="16218" xr:uid="{00000000-0005-0000-0000-00009E340000}"/>
    <cellStyle name="Normal 9 44" xfId="8526" xr:uid="{00000000-0005-0000-0000-00009F340000}"/>
    <cellStyle name="Normal 9 44 2" xfId="16219" xr:uid="{00000000-0005-0000-0000-0000A0340000}"/>
    <cellStyle name="Normal 9 45" xfId="8527" xr:uid="{00000000-0005-0000-0000-0000A1340000}"/>
    <cellStyle name="Normal 9 45 2" xfId="16220" xr:uid="{00000000-0005-0000-0000-0000A2340000}"/>
    <cellStyle name="Normal 9 46" xfId="8528" xr:uid="{00000000-0005-0000-0000-0000A3340000}"/>
    <cellStyle name="Normal 9 46 2" xfId="16221" xr:uid="{00000000-0005-0000-0000-0000A4340000}"/>
    <cellStyle name="Normal 9 47" xfId="8529" xr:uid="{00000000-0005-0000-0000-0000A5340000}"/>
    <cellStyle name="Normal 9 47 2" xfId="16222" xr:uid="{00000000-0005-0000-0000-0000A6340000}"/>
    <cellStyle name="Normal 9 48" xfId="8530" xr:uid="{00000000-0005-0000-0000-0000A7340000}"/>
    <cellStyle name="Normal 9 48 2" xfId="16223" xr:uid="{00000000-0005-0000-0000-0000A8340000}"/>
    <cellStyle name="Normal 9 49" xfId="8531" xr:uid="{00000000-0005-0000-0000-0000A9340000}"/>
    <cellStyle name="Normal 9 49 2" xfId="16224" xr:uid="{00000000-0005-0000-0000-0000AA340000}"/>
    <cellStyle name="Normal 9 5" xfId="8532" xr:uid="{00000000-0005-0000-0000-0000AB340000}"/>
    <cellStyle name="Normal 9 5 2" xfId="16225" xr:uid="{00000000-0005-0000-0000-0000AC340000}"/>
    <cellStyle name="Normal 9 50" xfId="8533" xr:uid="{00000000-0005-0000-0000-0000AD340000}"/>
    <cellStyle name="Normal 9 50 2" xfId="16226" xr:uid="{00000000-0005-0000-0000-0000AE340000}"/>
    <cellStyle name="Normal 9 51" xfId="8534" xr:uid="{00000000-0005-0000-0000-0000AF340000}"/>
    <cellStyle name="Normal 9 51 2" xfId="16227" xr:uid="{00000000-0005-0000-0000-0000B0340000}"/>
    <cellStyle name="Normal 9 52" xfId="8535" xr:uid="{00000000-0005-0000-0000-0000B1340000}"/>
    <cellStyle name="Normal 9 52 2" xfId="16228" xr:uid="{00000000-0005-0000-0000-0000B2340000}"/>
    <cellStyle name="Normal 9 53" xfId="8536" xr:uid="{00000000-0005-0000-0000-0000B3340000}"/>
    <cellStyle name="Normal 9 53 2" xfId="16229" xr:uid="{00000000-0005-0000-0000-0000B4340000}"/>
    <cellStyle name="Normal 9 54" xfId="8537" xr:uid="{00000000-0005-0000-0000-0000B5340000}"/>
    <cellStyle name="Normal 9 54 2" xfId="16230" xr:uid="{00000000-0005-0000-0000-0000B6340000}"/>
    <cellStyle name="Normal 9 55" xfId="8538" xr:uid="{00000000-0005-0000-0000-0000B7340000}"/>
    <cellStyle name="Normal 9 55 2" xfId="16231" xr:uid="{00000000-0005-0000-0000-0000B8340000}"/>
    <cellStyle name="Normal 9 56" xfId="8539" xr:uid="{00000000-0005-0000-0000-0000B9340000}"/>
    <cellStyle name="Normal 9 56 2" xfId="16232" xr:uid="{00000000-0005-0000-0000-0000BA340000}"/>
    <cellStyle name="Normal 9 57" xfId="8540" xr:uid="{00000000-0005-0000-0000-0000BB340000}"/>
    <cellStyle name="Normal 9 57 2" xfId="16233" xr:uid="{00000000-0005-0000-0000-0000BC340000}"/>
    <cellStyle name="Normal 9 58" xfId="8541" xr:uid="{00000000-0005-0000-0000-0000BD340000}"/>
    <cellStyle name="Normal 9 58 2" xfId="16234" xr:uid="{00000000-0005-0000-0000-0000BE340000}"/>
    <cellStyle name="Normal 9 59" xfId="8542" xr:uid="{00000000-0005-0000-0000-0000BF340000}"/>
    <cellStyle name="Normal 9 59 2" xfId="16235" xr:uid="{00000000-0005-0000-0000-0000C0340000}"/>
    <cellStyle name="Normal 9 6" xfId="8543" xr:uid="{00000000-0005-0000-0000-0000C1340000}"/>
    <cellStyle name="Normal 9 6 2" xfId="16236" xr:uid="{00000000-0005-0000-0000-0000C2340000}"/>
    <cellStyle name="Normal 9 60" xfId="8544" xr:uid="{00000000-0005-0000-0000-0000C3340000}"/>
    <cellStyle name="Normal 9 60 2" xfId="16237" xr:uid="{00000000-0005-0000-0000-0000C4340000}"/>
    <cellStyle name="Normal 9 61" xfId="8545" xr:uid="{00000000-0005-0000-0000-0000C5340000}"/>
    <cellStyle name="Normal 9 61 2" xfId="16238" xr:uid="{00000000-0005-0000-0000-0000C6340000}"/>
    <cellStyle name="Normal 9 62" xfId="8546" xr:uid="{00000000-0005-0000-0000-0000C7340000}"/>
    <cellStyle name="Normal 9 62 2" xfId="16239" xr:uid="{00000000-0005-0000-0000-0000C8340000}"/>
    <cellStyle name="Normal 9 63" xfId="8547" xr:uid="{00000000-0005-0000-0000-0000C9340000}"/>
    <cellStyle name="Normal 9 63 2" xfId="16240" xr:uid="{00000000-0005-0000-0000-0000CA340000}"/>
    <cellStyle name="Normal 9 64" xfId="8548" xr:uid="{00000000-0005-0000-0000-0000CB340000}"/>
    <cellStyle name="Normal 9 64 2" xfId="16241" xr:uid="{00000000-0005-0000-0000-0000CC340000}"/>
    <cellStyle name="Normal 9 65" xfId="8549" xr:uid="{00000000-0005-0000-0000-0000CD340000}"/>
    <cellStyle name="Normal 9 65 2" xfId="16242" xr:uid="{00000000-0005-0000-0000-0000CE340000}"/>
    <cellStyle name="Normal 9 66" xfId="8550" xr:uid="{00000000-0005-0000-0000-0000CF340000}"/>
    <cellStyle name="Normal 9 66 2" xfId="16243" xr:uid="{00000000-0005-0000-0000-0000D0340000}"/>
    <cellStyle name="Normal 9 67" xfId="8551" xr:uid="{00000000-0005-0000-0000-0000D1340000}"/>
    <cellStyle name="Normal 9 67 2" xfId="16244" xr:uid="{00000000-0005-0000-0000-0000D2340000}"/>
    <cellStyle name="Normal 9 68" xfId="8552" xr:uid="{00000000-0005-0000-0000-0000D3340000}"/>
    <cellStyle name="Normal 9 68 2" xfId="16245" xr:uid="{00000000-0005-0000-0000-0000D4340000}"/>
    <cellStyle name="Normal 9 69" xfId="8553" xr:uid="{00000000-0005-0000-0000-0000D5340000}"/>
    <cellStyle name="Normal 9 69 2" xfId="16246" xr:uid="{00000000-0005-0000-0000-0000D6340000}"/>
    <cellStyle name="Normal 9 7" xfId="8554" xr:uid="{00000000-0005-0000-0000-0000D7340000}"/>
    <cellStyle name="Normal 9 7 2" xfId="16247" xr:uid="{00000000-0005-0000-0000-0000D8340000}"/>
    <cellStyle name="Normal 9 70" xfId="8555" xr:uid="{00000000-0005-0000-0000-0000D9340000}"/>
    <cellStyle name="Normal 9 70 2" xfId="16248" xr:uid="{00000000-0005-0000-0000-0000DA340000}"/>
    <cellStyle name="Normal 9 71" xfId="8556" xr:uid="{00000000-0005-0000-0000-0000DB340000}"/>
    <cellStyle name="Normal 9 71 2" xfId="16249" xr:uid="{00000000-0005-0000-0000-0000DC340000}"/>
    <cellStyle name="Normal 9 72" xfId="8557" xr:uid="{00000000-0005-0000-0000-0000DD340000}"/>
    <cellStyle name="Normal 9 72 2" xfId="16250" xr:uid="{00000000-0005-0000-0000-0000DE340000}"/>
    <cellStyle name="Normal 9 73" xfId="8558" xr:uid="{00000000-0005-0000-0000-0000DF340000}"/>
    <cellStyle name="Normal 9 73 2" xfId="16251" xr:uid="{00000000-0005-0000-0000-0000E0340000}"/>
    <cellStyle name="Normal 9 74" xfId="8559" xr:uid="{00000000-0005-0000-0000-0000E1340000}"/>
    <cellStyle name="Normal 9 74 2" xfId="16252" xr:uid="{00000000-0005-0000-0000-0000E2340000}"/>
    <cellStyle name="Normal 9 75" xfId="8560" xr:uid="{00000000-0005-0000-0000-0000E3340000}"/>
    <cellStyle name="Normal 9 75 2" xfId="16253" xr:uid="{00000000-0005-0000-0000-0000E4340000}"/>
    <cellStyle name="Normal 9 76" xfId="8561" xr:uid="{00000000-0005-0000-0000-0000E5340000}"/>
    <cellStyle name="Normal 9 76 2" xfId="16254" xr:uid="{00000000-0005-0000-0000-0000E6340000}"/>
    <cellStyle name="Normal 9 77" xfId="8562" xr:uid="{00000000-0005-0000-0000-0000E7340000}"/>
    <cellStyle name="Normal 9 77 2" xfId="16255" xr:uid="{00000000-0005-0000-0000-0000E8340000}"/>
    <cellStyle name="Normal 9 78" xfId="8563" xr:uid="{00000000-0005-0000-0000-0000E9340000}"/>
    <cellStyle name="Normal 9 78 2" xfId="16256" xr:uid="{00000000-0005-0000-0000-0000EA340000}"/>
    <cellStyle name="Normal 9 79" xfId="8564" xr:uid="{00000000-0005-0000-0000-0000EB340000}"/>
    <cellStyle name="Normal 9 79 2" xfId="16257" xr:uid="{00000000-0005-0000-0000-0000EC340000}"/>
    <cellStyle name="Normal 9 8" xfId="8565" xr:uid="{00000000-0005-0000-0000-0000ED340000}"/>
    <cellStyle name="Normal 9 8 2" xfId="16258" xr:uid="{00000000-0005-0000-0000-0000EE340000}"/>
    <cellStyle name="Normal 9 80" xfId="8566" xr:uid="{00000000-0005-0000-0000-0000EF340000}"/>
    <cellStyle name="Normal 9 80 2" xfId="16259" xr:uid="{00000000-0005-0000-0000-0000F0340000}"/>
    <cellStyle name="Normal 9 81" xfId="8567" xr:uid="{00000000-0005-0000-0000-0000F1340000}"/>
    <cellStyle name="Normal 9 81 2" xfId="16260" xr:uid="{00000000-0005-0000-0000-0000F2340000}"/>
    <cellStyle name="Normal 9 82" xfId="8568" xr:uid="{00000000-0005-0000-0000-0000F3340000}"/>
    <cellStyle name="Normal 9 82 2" xfId="16261" xr:uid="{00000000-0005-0000-0000-0000F4340000}"/>
    <cellStyle name="Normal 9 83" xfId="8569" xr:uid="{00000000-0005-0000-0000-0000F5340000}"/>
    <cellStyle name="Normal 9 83 2" xfId="16262" xr:uid="{00000000-0005-0000-0000-0000F6340000}"/>
    <cellStyle name="Normal 9 84" xfId="8570" xr:uid="{00000000-0005-0000-0000-0000F7340000}"/>
    <cellStyle name="Normal 9 84 2" xfId="16263" xr:uid="{00000000-0005-0000-0000-0000F8340000}"/>
    <cellStyle name="Normal 9 85" xfId="8571" xr:uid="{00000000-0005-0000-0000-0000F9340000}"/>
    <cellStyle name="Normal 9 85 2" xfId="16264" xr:uid="{00000000-0005-0000-0000-0000FA340000}"/>
    <cellStyle name="Normal 9 86" xfId="8572" xr:uid="{00000000-0005-0000-0000-0000FB340000}"/>
    <cellStyle name="Normal 9 86 2" xfId="16265" xr:uid="{00000000-0005-0000-0000-0000FC340000}"/>
    <cellStyle name="Normal 9 87" xfId="8573" xr:uid="{00000000-0005-0000-0000-0000FD340000}"/>
    <cellStyle name="Normal 9 87 2" xfId="16266" xr:uid="{00000000-0005-0000-0000-0000FE340000}"/>
    <cellStyle name="Normal 9 88" xfId="8574" xr:uid="{00000000-0005-0000-0000-0000FF340000}"/>
    <cellStyle name="Normal 9 88 2" xfId="16267" xr:uid="{00000000-0005-0000-0000-000000350000}"/>
    <cellStyle name="Normal 9 89" xfId="8575" xr:uid="{00000000-0005-0000-0000-000001350000}"/>
    <cellStyle name="Normal 9 89 2" xfId="16268" xr:uid="{00000000-0005-0000-0000-000002350000}"/>
    <cellStyle name="Normal 9 9" xfId="8576" xr:uid="{00000000-0005-0000-0000-000003350000}"/>
    <cellStyle name="Normal 9 9 2" xfId="16269" xr:uid="{00000000-0005-0000-0000-000004350000}"/>
    <cellStyle name="Normal 9 90" xfId="8577" xr:uid="{00000000-0005-0000-0000-000005350000}"/>
    <cellStyle name="Normal 9 90 2" xfId="16270" xr:uid="{00000000-0005-0000-0000-000006350000}"/>
    <cellStyle name="Normal 9 91" xfId="8578" xr:uid="{00000000-0005-0000-0000-000007350000}"/>
    <cellStyle name="Normal 9 91 2" xfId="16271" xr:uid="{00000000-0005-0000-0000-000008350000}"/>
    <cellStyle name="Normal 9 92" xfId="16272" xr:uid="{00000000-0005-0000-0000-000009350000}"/>
    <cellStyle name="Normal 9_Avera Rebuttal Analyses" xfId="11336" xr:uid="{00000000-0005-0000-0000-00000A350000}"/>
    <cellStyle name="Normal 90" xfId="8579" xr:uid="{00000000-0005-0000-0000-00000B350000}"/>
    <cellStyle name="Normal 90 2" xfId="8580" xr:uid="{00000000-0005-0000-0000-00000C350000}"/>
    <cellStyle name="Normal 90 2 2" xfId="8581" xr:uid="{00000000-0005-0000-0000-00000D350000}"/>
    <cellStyle name="Normal 90 3" xfId="8582" xr:uid="{00000000-0005-0000-0000-00000E350000}"/>
    <cellStyle name="Normal 91" xfId="8583" xr:uid="{00000000-0005-0000-0000-00000F350000}"/>
    <cellStyle name="Normal 91 2" xfId="8584" xr:uid="{00000000-0005-0000-0000-000010350000}"/>
    <cellStyle name="Normal 91 2 2" xfId="8585" xr:uid="{00000000-0005-0000-0000-000011350000}"/>
    <cellStyle name="Normal 91 3" xfId="8586" xr:uid="{00000000-0005-0000-0000-000012350000}"/>
    <cellStyle name="Normal 92" xfId="8587" xr:uid="{00000000-0005-0000-0000-000013350000}"/>
    <cellStyle name="Normal 92 2" xfId="8588" xr:uid="{00000000-0005-0000-0000-000014350000}"/>
    <cellStyle name="Normal 93" xfId="8589" xr:uid="{00000000-0005-0000-0000-000015350000}"/>
    <cellStyle name="Normal 93 2" xfId="8590" xr:uid="{00000000-0005-0000-0000-000016350000}"/>
    <cellStyle name="Normal 94" xfId="8591" xr:uid="{00000000-0005-0000-0000-000017350000}"/>
    <cellStyle name="Normal 94 2" xfId="8592" xr:uid="{00000000-0005-0000-0000-000018350000}"/>
    <cellStyle name="Normal 95" xfId="8593" xr:uid="{00000000-0005-0000-0000-000019350000}"/>
    <cellStyle name="Normal 95 2" xfId="8594" xr:uid="{00000000-0005-0000-0000-00001A350000}"/>
    <cellStyle name="Normal 95 2 2" xfId="8595" xr:uid="{00000000-0005-0000-0000-00001B350000}"/>
    <cellStyle name="Normal 95 3" xfId="8596" xr:uid="{00000000-0005-0000-0000-00001C350000}"/>
    <cellStyle name="Normal 96" xfId="8597" xr:uid="{00000000-0005-0000-0000-00001D350000}"/>
    <cellStyle name="Normal 96 2" xfId="8598" xr:uid="{00000000-0005-0000-0000-00001E350000}"/>
    <cellStyle name="Normal 97" xfId="8599" xr:uid="{00000000-0005-0000-0000-00001F350000}"/>
    <cellStyle name="Normal 97 2" xfId="8600" xr:uid="{00000000-0005-0000-0000-000020350000}"/>
    <cellStyle name="Normal 98" xfId="8601" xr:uid="{00000000-0005-0000-0000-000021350000}"/>
    <cellStyle name="Normal 98 2" xfId="8602" xr:uid="{00000000-0005-0000-0000-000022350000}"/>
    <cellStyle name="Normal 99" xfId="8603" xr:uid="{00000000-0005-0000-0000-000023350000}"/>
    <cellStyle name="Normal 99 2" xfId="8604" xr:uid="{00000000-0005-0000-0000-000024350000}"/>
    <cellStyle name="Normal FICA" xfId="8605" xr:uid="{00000000-0005-0000-0000-000025350000}"/>
    <cellStyle name="Normal FICA 2" xfId="8606" xr:uid="{00000000-0005-0000-0000-000026350000}"/>
    <cellStyle name="Normal FUI" xfId="8607" xr:uid="{00000000-0005-0000-0000-000027350000}"/>
    <cellStyle name="Normal FUI 2" xfId="8608" xr:uid="{00000000-0005-0000-0000-000028350000}"/>
    <cellStyle name="Normal Other Benefits" xfId="8609" xr:uid="{00000000-0005-0000-0000-000029350000}"/>
    <cellStyle name="Normal Other Benefits 2" xfId="8610" xr:uid="{00000000-0005-0000-0000-00002A350000}"/>
    <cellStyle name="Note 2" xfId="8611" xr:uid="{00000000-0005-0000-0000-00002B350000}"/>
    <cellStyle name="Note 2 2" xfId="8612" xr:uid="{00000000-0005-0000-0000-00002C350000}"/>
    <cellStyle name="Note 2 2 2" xfId="8613" xr:uid="{00000000-0005-0000-0000-00002D350000}"/>
    <cellStyle name="Note 2 2 2 2" xfId="8614" xr:uid="{00000000-0005-0000-0000-00002E350000}"/>
    <cellStyle name="Note 2 2 2 3" xfId="16273" xr:uid="{00000000-0005-0000-0000-00002F350000}"/>
    <cellStyle name="Note 2 2 3" xfId="8615" xr:uid="{00000000-0005-0000-0000-000030350000}"/>
    <cellStyle name="Note 2 2 4" xfId="16274" xr:uid="{00000000-0005-0000-0000-000031350000}"/>
    <cellStyle name="Note 2 3" xfId="8616" xr:uid="{00000000-0005-0000-0000-000032350000}"/>
    <cellStyle name="Note 2 3 2" xfId="8617" xr:uid="{00000000-0005-0000-0000-000033350000}"/>
    <cellStyle name="Note 2 3 2 2" xfId="8618" xr:uid="{00000000-0005-0000-0000-000034350000}"/>
    <cellStyle name="Note 2 3 2 3" xfId="16275" xr:uid="{00000000-0005-0000-0000-000035350000}"/>
    <cellStyle name="Note 2 3 3" xfId="8619" xr:uid="{00000000-0005-0000-0000-000036350000}"/>
    <cellStyle name="Note 2 3 4" xfId="16276" xr:uid="{00000000-0005-0000-0000-000037350000}"/>
    <cellStyle name="Note 2 4" xfId="8620" xr:uid="{00000000-0005-0000-0000-000038350000}"/>
    <cellStyle name="Note 2 4 2" xfId="8621" xr:uid="{00000000-0005-0000-0000-000039350000}"/>
    <cellStyle name="Note 2 4 2 2" xfId="8622" xr:uid="{00000000-0005-0000-0000-00003A350000}"/>
    <cellStyle name="Note 2 4 2 3" xfId="16277" xr:uid="{00000000-0005-0000-0000-00003B350000}"/>
    <cellStyle name="Note 2 4 3" xfId="8623" xr:uid="{00000000-0005-0000-0000-00003C350000}"/>
    <cellStyle name="Note 2 4 4" xfId="16278" xr:uid="{00000000-0005-0000-0000-00003D350000}"/>
    <cellStyle name="Note 2 5" xfId="8624" xr:uid="{00000000-0005-0000-0000-00003E350000}"/>
    <cellStyle name="Note 2 5 2" xfId="8625" xr:uid="{00000000-0005-0000-0000-00003F350000}"/>
    <cellStyle name="Note 2 5 3" xfId="16279" xr:uid="{00000000-0005-0000-0000-000040350000}"/>
    <cellStyle name="Note 2 6" xfId="8626" xr:uid="{00000000-0005-0000-0000-000041350000}"/>
    <cellStyle name="Note 2 7" xfId="16280" xr:uid="{00000000-0005-0000-0000-000042350000}"/>
    <cellStyle name="Note 3" xfId="8627" xr:uid="{00000000-0005-0000-0000-000043350000}"/>
    <cellStyle name="Note 3 2" xfId="8628" xr:uid="{00000000-0005-0000-0000-000044350000}"/>
    <cellStyle name="Note 3 2 2" xfId="8629" xr:uid="{00000000-0005-0000-0000-000045350000}"/>
    <cellStyle name="Note 3 3" xfId="8630" xr:uid="{00000000-0005-0000-0000-000046350000}"/>
    <cellStyle name="Note 3 4" xfId="8631" xr:uid="{00000000-0005-0000-0000-000047350000}"/>
    <cellStyle name="Note 3 5" xfId="16281" xr:uid="{00000000-0005-0000-0000-000048350000}"/>
    <cellStyle name="Note 4" xfId="8632" xr:uid="{00000000-0005-0000-0000-000049350000}"/>
    <cellStyle name="Note 4 2" xfId="8633" xr:uid="{00000000-0005-0000-0000-00004A350000}"/>
    <cellStyle name="Note 4 2 2" xfId="8634" xr:uid="{00000000-0005-0000-0000-00004B350000}"/>
    <cellStyle name="Note 4 3" xfId="8635" xr:uid="{00000000-0005-0000-0000-00004C350000}"/>
    <cellStyle name="Note 4 4" xfId="16282" xr:uid="{00000000-0005-0000-0000-00004D350000}"/>
    <cellStyle name="Note 5" xfId="11337" xr:uid="{00000000-0005-0000-0000-00004E350000}"/>
    <cellStyle name="Note 6" xfId="11338" xr:uid="{00000000-0005-0000-0000-00004F350000}"/>
    <cellStyle name="Output 2" xfId="8636" xr:uid="{00000000-0005-0000-0000-000050350000}"/>
    <cellStyle name="Output 2 2" xfId="8637" xr:uid="{00000000-0005-0000-0000-000051350000}"/>
    <cellStyle name="Output 3" xfId="8638" xr:uid="{00000000-0005-0000-0000-000052350000}"/>
    <cellStyle name="Output 3 2" xfId="8639" xr:uid="{00000000-0005-0000-0000-000053350000}"/>
    <cellStyle name="Output 4" xfId="8640" xr:uid="{00000000-0005-0000-0000-000054350000}"/>
    <cellStyle name="Output 4 2" xfId="8641" xr:uid="{00000000-0005-0000-0000-000055350000}"/>
    <cellStyle name="Output 5" xfId="8642" xr:uid="{00000000-0005-0000-0000-000056350000}"/>
    <cellStyle name="Output 5 2" xfId="8643" xr:uid="{00000000-0005-0000-0000-000057350000}"/>
    <cellStyle name="Output 6" xfId="8644" xr:uid="{00000000-0005-0000-0000-000058350000}"/>
    <cellStyle name="Output Amounts" xfId="57" xr:uid="{00000000-0005-0000-0000-000059350000}"/>
    <cellStyle name="Output Amounts 2" xfId="8645" xr:uid="{00000000-0005-0000-0000-00005A350000}"/>
    <cellStyle name="Output Column Headings" xfId="58" xr:uid="{00000000-0005-0000-0000-00005B350000}"/>
    <cellStyle name="Output Column Headings 2" xfId="8646" xr:uid="{00000000-0005-0000-0000-00005C350000}"/>
    <cellStyle name="Output Line Items" xfId="59" xr:uid="{00000000-0005-0000-0000-00005D350000}"/>
    <cellStyle name="Output Line Items 2" xfId="8647" xr:uid="{00000000-0005-0000-0000-00005E350000}"/>
    <cellStyle name="Output Report Heading" xfId="60" xr:uid="{00000000-0005-0000-0000-00005F350000}"/>
    <cellStyle name="Output Report Heading 2" xfId="8648" xr:uid="{00000000-0005-0000-0000-000060350000}"/>
    <cellStyle name="Output Report Title" xfId="61" xr:uid="{00000000-0005-0000-0000-000061350000}"/>
    <cellStyle name="Output Report Title 2" xfId="8649" xr:uid="{00000000-0005-0000-0000-000062350000}"/>
    <cellStyle name="Percent" xfId="62" builtinId="5"/>
    <cellStyle name="Percent 10" xfId="8650" xr:uid="{00000000-0005-0000-0000-000064350000}"/>
    <cellStyle name="Percent 10 2" xfId="8651" xr:uid="{00000000-0005-0000-0000-000065350000}"/>
    <cellStyle name="Percent 10 2 2" xfId="8652" xr:uid="{00000000-0005-0000-0000-000066350000}"/>
    <cellStyle name="Percent 10 3" xfId="8653" xr:uid="{00000000-0005-0000-0000-000067350000}"/>
    <cellStyle name="Percent 10 4" xfId="16905" xr:uid="{00000000-0005-0000-0000-000068350000}"/>
    <cellStyle name="Percent 10 5" xfId="16944" xr:uid="{FB590DA3-486E-2043-AD70-AA6C440EA385}"/>
    <cellStyle name="Percent 11" xfId="8654" xr:uid="{00000000-0005-0000-0000-000069350000}"/>
    <cellStyle name="Percent 11 2" xfId="8655" xr:uid="{00000000-0005-0000-0000-00006A350000}"/>
    <cellStyle name="Percent 11 2 2" xfId="8656" xr:uid="{00000000-0005-0000-0000-00006B350000}"/>
    <cellStyle name="Percent 11 3" xfId="8657" xr:uid="{00000000-0005-0000-0000-00006C350000}"/>
    <cellStyle name="Percent 12" xfId="8658" xr:uid="{00000000-0005-0000-0000-00006D350000}"/>
    <cellStyle name="Percent 12 2" xfId="8659" xr:uid="{00000000-0005-0000-0000-00006E350000}"/>
    <cellStyle name="Percent 12 2 2" xfId="8660" xr:uid="{00000000-0005-0000-0000-00006F350000}"/>
    <cellStyle name="Percent 12 3" xfId="8661" xr:uid="{00000000-0005-0000-0000-000070350000}"/>
    <cellStyle name="Percent 13" xfId="8662" xr:uid="{00000000-0005-0000-0000-000071350000}"/>
    <cellStyle name="Percent 13 2" xfId="8663" xr:uid="{00000000-0005-0000-0000-000072350000}"/>
    <cellStyle name="Percent 13 2 2" xfId="8664" xr:uid="{00000000-0005-0000-0000-000073350000}"/>
    <cellStyle name="Percent 13 3" xfId="8665" xr:uid="{00000000-0005-0000-0000-000074350000}"/>
    <cellStyle name="Percent 14" xfId="8666" xr:uid="{00000000-0005-0000-0000-000075350000}"/>
    <cellStyle name="Percent 14 2" xfId="8667" xr:uid="{00000000-0005-0000-0000-000076350000}"/>
    <cellStyle name="Percent 14 2 2" xfId="8668" xr:uid="{00000000-0005-0000-0000-000077350000}"/>
    <cellStyle name="Percent 14 3" xfId="8669" xr:uid="{00000000-0005-0000-0000-000078350000}"/>
    <cellStyle name="Percent 15" xfId="8670" xr:uid="{00000000-0005-0000-0000-000079350000}"/>
    <cellStyle name="Percent 15 2" xfId="8671" xr:uid="{00000000-0005-0000-0000-00007A350000}"/>
    <cellStyle name="Percent 15 2 2" xfId="8672" xr:uid="{00000000-0005-0000-0000-00007B350000}"/>
    <cellStyle name="Percent 15 3" xfId="8673" xr:uid="{00000000-0005-0000-0000-00007C350000}"/>
    <cellStyle name="Percent 16" xfId="8674" xr:uid="{00000000-0005-0000-0000-00007D350000}"/>
    <cellStyle name="Percent 16 2" xfId="8675" xr:uid="{00000000-0005-0000-0000-00007E350000}"/>
    <cellStyle name="Percent 16 2 2" xfId="8676" xr:uid="{00000000-0005-0000-0000-00007F350000}"/>
    <cellStyle name="Percent 16 3" xfId="8677" xr:uid="{00000000-0005-0000-0000-000080350000}"/>
    <cellStyle name="Percent 17" xfId="8678" xr:uid="{00000000-0005-0000-0000-000081350000}"/>
    <cellStyle name="Percent 17 2" xfId="8679" xr:uid="{00000000-0005-0000-0000-000082350000}"/>
    <cellStyle name="Percent 17 2 2" xfId="8680" xr:uid="{00000000-0005-0000-0000-000083350000}"/>
    <cellStyle name="Percent 17 3" xfId="8681" xr:uid="{00000000-0005-0000-0000-000084350000}"/>
    <cellStyle name="Percent 18" xfId="8682" xr:uid="{00000000-0005-0000-0000-000085350000}"/>
    <cellStyle name="Percent 18 2" xfId="8683" xr:uid="{00000000-0005-0000-0000-000086350000}"/>
    <cellStyle name="Percent 18 2 2" xfId="8684" xr:uid="{00000000-0005-0000-0000-000087350000}"/>
    <cellStyle name="Percent 18 3" xfId="8685" xr:uid="{00000000-0005-0000-0000-000088350000}"/>
    <cellStyle name="Percent 19" xfId="8686" xr:uid="{00000000-0005-0000-0000-000089350000}"/>
    <cellStyle name="Percent 19 2" xfId="8687" xr:uid="{00000000-0005-0000-0000-00008A350000}"/>
    <cellStyle name="Percent 19 2 2" xfId="8688" xr:uid="{00000000-0005-0000-0000-00008B350000}"/>
    <cellStyle name="Percent 19 3" xfId="8689" xr:uid="{00000000-0005-0000-0000-00008C350000}"/>
    <cellStyle name="Percent 19 4" xfId="16283" xr:uid="{00000000-0005-0000-0000-00008D350000}"/>
    <cellStyle name="Percent 2" xfId="63" xr:uid="{00000000-0005-0000-0000-00008E350000}"/>
    <cellStyle name="Percent 2 10" xfId="8690" xr:uid="{00000000-0005-0000-0000-00008F350000}"/>
    <cellStyle name="Percent 2 10 2" xfId="8691" xr:uid="{00000000-0005-0000-0000-000090350000}"/>
    <cellStyle name="Percent 2 10 2 2" xfId="8692" xr:uid="{00000000-0005-0000-0000-000091350000}"/>
    <cellStyle name="Percent 2 10 3" xfId="8693" xr:uid="{00000000-0005-0000-0000-000092350000}"/>
    <cellStyle name="Percent 2 10 3 2" xfId="8694" xr:uid="{00000000-0005-0000-0000-000093350000}"/>
    <cellStyle name="Percent 2 10 4" xfId="8695" xr:uid="{00000000-0005-0000-0000-000094350000}"/>
    <cellStyle name="Percent 2 100" xfId="8696" xr:uid="{00000000-0005-0000-0000-000095350000}"/>
    <cellStyle name="Percent 2 100 2" xfId="8697" xr:uid="{00000000-0005-0000-0000-000096350000}"/>
    <cellStyle name="Percent 2 101" xfId="8698" xr:uid="{00000000-0005-0000-0000-000097350000}"/>
    <cellStyle name="Percent 2 101 2" xfId="8699" xr:uid="{00000000-0005-0000-0000-000098350000}"/>
    <cellStyle name="Percent 2 102" xfId="8700" xr:uid="{00000000-0005-0000-0000-000099350000}"/>
    <cellStyle name="Percent 2 102 2" xfId="8701" xr:uid="{00000000-0005-0000-0000-00009A350000}"/>
    <cellStyle name="Percent 2 103" xfId="8702" xr:uid="{00000000-0005-0000-0000-00009B350000}"/>
    <cellStyle name="Percent 2 103 2" xfId="8703" xr:uid="{00000000-0005-0000-0000-00009C350000}"/>
    <cellStyle name="Percent 2 104" xfId="8704" xr:uid="{00000000-0005-0000-0000-00009D350000}"/>
    <cellStyle name="Percent 2 104 2" xfId="8705" xr:uid="{00000000-0005-0000-0000-00009E350000}"/>
    <cellStyle name="Percent 2 105" xfId="8706" xr:uid="{00000000-0005-0000-0000-00009F350000}"/>
    <cellStyle name="Percent 2 105 2" xfId="8707" xr:uid="{00000000-0005-0000-0000-0000A0350000}"/>
    <cellStyle name="Percent 2 105 3 2" xfId="16938" xr:uid="{00000000-0005-0000-0000-0000A1350000}"/>
    <cellStyle name="Percent 2 106" xfId="8708" xr:uid="{00000000-0005-0000-0000-0000A2350000}"/>
    <cellStyle name="Percent 2 106 2" xfId="8709" xr:uid="{00000000-0005-0000-0000-0000A3350000}"/>
    <cellStyle name="Percent 2 107" xfId="8710" xr:uid="{00000000-0005-0000-0000-0000A4350000}"/>
    <cellStyle name="Percent 2 107 2" xfId="8711" xr:uid="{00000000-0005-0000-0000-0000A5350000}"/>
    <cellStyle name="Percent 2 108" xfId="8712" xr:uid="{00000000-0005-0000-0000-0000A6350000}"/>
    <cellStyle name="Percent 2 108 2" xfId="8713" xr:uid="{00000000-0005-0000-0000-0000A7350000}"/>
    <cellStyle name="Percent 2 109" xfId="8714" xr:uid="{00000000-0005-0000-0000-0000A8350000}"/>
    <cellStyle name="Percent 2 109 2" xfId="8715" xr:uid="{00000000-0005-0000-0000-0000A9350000}"/>
    <cellStyle name="Percent 2 11" xfId="8716" xr:uid="{00000000-0005-0000-0000-0000AA350000}"/>
    <cellStyle name="Percent 2 11 2" xfId="8717" xr:uid="{00000000-0005-0000-0000-0000AB350000}"/>
    <cellStyle name="Percent 2 11 2 2" xfId="8718" xr:uid="{00000000-0005-0000-0000-0000AC350000}"/>
    <cellStyle name="Percent 2 11 3" xfId="8719" xr:uid="{00000000-0005-0000-0000-0000AD350000}"/>
    <cellStyle name="Percent 2 11 3 2" xfId="8720" xr:uid="{00000000-0005-0000-0000-0000AE350000}"/>
    <cellStyle name="Percent 2 11 4" xfId="8721" xr:uid="{00000000-0005-0000-0000-0000AF350000}"/>
    <cellStyle name="Percent 2 110" xfId="8722" xr:uid="{00000000-0005-0000-0000-0000B0350000}"/>
    <cellStyle name="Percent 2 110 2" xfId="8723" xr:uid="{00000000-0005-0000-0000-0000B1350000}"/>
    <cellStyle name="Percent 2 111" xfId="8724" xr:uid="{00000000-0005-0000-0000-0000B2350000}"/>
    <cellStyle name="Percent 2 111 2" xfId="8725" xr:uid="{00000000-0005-0000-0000-0000B3350000}"/>
    <cellStyle name="Percent 2 112" xfId="8726" xr:uid="{00000000-0005-0000-0000-0000B4350000}"/>
    <cellStyle name="Percent 2 112 2" xfId="8727" xr:uid="{00000000-0005-0000-0000-0000B5350000}"/>
    <cellStyle name="Percent 2 113" xfId="8728" xr:uid="{00000000-0005-0000-0000-0000B6350000}"/>
    <cellStyle name="Percent 2 113 2" xfId="8729" xr:uid="{00000000-0005-0000-0000-0000B7350000}"/>
    <cellStyle name="Percent 2 114" xfId="8730" xr:uid="{00000000-0005-0000-0000-0000B8350000}"/>
    <cellStyle name="Percent 2 114 2" xfId="8731" xr:uid="{00000000-0005-0000-0000-0000B9350000}"/>
    <cellStyle name="Percent 2 115" xfId="8732" xr:uid="{00000000-0005-0000-0000-0000BA350000}"/>
    <cellStyle name="Percent 2 115 2" xfId="8733" xr:uid="{00000000-0005-0000-0000-0000BB350000}"/>
    <cellStyle name="Percent 2 116" xfId="8734" xr:uid="{00000000-0005-0000-0000-0000BC350000}"/>
    <cellStyle name="Percent 2 116 2" xfId="8735" xr:uid="{00000000-0005-0000-0000-0000BD350000}"/>
    <cellStyle name="Percent 2 117" xfId="8736" xr:uid="{00000000-0005-0000-0000-0000BE350000}"/>
    <cellStyle name="Percent 2 117 2" xfId="8737" xr:uid="{00000000-0005-0000-0000-0000BF350000}"/>
    <cellStyle name="Percent 2 118" xfId="8738" xr:uid="{00000000-0005-0000-0000-0000C0350000}"/>
    <cellStyle name="Percent 2 118 2" xfId="8739" xr:uid="{00000000-0005-0000-0000-0000C1350000}"/>
    <cellStyle name="Percent 2 119" xfId="8740" xr:uid="{00000000-0005-0000-0000-0000C2350000}"/>
    <cellStyle name="Percent 2 119 2" xfId="8741" xr:uid="{00000000-0005-0000-0000-0000C3350000}"/>
    <cellStyle name="Percent 2 12" xfId="8742" xr:uid="{00000000-0005-0000-0000-0000C4350000}"/>
    <cellStyle name="Percent 2 12 2" xfId="8743" xr:uid="{00000000-0005-0000-0000-0000C5350000}"/>
    <cellStyle name="Percent 2 12 2 2" xfId="8744" xr:uid="{00000000-0005-0000-0000-0000C6350000}"/>
    <cellStyle name="Percent 2 12 3" xfId="8745" xr:uid="{00000000-0005-0000-0000-0000C7350000}"/>
    <cellStyle name="Percent 2 12 3 2" xfId="8746" xr:uid="{00000000-0005-0000-0000-0000C8350000}"/>
    <cellStyle name="Percent 2 12 4" xfId="8747" xr:uid="{00000000-0005-0000-0000-0000C9350000}"/>
    <cellStyle name="Percent 2 120" xfId="8748" xr:uid="{00000000-0005-0000-0000-0000CA350000}"/>
    <cellStyle name="Percent 2 120 2" xfId="8749" xr:uid="{00000000-0005-0000-0000-0000CB350000}"/>
    <cellStyle name="Percent 2 121" xfId="8750" xr:uid="{00000000-0005-0000-0000-0000CC350000}"/>
    <cellStyle name="Percent 2 121 2" xfId="8751" xr:uid="{00000000-0005-0000-0000-0000CD350000}"/>
    <cellStyle name="Percent 2 122" xfId="8752" xr:uid="{00000000-0005-0000-0000-0000CE350000}"/>
    <cellStyle name="Percent 2 122 2" xfId="8753" xr:uid="{00000000-0005-0000-0000-0000CF350000}"/>
    <cellStyle name="Percent 2 123" xfId="8754" xr:uid="{00000000-0005-0000-0000-0000D0350000}"/>
    <cellStyle name="Percent 2 123 2" xfId="8755" xr:uid="{00000000-0005-0000-0000-0000D1350000}"/>
    <cellStyle name="Percent 2 124" xfId="8756" xr:uid="{00000000-0005-0000-0000-0000D2350000}"/>
    <cellStyle name="Percent 2 124 2" xfId="8757" xr:uid="{00000000-0005-0000-0000-0000D3350000}"/>
    <cellStyle name="Percent 2 125" xfId="8758" xr:uid="{00000000-0005-0000-0000-0000D4350000}"/>
    <cellStyle name="Percent 2 125 2" xfId="8759" xr:uid="{00000000-0005-0000-0000-0000D5350000}"/>
    <cellStyle name="Percent 2 126" xfId="8760" xr:uid="{00000000-0005-0000-0000-0000D6350000}"/>
    <cellStyle name="Percent 2 126 2" xfId="8761" xr:uid="{00000000-0005-0000-0000-0000D7350000}"/>
    <cellStyle name="Percent 2 127" xfId="8762" xr:uid="{00000000-0005-0000-0000-0000D8350000}"/>
    <cellStyle name="Percent 2 127 2" xfId="8763" xr:uid="{00000000-0005-0000-0000-0000D9350000}"/>
    <cellStyle name="Percent 2 128" xfId="8764" xr:uid="{00000000-0005-0000-0000-0000DA350000}"/>
    <cellStyle name="Percent 2 128 2" xfId="8765" xr:uid="{00000000-0005-0000-0000-0000DB350000}"/>
    <cellStyle name="Percent 2 129" xfId="8766" xr:uid="{00000000-0005-0000-0000-0000DC350000}"/>
    <cellStyle name="Percent 2 129 2" xfId="8767" xr:uid="{00000000-0005-0000-0000-0000DD350000}"/>
    <cellStyle name="Percent 2 13" xfId="8768" xr:uid="{00000000-0005-0000-0000-0000DE350000}"/>
    <cellStyle name="Percent 2 13 2" xfId="8769" xr:uid="{00000000-0005-0000-0000-0000DF350000}"/>
    <cellStyle name="Percent 2 13 2 2" xfId="8770" xr:uid="{00000000-0005-0000-0000-0000E0350000}"/>
    <cellStyle name="Percent 2 13 3" xfId="8771" xr:uid="{00000000-0005-0000-0000-0000E1350000}"/>
    <cellStyle name="Percent 2 13 3 2" xfId="8772" xr:uid="{00000000-0005-0000-0000-0000E2350000}"/>
    <cellStyle name="Percent 2 13 4" xfId="8773" xr:uid="{00000000-0005-0000-0000-0000E3350000}"/>
    <cellStyle name="Percent 2 130" xfId="8774" xr:uid="{00000000-0005-0000-0000-0000E4350000}"/>
    <cellStyle name="Percent 2 130 2" xfId="8775" xr:uid="{00000000-0005-0000-0000-0000E5350000}"/>
    <cellStyle name="Percent 2 131" xfId="8776" xr:uid="{00000000-0005-0000-0000-0000E6350000}"/>
    <cellStyle name="Percent 2 131 2" xfId="8777" xr:uid="{00000000-0005-0000-0000-0000E7350000}"/>
    <cellStyle name="Percent 2 132" xfId="8778" xr:uid="{00000000-0005-0000-0000-0000E8350000}"/>
    <cellStyle name="Percent 2 132 2" xfId="8779" xr:uid="{00000000-0005-0000-0000-0000E9350000}"/>
    <cellStyle name="Percent 2 133" xfId="8780" xr:uid="{00000000-0005-0000-0000-0000EA350000}"/>
    <cellStyle name="Percent 2 133 2" xfId="8781" xr:uid="{00000000-0005-0000-0000-0000EB350000}"/>
    <cellStyle name="Percent 2 134" xfId="8782" xr:uid="{00000000-0005-0000-0000-0000EC350000}"/>
    <cellStyle name="Percent 2 134 2" xfId="8783" xr:uid="{00000000-0005-0000-0000-0000ED350000}"/>
    <cellStyle name="Percent 2 135" xfId="8784" xr:uid="{00000000-0005-0000-0000-0000EE350000}"/>
    <cellStyle name="Percent 2 135 2" xfId="8785" xr:uid="{00000000-0005-0000-0000-0000EF350000}"/>
    <cellStyle name="Percent 2 136" xfId="8786" xr:uid="{00000000-0005-0000-0000-0000F0350000}"/>
    <cellStyle name="Percent 2 136 2" xfId="8787" xr:uid="{00000000-0005-0000-0000-0000F1350000}"/>
    <cellStyle name="Percent 2 137" xfId="8788" xr:uid="{00000000-0005-0000-0000-0000F2350000}"/>
    <cellStyle name="Percent 2 137 2" xfId="8789" xr:uid="{00000000-0005-0000-0000-0000F3350000}"/>
    <cellStyle name="Percent 2 138" xfId="8790" xr:uid="{00000000-0005-0000-0000-0000F4350000}"/>
    <cellStyle name="Percent 2 138 2" xfId="8791" xr:uid="{00000000-0005-0000-0000-0000F5350000}"/>
    <cellStyle name="Percent 2 139" xfId="8792" xr:uid="{00000000-0005-0000-0000-0000F6350000}"/>
    <cellStyle name="Percent 2 139 2" xfId="8793" xr:uid="{00000000-0005-0000-0000-0000F7350000}"/>
    <cellStyle name="Percent 2 14" xfId="8794" xr:uid="{00000000-0005-0000-0000-0000F8350000}"/>
    <cellStyle name="Percent 2 14 2" xfId="8795" xr:uid="{00000000-0005-0000-0000-0000F9350000}"/>
    <cellStyle name="Percent 2 14 2 2" xfId="8796" xr:uid="{00000000-0005-0000-0000-0000FA350000}"/>
    <cellStyle name="Percent 2 14 3" xfId="8797" xr:uid="{00000000-0005-0000-0000-0000FB350000}"/>
    <cellStyle name="Percent 2 14 3 2" xfId="8798" xr:uid="{00000000-0005-0000-0000-0000FC350000}"/>
    <cellStyle name="Percent 2 14 4" xfId="8799" xr:uid="{00000000-0005-0000-0000-0000FD350000}"/>
    <cellStyle name="Percent 2 140" xfId="8800" xr:uid="{00000000-0005-0000-0000-0000FE350000}"/>
    <cellStyle name="Percent 2 140 2" xfId="8801" xr:uid="{00000000-0005-0000-0000-0000FF350000}"/>
    <cellStyle name="Percent 2 141" xfId="8802" xr:uid="{00000000-0005-0000-0000-000000360000}"/>
    <cellStyle name="Percent 2 141 2" xfId="8803" xr:uid="{00000000-0005-0000-0000-000001360000}"/>
    <cellStyle name="Percent 2 142" xfId="8804" xr:uid="{00000000-0005-0000-0000-000002360000}"/>
    <cellStyle name="Percent 2 142 2" xfId="8805" xr:uid="{00000000-0005-0000-0000-000003360000}"/>
    <cellStyle name="Percent 2 143" xfId="8806" xr:uid="{00000000-0005-0000-0000-000004360000}"/>
    <cellStyle name="Percent 2 143 2" xfId="8807" xr:uid="{00000000-0005-0000-0000-000005360000}"/>
    <cellStyle name="Percent 2 144" xfId="8808" xr:uid="{00000000-0005-0000-0000-000006360000}"/>
    <cellStyle name="Percent 2 144 2" xfId="8809" xr:uid="{00000000-0005-0000-0000-000007360000}"/>
    <cellStyle name="Percent 2 145" xfId="8810" xr:uid="{00000000-0005-0000-0000-000008360000}"/>
    <cellStyle name="Percent 2 145 2" xfId="8811" xr:uid="{00000000-0005-0000-0000-000009360000}"/>
    <cellStyle name="Percent 2 146" xfId="8812" xr:uid="{00000000-0005-0000-0000-00000A360000}"/>
    <cellStyle name="Percent 2 146 2" xfId="8813" xr:uid="{00000000-0005-0000-0000-00000B360000}"/>
    <cellStyle name="Percent 2 147" xfId="8814" xr:uid="{00000000-0005-0000-0000-00000C360000}"/>
    <cellStyle name="Percent 2 147 2" xfId="8815" xr:uid="{00000000-0005-0000-0000-00000D360000}"/>
    <cellStyle name="Percent 2 148" xfId="8816" xr:uid="{00000000-0005-0000-0000-00000E360000}"/>
    <cellStyle name="Percent 2 148 2" xfId="8817" xr:uid="{00000000-0005-0000-0000-00000F360000}"/>
    <cellStyle name="Percent 2 149" xfId="8818" xr:uid="{00000000-0005-0000-0000-000010360000}"/>
    <cellStyle name="Percent 2 149 2" xfId="8819" xr:uid="{00000000-0005-0000-0000-000011360000}"/>
    <cellStyle name="Percent 2 15" xfId="8820" xr:uid="{00000000-0005-0000-0000-000012360000}"/>
    <cellStyle name="Percent 2 15 2" xfId="8821" xr:uid="{00000000-0005-0000-0000-000013360000}"/>
    <cellStyle name="Percent 2 15 2 2" xfId="8822" xr:uid="{00000000-0005-0000-0000-000014360000}"/>
    <cellStyle name="Percent 2 15 3" xfId="8823" xr:uid="{00000000-0005-0000-0000-000015360000}"/>
    <cellStyle name="Percent 2 15 3 2" xfId="8824" xr:uid="{00000000-0005-0000-0000-000016360000}"/>
    <cellStyle name="Percent 2 15 4" xfId="8825" xr:uid="{00000000-0005-0000-0000-000017360000}"/>
    <cellStyle name="Percent 2 150" xfId="8826" xr:uid="{00000000-0005-0000-0000-000018360000}"/>
    <cellStyle name="Percent 2 150 2" xfId="8827" xr:uid="{00000000-0005-0000-0000-000019360000}"/>
    <cellStyle name="Percent 2 151" xfId="8828" xr:uid="{00000000-0005-0000-0000-00001A360000}"/>
    <cellStyle name="Percent 2 151 2" xfId="8829" xr:uid="{00000000-0005-0000-0000-00001B360000}"/>
    <cellStyle name="Percent 2 151 3" xfId="16284" xr:uid="{00000000-0005-0000-0000-00001C360000}"/>
    <cellStyle name="Percent 2 151 3 2" xfId="16285" xr:uid="{00000000-0005-0000-0000-00001D360000}"/>
    <cellStyle name="Percent 2 152" xfId="8830" xr:uid="{00000000-0005-0000-0000-00001E360000}"/>
    <cellStyle name="Percent 2 152 2" xfId="189" xr:uid="{00000000-0005-0000-0000-00001F360000}"/>
    <cellStyle name="Percent 2 153" xfId="186" xr:uid="{00000000-0005-0000-0000-000020360000}"/>
    <cellStyle name="Percent 2 154" xfId="16286" xr:uid="{00000000-0005-0000-0000-000021360000}"/>
    <cellStyle name="Percent 2 155" xfId="16287" xr:uid="{00000000-0005-0000-0000-000022360000}"/>
    <cellStyle name="Percent 2 155 2" xfId="16288" xr:uid="{00000000-0005-0000-0000-000023360000}"/>
    <cellStyle name="Percent 2 155 3" xfId="16289" xr:uid="{00000000-0005-0000-0000-000024360000}"/>
    <cellStyle name="Percent 2 155 4" xfId="16290" xr:uid="{00000000-0005-0000-0000-000025360000}"/>
    <cellStyle name="Percent 2 156" xfId="16291" xr:uid="{00000000-0005-0000-0000-000026360000}"/>
    <cellStyle name="Percent 2 16" xfId="190" xr:uid="{00000000-0005-0000-0000-000027360000}"/>
    <cellStyle name="Percent 2 16 2" xfId="8831" xr:uid="{00000000-0005-0000-0000-000028360000}"/>
    <cellStyle name="Percent 2 16 2 2" xfId="8832" xr:uid="{00000000-0005-0000-0000-000029360000}"/>
    <cellStyle name="Percent 2 16 3" xfId="8833" xr:uid="{00000000-0005-0000-0000-00002A360000}"/>
    <cellStyle name="Percent 2 16 3 2" xfId="8834" xr:uid="{00000000-0005-0000-0000-00002B360000}"/>
    <cellStyle name="Percent 2 16 4" xfId="8835" xr:uid="{00000000-0005-0000-0000-00002C360000}"/>
    <cellStyle name="Percent 2 17" xfId="8836" xr:uid="{00000000-0005-0000-0000-00002D360000}"/>
    <cellStyle name="Percent 2 17 2" xfId="8837" xr:uid="{00000000-0005-0000-0000-00002E360000}"/>
    <cellStyle name="Percent 2 17 2 2" xfId="8838" xr:uid="{00000000-0005-0000-0000-00002F360000}"/>
    <cellStyle name="Percent 2 17 3" xfId="8839" xr:uid="{00000000-0005-0000-0000-000030360000}"/>
    <cellStyle name="Percent 2 17 3 2" xfId="8840" xr:uid="{00000000-0005-0000-0000-000031360000}"/>
    <cellStyle name="Percent 2 17 4" xfId="8841" xr:uid="{00000000-0005-0000-0000-000032360000}"/>
    <cellStyle name="Percent 2 18" xfId="8842" xr:uid="{00000000-0005-0000-0000-000033360000}"/>
    <cellStyle name="Percent 2 18 2" xfId="8843" xr:uid="{00000000-0005-0000-0000-000034360000}"/>
    <cellStyle name="Percent 2 18 2 2" xfId="8844" xr:uid="{00000000-0005-0000-0000-000035360000}"/>
    <cellStyle name="Percent 2 18 3" xfId="8845" xr:uid="{00000000-0005-0000-0000-000036360000}"/>
    <cellStyle name="Percent 2 18 3 2" xfId="8846" xr:uid="{00000000-0005-0000-0000-000037360000}"/>
    <cellStyle name="Percent 2 18 4" xfId="8847" xr:uid="{00000000-0005-0000-0000-000038360000}"/>
    <cellStyle name="Percent 2 19" xfId="8848" xr:uid="{00000000-0005-0000-0000-000039360000}"/>
    <cellStyle name="Percent 2 19 2" xfId="8849" xr:uid="{00000000-0005-0000-0000-00003A360000}"/>
    <cellStyle name="Percent 2 19 2 2" xfId="8850" xr:uid="{00000000-0005-0000-0000-00003B360000}"/>
    <cellStyle name="Percent 2 19 3" xfId="8851" xr:uid="{00000000-0005-0000-0000-00003C360000}"/>
    <cellStyle name="Percent 2 19 3 2" xfId="8852" xr:uid="{00000000-0005-0000-0000-00003D360000}"/>
    <cellStyle name="Percent 2 19 4" xfId="8853" xr:uid="{00000000-0005-0000-0000-00003E360000}"/>
    <cellStyle name="Percent 2 2" xfId="64" xr:uid="{00000000-0005-0000-0000-00003F360000}"/>
    <cellStyle name="Percent 2 2 10" xfId="191" xr:uid="{00000000-0005-0000-0000-000040360000}"/>
    <cellStyle name="Percent 2 2 10 2" xfId="8854" xr:uid="{00000000-0005-0000-0000-000041360000}"/>
    <cellStyle name="Percent 2 2 11" xfId="8855" xr:uid="{00000000-0005-0000-0000-000042360000}"/>
    <cellStyle name="Percent 2 2 11 2" xfId="8856" xr:uid="{00000000-0005-0000-0000-000043360000}"/>
    <cellStyle name="Percent 2 2 12" xfId="8857" xr:uid="{00000000-0005-0000-0000-000044360000}"/>
    <cellStyle name="Percent 2 2 12 2" xfId="8858" xr:uid="{00000000-0005-0000-0000-000045360000}"/>
    <cellStyle name="Percent 2 2 12 2 2" xfId="8859" xr:uid="{00000000-0005-0000-0000-000046360000}"/>
    <cellStyle name="Percent 2 2 12 2 3" xfId="16292" xr:uid="{00000000-0005-0000-0000-000047360000}"/>
    <cellStyle name="Percent 2 2 12 3" xfId="8860" xr:uid="{00000000-0005-0000-0000-000048360000}"/>
    <cellStyle name="Percent 2 2 12 3 2" xfId="8861" xr:uid="{00000000-0005-0000-0000-000049360000}"/>
    <cellStyle name="Percent 2 2 12 4" xfId="8862" xr:uid="{00000000-0005-0000-0000-00004A360000}"/>
    <cellStyle name="Percent 2 2 12 5" xfId="16293" xr:uid="{00000000-0005-0000-0000-00004B360000}"/>
    <cellStyle name="Percent 2 2 13" xfId="8863" xr:uid="{00000000-0005-0000-0000-00004C360000}"/>
    <cellStyle name="Percent 2 2 13 2" xfId="8864" xr:uid="{00000000-0005-0000-0000-00004D360000}"/>
    <cellStyle name="Percent 2 2 13 2 2" xfId="8865" xr:uid="{00000000-0005-0000-0000-00004E360000}"/>
    <cellStyle name="Percent 2 2 13 2 3" xfId="16294" xr:uid="{00000000-0005-0000-0000-00004F360000}"/>
    <cellStyle name="Percent 2 2 13 3" xfId="8866" xr:uid="{00000000-0005-0000-0000-000050360000}"/>
    <cellStyle name="Percent 2 2 13 3 2" xfId="8867" xr:uid="{00000000-0005-0000-0000-000051360000}"/>
    <cellStyle name="Percent 2 2 13 4" xfId="8868" xr:uid="{00000000-0005-0000-0000-000052360000}"/>
    <cellStyle name="Percent 2 2 13 5" xfId="16295" xr:uid="{00000000-0005-0000-0000-000053360000}"/>
    <cellStyle name="Percent 2 2 14" xfId="8869" xr:uid="{00000000-0005-0000-0000-000054360000}"/>
    <cellStyle name="Percent 2 2 14 2" xfId="8870" xr:uid="{00000000-0005-0000-0000-000055360000}"/>
    <cellStyle name="Percent 2 2 14 2 2" xfId="8871" xr:uid="{00000000-0005-0000-0000-000056360000}"/>
    <cellStyle name="Percent 2 2 14 2 3" xfId="16296" xr:uid="{00000000-0005-0000-0000-000057360000}"/>
    <cellStyle name="Percent 2 2 14 3" xfId="8872" xr:uid="{00000000-0005-0000-0000-000058360000}"/>
    <cellStyle name="Percent 2 2 14 3 2" xfId="8873" xr:uid="{00000000-0005-0000-0000-000059360000}"/>
    <cellStyle name="Percent 2 2 14 4" xfId="8874" xr:uid="{00000000-0005-0000-0000-00005A360000}"/>
    <cellStyle name="Percent 2 2 14 5" xfId="16297" xr:uid="{00000000-0005-0000-0000-00005B360000}"/>
    <cellStyle name="Percent 2 2 15" xfId="8875" xr:uid="{00000000-0005-0000-0000-00005C360000}"/>
    <cellStyle name="Percent 2 2 15 2" xfId="8876" xr:uid="{00000000-0005-0000-0000-00005D360000}"/>
    <cellStyle name="Percent 2 2 15 2 2" xfId="8877" xr:uid="{00000000-0005-0000-0000-00005E360000}"/>
    <cellStyle name="Percent 2 2 15 2 3" xfId="16298" xr:uid="{00000000-0005-0000-0000-00005F360000}"/>
    <cellStyle name="Percent 2 2 15 3" xfId="8878" xr:uid="{00000000-0005-0000-0000-000060360000}"/>
    <cellStyle name="Percent 2 2 15 3 2" xfId="8879" xr:uid="{00000000-0005-0000-0000-000061360000}"/>
    <cellStyle name="Percent 2 2 15 4" xfId="8880" xr:uid="{00000000-0005-0000-0000-000062360000}"/>
    <cellStyle name="Percent 2 2 15 5" xfId="16299" xr:uid="{00000000-0005-0000-0000-000063360000}"/>
    <cellStyle name="Percent 2 2 16" xfId="8881" xr:uid="{00000000-0005-0000-0000-000064360000}"/>
    <cellStyle name="Percent 2 2 16 2" xfId="8882" xr:uid="{00000000-0005-0000-0000-000065360000}"/>
    <cellStyle name="Percent 2 2 16 2 2" xfId="8883" xr:uid="{00000000-0005-0000-0000-000066360000}"/>
    <cellStyle name="Percent 2 2 16 2 3" xfId="16300" xr:uid="{00000000-0005-0000-0000-000067360000}"/>
    <cellStyle name="Percent 2 2 16 3" xfId="8884" xr:uid="{00000000-0005-0000-0000-000068360000}"/>
    <cellStyle name="Percent 2 2 16 3 2" xfId="8885" xr:uid="{00000000-0005-0000-0000-000069360000}"/>
    <cellStyle name="Percent 2 2 16 4" xfId="8886" xr:uid="{00000000-0005-0000-0000-00006A360000}"/>
    <cellStyle name="Percent 2 2 16 5" xfId="16301" xr:uid="{00000000-0005-0000-0000-00006B360000}"/>
    <cellStyle name="Percent 2 2 17" xfId="8887" xr:uid="{00000000-0005-0000-0000-00006C360000}"/>
    <cellStyle name="Percent 2 2 17 2" xfId="8888" xr:uid="{00000000-0005-0000-0000-00006D360000}"/>
    <cellStyle name="Percent 2 2 17 2 2" xfId="8889" xr:uid="{00000000-0005-0000-0000-00006E360000}"/>
    <cellStyle name="Percent 2 2 17 2 3" xfId="16302" xr:uid="{00000000-0005-0000-0000-00006F360000}"/>
    <cellStyle name="Percent 2 2 17 3" xfId="8890" xr:uid="{00000000-0005-0000-0000-000070360000}"/>
    <cellStyle name="Percent 2 2 17 3 2" xfId="8891" xr:uid="{00000000-0005-0000-0000-000071360000}"/>
    <cellStyle name="Percent 2 2 17 4" xfId="8892" xr:uid="{00000000-0005-0000-0000-000072360000}"/>
    <cellStyle name="Percent 2 2 17 5" xfId="16303" xr:uid="{00000000-0005-0000-0000-000073360000}"/>
    <cellStyle name="Percent 2 2 18" xfId="8893" xr:uid="{00000000-0005-0000-0000-000074360000}"/>
    <cellStyle name="Percent 2 2 18 2" xfId="8894" xr:uid="{00000000-0005-0000-0000-000075360000}"/>
    <cellStyle name="Percent 2 2 18 2 2" xfId="8895" xr:uid="{00000000-0005-0000-0000-000076360000}"/>
    <cellStyle name="Percent 2 2 18 2 3" xfId="16304" xr:uid="{00000000-0005-0000-0000-000077360000}"/>
    <cellStyle name="Percent 2 2 18 3" xfId="8896" xr:uid="{00000000-0005-0000-0000-000078360000}"/>
    <cellStyle name="Percent 2 2 18 4" xfId="16305" xr:uid="{00000000-0005-0000-0000-000079360000}"/>
    <cellStyle name="Percent 2 2 19" xfId="8897" xr:uid="{00000000-0005-0000-0000-00007A360000}"/>
    <cellStyle name="Percent 2 2 19 2" xfId="8898" xr:uid="{00000000-0005-0000-0000-00007B360000}"/>
    <cellStyle name="Percent 2 2 19 2 2" xfId="8899" xr:uid="{00000000-0005-0000-0000-00007C360000}"/>
    <cellStyle name="Percent 2 2 19 2 3" xfId="16306" xr:uid="{00000000-0005-0000-0000-00007D360000}"/>
    <cellStyle name="Percent 2 2 19 3" xfId="8900" xr:uid="{00000000-0005-0000-0000-00007E360000}"/>
    <cellStyle name="Percent 2 2 19 4" xfId="16307" xr:uid="{00000000-0005-0000-0000-00007F360000}"/>
    <cellStyle name="Percent 2 2 2" xfId="65" xr:uid="{00000000-0005-0000-0000-000080360000}"/>
    <cellStyle name="Percent 2 2 2 10" xfId="8901" xr:uid="{00000000-0005-0000-0000-000081360000}"/>
    <cellStyle name="Percent 2 2 2 10 2" xfId="8902" xr:uid="{00000000-0005-0000-0000-000082360000}"/>
    <cellStyle name="Percent 2 2 2 10 2 2" xfId="8903" xr:uid="{00000000-0005-0000-0000-000083360000}"/>
    <cellStyle name="Percent 2 2 2 10 2 3" xfId="16308" xr:uid="{00000000-0005-0000-0000-000084360000}"/>
    <cellStyle name="Percent 2 2 2 10 3" xfId="8904" xr:uid="{00000000-0005-0000-0000-000085360000}"/>
    <cellStyle name="Percent 2 2 2 10 4" xfId="16309" xr:uid="{00000000-0005-0000-0000-000086360000}"/>
    <cellStyle name="Percent 2 2 2 11" xfId="8905" xr:uid="{00000000-0005-0000-0000-000087360000}"/>
    <cellStyle name="Percent 2 2 2 11 2" xfId="8906" xr:uid="{00000000-0005-0000-0000-000088360000}"/>
    <cellStyle name="Percent 2 2 2 12" xfId="8907" xr:uid="{00000000-0005-0000-0000-000089360000}"/>
    <cellStyle name="Percent 2 2 2 12 2" xfId="8908" xr:uid="{00000000-0005-0000-0000-00008A360000}"/>
    <cellStyle name="Percent 2 2 2 13" xfId="8909" xr:uid="{00000000-0005-0000-0000-00008B360000}"/>
    <cellStyle name="Percent 2 2 2 13 2" xfId="8910" xr:uid="{00000000-0005-0000-0000-00008C360000}"/>
    <cellStyle name="Percent 2 2 2 14" xfId="8911" xr:uid="{00000000-0005-0000-0000-00008D360000}"/>
    <cellStyle name="Percent 2 2 2 14 2" xfId="8912" xr:uid="{00000000-0005-0000-0000-00008E360000}"/>
    <cellStyle name="Percent 2 2 2 15" xfId="8913" xr:uid="{00000000-0005-0000-0000-00008F360000}"/>
    <cellStyle name="Percent 2 2 2 15 2" xfId="8914" xr:uid="{00000000-0005-0000-0000-000090360000}"/>
    <cellStyle name="Percent 2 2 2 16" xfId="8915" xr:uid="{00000000-0005-0000-0000-000091360000}"/>
    <cellStyle name="Percent 2 2 2 16 2" xfId="8916" xr:uid="{00000000-0005-0000-0000-000092360000}"/>
    <cellStyle name="Percent 2 2 2 17" xfId="8917" xr:uid="{00000000-0005-0000-0000-000093360000}"/>
    <cellStyle name="Percent 2 2 2 17 2" xfId="8918" xr:uid="{00000000-0005-0000-0000-000094360000}"/>
    <cellStyle name="Percent 2 2 2 18" xfId="8919" xr:uid="{00000000-0005-0000-0000-000095360000}"/>
    <cellStyle name="Percent 2 2 2 18 2" xfId="8920" xr:uid="{00000000-0005-0000-0000-000096360000}"/>
    <cellStyle name="Percent 2 2 2 19" xfId="8921" xr:uid="{00000000-0005-0000-0000-000097360000}"/>
    <cellStyle name="Percent 2 2 2 19 2" xfId="8922" xr:uid="{00000000-0005-0000-0000-000098360000}"/>
    <cellStyle name="Percent 2 2 2 2" xfId="8923" xr:uid="{00000000-0005-0000-0000-000099360000}"/>
    <cellStyle name="Percent 2 2 2 2 10" xfId="8924" xr:uid="{00000000-0005-0000-0000-00009A360000}"/>
    <cellStyle name="Percent 2 2 2 2 10 2" xfId="8925" xr:uid="{00000000-0005-0000-0000-00009B360000}"/>
    <cellStyle name="Percent 2 2 2 2 11" xfId="8926" xr:uid="{00000000-0005-0000-0000-00009C360000}"/>
    <cellStyle name="Percent 2 2 2 2 11 2" xfId="8927" xr:uid="{00000000-0005-0000-0000-00009D360000}"/>
    <cellStyle name="Percent 2 2 2 2 11 2 2" xfId="8928" xr:uid="{00000000-0005-0000-0000-00009E360000}"/>
    <cellStyle name="Percent 2 2 2 2 11 2 3" xfId="16310" xr:uid="{00000000-0005-0000-0000-00009F360000}"/>
    <cellStyle name="Percent 2 2 2 2 11 3" xfId="8929" xr:uid="{00000000-0005-0000-0000-0000A0360000}"/>
    <cellStyle name="Percent 2 2 2 2 11 4" xfId="16311" xr:uid="{00000000-0005-0000-0000-0000A1360000}"/>
    <cellStyle name="Percent 2 2 2 2 12" xfId="8930" xr:uid="{00000000-0005-0000-0000-0000A2360000}"/>
    <cellStyle name="Percent 2 2 2 2 12 2" xfId="8931" xr:uid="{00000000-0005-0000-0000-0000A3360000}"/>
    <cellStyle name="Percent 2 2 2 2 12 2 2" xfId="8932" xr:uid="{00000000-0005-0000-0000-0000A4360000}"/>
    <cellStyle name="Percent 2 2 2 2 12 2 3" xfId="16312" xr:uid="{00000000-0005-0000-0000-0000A5360000}"/>
    <cellStyle name="Percent 2 2 2 2 12 3" xfId="8933" xr:uid="{00000000-0005-0000-0000-0000A6360000}"/>
    <cellStyle name="Percent 2 2 2 2 12 4" xfId="16313" xr:uid="{00000000-0005-0000-0000-0000A7360000}"/>
    <cellStyle name="Percent 2 2 2 2 13" xfId="8934" xr:uid="{00000000-0005-0000-0000-0000A8360000}"/>
    <cellStyle name="Percent 2 2 2 2 13 2" xfId="8935" xr:uid="{00000000-0005-0000-0000-0000A9360000}"/>
    <cellStyle name="Percent 2 2 2 2 13 2 2" xfId="8936" xr:uid="{00000000-0005-0000-0000-0000AA360000}"/>
    <cellStyle name="Percent 2 2 2 2 13 2 3" xfId="16314" xr:uid="{00000000-0005-0000-0000-0000AB360000}"/>
    <cellStyle name="Percent 2 2 2 2 13 3" xfId="8937" xr:uid="{00000000-0005-0000-0000-0000AC360000}"/>
    <cellStyle name="Percent 2 2 2 2 13 4" xfId="16315" xr:uid="{00000000-0005-0000-0000-0000AD360000}"/>
    <cellStyle name="Percent 2 2 2 2 14" xfId="8938" xr:uid="{00000000-0005-0000-0000-0000AE360000}"/>
    <cellStyle name="Percent 2 2 2 2 14 2" xfId="8939" xr:uid="{00000000-0005-0000-0000-0000AF360000}"/>
    <cellStyle name="Percent 2 2 2 2 14 2 2" xfId="8940" xr:uid="{00000000-0005-0000-0000-0000B0360000}"/>
    <cellStyle name="Percent 2 2 2 2 14 2 3" xfId="16316" xr:uid="{00000000-0005-0000-0000-0000B1360000}"/>
    <cellStyle name="Percent 2 2 2 2 14 3" xfId="8941" xr:uid="{00000000-0005-0000-0000-0000B2360000}"/>
    <cellStyle name="Percent 2 2 2 2 14 4" xfId="16317" xr:uid="{00000000-0005-0000-0000-0000B3360000}"/>
    <cellStyle name="Percent 2 2 2 2 15" xfId="8942" xr:uid="{00000000-0005-0000-0000-0000B4360000}"/>
    <cellStyle name="Percent 2 2 2 2 15 2" xfId="8943" xr:uid="{00000000-0005-0000-0000-0000B5360000}"/>
    <cellStyle name="Percent 2 2 2 2 15 2 2" xfId="8944" xr:uid="{00000000-0005-0000-0000-0000B6360000}"/>
    <cellStyle name="Percent 2 2 2 2 15 2 3" xfId="16318" xr:uid="{00000000-0005-0000-0000-0000B7360000}"/>
    <cellStyle name="Percent 2 2 2 2 15 3" xfId="8945" xr:uid="{00000000-0005-0000-0000-0000B8360000}"/>
    <cellStyle name="Percent 2 2 2 2 15 4" xfId="16319" xr:uid="{00000000-0005-0000-0000-0000B9360000}"/>
    <cellStyle name="Percent 2 2 2 2 16" xfId="8946" xr:uid="{00000000-0005-0000-0000-0000BA360000}"/>
    <cellStyle name="Percent 2 2 2 2 16 2" xfId="8947" xr:uid="{00000000-0005-0000-0000-0000BB360000}"/>
    <cellStyle name="Percent 2 2 2 2 16 2 2" xfId="8948" xr:uid="{00000000-0005-0000-0000-0000BC360000}"/>
    <cellStyle name="Percent 2 2 2 2 16 2 3" xfId="16320" xr:uid="{00000000-0005-0000-0000-0000BD360000}"/>
    <cellStyle name="Percent 2 2 2 2 16 3" xfId="8949" xr:uid="{00000000-0005-0000-0000-0000BE360000}"/>
    <cellStyle name="Percent 2 2 2 2 16 4" xfId="16321" xr:uid="{00000000-0005-0000-0000-0000BF360000}"/>
    <cellStyle name="Percent 2 2 2 2 17" xfId="8950" xr:uid="{00000000-0005-0000-0000-0000C0360000}"/>
    <cellStyle name="Percent 2 2 2 2 17 2" xfId="8951" xr:uid="{00000000-0005-0000-0000-0000C1360000}"/>
    <cellStyle name="Percent 2 2 2 2 17 2 2" xfId="8952" xr:uid="{00000000-0005-0000-0000-0000C2360000}"/>
    <cellStyle name="Percent 2 2 2 2 17 2 3" xfId="16322" xr:uid="{00000000-0005-0000-0000-0000C3360000}"/>
    <cellStyle name="Percent 2 2 2 2 17 3" xfId="8953" xr:uid="{00000000-0005-0000-0000-0000C4360000}"/>
    <cellStyle name="Percent 2 2 2 2 17 4" xfId="16323" xr:uid="{00000000-0005-0000-0000-0000C5360000}"/>
    <cellStyle name="Percent 2 2 2 2 18" xfId="8954" xr:uid="{00000000-0005-0000-0000-0000C6360000}"/>
    <cellStyle name="Percent 2 2 2 2 18 2" xfId="8955" xr:uid="{00000000-0005-0000-0000-0000C7360000}"/>
    <cellStyle name="Percent 2 2 2 2 18 2 2" xfId="8956" xr:uid="{00000000-0005-0000-0000-0000C8360000}"/>
    <cellStyle name="Percent 2 2 2 2 18 2 3" xfId="16324" xr:uid="{00000000-0005-0000-0000-0000C9360000}"/>
    <cellStyle name="Percent 2 2 2 2 18 3" xfId="8957" xr:uid="{00000000-0005-0000-0000-0000CA360000}"/>
    <cellStyle name="Percent 2 2 2 2 18 4" xfId="16325" xr:uid="{00000000-0005-0000-0000-0000CB360000}"/>
    <cellStyle name="Percent 2 2 2 2 19" xfId="8958" xr:uid="{00000000-0005-0000-0000-0000CC360000}"/>
    <cellStyle name="Percent 2 2 2 2 19 2" xfId="8959" xr:uid="{00000000-0005-0000-0000-0000CD360000}"/>
    <cellStyle name="Percent 2 2 2 2 19 2 2" xfId="8960" xr:uid="{00000000-0005-0000-0000-0000CE360000}"/>
    <cellStyle name="Percent 2 2 2 2 19 2 3" xfId="16326" xr:uid="{00000000-0005-0000-0000-0000CF360000}"/>
    <cellStyle name="Percent 2 2 2 2 19 3" xfId="8961" xr:uid="{00000000-0005-0000-0000-0000D0360000}"/>
    <cellStyle name="Percent 2 2 2 2 19 4" xfId="16327" xr:uid="{00000000-0005-0000-0000-0000D1360000}"/>
    <cellStyle name="Percent 2 2 2 2 2" xfId="8962" xr:uid="{00000000-0005-0000-0000-0000D2360000}"/>
    <cellStyle name="Percent 2 2 2 2 2 10" xfId="8963" xr:uid="{00000000-0005-0000-0000-0000D3360000}"/>
    <cellStyle name="Percent 2 2 2 2 2 10 2" xfId="8964" xr:uid="{00000000-0005-0000-0000-0000D4360000}"/>
    <cellStyle name="Percent 2 2 2 2 2 11" xfId="8965" xr:uid="{00000000-0005-0000-0000-0000D5360000}"/>
    <cellStyle name="Percent 2 2 2 2 2 11 2" xfId="8966" xr:uid="{00000000-0005-0000-0000-0000D6360000}"/>
    <cellStyle name="Percent 2 2 2 2 2 12" xfId="8967" xr:uid="{00000000-0005-0000-0000-0000D7360000}"/>
    <cellStyle name="Percent 2 2 2 2 2 12 2" xfId="8968" xr:uid="{00000000-0005-0000-0000-0000D8360000}"/>
    <cellStyle name="Percent 2 2 2 2 2 13" xfId="8969" xr:uid="{00000000-0005-0000-0000-0000D9360000}"/>
    <cellStyle name="Percent 2 2 2 2 2 13 2" xfId="8970" xr:uid="{00000000-0005-0000-0000-0000DA360000}"/>
    <cellStyle name="Percent 2 2 2 2 2 14" xfId="8971" xr:uid="{00000000-0005-0000-0000-0000DB360000}"/>
    <cellStyle name="Percent 2 2 2 2 2 14 2" xfId="8972" xr:uid="{00000000-0005-0000-0000-0000DC360000}"/>
    <cellStyle name="Percent 2 2 2 2 2 15" xfId="8973" xr:uid="{00000000-0005-0000-0000-0000DD360000}"/>
    <cellStyle name="Percent 2 2 2 2 2 15 2" xfId="8974" xr:uid="{00000000-0005-0000-0000-0000DE360000}"/>
    <cellStyle name="Percent 2 2 2 2 2 16" xfId="8975" xr:uid="{00000000-0005-0000-0000-0000DF360000}"/>
    <cellStyle name="Percent 2 2 2 2 2 16 2" xfId="8976" xr:uid="{00000000-0005-0000-0000-0000E0360000}"/>
    <cellStyle name="Percent 2 2 2 2 2 17" xfId="8977" xr:uid="{00000000-0005-0000-0000-0000E1360000}"/>
    <cellStyle name="Percent 2 2 2 2 2 17 2" xfId="8978" xr:uid="{00000000-0005-0000-0000-0000E2360000}"/>
    <cellStyle name="Percent 2 2 2 2 2 18" xfId="8979" xr:uid="{00000000-0005-0000-0000-0000E3360000}"/>
    <cellStyle name="Percent 2 2 2 2 2 18 2" xfId="8980" xr:uid="{00000000-0005-0000-0000-0000E4360000}"/>
    <cellStyle name="Percent 2 2 2 2 2 19" xfId="8981" xr:uid="{00000000-0005-0000-0000-0000E5360000}"/>
    <cellStyle name="Percent 2 2 2 2 2 19 2" xfId="8982" xr:uid="{00000000-0005-0000-0000-0000E6360000}"/>
    <cellStyle name="Percent 2 2 2 2 2 19 3" xfId="16328" xr:uid="{00000000-0005-0000-0000-0000E7360000}"/>
    <cellStyle name="Percent 2 2 2 2 2 2" xfId="8983" xr:uid="{00000000-0005-0000-0000-0000E8360000}"/>
    <cellStyle name="Percent 2 2 2 2 2 2 2" xfId="8984" xr:uid="{00000000-0005-0000-0000-0000E9360000}"/>
    <cellStyle name="Percent 2 2 2 2 2 20" xfId="8985" xr:uid="{00000000-0005-0000-0000-0000EA360000}"/>
    <cellStyle name="Percent 2 2 2 2 2 21" xfId="16329" xr:uid="{00000000-0005-0000-0000-0000EB360000}"/>
    <cellStyle name="Percent 2 2 2 2 2 3" xfId="8986" xr:uid="{00000000-0005-0000-0000-0000EC360000}"/>
    <cellStyle name="Percent 2 2 2 2 2 3 2" xfId="8987" xr:uid="{00000000-0005-0000-0000-0000ED360000}"/>
    <cellStyle name="Percent 2 2 2 2 2 4" xfId="8988" xr:uid="{00000000-0005-0000-0000-0000EE360000}"/>
    <cellStyle name="Percent 2 2 2 2 2 4 2" xfId="8989" xr:uid="{00000000-0005-0000-0000-0000EF360000}"/>
    <cellStyle name="Percent 2 2 2 2 2 5" xfId="8990" xr:uid="{00000000-0005-0000-0000-0000F0360000}"/>
    <cellStyle name="Percent 2 2 2 2 2 5 2" xfId="8991" xr:uid="{00000000-0005-0000-0000-0000F1360000}"/>
    <cellStyle name="Percent 2 2 2 2 2 6" xfId="8992" xr:uid="{00000000-0005-0000-0000-0000F2360000}"/>
    <cellStyle name="Percent 2 2 2 2 2 6 2" xfId="8993" xr:uid="{00000000-0005-0000-0000-0000F3360000}"/>
    <cellStyle name="Percent 2 2 2 2 2 7" xfId="8994" xr:uid="{00000000-0005-0000-0000-0000F4360000}"/>
    <cellStyle name="Percent 2 2 2 2 2 7 2" xfId="8995" xr:uid="{00000000-0005-0000-0000-0000F5360000}"/>
    <cellStyle name="Percent 2 2 2 2 2 8" xfId="8996" xr:uid="{00000000-0005-0000-0000-0000F6360000}"/>
    <cellStyle name="Percent 2 2 2 2 2 8 2" xfId="8997" xr:uid="{00000000-0005-0000-0000-0000F7360000}"/>
    <cellStyle name="Percent 2 2 2 2 2 9" xfId="8998" xr:uid="{00000000-0005-0000-0000-0000F8360000}"/>
    <cellStyle name="Percent 2 2 2 2 2 9 2" xfId="8999" xr:uid="{00000000-0005-0000-0000-0000F9360000}"/>
    <cellStyle name="Percent 2 2 2 2 20" xfId="9000" xr:uid="{00000000-0005-0000-0000-0000FA360000}"/>
    <cellStyle name="Percent 2 2 2 2 20 2" xfId="9001" xr:uid="{00000000-0005-0000-0000-0000FB360000}"/>
    <cellStyle name="Percent 2 2 2 2 20 2 2" xfId="9002" xr:uid="{00000000-0005-0000-0000-0000FC360000}"/>
    <cellStyle name="Percent 2 2 2 2 20 2 3" xfId="16330" xr:uid="{00000000-0005-0000-0000-0000FD360000}"/>
    <cellStyle name="Percent 2 2 2 2 20 3" xfId="9003" xr:uid="{00000000-0005-0000-0000-0000FE360000}"/>
    <cellStyle name="Percent 2 2 2 2 20 4" xfId="16331" xr:uid="{00000000-0005-0000-0000-0000FF360000}"/>
    <cellStyle name="Percent 2 2 2 2 21" xfId="9004" xr:uid="{00000000-0005-0000-0000-000000370000}"/>
    <cellStyle name="Percent 2 2 2 2 21 2" xfId="9005" xr:uid="{00000000-0005-0000-0000-000001370000}"/>
    <cellStyle name="Percent 2 2 2 2 21 2 2" xfId="9006" xr:uid="{00000000-0005-0000-0000-000002370000}"/>
    <cellStyle name="Percent 2 2 2 2 21 2 3" xfId="16332" xr:uid="{00000000-0005-0000-0000-000003370000}"/>
    <cellStyle name="Percent 2 2 2 2 21 3" xfId="9007" xr:uid="{00000000-0005-0000-0000-000004370000}"/>
    <cellStyle name="Percent 2 2 2 2 21 4" xfId="16333" xr:uid="{00000000-0005-0000-0000-000005370000}"/>
    <cellStyle name="Percent 2 2 2 2 22" xfId="9008" xr:uid="{00000000-0005-0000-0000-000006370000}"/>
    <cellStyle name="Percent 2 2 2 2 22 2" xfId="9009" xr:uid="{00000000-0005-0000-0000-000007370000}"/>
    <cellStyle name="Percent 2 2 2 2 22 2 2" xfId="9010" xr:uid="{00000000-0005-0000-0000-000008370000}"/>
    <cellStyle name="Percent 2 2 2 2 22 2 3" xfId="16334" xr:uid="{00000000-0005-0000-0000-000009370000}"/>
    <cellStyle name="Percent 2 2 2 2 22 3" xfId="9011" xr:uid="{00000000-0005-0000-0000-00000A370000}"/>
    <cellStyle name="Percent 2 2 2 2 22 4" xfId="16335" xr:uid="{00000000-0005-0000-0000-00000B370000}"/>
    <cellStyle name="Percent 2 2 2 2 23" xfId="9012" xr:uid="{00000000-0005-0000-0000-00000C370000}"/>
    <cellStyle name="Percent 2 2 2 2 23 2" xfId="9013" xr:uid="{00000000-0005-0000-0000-00000D370000}"/>
    <cellStyle name="Percent 2 2 2 2 23 2 2" xfId="9014" xr:uid="{00000000-0005-0000-0000-00000E370000}"/>
    <cellStyle name="Percent 2 2 2 2 23 2 3" xfId="16336" xr:uid="{00000000-0005-0000-0000-00000F370000}"/>
    <cellStyle name="Percent 2 2 2 2 23 3" xfId="9015" xr:uid="{00000000-0005-0000-0000-000010370000}"/>
    <cellStyle name="Percent 2 2 2 2 23 4" xfId="16337" xr:uid="{00000000-0005-0000-0000-000011370000}"/>
    <cellStyle name="Percent 2 2 2 2 24" xfId="9016" xr:uid="{00000000-0005-0000-0000-000012370000}"/>
    <cellStyle name="Percent 2 2 2 2 24 2" xfId="9017" xr:uid="{00000000-0005-0000-0000-000013370000}"/>
    <cellStyle name="Percent 2 2 2 2 24 2 2" xfId="9018" xr:uid="{00000000-0005-0000-0000-000014370000}"/>
    <cellStyle name="Percent 2 2 2 2 24 2 3" xfId="16338" xr:uid="{00000000-0005-0000-0000-000015370000}"/>
    <cellStyle name="Percent 2 2 2 2 24 3" xfId="9019" xr:uid="{00000000-0005-0000-0000-000016370000}"/>
    <cellStyle name="Percent 2 2 2 2 24 4" xfId="16339" xr:uid="{00000000-0005-0000-0000-000017370000}"/>
    <cellStyle name="Percent 2 2 2 2 25" xfId="9020" xr:uid="{00000000-0005-0000-0000-000018370000}"/>
    <cellStyle name="Percent 2 2 2 2 25 2" xfId="9021" xr:uid="{00000000-0005-0000-0000-000019370000}"/>
    <cellStyle name="Percent 2 2 2 2 25 2 2" xfId="9022" xr:uid="{00000000-0005-0000-0000-00001A370000}"/>
    <cellStyle name="Percent 2 2 2 2 25 2 3" xfId="16340" xr:uid="{00000000-0005-0000-0000-00001B370000}"/>
    <cellStyle name="Percent 2 2 2 2 25 3" xfId="9023" xr:uid="{00000000-0005-0000-0000-00001C370000}"/>
    <cellStyle name="Percent 2 2 2 2 25 4" xfId="16341" xr:uid="{00000000-0005-0000-0000-00001D370000}"/>
    <cellStyle name="Percent 2 2 2 2 26" xfId="9024" xr:uid="{00000000-0005-0000-0000-00001E370000}"/>
    <cellStyle name="Percent 2 2 2 2 26 2" xfId="9025" xr:uid="{00000000-0005-0000-0000-00001F370000}"/>
    <cellStyle name="Percent 2 2 2 2 26 2 2" xfId="9026" xr:uid="{00000000-0005-0000-0000-000020370000}"/>
    <cellStyle name="Percent 2 2 2 2 26 2 3" xfId="16342" xr:uid="{00000000-0005-0000-0000-000021370000}"/>
    <cellStyle name="Percent 2 2 2 2 26 3" xfId="9027" xr:uid="{00000000-0005-0000-0000-000022370000}"/>
    <cellStyle name="Percent 2 2 2 2 26 4" xfId="16343" xr:uid="{00000000-0005-0000-0000-000023370000}"/>
    <cellStyle name="Percent 2 2 2 2 27" xfId="9028" xr:uid="{00000000-0005-0000-0000-000024370000}"/>
    <cellStyle name="Percent 2 2 2 2 3" xfId="9029" xr:uid="{00000000-0005-0000-0000-000025370000}"/>
    <cellStyle name="Percent 2 2 2 2 3 2" xfId="9030" xr:uid="{00000000-0005-0000-0000-000026370000}"/>
    <cellStyle name="Percent 2 2 2 2 4" xfId="9031" xr:uid="{00000000-0005-0000-0000-000027370000}"/>
    <cellStyle name="Percent 2 2 2 2 4 2" xfId="9032" xr:uid="{00000000-0005-0000-0000-000028370000}"/>
    <cellStyle name="Percent 2 2 2 2 5" xfId="9033" xr:uid="{00000000-0005-0000-0000-000029370000}"/>
    <cellStyle name="Percent 2 2 2 2 5 2" xfId="9034" xr:uid="{00000000-0005-0000-0000-00002A370000}"/>
    <cellStyle name="Percent 2 2 2 2 6" xfId="9035" xr:uid="{00000000-0005-0000-0000-00002B370000}"/>
    <cellStyle name="Percent 2 2 2 2 6 2" xfId="9036" xr:uid="{00000000-0005-0000-0000-00002C370000}"/>
    <cellStyle name="Percent 2 2 2 2 7" xfId="9037" xr:uid="{00000000-0005-0000-0000-00002D370000}"/>
    <cellStyle name="Percent 2 2 2 2 7 2" xfId="9038" xr:uid="{00000000-0005-0000-0000-00002E370000}"/>
    <cellStyle name="Percent 2 2 2 2 8" xfId="9039" xr:uid="{00000000-0005-0000-0000-00002F370000}"/>
    <cellStyle name="Percent 2 2 2 2 8 2" xfId="9040" xr:uid="{00000000-0005-0000-0000-000030370000}"/>
    <cellStyle name="Percent 2 2 2 2 9" xfId="9041" xr:uid="{00000000-0005-0000-0000-000031370000}"/>
    <cellStyle name="Percent 2 2 2 2 9 2" xfId="9042" xr:uid="{00000000-0005-0000-0000-000032370000}"/>
    <cellStyle name="Percent 2 2 2 20" xfId="9043" xr:uid="{00000000-0005-0000-0000-000033370000}"/>
    <cellStyle name="Percent 2 2 2 20 2" xfId="9044" xr:uid="{00000000-0005-0000-0000-000034370000}"/>
    <cellStyle name="Percent 2 2 2 21" xfId="9045" xr:uid="{00000000-0005-0000-0000-000035370000}"/>
    <cellStyle name="Percent 2 2 2 21 2" xfId="9046" xr:uid="{00000000-0005-0000-0000-000036370000}"/>
    <cellStyle name="Percent 2 2 2 22" xfId="9047" xr:uid="{00000000-0005-0000-0000-000037370000}"/>
    <cellStyle name="Percent 2 2 2 22 2" xfId="9048" xr:uid="{00000000-0005-0000-0000-000038370000}"/>
    <cellStyle name="Percent 2 2 2 23" xfId="9049" xr:uid="{00000000-0005-0000-0000-000039370000}"/>
    <cellStyle name="Percent 2 2 2 23 2" xfId="9050" xr:uid="{00000000-0005-0000-0000-00003A370000}"/>
    <cellStyle name="Percent 2 2 2 24" xfId="9051" xr:uid="{00000000-0005-0000-0000-00003B370000}"/>
    <cellStyle name="Percent 2 2 2 24 2" xfId="9052" xr:uid="{00000000-0005-0000-0000-00003C370000}"/>
    <cellStyle name="Percent 2 2 2 25" xfId="9053" xr:uid="{00000000-0005-0000-0000-00003D370000}"/>
    <cellStyle name="Percent 2 2 2 25 2" xfId="9054" xr:uid="{00000000-0005-0000-0000-00003E370000}"/>
    <cellStyle name="Percent 2 2 2 26" xfId="9055" xr:uid="{00000000-0005-0000-0000-00003F370000}"/>
    <cellStyle name="Percent 2 2 2 26 2" xfId="9056" xr:uid="{00000000-0005-0000-0000-000040370000}"/>
    <cellStyle name="Percent 2 2 2 27" xfId="9057" xr:uid="{00000000-0005-0000-0000-000041370000}"/>
    <cellStyle name="Percent 2 2 2 27 2" xfId="9058" xr:uid="{00000000-0005-0000-0000-000042370000}"/>
    <cellStyle name="Percent 2 2 2 28" xfId="9059" xr:uid="{00000000-0005-0000-0000-000043370000}"/>
    <cellStyle name="Percent 2 2 2 28 2" xfId="16344" xr:uid="{00000000-0005-0000-0000-000044370000}"/>
    <cellStyle name="Percent 2 2 2 29" xfId="16345" xr:uid="{00000000-0005-0000-0000-000045370000}"/>
    <cellStyle name="Percent 2 2 2 3" xfId="9060" xr:uid="{00000000-0005-0000-0000-000046370000}"/>
    <cellStyle name="Percent 2 2 2 3 2" xfId="9061" xr:uid="{00000000-0005-0000-0000-000047370000}"/>
    <cellStyle name="Percent 2 2 2 3 2 2" xfId="9062" xr:uid="{00000000-0005-0000-0000-000048370000}"/>
    <cellStyle name="Percent 2 2 2 3 2 3" xfId="16346" xr:uid="{00000000-0005-0000-0000-000049370000}"/>
    <cellStyle name="Percent 2 2 2 3 3" xfId="9063" xr:uid="{00000000-0005-0000-0000-00004A370000}"/>
    <cellStyle name="Percent 2 2 2 3 4" xfId="16347" xr:uid="{00000000-0005-0000-0000-00004B370000}"/>
    <cellStyle name="Percent 2 2 2 4" xfId="9064" xr:uid="{00000000-0005-0000-0000-00004C370000}"/>
    <cellStyle name="Percent 2 2 2 4 2" xfId="9065" xr:uid="{00000000-0005-0000-0000-00004D370000}"/>
    <cellStyle name="Percent 2 2 2 4 2 2" xfId="9066" xr:uid="{00000000-0005-0000-0000-00004E370000}"/>
    <cellStyle name="Percent 2 2 2 4 2 3" xfId="16348" xr:uid="{00000000-0005-0000-0000-00004F370000}"/>
    <cellStyle name="Percent 2 2 2 4 3" xfId="9067" xr:uid="{00000000-0005-0000-0000-000050370000}"/>
    <cellStyle name="Percent 2 2 2 4 4" xfId="16349" xr:uid="{00000000-0005-0000-0000-000051370000}"/>
    <cellStyle name="Percent 2 2 2 5" xfId="9068" xr:uid="{00000000-0005-0000-0000-000052370000}"/>
    <cellStyle name="Percent 2 2 2 5 2" xfId="9069" xr:uid="{00000000-0005-0000-0000-000053370000}"/>
    <cellStyle name="Percent 2 2 2 5 2 2" xfId="9070" xr:uid="{00000000-0005-0000-0000-000054370000}"/>
    <cellStyle name="Percent 2 2 2 5 2 3" xfId="16350" xr:uid="{00000000-0005-0000-0000-000055370000}"/>
    <cellStyle name="Percent 2 2 2 5 3" xfId="9071" xr:uid="{00000000-0005-0000-0000-000056370000}"/>
    <cellStyle name="Percent 2 2 2 5 4" xfId="16351" xr:uid="{00000000-0005-0000-0000-000057370000}"/>
    <cellStyle name="Percent 2 2 2 6" xfId="9072" xr:uid="{00000000-0005-0000-0000-000058370000}"/>
    <cellStyle name="Percent 2 2 2 6 2" xfId="9073" xr:uid="{00000000-0005-0000-0000-000059370000}"/>
    <cellStyle name="Percent 2 2 2 6 2 2" xfId="9074" xr:uid="{00000000-0005-0000-0000-00005A370000}"/>
    <cellStyle name="Percent 2 2 2 6 2 3" xfId="16352" xr:uid="{00000000-0005-0000-0000-00005B370000}"/>
    <cellStyle name="Percent 2 2 2 6 3" xfId="9075" xr:uid="{00000000-0005-0000-0000-00005C370000}"/>
    <cellStyle name="Percent 2 2 2 6 4" xfId="16353" xr:uid="{00000000-0005-0000-0000-00005D370000}"/>
    <cellStyle name="Percent 2 2 2 7" xfId="9076" xr:uid="{00000000-0005-0000-0000-00005E370000}"/>
    <cellStyle name="Percent 2 2 2 7 2" xfId="9077" xr:uid="{00000000-0005-0000-0000-00005F370000}"/>
    <cellStyle name="Percent 2 2 2 7 2 2" xfId="9078" xr:uid="{00000000-0005-0000-0000-000060370000}"/>
    <cellStyle name="Percent 2 2 2 7 2 3" xfId="16354" xr:uid="{00000000-0005-0000-0000-000061370000}"/>
    <cellStyle name="Percent 2 2 2 7 3" xfId="9079" xr:uid="{00000000-0005-0000-0000-000062370000}"/>
    <cellStyle name="Percent 2 2 2 7 4" xfId="16355" xr:uid="{00000000-0005-0000-0000-000063370000}"/>
    <cellStyle name="Percent 2 2 2 8" xfId="9080" xr:uid="{00000000-0005-0000-0000-000064370000}"/>
    <cellStyle name="Percent 2 2 2 8 2" xfId="9081" xr:uid="{00000000-0005-0000-0000-000065370000}"/>
    <cellStyle name="Percent 2 2 2 8 2 2" xfId="9082" xr:uid="{00000000-0005-0000-0000-000066370000}"/>
    <cellStyle name="Percent 2 2 2 8 2 3" xfId="16356" xr:uid="{00000000-0005-0000-0000-000067370000}"/>
    <cellStyle name="Percent 2 2 2 8 3" xfId="9083" xr:uid="{00000000-0005-0000-0000-000068370000}"/>
    <cellStyle name="Percent 2 2 2 8 4" xfId="16357" xr:uid="{00000000-0005-0000-0000-000069370000}"/>
    <cellStyle name="Percent 2 2 2 9" xfId="9084" xr:uid="{00000000-0005-0000-0000-00006A370000}"/>
    <cellStyle name="Percent 2 2 2 9 2" xfId="9085" xr:uid="{00000000-0005-0000-0000-00006B370000}"/>
    <cellStyle name="Percent 2 2 2 9 2 2" xfId="9086" xr:uid="{00000000-0005-0000-0000-00006C370000}"/>
    <cellStyle name="Percent 2 2 2 9 2 3" xfId="16358" xr:uid="{00000000-0005-0000-0000-00006D370000}"/>
    <cellStyle name="Percent 2 2 2 9 3" xfId="9087" xr:uid="{00000000-0005-0000-0000-00006E370000}"/>
    <cellStyle name="Percent 2 2 2 9 4" xfId="16359" xr:uid="{00000000-0005-0000-0000-00006F370000}"/>
    <cellStyle name="Percent 2 2 20" xfId="9088" xr:uid="{00000000-0005-0000-0000-000070370000}"/>
    <cellStyle name="Percent 2 2 20 2" xfId="9089" xr:uid="{00000000-0005-0000-0000-000071370000}"/>
    <cellStyle name="Percent 2 2 20 2 2" xfId="9090" xr:uid="{00000000-0005-0000-0000-000072370000}"/>
    <cellStyle name="Percent 2 2 20 2 3" xfId="16360" xr:uid="{00000000-0005-0000-0000-000073370000}"/>
    <cellStyle name="Percent 2 2 20 3" xfId="9091" xr:uid="{00000000-0005-0000-0000-000074370000}"/>
    <cellStyle name="Percent 2 2 20 4" xfId="16361" xr:uid="{00000000-0005-0000-0000-000075370000}"/>
    <cellStyle name="Percent 2 2 21" xfId="9092" xr:uid="{00000000-0005-0000-0000-000076370000}"/>
    <cellStyle name="Percent 2 2 21 2" xfId="9093" xr:uid="{00000000-0005-0000-0000-000077370000}"/>
    <cellStyle name="Percent 2 2 21 2 2" xfId="9094" xr:uid="{00000000-0005-0000-0000-000078370000}"/>
    <cellStyle name="Percent 2 2 21 2 3" xfId="16362" xr:uid="{00000000-0005-0000-0000-000079370000}"/>
    <cellStyle name="Percent 2 2 21 3" xfId="9095" xr:uid="{00000000-0005-0000-0000-00007A370000}"/>
    <cellStyle name="Percent 2 2 21 4" xfId="16363" xr:uid="{00000000-0005-0000-0000-00007B370000}"/>
    <cellStyle name="Percent 2 2 22" xfId="9096" xr:uid="{00000000-0005-0000-0000-00007C370000}"/>
    <cellStyle name="Percent 2 2 22 2" xfId="9097" xr:uid="{00000000-0005-0000-0000-00007D370000}"/>
    <cellStyle name="Percent 2 2 22 2 2" xfId="9098" xr:uid="{00000000-0005-0000-0000-00007E370000}"/>
    <cellStyle name="Percent 2 2 22 2 3" xfId="16364" xr:uid="{00000000-0005-0000-0000-00007F370000}"/>
    <cellStyle name="Percent 2 2 22 3" xfId="9099" xr:uid="{00000000-0005-0000-0000-000080370000}"/>
    <cellStyle name="Percent 2 2 22 4" xfId="16365" xr:uid="{00000000-0005-0000-0000-000081370000}"/>
    <cellStyle name="Percent 2 2 23" xfId="9100" xr:uid="{00000000-0005-0000-0000-000082370000}"/>
    <cellStyle name="Percent 2 2 23 2" xfId="9101" xr:uid="{00000000-0005-0000-0000-000083370000}"/>
    <cellStyle name="Percent 2 2 23 2 2" xfId="9102" xr:uid="{00000000-0005-0000-0000-000084370000}"/>
    <cellStyle name="Percent 2 2 23 2 3" xfId="16366" xr:uid="{00000000-0005-0000-0000-000085370000}"/>
    <cellStyle name="Percent 2 2 23 3" xfId="9103" xr:uid="{00000000-0005-0000-0000-000086370000}"/>
    <cellStyle name="Percent 2 2 23 4" xfId="16367" xr:uid="{00000000-0005-0000-0000-000087370000}"/>
    <cellStyle name="Percent 2 2 24" xfId="9104" xr:uid="{00000000-0005-0000-0000-000088370000}"/>
    <cellStyle name="Percent 2 2 24 2" xfId="9105" xr:uid="{00000000-0005-0000-0000-000089370000}"/>
    <cellStyle name="Percent 2 2 24 2 2" xfId="9106" xr:uid="{00000000-0005-0000-0000-00008A370000}"/>
    <cellStyle name="Percent 2 2 24 2 3" xfId="16368" xr:uid="{00000000-0005-0000-0000-00008B370000}"/>
    <cellStyle name="Percent 2 2 24 3" xfId="9107" xr:uid="{00000000-0005-0000-0000-00008C370000}"/>
    <cellStyle name="Percent 2 2 24 4" xfId="16369" xr:uid="{00000000-0005-0000-0000-00008D370000}"/>
    <cellStyle name="Percent 2 2 25" xfId="9108" xr:uid="{00000000-0005-0000-0000-00008E370000}"/>
    <cellStyle name="Percent 2 2 25 2" xfId="9109" xr:uid="{00000000-0005-0000-0000-00008F370000}"/>
    <cellStyle name="Percent 2 2 25 2 2" xfId="9110" xr:uid="{00000000-0005-0000-0000-000090370000}"/>
    <cellStyle name="Percent 2 2 25 2 3" xfId="16370" xr:uid="{00000000-0005-0000-0000-000091370000}"/>
    <cellStyle name="Percent 2 2 25 3" xfId="9111" xr:uid="{00000000-0005-0000-0000-000092370000}"/>
    <cellStyle name="Percent 2 2 25 4" xfId="16371" xr:uid="{00000000-0005-0000-0000-000093370000}"/>
    <cellStyle name="Percent 2 2 26" xfId="9112" xr:uid="{00000000-0005-0000-0000-000094370000}"/>
    <cellStyle name="Percent 2 2 26 2" xfId="9113" xr:uid="{00000000-0005-0000-0000-000095370000}"/>
    <cellStyle name="Percent 2 2 26 2 2" xfId="9114" xr:uid="{00000000-0005-0000-0000-000096370000}"/>
    <cellStyle name="Percent 2 2 26 2 3" xfId="16372" xr:uid="{00000000-0005-0000-0000-000097370000}"/>
    <cellStyle name="Percent 2 2 26 3" xfId="9115" xr:uid="{00000000-0005-0000-0000-000098370000}"/>
    <cellStyle name="Percent 2 2 26 4" xfId="16373" xr:uid="{00000000-0005-0000-0000-000099370000}"/>
    <cellStyle name="Percent 2 2 27" xfId="9116" xr:uid="{00000000-0005-0000-0000-00009A370000}"/>
    <cellStyle name="Percent 2 2 27 2" xfId="9117" xr:uid="{00000000-0005-0000-0000-00009B370000}"/>
    <cellStyle name="Percent 2 2 27 2 2" xfId="9118" xr:uid="{00000000-0005-0000-0000-00009C370000}"/>
    <cellStyle name="Percent 2 2 27 2 3" xfId="16374" xr:uid="{00000000-0005-0000-0000-00009D370000}"/>
    <cellStyle name="Percent 2 2 27 3" xfId="9119" xr:uid="{00000000-0005-0000-0000-00009E370000}"/>
    <cellStyle name="Percent 2 2 27 4" xfId="16375" xr:uid="{00000000-0005-0000-0000-00009F370000}"/>
    <cellStyle name="Percent 2 2 28" xfId="9120" xr:uid="{00000000-0005-0000-0000-0000A0370000}"/>
    <cellStyle name="Percent 2 2 28 2" xfId="9121" xr:uid="{00000000-0005-0000-0000-0000A1370000}"/>
    <cellStyle name="Percent 2 2 29" xfId="9122" xr:uid="{00000000-0005-0000-0000-0000A2370000}"/>
    <cellStyle name="Percent 2 2 29 2" xfId="9123" xr:uid="{00000000-0005-0000-0000-0000A3370000}"/>
    <cellStyle name="Percent 2 2 3" xfId="9124" xr:uid="{00000000-0005-0000-0000-0000A4370000}"/>
    <cellStyle name="Percent 2 2 3 2" xfId="9125" xr:uid="{00000000-0005-0000-0000-0000A5370000}"/>
    <cellStyle name="Percent 2 2 3 2 2" xfId="9126" xr:uid="{00000000-0005-0000-0000-0000A6370000}"/>
    <cellStyle name="Percent 2 2 3 3" xfId="9127" xr:uid="{00000000-0005-0000-0000-0000A7370000}"/>
    <cellStyle name="Percent 2 2 3 3 2" xfId="9128" xr:uid="{00000000-0005-0000-0000-0000A8370000}"/>
    <cellStyle name="Percent 2 2 3 4" xfId="9129" xr:uid="{00000000-0005-0000-0000-0000A9370000}"/>
    <cellStyle name="Percent 2 2 30" xfId="9130" xr:uid="{00000000-0005-0000-0000-0000AA370000}"/>
    <cellStyle name="Percent 2 2 4" xfId="9131" xr:uid="{00000000-0005-0000-0000-0000AB370000}"/>
    <cellStyle name="Percent 2 2 4 2" xfId="9132" xr:uid="{00000000-0005-0000-0000-0000AC370000}"/>
    <cellStyle name="Percent 2 2 4 2 2" xfId="9133" xr:uid="{00000000-0005-0000-0000-0000AD370000}"/>
    <cellStyle name="Percent 2 2 4 3" xfId="9134" xr:uid="{00000000-0005-0000-0000-0000AE370000}"/>
    <cellStyle name="Percent 2 2 4 3 2" xfId="9135" xr:uid="{00000000-0005-0000-0000-0000AF370000}"/>
    <cellStyle name="Percent 2 2 4 4" xfId="9136" xr:uid="{00000000-0005-0000-0000-0000B0370000}"/>
    <cellStyle name="Percent 2 2 5" xfId="9137" xr:uid="{00000000-0005-0000-0000-0000B1370000}"/>
    <cellStyle name="Percent 2 2 5 2" xfId="9138" xr:uid="{00000000-0005-0000-0000-0000B2370000}"/>
    <cellStyle name="Percent 2 2 5 2 2" xfId="9139" xr:uid="{00000000-0005-0000-0000-0000B3370000}"/>
    <cellStyle name="Percent 2 2 5 3" xfId="9140" xr:uid="{00000000-0005-0000-0000-0000B4370000}"/>
    <cellStyle name="Percent 2 2 5 3 2" xfId="9141" xr:uid="{00000000-0005-0000-0000-0000B5370000}"/>
    <cellStyle name="Percent 2 2 5 4" xfId="9142" xr:uid="{00000000-0005-0000-0000-0000B6370000}"/>
    <cellStyle name="Percent 2 2 6" xfId="9143" xr:uid="{00000000-0005-0000-0000-0000B7370000}"/>
    <cellStyle name="Percent 2 2 6 2" xfId="9144" xr:uid="{00000000-0005-0000-0000-0000B8370000}"/>
    <cellStyle name="Percent 2 2 6 2 2" xfId="9145" xr:uid="{00000000-0005-0000-0000-0000B9370000}"/>
    <cellStyle name="Percent 2 2 6 3" xfId="9146" xr:uid="{00000000-0005-0000-0000-0000BA370000}"/>
    <cellStyle name="Percent 2 2 6 3 2" xfId="9147" xr:uid="{00000000-0005-0000-0000-0000BB370000}"/>
    <cellStyle name="Percent 2 2 6 4" xfId="9148" xr:uid="{00000000-0005-0000-0000-0000BC370000}"/>
    <cellStyle name="Percent 2 2 7" xfId="9149" xr:uid="{00000000-0005-0000-0000-0000BD370000}"/>
    <cellStyle name="Percent 2 2 7 2" xfId="9150" xr:uid="{00000000-0005-0000-0000-0000BE370000}"/>
    <cellStyle name="Percent 2 2 7 2 2" xfId="9151" xr:uid="{00000000-0005-0000-0000-0000BF370000}"/>
    <cellStyle name="Percent 2 2 7 3" xfId="9152" xr:uid="{00000000-0005-0000-0000-0000C0370000}"/>
    <cellStyle name="Percent 2 2 7 3 2" xfId="9153" xr:uid="{00000000-0005-0000-0000-0000C1370000}"/>
    <cellStyle name="Percent 2 2 7 4" xfId="9154" xr:uid="{00000000-0005-0000-0000-0000C2370000}"/>
    <cellStyle name="Percent 2 2 8" xfId="9155" xr:uid="{00000000-0005-0000-0000-0000C3370000}"/>
    <cellStyle name="Percent 2 2 8 2" xfId="9156" xr:uid="{00000000-0005-0000-0000-0000C4370000}"/>
    <cellStyle name="Percent 2 2 8 2 2" xfId="9157" xr:uid="{00000000-0005-0000-0000-0000C5370000}"/>
    <cellStyle name="Percent 2 2 8 3" xfId="9158" xr:uid="{00000000-0005-0000-0000-0000C6370000}"/>
    <cellStyle name="Percent 2 2 8 3 2" xfId="9159" xr:uid="{00000000-0005-0000-0000-0000C7370000}"/>
    <cellStyle name="Percent 2 2 8 4" xfId="9160" xr:uid="{00000000-0005-0000-0000-0000C8370000}"/>
    <cellStyle name="Percent 2 2 9" xfId="9161" xr:uid="{00000000-0005-0000-0000-0000C9370000}"/>
    <cellStyle name="Percent 2 2 9 2" xfId="9162" xr:uid="{00000000-0005-0000-0000-0000CA370000}"/>
    <cellStyle name="Percent 2 2 9 2 2" xfId="9163" xr:uid="{00000000-0005-0000-0000-0000CB370000}"/>
    <cellStyle name="Percent 2 2 9 3" xfId="9164" xr:uid="{00000000-0005-0000-0000-0000CC370000}"/>
    <cellStyle name="Percent 2 20" xfId="9165" xr:uid="{00000000-0005-0000-0000-0000CD370000}"/>
    <cellStyle name="Percent 2 20 2" xfId="9166" xr:uid="{00000000-0005-0000-0000-0000CE370000}"/>
    <cellStyle name="Percent 2 20 2 2" xfId="9167" xr:uid="{00000000-0005-0000-0000-0000CF370000}"/>
    <cellStyle name="Percent 2 20 3" xfId="9168" xr:uid="{00000000-0005-0000-0000-0000D0370000}"/>
    <cellStyle name="Percent 2 20 3 2" xfId="9169" xr:uid="{00000000-0005-0000-0000-0000D1370000}"/>
    <cellStyle name="Percent 2 20 4" xfId="9170" xr:uid="{00000000-0005-0000-0000-0000D2370000}"/>
    <cellStyle name="Percent 2 21" xfId="9171" xr:uid="{00000000-0005-0000-0000-0000D3370000}"/>
    <cellStyle name="Percent 2 21 2" xfId="9172" xr:uid="{00000000-0005-0000-0000-0000D4370000}"/>
    <cellStyle name="Percent 2 21 2 2" xfId="9173" xr:uid="{00000000-0005-0000-0000-0000D5370000}"/>
    <cellStyle name="Percent 2 21 3" xfId="9174" xr:uid="{00000000-0005-0000-0000-0000D6370000}"/>
    <cellStyle name="Percent 2 21 3 2" xfId="9175" xr:uid="{00000000-0005-0000-0000-0000D7370000}"/>
    <cellStyle name="Percent 2 21 4" xfId="9176" xr:uid="{00000000-0005-0000-0000-0000D8370000}"/>
    <cellStyle name="Percent 2 22" xfId="9177" xr:uid="{00000000-0005-0000-0000-0000D9370000}"/>
    <cellStyle name="Percent 2 22 2" xfId="9178" xr:uid="{00000000-0005-0000-0000-0000DA370000}"/>
    <cellStyle name="Percent 2 22 2 2" xfId="9179" xr:uid="{00000000-0005-0000-0000-0000DB370000}"/>
    <cellStyle name="Percent 2 22 3" xfId="9180" xr:uid="{00000000-0005-0000-0000-0000DC370000}"/>
    <cellStyle name="Percent 2 22 3 2" xfId="9181" xr:uid="{00000000-0005-0000-0000-0000DD370000}"/>
    <cellStyle name="Percent 2 22 4" xfId="9182" xr:uid="{00000000-0005-0000-0000-0000DE370000}"/>
    <cellStyle name="Percent 2 23" xfId="9183" xr:uid="{00000000-0005-0000-0000-0000DF370000}"/>
    <cellStyle name="Percent 2 23 2" xfId="9184" xr:uid="{00000000-0005-0000-0000-0000E0370000}"/>
    <cellStyle name="Percent 2 23 2 2" xfId="9185" xr:uid="{00000000-0005-0000-0000-0000E1370000}"/>
    <cellStyle name="Percent 2 23 3" xfId="9186" xr:uid="{00000000-0005-0000-0000-0000E2370000}"/>
    <cellStyle name="Percent 2 23 3 2" xfId="9187" xr:uid="{00000000-0005-0000-0000-0000E3370000}"/>
    <cellStyle name="Percent 2 23 4" xfId="9188" xr:uid="{00000000-0005-0000-0000-0000E4370000}"/>
    <cellStyle name="Percent 2 24" xfId="9189" xr:uid="{00000000-0005-0000-0000-0000E5370000}"/>
    <cellStyle name="Percent 2 24 2" xfId="9190" xr:uid="{00000000-0005-0000-0000-0000E6370000}"/>
    <cellStyle name="Percent 2 24 2 2" xfId="9191" xr:uid="{00000000-0005-0000-0000-0000E7370000}"/>
    <cellStyle name="Percent 2 24 3" xfId="9192" xr:uid="{00000000-0005-0000-0000-0000E8370000}"/>
    <cellStyle name="Percent 2 24 3 2" xfId="9193" xr:uid="{00000000-0005-0000-0000-0000E9370000}"/>
    <cellStyle name="Percent 2 24 4" xfId="9194" xr:uid="{00000000-0005-0000-0000-0000EA370000}"/>
    <cellStyle name="Percent 2 25" xfId="9195" xr:uid="{00000000-0005-0000-0000-0000EB370000}"/>
    <cellStyle name="Percent 2 25 2" xfId="9196" xr:uid="{00000000-0005-0000-0000-0000EC370000}"/>
    <cellStyle name="Percent 2 25 2 2" xfId="9197" xr:uid="{00000000-0005-0000-0000-0000ED370000}"/>
    <cellStyle name="Percent 2 25 3" xfId="9198" xr:uid="{00000000-0005-0000-0000-0000EE370000}"/>
    <cellStyle name="Percent 2 25 3 2" xfId="9199" xr:uid="{00000000-0005-0000-0000-0000EF370000}"/>
    <cellStyle name="Percent 2 25 4" xfId="9200" xr:uid="{00000000-0005-0000-0000-0000F0370000}"/>
    <cellStyle name="Percent 2 26" xfId="9201" xr:uid="{00000000-0005-0000-0000-0000F1370000}"/>
    <cellStyle name="Percent 2 26 2" xfId="9202" xr:uid="{00000000-0005-0000-0000-0000F2370000}"/>
    <cellStyle name="Percent 2 26 2 2" xfId="9203" xr:uid="{00000000-0005-0000-0000-0000F3370000}"/>
    <cellStyle name="Percent 2 26 3" xfId="9204" xr:uid="{00000000-0005-0000-0000-0000F4370000}"/>
    <cellStyle name="Percent 2 26 3 2" xfId="9205" xr:uid="{00000000-0005-0000-0000-0000F5370000}"/>
    <cellStyle name="Percent 2 26 4" xfId="9206" xr:uid="{00000000-0005-0000-0000-0000F6370000}"/>
    <cellStyle name="Percent 2 27" xfId="9207" xr:uid="{00000000-0005-0000-0000-0000F7370000}"/>
    <cellStyle name="Percent 2 27 2" xfId="9208" xr:uid="{00000000-0005-0000-0000-0000F8370000}"/>
    <cellStyle name="Percent 2 27 2 2" xfId="9209" xr:uid="{00000000-0005-0000-0000-0000F9370000}"/>
    <cellStyle name="Percent 2 27 3" xfId="9210" xr:uid="{00000000-0005-0000-0000-0000FA370000}"/>
    <cellStyle name="Percent 2 27 3 2" xfId="9211" xr:uid="{00000000-0005-0000-0000-0000FB370000}"/>
    <cellStyle name="Percent 2 27 4" xfId="9212" xr:uid="{00000000-0005-0000-0000-0000FC370000}"/>
    <cellStyle name="Percent 2 27 4 2" xfId="9213" xr:uid="{00000000-0005-0000-0000-0000FD370000}"/>
    <cellStyle name="Percent 2 27 5" xfId="9214" xr:uid="{00000000-0005-0000-0000-0000FE370000}"/>
    <cellStyle name="Percent 2 28" xfId="9215" xr:uid="{00000000-0005-0000-0000-0000FF370000}"/>
    <cellStyle name="Percent 2 28 2" xfId="9216" xr:uid="{00000000-0005-0000-0000-000000380000}"/>
    <cellStyle name="Percent 2 28 2 2" xfId="9217" xr:uid="{00000000-0005-0000-0000-000001380000}"/>
    <cellStyle name="Percent 2 28 3" xfId="9218" xr:uid="{00000000-0005-0000-0000-000002380000}"/>
    <cellStyle name="Percent 2 29" xfId="9219" xr:uid="{00000000-0005-0000-0000-000003380000}"/>
    <cellStyle name="Percent 2 29 2" xfId="9220" xr:uid="{00000000-0005-0000-0000-000004380000}"/>
    <cellStyle name="Percent 2 29 3" xfId="16376" xr:uid="{00000000-0005-0000-0000-000005380000}"/>
    <cellStyle name="Percent 2 3" xfId="9221" xr:uid="{00000000-0005-0000-0000-000006380000}"/>
    <cellStyle name="Percent 2 3 10" xfId="9222" xr:uid="{00000000-0005-0000-0000-000007380000}"/>
    <cellStyle name="Percent 2 3 10 2" xfId="9223" xr:uid="{00000000-0005-0000-0000-000008380000}"/>
    <cellStyle name="Percent 2 3 11" xfId="9224" xr:uid="{00000000-0005-0000-0000-000009380000}"/>
    <cellStyle name="Percent 2 3 11 2" xfId="9225" xr:uid="{00000000-0005-0000-0000-00000A380000}"/>
    <cellStyle name="Percent 2 3 12" xfId="9226" xr:uid="{00000000-0005-0000-0000-00000B380000}"/>
    <cellStyle name="Percent 2 3 12 2" xfId="9227" xr:uid="{00000000-0005-0000-0000-00000C380000}"/>
    <cellStyle name="Percent 2 3 13" xfId="9228" xr:uid="{00000000-0005-0000-0000-00000D380000}"/>
    <cellStyle name="Percent 2 3 13 2" xfId="9229" xr:uid="{00000000-0005-0000-0000-00000E380000}"/>
    <cellStyle name="Percent 2 3 14" xfId="9230" xr:uid="{00000000-0005-0000-0000-00000F380000}"/>
    <cellStyle name="Percent 2 3 14 2" xfId="9231" xr:uid="{00000000-0005-0000-0000-000010380000}"/>
    <cellStyle name="Percent 2 3 15" xfId="9232" xr:uid="{00000000-0005-0000-0000-000011380000}"/>
    <cellStyle name="Percent 2 3 15 2" xfId="9233" xr:uid="{00000000-0005-0000-0000-000012380000}"/>
    <cellStyle name="Percent 2 3 16" xfId="9234" xr:uid="{00000000-0005-0000-0000-000013380000}"/>
    <cellStyle name="Percent 2 3 16 2" xfId="9235" xr:uid="{00000000-0005-0000-0000-000014380000}"/>
    <cellStyle name="Percent 2 3 17" xfId="9236" xr:uid="{00000000-0005-0000-0000-000015380000}"/>
    <cellStyle name="Percent 2 3 17 2" xfId="9237" xr:uid="{00000000-0005-0000-0000-000016380000}"/>
    <cellStyle name="Percent 2 3 18" xfId="9238" xr:uid="{00000000-0005-0000-0000-000017380000}"/>
    <cellStyle name="Percent 2 3 18 2" xfId="9239" xr:uid="{00000000-0005-0000-0000-000018380000}"/>
    <cellStyle name="Percent 2 3 19" xfId="9240" xr:uid="{00000000-0005-0000-0000-000019380000}"/>
    <cellStyle name="Percent 2 3 19 2" xfId="9241" xr:uid="{00000000-0005-0000-0000-00001A380000}"/>
    <cellStyle name="Percent 2 3 2" xfId="9242" xr:uid="{00000000-0005-0000-0000-00001B380000}"/>
    <cellStyle name="Percent 2 3 2 2" xfId="9243" xr:uid="{00000000-0005-0000-0000-00001C380000}"/>
    <cellStyle name="Percent 2 3 2 2 2" xfId="9244" xr:uid="{00000000-0005-0000-0000-00001D380000}"/>
    <cellStyle name="Percent 2 3 2 2 2 2" xfId="9245" xr:uid="{00000000-0005-0000-0000-00001E380000}"/>
    <cellStyle name="Percent 2 3 2 2 2 2 2" xfId="9246" xr:uid="{00000000-0005-0000-0000-00001F380000}"/>
    <cellStyle name="Percent 2 3 2 2 2 3" xfId="9247" xr:uid="{00000000-0005-0000-0000-000020380000}"/>
    <cellStyle name="Percent 2 3 2 2 2 4" xfId="16377" xr:uid="{00000000-0005-0000-0000-000021380000}"/>
    <cellStyle name="Percent 2 3 2 2 2 5" xfId="16378" xr:uid="{00000000-0005-0000-0000-000022380000}"/>
    <cellStyle name="Percent 2 3 2 2 3" xfId="9248" xr:uid="{00000000-0005-0000-0000-000023380000}"/>
    <cellStyle name="Percent 2 3 2 2 3 2" xfId="9249" xr:uid="{00000000-0005-0000-0000-000024380000}"/>
    <cellStyle name="Percent 2 3 2 2 3 2 2" xfId="9250" xr:uid="{00000000-0005-0000-0000-000025380000}"/>
    <cellStyle name="Percent 2 3 2 2 3 3" xfId="9251" xr:uid="{00000000-0005-0000-0000-000026380000}"/>
    <cellStyle name="Percent 2 3 2 2 3 4" xfId="16379" xr:uid="{00000000-0005-0000-0000-000027380000}"/>
    <cellStyle name="Percent 2 3 2 2 3 5" xfId="16380" xr:uid="{00000000-0005-0000-0000-000028380000}"/>
    <cellStyle name="Percent 2 3 2 2 4" xfId="9252" xr:uid="{00000000-0005-0000-0000-000029380000}"/>
    <cellStyle name="Percent 2 3 2 2 4 2" xfId="9253" xr:uid="{00000000-0005-0000-0000-00002A380000}"/>
    <cellStyle name="Percent 2 3 2 2 4 2 2" xfId="9254" xr:uid="{00000000-0005-0000-0000-00002B380000}"/>
    <cellStyle name="Percent 2 3 2 2 4 3" xfId="9255" xr:uid="{00000000-0005-0000-0000-00002C380000}"/>
    <cellStyle name="Percent 2 3 2 2 4 4" xfId="16381" xr:uid="{00000000-0005-0000-0000-00002D380000}"/>
    <cellStyle name="Percent 2 3 2 2 4 5" xfId="16382" xr:uid="{00000000-0005-0000-0000-00002E380000}"/>
    <cellStyle name="Percent 2 3 2 2 5" xfId="9256" xr:uid="{00000000-0005-0000-0000-00002F380000}"/>
    <cellStyle name="Percent 2 3 2 2 5 2" xfId="9257" xr:uid="{00000000-0005-0000-0000-000030380000}"/>
    <cellStyle name="Percent 2 3 2 2 5 2 2" xfId="9258" xr:uid="{00000000-0005-0000-0000-000031380000}"/>
    <cellStyle name="Percent 2 3 2 2 5 3" xfId="9259" xr:uid="{00000000-0005-0000-0000-000032380000}"/>
    <cellStyle name="Percent 2 3 2 2 5 4" xfId="16383" xr:uid="{00000000-0005-0000-0000-000033380000}"/>
    <cellStyle name="Percent 2 3 2 2 5 5" xfId="16384" xr:uid="{00000000-0005-0000-0000-000034380000}"/>
    <cellStyle name="Percent 2 3 2 2 6" xfId="9260" xr:uid="{00000000-0005-0000-0000-000035380000}"/>
    <cellStyle name="Percent 2 3 2 3" xfId="9261" xr:uid="{00000000-0005-0000-0000-000036380000}"/>
    <cellStyle name="Percent 2 3 2 3 2" xfId="9262" xr:uid="{00000000-0005-0000-0000-000037380000}"/>
    <cellStyle name="Percent 2 3 2 4" xfId="9263" xr:uid="{00000000-0005-0000-0000-000038380000}"/>
    <cellStyle name="Percent 2 3 2 4 2" xfId="9264" xr:uid="{00000000-0005-0000-0000-000039380000}"/>
    <cellStyle name="Percent 2 3 2 4 2 2" xfId="9265" xr:uid="{00000000-0005-0000-0000-00003A380000}"/>
    <cellStyle name="Percent 2 3 2 4 3" xfId="9266" xr:uid="{00000000-0005-0000-0000-00003B380000}"/>
    <cellStyle name="Percent 2 3 2 5" xfId="9267" xr:uid="{00000000-0005-0000-0000-00003C380000}"/>
    <cellStyle name="Percent 2 3 2 5 2" xfId="9268" xr:uid="{00000000-0005-0000-0000-00003D380000}"/>
    <cellStyle name="Percent 2 3 2 6" xfId="9269" xr:uid="{00000000-0005-0000-0000-00003E380000}"/>
    <cellStyle name="Percent 2 3 2 6 2" xfId="9270" xr:uid="{00000000-0005-0000-0000-00003F380000}"/>
    <cellStyle name="Percent 2 3 2 6 3" xfId="16385" xr:uid="{00000000-0005-0000-0000-000040380000}"/>
    <cellStyle name="Percent 2 3 2 7" xfId="9271" xr:uid="{00000000-0005-0000-0000-000041380000}"/>
    <cellStyle name="Percent 2 3 2 7 2" xfId="9272" xr:uid="{00000000-0005-0000-0000-000042380000}"/>
    <cellStyle name="Percent 2 3 2 8" xfId="9273" xr:uid="{00000000-0005-0000-0000-000043380000}"/>
    <cellStyle name="Percent 2 3 20" xfId="9274" xr:uid="{00000000-0005-0000-0000-000044380000}"/>
    <cellStyle name="Percent 2 3 3" xfId="9275" xr:uid="{00000000-0005-0000-0000-000045380000}"/>
    <cellStyle name="Percent 2 3 3 2" xfId="9276" xr:uid="{00000000-0005-0000-0000-000046380000}"/>
    <cellStyle name="Percent 2 3 3 2 2" xfId="9277" xr:uid="{00000000-0005-0000-0000-000047380000}"/>
    <cellStyle name="Percent 2 3 3 2 3" xfId="16386" xr:uid="{00000000-0005-0000-0000-000048380000}"/>
    <cellStyle name="Percent 2 3 3 3" xfId="9278" xr:uid="{00000000-0005-0000-0000-000049380000}"/>
    <cellStyle name="Percent 2 3 3 3 2" xfId="9279" xr:uid="{00000000-0005-0000-0000-00004A380000}"/>
    <cellStyle name="Percent 2 3 3 4" xfId="9280" xr:uid="{00000000-0005-0000-0000-00004B380000}"/>
    <cellStyle name="Percent 2 3 4" xfId="9281" xr:uid="{00000000-0005-0000-0000-00004C380000}"/>
    <cellStyle name="Percent 2 3 4 2" xfId="9282" xr:uid="{00000000-0005-0000-0000-00004D380000}"/>
    <cellStyle name="Percent 2 3 4 2 2" xfId="9283" xr:uid="{00000000-0005-0000-0000-00004E380000}"/>
    <cellStyle name="Percent 2 3 4 2 3" xfId="16387" xr:uid="{00000000-0005-0000-0000-00004F380000}"/>
    <cellStyle name="Percent 2 3 4 3" xfId="9284" xr:uid="{00000000-0005-0000-0000-000050380000}"/>
    <cellStyle name="Percent 2 3 4 3 2" xfId="9285" xr:uid="{00000000-0005-0000-0000-000051380000}"/>
    <cellStyle name="Percent 2 3 4 4" xfId="9286" xr:uid="{00000000-0005-0000-0000-000052380000}"/>
    <cellStyle name="Percent 2 3 5" xfId="9287" xr:uid="{00000000-0005-0000-0000-000053380000}"/>
    <cellStyle name="Percent 2 3 5 2" xfId="9288" xr:uid="{00000000-0005-0000-0000-000054380000}"/>
    <cellStyle name="Percent 2 3 5 2 2" xfId="9289" xr:uid="{00000000-0005-0000-0000-000055380000}"/>
    <cellStyle name="Percent 2 3 5 2 3" xfId="16388" xr:uid="{00000000-0005-0000-0000-000056380000}"/>
    <cellStyle name="Percent 2 3 5 3" xfId="9290" xr:uid="{00000000-0005-0000-0000-000057380000}"/>
    <cellStyle name="Percent 2 3 5 3 2" xfId="9291" xr:uid="{00000000-0005-0000-0000-000058380000}"/>
    <cellStyle name="Percent 2 3 5 4" xfId="9292" xr:uid="{00000000-0005-0000-0000-000059380000}"/>
    <cellStyle name="Percent 2 3 6" xfId="9293" xr:uid="{00000000-0005-0000-0000-00005A380000}"/>
    <cellStyle name="Percent 2 3 6 2" xfId="9294" xr:uid="{00000000-0005-0000-0000-00005B380000}"/>
    <cellStyle name="Percent 2 3 6 2 2" xfId="9295" xr:uid="{00000000-0005-0000-0000-00005C380000}"/>
    <cellStyle name="Percent 2 3 6 2 3" xfId="16389" xr:uid="{00000000-0005-0000-0000-00005D380000}"/>
    <cellStyle name="Percent 2 3 6 3" xfId="9296" xr:uid="{00000000-0005-0000-0000-00005E380000}"/>
    <cellStyle name="Percent 2 3 6 3 2" xfId="9297" xr:uid="{00000000-0005-0000-0000-00005F380000}"/>
    <cellStyle name="Percent 2 3 6 4" xfId="9298" xr:uid="{00000000-0005-0000-0000-000060380000}"/>
    <cellStyle name="Percent 2 3 7" xfId="9299" xr:uid="{00000000-0005-0000-0000-000061380000}"/>
    <cellStyle name="Percent 2 3 7 2" xfId="9300" xr:uid="{00000000-0005-0000-0000-000062380000}"/>
    <cellStyle name="Percent 2 3 8" xfId="9301" xr:uid="{00000000-0005-0000-0000-000063380000}"/>
    <cellStyle name="Percent 2 3 8 2" xfId="9302" xr:uid="{00000000-0005-0000-0000-000064380000}"/>
    <cellStyle name="Percent 2 3 9" xfId="9303" xr:uid="{00000000-0005-0000-0000-000065380000}"/>
    <cellStyle name="Percent 2 3 9 2" xfId="9304" xr:uid="{00000000-0005-0000-0000-000066380000}"/>
    <cellStyle name="Percent 2 30" xfId="9305" xr:uid="{00000000-0005-0000-0000-000067380000}"/>
    <cellStyle name="Percent 2 30 2" xfId="9306" xr:uid="{00000000-0005-0000-0000-000068380000}"/>
    <cellStyle name="Percent 2 30 3" xfId="16390" xr:uid="{00000000-0005-0000-0000-000069380000}"/>
    <cellStyle name="Percent 2 31" xfId="9307" xr:uid="{00000000-0005-0000-0000-00006A380000}"/>
    <cellStyle name="Percent 2 31 2" xfId="9308" xr:uid="{00000000-0005-0000-0000-00006B380000}"/>
    <cellStyle name="Percent 2 31 3" xfId="16391" xr:uid="{00000000-0005-0000-0000-00006C380000}"/>
    <cellStyle name="Percent 2 32" xfId="9309" xr:uid="{00000000-0005-0000-0000-00006D380000}"/>
    <cellStyle name="Percent 2 32 2" xfId="9310" xr:uid="{00000000-0005-0000-0000-00006E380000}"/>
    <cellStyle name="Percent 2 32 3" xfId="16392" xr:uid="{00000000-0005-0000-0000-00006F380000}"/>
    <cellStyle name="Percent 2 33" xfId="9311" xr:uid="{00000000-0005-0000-0000-000070380000}"/>
    <cellStyle name="Percent 2 33 2" xfId="9312" xr:uid="{00000000-0005-0000-0000-000071380000}"/>
    <cellStyle name="Percent 2 33 3" xfId="16393" xr:uid="{00000000-0005-0000-0000-000072380000}"/>
    <cellStyle name="Percent 2 34" xfId="9313" xr:uid="{00000000-0005-0000-0000-000073380000}"/>
    <cellStyle name="Percent 2 34 2" xfId="9314" xr:uid="{00000000-0005-0000-0000-000074380000}"/>
    <cellStyle name="Percent 2 34 3" xfId="16394" xr:uid="{00000000-0005-0000-0000-000075380000}"/>
    <cellStyle name="Percent 2 35" xfId="9315" xr:uid="{00000000-0005-0000-0000-000076380000}"/>
    <cellStyle name="Percent 2 35 2" xfId="9316" xr:uid="{00000000-0005-0000-0000-000077380000}"/>
    <cellStyle name="Percent 2 35 3" xfId="16395" xr:uid="{00000000-0005-0000-0000-000078380000}"/>
    <cellStyle name="Percent 2 36" xfId="9317" xr:uid="{00000000-0005-0000-0000-000079380000}"/>
    <cellStyle name="Percent 2 36 2" xfId="9318" xr:uid="{00000000-0005-0000-0000-00007A380000}"/>
    <cellStyle name="Percent 2 36 3" xfId="16396" xr:uid="{00000000-0005-0000-0000-00007B380000}"/>
    <cellStyle name="Percent 2 37" xfId="9319" xr:uid="{00000000-0005-0000-0000-00007C380000}"/>
    <cellStyle name="Percent 2 37 2" xfId="9320" xr:uid="{00000000-0005-0000-0000-00007D380000}"/>
    <cellStyle name="Percent 2 37 3" xfId="16397" xr:uid="{00000000-0005-0000-0000-00007E380000}"/>
    <cellStyle name="Percent 2 38" xfId="9321" xr:uid="{00000000-0005-0000-0000-00007F380000}"/>
    <cellStyle name="Percent 2 38 2" xfId="9322" xr:uid="{00000000-0005-0000-0000-000080380000}"/>
    <cellStyle name="Percent 2 38 3" xfId="16398" xr:uid="{00000000-0005-0000-0000-000081380000}"/>
    <cellStyle name="Percent 2 39" xfId="9323" xr:uid="{00000000-0005-0000-0000-000082380000}"/>
    <cellStyle name="Percent 2 39 2" xfId="9324" xr:uid="{00000000-0005-0000-0000-000083380000}"/>
    <cellStyle name="Percent 2 39 3" xfId="16399" xr:uid="{00000000-0005-0000-0000-000084380000}"/>
    <cellStyle name="Percent 2 4" xfId="9325" xr:uid="{00000000-0005-0000-0000-000085380000}"/>
    <cellStyle name="Percent 2 4 2" xfId="9326" xr:uid="{00000000-0005-0000-0000-000086380000}"/>
    <cellStyle name="Percent 2 4 2 2" xfId="9327" xr:uid="{00000000-0005-0000-0000-000087380000}"/>
    <cellStyle name="Percent 2 4 2 2 2" xfId="9328" xr:uid="{00000000-0005-0000-0000-000088380000}"/>
    <cellStyle name="Percent 2 4 2 2 2 2" xfId="9329" xr:uid="{00000000-0005-0000-0000-000089380000}"/>
    <cellStyle name="Percent 2 4 2 2 3" xfId="9330" xr:uid="{00000000-0005-0000-0000-00008A380000}"/>
    <cellStyle name="Percent 2 4 2 3" xfId="9331" xr:uid="{00000000-0005-0000-0000-00008B380000}"/>
    <cellStyle name="Percent 2 4 2 3 2" xfId="9332" xr:uid="{00000000-0005-0000-0000-00008C380000}"/>
    <cellStyle name="Percent 2 4 2 4" xfId="9333" xr:uid="{00000000-0005-0000-0000-00008D380000}"/>
    <cellStyle name="Percent 2 4 2 4 2" xfId="9334" xr:uid="{00000000-0005-0000-0000-00008E380000}"/>
    <cellStyle name="Percent 2 4 2 5" xfId="9335" xr:uid="{00000000-0005-0000-0000-00008F380000}"/>
    <cellStyle name="Percent 2 4 2 5 2" xfId="9336" xr:uid="{00000000-0005-0000-0000-000090380000}"/>
    <cellStyle name="Percent 2 4 2 6" xfId="9337" xr:uid="{00000000-0005-0000-0000-000091380000}"/>
    <cellStyle name="Percent 2 4 2 6 2" xfId="9338" xr:uid="{00000000-0005-0000-0000-000092380000}"/>
    <cellStyle name="Percent 2 4 2 7" xfId="9339" xr:uid="{00000000-0005-0000-0000-000093380000}"/>
    <cellStyle name="Percent 2 4 3" xfId="9340" xr:uid="{00000000-0005-0000-0000-000094380000}"/>
    <cellStyle name="Percent 2 4 3 2" xfId="9341" xr:uid="{00000000-0005-0000-0000-000095380000}"/>
    <cellStyle name="Percent 2 4 4" xfId="9342" xr:uid="{00000000-0005-0000-0000-000096380000}"/>
    <cellStyle name="Percent 2 4 4 2" xfId="9343" xr:uid="{00000000-0005-0000-0000-000097380000}"/>
    <cellStyle name="Percent 2 4 5" xfId="9344" xr:uid="{00000000-0005-0000-0000-000098380000}"/>
    <cellStyle name="Percent 2 4 5 2" xfId="9345" xr:uid="{00000000-0005-0000-0000-000099380000}"/>
    <cellStyle name="Percent 2 4 6" xfId="9346" xr:uid="{00000000-0005-0000-0000-00009A380000}"/>
    <cellStyle name="Percent 2 4 6 2" xfId="9347" xr:uid="{00000000-0005-0000-0000-00009B380000}"/>
    <cellStyle name="Percent 2 4 7" xfId="9348" xr:uid="{00000000-0005-0000-0000-00009C380000}"/>
    <cellStyle name="Percent 2 4 8" xfId="16400" xr:uid="{00000000-0005-0000-0000-00009D380000}"/>
    <cellStyle name="Percent 2 40" xfId="9349" xr:uid="{00000000-0005-0000-0000-00009E380000}"/>
    <cellStyle name="Percent 2 40 2" xfId="9350" xr:uid="{00000000-0005-0000-0000-00009F380000}"/>
    <cellStyle name="Percent 2 40 3" xfId="16401" xr:uid="{00000000-0005-0000-0000-0000A0380000}"/>
    <cellStyle name="Percent 2 41" xfId="9351" xr:uid="{00000000-0005-0000-0000-0000A1380000}"/>
    <cellStyle name="Percent 2 41 2" xfId="9352" xr:uid="{00000000-0005-0000-0000-0000A2380000}"/>
    <cellStyle name="Percent 2 41 3" xfId="16402" xr:uid="{00000000-0005-0000-0000-0000A3380000}"/>
    <cellStyle name="Percent 2 42" xfId="9353" xr:uid="{00000000-0005-0000-0000-0000A4380000}"/>
    <cellStyle name="Percent 2 42 2" xfId="9354" xr:uid="{00000000-0005-0000-0000-0000A5380000}"/>
    <cellStyle name="Percent 2 42 3" xfId="16403" xr:uid="{00000000-0005-0000-0000-0000A6380000}"/>
    <cellStyle name="Percent 2 43" xfId="9355" xr:uid="{00000000-0005-0000-0000-0000A7380000}"/>
    <cellStyle name="Percent 2 43 2" xfId="9356" xr:uid="{00000000-0005-0000-0000-0000A8380000}"/>
    <cellStyle name="Percent 2 43 3" xfId="16404" xr:uid="{00000000-0005-0000-0000-0000A9380000}"/>
    <cellStyle name="Percent 2 44" xfId="9357" xr:uid="{00000000-0005-0000-0000-0000AA380000}"/>
    <cellStyle name="Percent 2 44 2" xfId="9358" xr:uid="{00000000-0005-0000-0000-0000AB380000}"/>
    <cellStyle name="Percent 2 44 3" xfId="16405" xr:uid="{00000000-0005-0000-0000-0000AC380000}"/>
    <cellStyle name="Percent 2 45" xfId="9359" xr:uid="{00000000-0005-0000-0000-0000AD380000}"/>
    <cellStyle name="Percent 2 45 2" xfId="9360" xr:uid="{00000000-0005-0000-0000-0000AE380000}"/>
    <cellStyle name="Percent 2 45 3" xfId="16406" xr:uid="{00000000-0005-0000-0000-0000AF380000}"/>
    <cellStyle name="Percent 2 46" xfId="9361" xr:uid="{00000000-0005-0000-0000-0000B0380000}"/>
    <cellStyle name="Percent 2 46 2" xfId="9362" xr:uid="{00000000-0005-0000-0000-0000B1380000}"/>
    <cellStyle name="Percent 2 46 3" xfId="16407" xr:uid="{00000000-0005-0000-0000-0000B2380000}"/>
    <cellStyle name="Percent 2 47" xfId="9363" xr:uid="{00000000-0005-0000-0000-0000B3380000}"/>
    <cellStyle name="Percent 2 47 2" xfId="9364" xr:uid="{00000000-0005-0000-0000-0000B4380000}"/>
    <cellStyle name="Percent 2 47 3" xfId="16408" xr:uid="{00000000-0005-0000-0000-0000B5380000}"/>
    <cellStyle name="Percent 2 48" xfId="9365" xr:uid="{00000000-0005-0000-0000-0000B6380000}"/>
    <cellStyle name="Percent 2 48 2" xfId="9366" xr:uid="{00000000-0005-0000-0000-0000B7380000}"/>
    <cellStyle name="Percent 2 48 3" xfId="16409" xr:uid="{00000000-0005-0000-0000-0000B8380000}"/>
    <cellStyle name="Percent 2 49" xfId="9367" xr:uid="{00000000-0005-0000-0000-0000B9380000}"/>
    <cellStyle name="Percent 2 49 2" xfId="9368" xr:uid="{00000000-0005-0000-0000-0000BA380000}"/>
    <cellStyle name="Percent 2 49 3" xfId="16410" xr:uid="{00000000-0005-0000-0000-0000BB380000}"/>
    <cellStyle name="Percent 2 5" xfId="9369" xr:uid="{00000000-0005-0000-0000-0000BC380000}"/>
    <cellStyle name="Percent 2 5 2" xfId="9370" xr:uid="{00000000-0005-0000-0000-0000BD380000}"/>
    <cellStyle name="Percent 2 5 2 2" xfId="9371" xr:uid="{00000000-0005-0000-0000-0000BE380000}"/>
    <cellStyle name="Percent 2 5 2 2 2" xfId="9372" xr:uid="{00000000-0005-0000-0000-0000BF380000}"/>
    <cellStyle name="Percent 2 5 2 3" xfId="9373" xr:uid="{00000000-0005-0000-0000-0000C0380000}"/>
    <cellStyle name="Percent 2 5 3" xfId="9374" xr:uid="{00000000-0005-0000-0000-0000C1380000}"/>
    <cellStyle name="Percent 2 5 3 2" xfId="9375" xr:uid="{00000000-0005-0000-0000-0000C2380000}"/>
    <cellStyle name="Percent 2 5 4" xfId="9376" xr:uid="{00000000-0005-0000-0000-0000C3380000}"/>
    <cellStyle name="Percent 2 5 5" xfId="16411" xr:uid="{00000000-0005-0000-0000-0000C4380000}"/>
    <cellStyle name="Percent 2 50" xfId="9377" xr:uid="{00000000-0005-0000-0000-0000C5380000}"/>
    <cellStyle name="Percent 2 50 2" xfId="9378" xr:uid="{00000000-0005-0000-0000-0000C6380000}"/>
    <cellStyle name="Percent 2 50 3" xfId="16412" xr:uid="{00000000-0005-0000-0000-0000C7380000}"/>
    <cellStyle name="Percent 2 51" xfId="9379" xr:uid="{00000000-0005-0000-0000-0000C8380000}"/>
    <cellStyle name="Percent 2 51 2" xfId="9380" xr:uid="{00000000-0005-0000-0000-0000C9380000}"/>
    <cellStyle name="Percent 2 51 3" xfId="16413" xr:uid="{00000000-0005-0000-0000-0000CA380000}"/>
    <cellStyle name="Percent 2 52" xfId="9381" xr:uid="{00000000-0005-0000-0000-0000CB380000}"/>
    <cellStyle name="Percent 2 52 2" xfId="9382" xr:uid="{00000000-0005-0000-0000-0000CC380000}"/>
    <cellStyle name="Percent 2 52 3" xfId="16414" xr:uid="{00000000-0005-0000-0000-0000CD380000}"/>
    <cellStyle name="Percent 2 53" xfId="9383" xr:uid="{00000000-0005-0000-0000-0000CE380000}"/>
    <cellStyle name="Percent 2 53 2" xfId="9384" xr:uid="{00000000-0005-0000-0000-0000CF380000}"/>
    <cellStyle name="Percent 2 53 3" xfId="16415" xr:uid="{00000000-0005-0000-0000-0000D0380000}"/>
    <cellStyle name="Percent 2 54" xfId="9385" xr:uid="{00000000-0005-0000-0000-0000D1380000}"/>
    <cellStyle name="Percent 2 54 2" xfId="9386" xr:uid="{00000000-0005-0000-0000-0000D2380000}"/>
    <cellStyle name="Percent 2 54 3" xfId="16416" xr:uid="{00000000-0005-0000-0000-0000D3380000}"/>
    <cellStyle name="Percent 2 55" xfId="9387" xr:uid="{00000000-0005-0000-0000-0000D4380000}"/>
    <cellStyle name="Percent 2 55 2" xfId="9388" xr:uid="{00000000-0005-0000-0000-0000D5380000}"/>
    <cellStyle name="Percent 2 56" xfId="9389" xr:uid="{00000000-0005-0000-0000-0000D6380000}"/>
    <cellStyle name="Percent 2 56 2" xfId="9390" xr:uid="{00000000-0005-0000-0000-0000D7380000}"/>
    <cellStyle name="Percent 2 56 3" xfId="16417" xr:uid="{00000000-0005-0000-0000-0000D8380000}"/>
    <cellStyle name="Percent 2 57" xfId="9391" xr:uid="{00000000-0005-0000-0000-0000D9380000}"/>
    <cellStyle name="Percent 2 57 2" xfId="9392" xr:uid="{00000000-0005-0000-0000-0000DA380000}"/>
    <cellStyle name="Percent 2 57 3" xfId="16418" xr:uid="{00000000-0005-0000-0000-0000DB380000}"/>
    <cellStyle name="Percent 2 58" xfId="9393" xr:uid="{00000000-0005-0000-0000-0000DC380000}"/>
    <cellStyle name="Percent 2 58 2" xfId="9394" xr:uid="{00000000-0005-0000-0000-0000DD380000}"/>
    <cellStyle name="Percent 2 58 3" xfId="16419" xr:uid="{00000000-0005-0000-0000-0000DE380000}"/>
    <cellStyle name="Percent 2 59" xfId="9395" xr:uid="{00000000-0005-0000-0000-0000DF380000}"/>
    <cellStyle name="Percent 2 59 2" xfId="9396" xr:uid="{00000000-0005-0000-0000-0000E0380000}"/>
    <cellStyle name="Percent 2 59 3" xfId="16420" xr:uid="{00000000-0005-0000-0000-0000E1380000}"/>
    <cellStyle name="Percent 2 6" xfId="9397" xr:uid="{00000000-0005-0000-0000-0000E2380000}"/>
    <cellStyle name="Percent 2 6 2" xfId="9398" xr:uid="{00000000-0005-0000-0000-0000E3380000}"/>
    <cellStyle name="Percent 2 6 2 2" xfId="9399" xr:uid="{00000000-0005-0000-0000-0000E4380000}"/>
    <cellStyle name="Percent 2 6 2 2 2" xfId="9400" xr:uid="{00000000-0005-0000-0000-0000E5380000}"/>
    <cellStyle name="Percent 2 6 2 2 3" xfId="16421" xr:uid="{00000000-0005-0000-0000-0000E6380000}"/>
    <cellStyle name="Percent 2 6 2 3" xfId="9401" xr:uid="{00000000-0005-0000-0000-0000E7380000}"/>
    <cellStyle name="Percent 2 6 2 3 2" xfId="9402" xr:uid="{00000000-0005-0000-0000-0000E8380000}"/>
    <cellStyle name="Percent 2 6 2 4" xfId="9403" xr:uid="{00000000-0005-0000-0000-0000E9380000}"/>
    <cellStyle name="Percent 2 6 2 5" xfId="16422" xr:uid="{00000000-0005-0000-0000-0000EA380000}"/>
    <cellStyle name="Percent 2 6 3" xfId="9404" xr:uid="{00000000-0005-0000-0000-0000EB380000}"/>
    <cellStyle name="Percent 2 6 3 2" xfId="9405" xr:uid="{00000000-0005-0000-0000-0000EC380000}"/>
    <cellStyle name="Percent 2 6 4" xfId="9406" xr:uid="{00000000-0005-0000-0000-0000ED380000}"/>
    <cellStyle name="Percent 2 6 5" xfId="16423" xr:uid="{00000000-0005-0000-0000-0000EE380000}"/>
    <cellStyle name="Percent 2 60" xfId="9407" xr:uid="{00000000-0005-0000-0000-0000EF380000}"/>
    <cellStyle name="Percent 2 60 2" xfId="9408" xr:uid="{00000000-0005-0000-0000-0000F0380000}"/>
    <cellStyle name="Percent 2 60 3" xfId="16424" xr:uid="{00000000-0005-0000-0000-0000F1380000}"/>
    <cellStyle name="Percent 2 61" xfId="9409" xr:uid="{00000000-0005-0000-0000-0000F2380000}"/>
    <cellStyle name="Percent 2 61 2" xfId="9410" xr:uid="{00000000-0005-0000-0000-0000F3380000}"/>
    <cellStyle name="Percent 2 61 3" xfId="16425" xr:uid="{00000000-0005-0000-0000-0000F4380000}"/>
    <cellStyle name="Percent 2 62" xfId="9411" xr:uid="{00000000-0005-0000-0000-0000F5380000}"/>
    <cellStyle name="Percent 2 62 2" xfId="9412" xr:uid="{00000000-0005-0000-0000-0000F6380000}"/>
    <cellStyle name="Percent 2 62 3" xfId="16426" xr:uid="{00000000-0005-0000-0000-0000F7380000}"/>
    <cellStyle name="Percent 2 63" xfId="9413" xr:uid="{00000000-0005-0000-0000-0000F8380000}"/>
    <cellStyle name="Percent 2 63 2" xfId="9414" xr:uid="{00000000-0005-0000-0000-0000F9380000}"/>
    <cellStyle name="Percent 2 63 2 2" xfId="9415" xr:uid="{00000000-0005-0000-0000-0000FA380000}"/>
    <cellStyle name="Percent 2 63 2 2 2" xfId="9416" xr:uid="{00000000-0005-0000-0000-0000FB380000}"/>
    <cellStyle name="Percent 2 63 2 2 3" xfId="16427" xr:uid="{00000000-0005-0000-0000-0000FC380000}"/>
    <cellStyle name="Percent 2 63 2 3" xfId="9417" xr:uid="{00000000-0005-0000-0000-0000FD380000}"/>
    <cellStyle name="Percent 2 63 2 3 2" xfId="9418" xr:uid="{00000000-0005-0000-0000-0000FE380000}"/>
    <cellStyle name="Percent 2 63 2 3 3" xfId="16428" xr:uid="{00000000-0005-0000-0000-0000FF380000}"/>
    <cellStyle name="Percent 2 63 2 4" xfId="9419" xr:uid="{00000000-0005-0000-0000-000000390000}"/>
    <cellStyle name="Percent 2 63 2 5" xfId="16429" xr:uid="{00000000-0005-0000-0000-000001390000}"/>
    <cellStyle name="Percent 2 63 3" xfId="9420" xr:uid="{00000000-0005-0000-0000-000002390000}"/>
    <cellStyle name="Percent 2 63 3 2" xfId="9421" xr:uid="{00000000-0005-0000-0000-000003390000}"/>
    <cellStyle name="Percent 2 63 3 3" xfId="16430" xr:uid="{00000000-0005-0000-0000-000004390000}"/>
    <cellStyle name="Percent 2 63 4" xfId="9422" xr:uid="{00000000-0005-0000-0000-000005390000}"/>
    <cellStyle name="Percent 2 64" xfId="9423" xr:uid="{00000000-0005-0000-0000-000006390000}"/>
    <cellStyle name="Percent 2 64 2" xfId="9424" xr:uid="{00000000-0005-0000-0000-000007390000}"/>
    <cellStyle name="Percent 2 65" xfId="9425" xr:uid="{00000000-0005-0000-0000-000008390000}"/>
    <cellStyle name="Percent 2 65 2" xfId="9426" xr:uid="{00000000-0005-0000-0000-000009390000}"/>
    <cellStyle name="Percent 2 66" xfId="9427" xr:uid="{00000000-0005-0000-0000-00000A390000}"/>
    <cellStyle name="Percent 2 66 2" xfId="9428" xr:uid="{00000000-0005-0000-0000-00000B390000}"/>
    <cellStyle name="Percent 2 67" xfId="9429" xr:uid="{00000000-0005-0000-0000-00000C390000}"/>
    <cellStyle name="Percent 2 67 2" xfId="9430" xr:uid="{00000000-0005-0000-0000-00000D390000}"/>
    <cellStyle name="Percent 2 68" xfId="9431" xr:uid="{00000000-0005-0000-0000-00000E390000}"/>
    <cellStyle name="Percent 2 68 2" xfId="9432" xr:uid="{00000000-0005-0000-0000-00000F390000}"/>
    <cellStyle name="Percent 2 69" xfId="9433" xr:uid="{00000000-0005-0000-0000-000010390000}"/>
    <cellStyle name="Percent 2 69 2" xfId="9434" xr:uid="{00000000-0005-0000-0000-000011390000}"/>
    <cellStyle name="Percent 2 69 2 2" xfId="9435" xr:uid="{00000000-0005-0000-0000-000012390000}"/>
    <cellStyle name="Percent 2 69 3" xfId="9436" xr:uid="{00000000-0005-0000-0000-000013390000}"/>
    <cellStyle name="Percent 2 7" xfId="9437" xr:uid="{00000000-0005-0000-0000-000014390000}"/>
    <cellStyle name="Percent 2 7 2" xfId="9438" xr:uid="{00000000-0005-0000-0000-000015390000}"/>
    <cellStyle name="Percent 2 7 2 2" xfId="9439" xr:uid="{00000000-0005-0000-0000-000016390000}"/>
    <cellStyle name="Percent 2 7 3" xfId="9440" xr:uid="{00000000-0005-0000-0000-000017390000}"/>
    <cellStyle name="Percent 2 7 3 2" xfId="9441" xr:uid="{00000000-0005-0000-0000-000018390000}"/>
    <cellStyle name="Percent 2 7 4" xfId="9442" xr:uid="{00000000-0005-0000-0000-000019390000}"/>
    <cellStyle name="Percent 2 70" xfId="9443" xr:uid="{00000000-0005-0000-0000-00001A390000}"/>
    <cellStyle name="Percent 2 70 2" xfId="9444" xr:uid="{00000000-0005-0000-0000-00001B390000}"/>
    <cellStyle name="Percent 2 71" xfId="9445" xr:uid="{00000000-0005-0000-0000-00001C390000}"/>
    <cellStyle name="Percent 2 71 2" xfId="9446" xr:uid="{00000000-0005-0000-0000-00001D390000}"/>
    <cellStyle name="Percent 2 72" xfId="9447" xr:uid="{00000000-0005-0000-0000-00001E390000}"/>
    <cellStyle name="Percent 2 72 2" xfId="9448" xr:uid="{00000000-0005-0000-0000-00001F390000}"/>
    <cellStyle name="Percent 2 73" xfId="9449" xr:uid="{00000000-0005-0000-0000-000020390000}"/>
    <cellStyle name="Percent 2 73 2" xfId="9450" xr:uid="{00000000-0005-0000-0000-000021390000}"/>
    <cellStyle name="Percent 2 74" xfId="9451" xr:uid="{00000000-0005-0000-0000-000022390000}"/>
    <cellStyle name="Percent 2 74 2" xfId="9452" xr:uid="{00000000-0005-0000-0000-000023390000}"/>
    <cellStyle name="Percent 2 75" xfId="9453" xr:uid="{00000000-0005-0000-0000-000024390000}"/>
    <cellStyle name="Percent 2 75 2" xfId="9454" xr:uid="{00000000-0005-0000-0000-000025390000}"/>
    <cellStyle name="Percent 2 76" xfId="9455" xr:uid="{00000000-0005-0000-0000-000026390000}"/>
    <cellStyle name="Percent 2 76 2" xfId="9456" xr:uid="{00000000-0005-0000-0000-000027390000}"/>
    <cellStyle name="Percent 2 77" xfId="9457" xr:uid="{00000000-0005-0000-0000-000028390000}"/>
    <cellStyle name="Percent 2 77 2" xfId="9458" xr:uid="{00000000-0005-0000-0000-000029390000}"/>
    <cellStyle name="Percent 2 78" xfId="9459" xr:uid="{00000000-0005-0000-0000-00002A390000}"/>
    <cellStyle name="Percent 2 78 2" xfId="9460" xr:uid="{00000000-0005-0000-0000-00002B390000}"/>
    <cellStyle name="Percent 2 79" xfId="9461" xr:uid="{00000000-0005-0000-0000-00002C390000}"/>
    <cellStyle name="Percent 2 79 2" xfId="9462" xr:uid="{00000000-0005-0000-0000-00002D390000}"/>
    <cellStyle name="Percent 2 8" xfId="9463" xr:uid="{00000000-0005-0000-0000-00002E390000}"/>
    <cellStyle name="Percent 2 8 2" xfId="9464" xr:uid="{00000000-0005-0000-0000-00002F390000}"/>
    <cellStyle name="Percent 2 8 2 2" xfId="9465" xr:uid="{00000000-0005-0000-0000-000030390000}"/>
    <cellStyle name="Percent 2 8 3" xfId="9466" xr:uid="{00000000-0005-0000-0000-000031390000}"/>
    <cellStyle name="Percent 2 8 3 2" xfId="9467" xr:uid="{00000000-0005-0000-0000-000032390000}"/>
    <cellStyle name="Percent 2 8 4" xfId="9468" xr:uid="{00000000-0005-0000-0000-000033390000}"/>
    <cellStyle name="Percent 2 80" xfId="9469" xr:uid="{00000000-0005-0000-0000-000034390000}"/>
    <cellStyle name="Percent 2 80 2" xfId="9470" xr:uid="{00000000-0005-0000-0000-000035390000}"/>
    <cellStyle name="Percent 2 81" xfId="9471" xr:uid="{00000000-0005-0000-0000-000036390000}"/>
    <cellStyle name="Percent 2 81 2" xfId="9472" xr:uid="{00000000-0005-0000-0000-000037390000}"/>
    <cellStyle name="Percent 2 82" xfId="9473" xr:uid="{00000000-0005-0000-0000-000038390000}"/>
    <cellStyle name="Percent 2 82 2" xfId="9474" xr:uid="{00000000-0005-0000-0000-000039390000}"/>
    <cellStyle name="Percent 2 83" xfId="9475" xr:uid="{00000000-0005-0000-0000-00003A390000}"/>
    <cellStyle name="Percent 2 83 2" xfId="9476" xr:uid="{00000000-0005-0000-0000-00003B390000}"/>
    <cellStyle name="Percent 2 84" xfId="9477" xr:uid="{00000000-0005-0000-0000-00003C390000}"/>
    <cellStyle name="Percent 2 84 2" xfId="9478" xr:uid="{00000000-0005-0000-0000-00003D390000}"/>
    <cellStyle name="Percent 2 85" xfId="9479" xr:uid="{00000000-0005-0000-0000-00003E390000}"/>
    <cellStyle name="Percent 2 85 2" xfId="9480" xr:uid="{00000000-0005-0000-0000-00003F390000}"/>
    <cellStyle name="Percent 2 86" xfId="9481" xr:uid="{00000000-0005-0000-0000-000040390000}"/>
    <cellStyle name="Percent 2 86 2" xfId="9482" xr:uid="{00000000-0005-0000-0000-000041390000}"/>
    <cellStyle name="Percent 2 87" xfId="9483" xr:uid="{00000000-0005-0000-0000-000042390000}"/>
    <cellStyle name="Percent 2 87 2" xfId="9484" xr:uid="{00000000-0005-0000-0000-000043390000}"/>
    <cellStyle name="Percent 2 88" xfId="9485" xr:uid="{00000000-0005-0000-0000-000044390000}"/>
    <cellStyle name="Percent 2 88 2" xfId="9486" xr:uid="{00000000-0005-0000-0000-000045390000}"/>
    <cellStyle name="Percent 2 89" xfId="9487" xr:uid="{00000000-0005-0000-0000-000046390000}"/>
    <cellStyle name="Percent 2 89 2" xfId="9488" xr:uid="{00000000-0005-0000-0000-000047390000}"/>
    <cellStyle name="Percent 2 9" xfId="9489" xr:uid="{00000000-0005-0000-0000-000048390000}"/>
    <cellStyle name="Percent 2 9 2" xfId="9490" xr:uid="{00000000-0005-0000-0000-000049390000}"/>
    <cellStyle name="Percent 2 9 2 2" xfId="9491" xr:uid="{00000000-0005-0000-0000-00004A390000}"/>
    <cellStyle name="Percent 2 9 3" xfId="9492" xr:uid="{00000000-0005-0000-0000-00004B390000}"/>
    <cellStyle name="Percent 2 9 3 2" xfId="9493" xr:uid="{00000000-0005-0000-0000-00004C390000}"/>
    <cellStyle name="Percent 2 9 4" xfId="9494" xr:uid="{00000000-0005-0000-0000-00004D390000}"/>
    <cellStyle name="Percent 2 90" xfId="9495" xr:uid="{00000000-0005-0000-0000-00004E390000}"/>
    <cellStyle name="Percent 2 90 2" xfId="9496" xr:uid="{00000000-0005-0000-0000-00004F390000}"/>
    <cellStyle name="Percent 2 91" xfId="9497" xr:uid="{00000000-0005-0000-0000-000050390000}"/>
    <cellStyle name="Percent 2 91 2" xfId="9498" xr:uid="{00000000-0005-0000-0000-000051390000}"/>
    <cellStyle name="Percent 2 92" xfId="9499" xr:uid="{00000000-0005-0000-0000-000052390000}"/>
    <cellStyle name="Percent 2 92 2" xfId="9500" xr:uid="{00000000-0005-0000-0000-000053390000}"/>
    <cellStyle name="Percent 2 93" xfId="9501" xr:uid="{00000000-0005-0000-0000-000054390000}"/>
    <cellStyle name="Percent 2 93 2" xfId="9502" xr:uid="{00000000-0005-0000-0000-000055390000}"/>
    <cellStyle name="Percent 2 94" xfId="9503" xr:uid="{00000000-0005-0000-0000-000056390000}"/>
    <cellStyle name="Percent 2 94 2" xfId="9504" xr:uid="{00000000-0005-0000-0000-000057390000}"/>
    <cellStyle name="Percent 2 95" xfId="9505" xr:uid="{00000000-0005-0000-0000-000058390000}"/>
    <cellStyle name="Percent 2 95 2" xfId="9506" xr:uid="{00000000-0005-0000-0000-000059390000}"/>
    <cellStyle name="Percent 2 96" xfId="9507" xr:uid="{00000000-0005-0000-0000-00005A390000}"/>
    <cellStyle name="Percent 2 96 2" xfId="9508" xr:uid="{00000000-0005-0000-0000-00005B390000}"/>
    <cellStyle name="Percent 2 97" xfId="9509" xr:uid="{00000000-0005-0000-0000-00005C390000}"/>
    <cellStyle name="Percent 2 97 2" xfId="9510" xr:uid="{00000000-0005-0000-0000-00005D390000}"/>
    <cellStyle name="Percent 2 98" xfId="9511" xr:uid="{00000000-0005-0000-0000-00005E390000}"/>
    <cellStyle name="Percent 2 98 2" xfId="9512" xr:uid="{00000000-0005-0000-0000-00005F390000}"/>
    <cellStyle name="Percent 2 99" xfId="9513" xr:uid="{00000000-0005-0000-0000-000060390000}"/>
    <cellStyle name="Percent 2 99 2" xfId="9514" xr:uid="{00000000-0005-0000-0000-000061390000}"/>
    <cellStyle name="Percent 2_Atmos Rebuttal Analyses" xfId="11339" xr:uid="{00000000-0005-0000-0000-000062390000}"/>
    <cellStyle name="Percent 20" xfId="9515" xr:uid="{00000000-0005-0000-0000-000063390000}"/>
    <cellStyle name="Percent 20 2" xfId="9516" xr:uid="{00000000-0005-0000-0000-000064390000}"/>
    <cellStyle name="Percent 20 2 2" xfId="9517" xr:uid="{00000000-0005-0000-0000-000065390000}"/>
    <cellStyle name="Percent 20 3" xfId="9518" xr:uid="{00000000-0005-0000-0000-000066390000}"/>
    <cellStyle name="Percent 21" xfId="9519" xr:uid="{00000000-0005-0000-0000-000067390000}"/>
    <cellStyle name="Percent 21 2" xfId="9520" xr:uid="{00000000-0005-0000-0000-000068390000}"/>
    <cellStyle name="Percent 21 2 2" xfId="9521" xr:uid="{00000000-0005-0000-0000-000069390000}"/>
    <cellStyle name="Percent 21 3" xfId="9522" xr:uid="{00000000-0005-0000-0000-00006A390000}"/>
    <cellStyle name="Percent 22" xfId="9523" xr:uid="{00000000-0005-0000-0000-00006B390000}"/>
    <cellStyle name="Percent 22 2" xfId="9524" xr:uid="{00000000-0005-0000-0000-00006C390000}"/>
    <cellStyle name="Percent 23" xfId="9525" xr:uid="{00000000-0005-0000-0000-00006D390000}"/>
    <cellStyle name="Percent 23 2" xfId="9526" xr:uid="{00000000-0005-0000-0000-00006E390000}"/>
    <cellStyle name="Percent 24" xfId="9527" xr:uid="{00000000-0005-0000-0000-00006F390000}"/>
    <cellStyle name="Percent 24 2" xfId="9528" xr:uid="{00000000-0005-0000-0000-000070390000}"/>
    <cellStyle name="Percent 25" xfId="9529" xr:uid="{00000000-0005-0000-0000-000071390000}"/>
    <cellStyle name="Percent 25 2" xfId="9530" xr:uid="{00000000-0005-0000-0000-000072390000}"/>
    <cellStyle name="Percent 26" xfId="9531" xr:uid="{00000000-0005-0000-0000-000073390000}"/>
    <cellStyle name="Percent 26 2" xfId="9532" xr:uid="{00000000-0005-0000-0000-000074390000}"/>
    <cellStyle name="Percent 27" xfId="9533" xr:uid="{00000000-0005-0000-0000-000075390000}"/>
    <cellStyle name="Percent 27 2" xfId="9534" xr:uid="{00000000-0005-0000-0000-000076390000}"/>
    <cellStyle name="Percent 28" xfId="9535" xr:uid="{00000000-0005-0000-0000-000077390000}"/>
    <cellStyle name="Percent 28 2" xfId="9536" xr:uid="{00000000-0005-0000-0000-000078390000}"/>
    <cellStyle name="Percent 29" xfId="9537" xr:uid="{00000000-0005-0000-0000-000079390000}"/>
    <cellStyle name="Percent 29 2" xfId="9538" xr:uid="{00000000-0005-0000-0000-00007A390000}"/>
    <cellStyle name="Percent 3" xfId="66" xr:uid="{00000000-0005-0000-0000-00007B390000}"/>
    <cellStyle name="Percent 3 10" xfId="9539" xr:uid="{00000000-0005-0000-0000-00007C390000}"/>
    <cellStyle name="Percent 3 10 2" xfId="9540" xr:uid="{00000000-0005-0000-0000-00007D390000}"/>
    <cellStyle name="Percent 3 10 2 2" xfId="9541" xr:uid="{00000000-0005-0000-0000-00007E390000}"/>
    <cellStyle name="Percent 3 10 3" xfId="9542" xr:uid="{00000000-0005-0000-0000-00007F390000}"/>
    <cellStyle name="Percent 3 10 3 2" xfId="9543" xr:uid="{00000000-0005-0000-0000-000080390000}"/>
    <cellStyle name="Percent 3 10 4" xfId="9544" xr:uid="{00000000-0005-0000-0000-000081390000}"/>
    <cellStyle name="Percent 3 100" xfId="9545" xr:uid="{00000000-0005-0000-0000-000082390000}"/>
    <cellStyle name="Percent 3 100 2" xfId="9546" xr:uid="{00000000-0005-0000-0000-000083390000}"/>
    <cellStyle name="Percent 3 101" xfId="9547" xr:uid="{00000000-0005-0000-0000-000084390000}"/>
    <cellStyle name="Percent 3 101 2" xfId="9548" xr:uid="{00000000-0005-0000-0000-000085390000}"/>
    <cellStyle name="Percent 3 101 2 2" xfId="9549" xr:uid="{00000000-0005-0000-0000-000086390000}"/>
    <cellStyle name="Percent 3 101 2 3" xfId="16431" xr:uid="{00000000-0005-0000-0000-000087390000}"/>
    <cellStyle name="Percent 3 101 3" xfId="9550" xr:uid="{00000000-0005-0000-0000-000088390000}"/>
    <cellStyle name="Percent 3 101 4" xfId="16432" xr:uid="{00000000-0005-0000-0000-000089390000}"/>
    <cellStyle name="Percent 3 102" xfId="9551" xr:uid="{00000000-0005-0000-0000-00008A390000}"/>
    <cellStyle name="Percent 3 102 2" xfId="9552" xr:uid="{00000000-0005-0000-0000-00008B390000}"/>
    <cellStyle name="Percent 3 102 2 2" xfId="9553" xr:uid="{00000000-0005-0000-0000-00008C390000}"/>
    <cellStyle name="Percent 3 102 2 3" xfId="16433" xr:uid="{00000000-0005-0000-0000-00008D390000}"/>
    <cellStyle name="Percent 3 102 3" xfId="9554" xr:uid="{00000000-0005-0000-0000-00008E390000}"/>
    <cellStyle name="Percent 3 102 4" xfId="16434" xr:uid="{00000000-0005-0000-0000-00008F390000}"/>
    <cellStyle name="Percent 3 103" xfId="9555" xr:uid="{00000000-0005-0000-0000-000090390000}"/>
    <cellStyle name="Percent 3 103 2" xfId="9556" xr:uid="{00000000-0005-0000-0000-000091390000}"/>
    <cellStyle name="Percent 3 103 2 2" xfId="9557" xr:uid="{00000000-0005-0000-0000-000092390000}"/>
    <cellStyle name="Percent 3 103 2 3" xfId="16435" xr:uid="{00000000-0005-0000-0000-000093390000}"/>
    <cellStyle name="Percent 3 103 3" xfId="9558" xr:uid="{00000000-0005-0000-0000-000094390000}"/>
    <cellStyle name="Percent 3 103 4" xfId="16436" xr:uid="{00000000-0005-0000-0000-000095390000}"/>
    <cellStyle name="Percent 3 104" xfId="9559" xr:uid="{00000000-0005-0000-0000-000096390000}"/>
    <cellStyle name="Percent 3 104 2" xfId="9560" xr:uid="{00000000-0005-0000-0000-000097390000}"/>
    <cellStyle name="Percent 3 104 2 2" xfId="9561" xr:uid="{00000000-0005-0000-0000-000098390000}"/>
    <cellStyle name="Percent 3 104 2 3" xfId="16437" xr:uid="{00000000-0005-0000-0000-000099390000}"/>
    <cellStyle name="Percent 3 104 3" xfId="9562" xr:uid="{00000000-0005-0000-0000-00009A390000}"/>
    <cellStyle name="Percent 3 104 4" xfId="16438" xr:uid="{00000000-0005-0000-0000-00009B390000}"/>
    <cellStyle name="Percent 3 105" xfId="9563" xr:uid="{00000000-0005-0000-0000-00009C390000}"/>
    <cellStyle name="Percent 3 105 2" xfId="9564" xr:uid="{00000000-0005-0000-0000-00009D390000}"/>
    <cellStyle name="Percent 3 105 2 2" xfId="9565" xr:uid="{00000000-0005-0000-0000-00009E390000}"/>
    <cellStyle name="Percent 3 105 2 3" xfId="16439" xr:uid="{00000000-0005-0000-0000-00009F390000}"/>
    <cellStyle name="Percent 3 105 3" xfId="9566" xr:uid="{00000000-0005-0000-0000-0000A0390000}"/>
    <cellStyle name="Percent 3 105 4" xfId="16440" xr:uid="{00000000-0005-0000-0000-0000A1390000}"/>
    <cellStyle name="Percent 3 106" xfId="9567" xr:uid="{00000000-0005-0000-0000-0000A2390000}"/>
    <cellStyle name="Percent 3 106 2" xfId="9568" xr:uid="{00000000-0005-0000-0000-0000A3390000}"/>
    <cellStyle name="Percent 3 106 2 2" xfId="9569" xr:uid="{00000000-0005-0000-0000-0000A4390000}"/>
    <cellStyle name="Percent 3 106 2 3" xfId="16441" xr:uid="{00000000-0005-0000-0000-0000A5390000}"/>
    <cellStyle name="Percent 3 106 3" xfId="9570" xr:uid="{00000000-0005-0000-0000-0000A6390000}"/>
    <cellStyle name="Percent 3 106 4" xfId="16442" xr:uid="{00000000-0005-0000-0000-0000A7390000}"/>
    <cellStyle name="Percent 3 107" xfId="9571" xr:uid="{00000000-0005-0000-0000-0000A8390000}"/>
    <cellStyle name="Percent 3 107 2" xfId="9572" xr:uid="{00000000-0005-0000-0000-0000A9390000}"/>
    <cellStyle name="Percent 3 108" xfId="9573" xr:uid="{00000000-0005-0000-0000-0000AA390000}"/>
    <cellStyle name="Percent 3 108 2" xfId="9574" xr:uid="{00000000-0005-0000-0000-0000AB390000}"/>
    <cellStyle name="Percent 3 109" xfId="9575" xr:uid="{00000000-0005-0000-0000-0000AC390000}"/>
    <cellStyle name="Percent 3 109 2" xfId="9576" xr:uid="{00000000-0005-0000-0000-0000AD390000}"/>
    <cellStyle name="Percent 3 11" xfId="9577" xr:uid="{00000000-0005-0000-0000-0000AE390000}"/>
    <cellStyle name="Percent 3 11 2" xfId="9578" xr:uid="{00000000-0005-0000-0000-0000AF390000}"/>
    <cellStyle name="Percent 3 11 2 2" xfId="9579" xr:uid="{00000000-0005-0000-0000-0000B0390000}"/>
    <cellStyle name="Percent 3 11 3" xfId="9580" xr:uid="{00000000-0005-0000-0000-0000B1390000}"/>
    <cellStyle name="Percent 3 11 3 2" xfId="9581" xr:uid="{00000000-0005-0000-0000-0000B2390000}"/>
    <cellStyle name="Percent 3 11 4" xfId="9582" xr:uid="{00000000-0005-0000-0000-0000B3390000}"/>
    <cellStyle name="Percent 3 110" xfId="9583" xr:uid="{00000000-0005-0000-0000-0000B4390000}"/>
    <cellStyle name="Percent 3 110 2" xfId="9584" xr:uid="{00000000-0005-0000-0000-0000B5390000}"/>
    <cellStyle name="Percent 3 111" xfId="9585" xr:uid="{00000000-0005-0000-0000-0000B6390000}"/>
    <cellStyle name="Percent 3 111 2" xfId="9586" xr:uid="{00000000-0005-0000-0000-0000B7390000}"/>
    <cellStyle name="Percent 3 112" xfId="9587" xr:uid="{00000000-0005-0000-0000-0000B8390000}"/>
    <cellStyle name="Percent 3 112 2" xfId="9588" xr:uid="{00000000-0005-0000-0000-0000B9390000}"/>
    <cellStyle name="Percent 3 113" xfId="9589" xr:uid="{00000000-0005-0000-0000-0000BA390000}"/>
    <cellStyle name="Percent 3 113 2" xfId="9590" xr:uid="{00000000-0005-0000-0000-0000BB390000}"/>
    <cellStyle name="Percent 3 114" xfId="9591" xr:uid="{00000000-0005-0000-0000-0000BC390000}"/>
    <cellStyle name="Percent 3 114 2" xfId="9592" xr:uid="{00000000-0005-0000-0000-0000BD390000}"/>
    <cellStyle name="Percent 3 115" xfId="9593" xr:uid="{00000000-0005-0000-0000-0000BE390000}"/>
    <cellStyle name="Percent 3 115 2" xfId="9594" xr:uid="{00000000-0005-0000-0000-0000BF390000}"/>
    <cellStyle name="Percent 3 116" xfId="9595" xr:uid="{00000000-0005-0000-0000-0000C0390000}"/>
    <cellStyle name="Percent 3 116 2" xfId="9596" xr:uid="{00000000-0005-0000-0000-0000C1390000}"/>
    <cellStyle name="Percent 3 117" xfId="9597" xr:uid="{00000000-0005-0000-0000-0000C2390000}"/>
    <cellStyle name="Percent 3 117 2" xfId="9598" xr:uid="{00000000-0005-0000-0000-0000C3390000}"/>
    <cellStyle name="Percent 3 118" xfId="9599" xr:uid="{00000000-0005-0000-0000-0000C4390000}"/>
    <cellStyle name="Percent 3 118 2" xfId="9600" xr:uid="{00000000-0005-0000-0000-0000C5390000}"/>
    <cellStyle name="Percent 3 119" xfId="9601" xr:uid="{00000000-0005-0000-0000-0000C6390000}"/>
    <cellStyle name="Percent 3 119 2" xfId="9602" xr:uid="{00000000-0005-0000-0000-0000C7390000}"/>
    <cellStyle name="Percent 3 119 2 2" xfId="9603" xr:uid="{00000000-0005-0000-0000-0000C8390000}"/>
    <cellStyle name="Percent 3 119 2 3" xfId="16443" xr:uid="{00000000-0005-0000-0000-0000C9390000}"/>
    <cellStyle name="Percent 3 119 3" xfId="9604" xr:uid="{00000000-0005-0000-0000-0000CA390000}"/>
    <cellStyle name="Percent 3 119 4" xfId="16444" xr:uid="{00000000-0005-0000-0000-0000CB390000}"/>
    <cellStyle name="Percent 3 12" xfId="9605" xr:uid="{00000000-0005-0000-0000-0000CC390000}"/>
    <cellStyle name="Percent 3 12 2" xfId="9606" xr:uid="{00000000-0005-0000-0000-0000CD390000}"/>
    <cellStyle name="Percent 3 12 2 2" xfId="9607" xr:uid="{00000000-0005-0000-0000-0000CE390000}"/>
    <cellStyle name="Percent 3 12 3" xfId="9608" xr:uid="{00000000-0005-0000-0000-0000CF390000}"/>
    <cellStyle name="Percent 3 12 3 2" xfId="9609" xr:uid="{00000000-0005-0000-0000-0000D0390000}"/>
    <cellStyle name="Percent 3 12 4" xfId="9610" xr:uid="{00000000-0005-0000-0000-0000D1390000}"/>
    <cellStyle name="Percent 3 120" xfId="9611" xr:uid="{00000000-0005-0000-0000-0000D2390000}"/>
    <cellStyle name="Percent 3 120 2" xfId="9612" xr:uid="{00000000-0005-0000-0000-0000D3390000}"/>
    <cellStyle name="Percent 3 120 2 2" xfId="9613" xr:uid="{00000000-0005-0000-0000-0000D4390000}"/>
    <cellStyle name="Percent 3 120 2 3" xfId="16445" xr:uid="{00000000-0005-0000-0000-0000D5390000}"/>
    <cellStyle name="Percent 3 120 3" xfId="9614" xr:uid="{00000000-0005-0000-0000-0000D6390000}"/>
    <cellStyle name="Percent 3 120 4" xfId="16446" xr:uid="{00000000-0005-0000-0000-0000D7390000}"/>
    <cellStyle name="Percent 3 121" xfId="9615" xr:uid="{00000000-0005-0000-0000-0000D8390000}"/>
    <cellStyle name="Percent 3 121 2" xfId="9616" xr:uid="{00000000-0005-0000-0000-0000D9390000}"/>
    <cellStyle name="Percent 3 121 2 2" xfId="9617" xr:uid="{00000000-0005-0000-0000-0000DA390000}"/>
    <cellStyle name="Percent 3 121 2 3" xfId="16447" xr:uid="{00000000-0005-0000-0000-0000DB390000}"/>
    <cellStyle name="Percent 3 121 3" xfId="9618" xr:uid="{00000000-0005-0000-0000-0000DC390000}"/>
    <cellStyle name="Percent 3 121 4" xfId="16448" xr:uid="{00000000-0005-0000-0000-0000DD390000}"/>
    <cellStyle name="Percent 3 122" xfId="9619" xr:uid="{00000000-0005-0000-0000-0000DE390000}"/>
    <cellStyle name="Percent 3 122 2" xfId="9620" xr:uid="{00000000-0005-0000-0000-0000DF390000}"/>
    <cellStyle name="Percent 3 122 2 2" xfId="9621" xr:uid="{00000000-0005-0000-0000-0000E0390000}"/>
    <cellStyle name="Percent 3 122 2 3" xfId="16449" xr:uid="{00000000-0005-0000-0000-0000E1390000}"/>
    <cellStyle name="Percent 3 122 3" xfId="9622" xr:uid="{00000000-0005-0000-0000-0000E2390000}"/>
    <cellStyle name="Percent 3 122 4" xfId="16450" xr:uid="{00000000-0005-0000-0000-0000E3390000}"/>
    <cellStyle name="Percent 3 123" xfId="9623" xr:uid="{00000000-0005-0000-0000-0000E4390000}"/>
    <cellStyle name="Percent 3 123 2" xfId="9624" xr:uid="{00000000-0005-0000-0000-0000E5390000}"/>
    <cellStyle name="Percent 3 124" xfId="9625" xr:uid="{00000000-0005-0000-0000-0000E6390000}"/>
    <cellStyle name="Percent 3 124 2" xfId="9626" xr:uid="{00000000-0005-0000-0000-0000E7390000}"/>
    <cellStyle name="Percent 3 125" xfId="9627" xr:uid="{00000000-0005-0000-0000-0000E8390000}"/>
    <cellStyle name="Percent 3 125 2" xfId="9628" xr:uid="{00000000-0005-0000-0000-0000E9390000}"/>
    <cellStyle name="Percent 3 126" xfId="9629" xr:uid="{00000000-0005-0000-0000-0000EA390000}"/>
    <cellStyle name="Percent 3 126 2" xfId="9630" xr:uid="{00000000-0005-0000-0000-0000EB390000}"/>
    <cellStyle name="Percent 3 127" xfId="9631" xr:uid="{00000000-0005-0000-0000-0000EC390000}"/>
    <cellStyle name="Percent 3 127 2" xfId="9632" xr:uid="{00000000-0005-0000-0000-0000ED390000}"/>
    <cellStyle name="Percent 3 128" xfId="9633" xr:uid="{00000000-0005-0000-0000-0000EE390000}"/>
    <cellStyle name="Percent 3 128 2" xfId="9634" xr:uid="{00000000-0005-0000-0000-0000EF390000}"/>
    <cellStyle name="Percent 3 129" xfId="9635" xr:uid="{00000000-0005-0000-0000-0000F0390000}"/>
    <cellStyle name="Percent 3 129 2" xfId="9636" xr:uid="{00000000-0005-0000-0000-0000F1390000}"/>
    <cellStyle name="Percent 3 13" xfId="9637" xr:uid="{00000000-0005-0000-0000-0000F2390000}"/>
    <cellStyle name="Percent 3 13 2" xfId="9638" xr:uid="{00000000-0005-0000-0000-0000F3390000}"/>
    <cellStyle name="Percent 3 13 2 2" xfId="9639" xr:uid="{00000000-0005-0000-0000-0000F4390000}"/>
    <cellStyle name="Percent 3 13 2 3" xfId="16451" xr:uid="{00000000-0005-0000-0000-0000F5390000}"/>
    <cellStyle name="Percent 3 13 3" xfId="9640" xr:uid="{00000000-0005-0000-0000-0000F6390000}"/>
    <cellStyle name="Percent 3 13 3 2" xfId="9641" xr:uid="{00000000-0005-0000-0000-0000F7390000}"/>
    <cellStyle name="Percent 3 13 4" xfId="9642" xr:uid="{00000000-0005-0000-0000-0000F8390000}"/>
    <cellStyle name="Percent 3 13 5" xfId="16452" xr:uid="{00000000-0005-0000-0000-0000F9390000}"/>
    <cellStyle name="Percent 3 130" xfId="9643" xr:uid="{00000000-0005-0000-0000-0000FA390000}"/>
    <cellStyle name="Percent 3 130 2" xfId="9644" xr:uid="{00000000-0005-0000-0000-0000FB390000}"/>
    <cellStyle name="Percent 3 131" xfId="9645" xr:uid="{00000000-0005-0000-0000-0000FC390000}"/>
    <cellStyle name="Percent 3 131 2" xfId="9646" xr:uid="{00000000-0005-0000-0000-0000FD390000}"/>
    <cellStyle name="Percent 3 132" xfId="9647" xr:uid="{00000000-0005-0000-0000-0000FE390000}"/>
    <cellStyle name="Percent 3 132 2" xfId="9648" xr:uid="{00000000-0005-0000-0000-0000FF390000}"/>
    <cellStyle name="Percent 3 133" xfId="9649" xr:uid="{00000000-0005-0000-0000-0000003A0000}"/>
    <cellStyle name="Percent 3 133 2" xfId="9650" xr:uid="{00000000-0005-0000-0000-0000013A0000}"/>
    <cellStyle name="Percent 3 134" xfId="9651" xr:uid="{00000000-0005-0000-0000-0000023A0000}"/>
    <cellStyle name="Percent 3 134 2" xfId="9652" xr:uid="{00000000-0005-0000-0000-0000033A0000}"/>
    <cellStyle name="Percent 3 135" xfId="9653" xr:uid="{00000000-0005-0000-0000-0000043A0000}"/>
    <cellStyle name="Percent 3 135 2" xfId="9654" xr:uid="{00000000-0005-0000-0000-0000053A0000}"/>
    <cellStyle name="Percent 3 136" xfId="9655" xr:uid="{00000000-0005-0000-0000-0000063A0000}"/>
    <cellStyle name="Percent 3 136 2" xfId="9656" xr:uid="{00000000-0005-0000-0000-0000073A0000}"/>
    <cellStyle name="Percent 3 137" xfId="9657" xr:uid="{00000000-0005-0000-0000-0000083A0000}"/>
    <cellStyle name="Percent 3 137 2" xfId="9658" xr:uid="{00000000-0005-0000-0000-0000093A0000}"/>
    <cellStyle name="Percent 3 138" xfId="9659" xr:uid="{00000000-0005-0000-0000-00000A3A0000}"/>
    <cellStyle name="Percent 3 138 2" xfId="9660" xr:uid="{00000000-0005-0000-0000-00000B3A0000}"/>
    <cellStyle name="Percent 3 139" xfId="9661" xr:uid="{00000000-0005-0000-0000-00000C3A0000}"/>
    <cellStyle name="Percent 3 139 2" xfId="9662" xr:uid="{00000000-0005-0000-0000-00000D3A0000}"/>
    <cellStyle name="Percent 3 14" xfId="9663" xr:uid="{00000000-0005-0000-0000-00000E3A0000}"/>
    <cellStyle name="Percent 3 14 2" xfId="9664" xr:uid="{00000000-0005-0000-0000-00000F3A0000}"/>
    <cellStyle name="Percent 3 14 2 2" xfId="9665" xr:uid="{00000000-0005-0000-0000-0000103A0000}"/>
    <cellStyle name="Percent 3 14 3" xfId="9666" xr:uid="{00000000-0005-0000-0000-0000113A0000}"/>
    <cellStyle name="Percent 3 14 3 2" xfId="9667" xr:uid="{00000000-0005-0000-0000-0000123A0000}"/>
    <cellStyle name="Percent 3 14 4" xfId="9668" xr:uid="{00000000-0005-0000-0000-0000133A0000}"/>
    <cellStyle name="Percent 3 140" xfId="9669" xr:uid="{00000000-0005-0000-0000-0000143A0000}"/>
    <cellStyle name="Percent 3 140 2" xfId="9670" xr:uid="{00000000-0005-0000-0000-0000153A0000}"/>
    <cellStyle name="Percent 3 141" xfId="9671" xr:uid="{00000000-0005-0000-0000-0000163A0000}"/>
    <cellStyle name="Percent 3 141 2" xfId="9672" xr:uid="{00000000-0005-0000-0000-0000173A0000}"/>
    <cellStyle name="Percent 3 142" xfId="9673" xr:uid="{00000000-0005-0000-0000-0000183A0000}"/>
    <cellStyle name="Percent 3 142 2" xfId="9674" xr:uid="{00000000-0005-0000-0000-0000193A0000}"/>
    <cellStyle name="Percent 3 143" xfId="9675" xr:uid="{00000000-0005-0000-0000-00001A3A0000}"/>
    <cellStyle name="Percent 3 143 2" xfId="9676" xr:uid="{00000000-0005-0000-0000-00001B3A0000}"/>
    <cellStyle name="Percent 3 144" xfId="9677" xr:uid="{00000000-0005-0000-0000-00001C3A0000}"/>
    <cellStyle name="Percent 3 144 2" xfId="9678" xr:uid="{00000000-0005-0000-0000-00001D3A0000}"/>
    <cellStyle name="Percent 3 145" xfId="9679" xr:uid="{00000000-0005-0000-0000-00001E3A0000}"/>
    <cellStyle name="Percent 3 145 2" xfId="9680" xr:uid="{00000000-0005-0000-0000-00001F3A0000}"/>
    <cellStyle name="Percent 3 145 3" xfId="16453" xr:uid="{00000000-0005-0000-0000-0000203A0000}"/>
    <cellStyle name="Percent 3 146" xfId="9681" xr:uid="{00000000-0005-0000-0000-0000213A0000}"/>
    <cellStyle name="Percent 3 146 2" xfId="9682" xr:uid="{00000000-0005-0000-0000-0000223A0000}"/>
    <cellStyle name="Percent 3 146 3" xfId="16454" xr:uid="{00000000-0005-0000-0000-0000233A0000}"/>
    <cellStyle name="Percent 3 147" xfId="9683" xr:uid="{00000000-0005-0000-0000-0000243A0000}"/>
    <cellStyle name="Percent 3 147 2" xfId="9684" xr:uid="{00000000-0005-0000-0000-0000253A0000}"/>
    <cellStyle name="Percent 3 148" xfId="9685" xr:uid="{00000000-0005-0000-0000-0000263A0000}"/>
    <cellStyle name="Percent 3 148 2" xfId="9686" xr:uid="{00000000-0005-0000-0000-0000273A0000}"/>
    <cellStyle name="Percent 3 149" xfId="9687" xr:uid="{00000000-0005-0000-0000-0000283A0000}"/>
    <cellStyle name="Percent 3 149 2" xfId="9688" xr:uid="{00000000-0005-0000-0000-0000293A0000}"/>
    <cellStyle name="Percent 3 15" xfId="9689" xr:uid="{00000000-0005-0000-0000-00002A3A0000}"/>
    <cellStyle name="Percent 3 15 2" xfId="9690" xr:uid="{00000000-0005-0000-0000-00002B3A0000}"/>
    <cellStyle name="Percent 3 15 2 2" xfId="9691" xr:uid="{00000000-0005-0000-0000-00002C3A0000}"/>
    <cellStyle name="Percent 3 15 2 3" xfId="16455" xr:uid="{00000000-0005-0000-0000-00002D3A0000}"/>
    <cellStyle name="Percent 3 15 3" xfId="9692" xr:uid="{00000000-0005-0000-0000-00002E3A0000}"/>
    <cellStyle name="Percent 3 15 3 2" xfId="9693" xr:uid="{00000000-0005-0000-0000-00002F3A0000}"/>
    <cellStyle name="Percent 3 15 4" xfId="9694" xr:uid="{00000000-0005-0000-0000-0000303A0000}"/>
    <cellStyle name="Percent 3 15 5" xfId="16456" xr:uid="{00000000-0005-0000-0000-0000313A0000}"/>
    <cellStyle name="Percent 3 150" xfId="9695" xr:uid="{00000000-0005-0000-0000-0000323A0000}"/>
    <cellStyle name="Percent 3 150 2" xfId="9696" xr:uid="{00000000-0005-0000-0000-0000333A0000}"/>
    <cellStyle name="Percent 3 151" xfId="9697" xr:uid="{00000000-0005-0000-0000-0000343A0000}"/>
    <cellStyle name="Percent 3 151 2" xfId="9698" xr:uid="{00000000-0005-0000-0000-0000353A0000}"/>
    <cellStyle name="Percent 3 152" xfId="9699" xr:uid="{00000000-0005-0000-0000-0000363A0000}"/>
    <cellStyle name="Percent 3 152 2" xfId="9700" xr:uid="{00000000-0005-0000-0000-0000373A0000}"/>
    <cellStyle name="Percent 3 153" xfId="9701" xr:uid="{00000000-0005-0000-0000-0000383A0000}"/>
    <cellStyle name="Percent 3 153 2" xfId="9702" xr:uid="{00000000-0005-0000-0000-0000393A0000}"/>
    <cellStyle name="Percent 3 154" xfId="9703" xr:uid="{00000000-0005-0000-0000-00003A3A0000}"/>
    <cellStyle name="Percent 3 154 2" xfId="9704" xr:uid="{00000000-0005-0000-0000-00003B3A0000}"/>
    <cellStyle name="Percent 3 154 2 2" xfId="16457" xr:uid="{00000000-0005-0000-0000-00003C3A0000}"/>
    <cellStyle name="Percent 3 154 3" xfId="16458" xr:uid="{00000000-0005-0000-0000-00003D3A0000}"/>
    <cellStyle name="Percent 3 155" xfId="9705" xr:uid="{00000000-0005-0000-0000-00003E3A0000}"/>
    <cellStyle name="Percent 3 155 2" xfId="16459" xr:uid="{00000000-0005-0000-0000-00003F3A0000}"/>
    <cellStyle name="Percent 3 156" xfId="16460" xr:uid="{00000000-0005-0000-0000-0000403A0000}"/>
    <cellStyle name="Percent 3 16" xfId="9706" xr:uid="{00000000-0005-0000-0000-0000413A0000}"/>
    <cellStyle name="Percent 3 16 2" xfId="9707" xr:uid="{00000000-0005-0000-0000-0000423A0000}"/>
    <cellStyle name="Percent 3 16 2 2" xfId="9708" xr:uid="{00000000-0005-0000-0000-0000433A0000}"/>
    <cellStyle name="Percent 3 16 2 3" xfId="16461" xr:uid="{00000000-0005-0000-0000-0000443A0000}"/>
    <cellStyle name="Percent 3 16 3" xfId="9709" xr:uid="{00000000-0005-0000-0000-0000453A0000}"/>
    <cellStyle name="Percent 3 16 3 2" xfId="9710" xr:uid="{00000000-0005-0000-0000-0000463A0000}"/>
    <cellStyle name="Percent 3 16 4" xfId="9711" xr:uid="{00000000-0005-0000-0000-0000473A0000}"/>
    <cellStyle name="Percent 3 16 5" xfId="16462" xr:uid="{00000000-0005-0000-0000-0000483A0000}"/>
    <cellStyle name="Percent 3 17" xfId="9712" xr:uid="{00000000-0005-0000-0000-0000493A0000}"/>
    <cellStyle name="Percent 3 17 2" xfId="9713" xr:uid="{00000000-0005-0000-0000-00004A3A0000}"/>
    <cellStyle name="Percent 3 17 2 2" xfId="9714" xr:uid="{00000000-0005-0000-0000-00004B3A0000}"/>
    <cellStyle name="Percent 3 17 2 3" xfId="16463" xr:uid="{00000000-0005-0000-0000-00004C3A0000}"/>
    <cellStyle name="Percent 3 17 3" xfId="9715" xr:uid="{00000000-0005-0000-0000-00004D3A0000}"/>
    <cellStyle name="Percent 3 17 3 2" xfId="9716" xr:uid="{00000000-0005-0000-0000-00004E3A0000}"/>
    <cellStyle name="Percent 3 17 4" xfId="9717" xr:uid="{00000000-0005-0000-0000-00004F3A0000}"/>
    <cellStyle name="Percent 3 17 5" xfId="16464" xr:uid="{00000000-0005-0000-0000-0000503A0000}"/>
    <cellStyle name="Percent 3 18" xfId="9718" xr:uid="{00000000-0005-0000-0000-0000513A0000}"/>
    <cellStyle name="Percent 3 18 2" xfId="9719" xr:uid="{00000000-0005-0000-0000-0000523A0000}"/>
    <cellStyle name="Percent 3 18 2 2" xfId="9720" xr:uid="{00000000-0005-0000-0000-0000533A0000}"/>
    <cellStyle name="Percent 3 18 2 3" xfId="16465" xr:uid="{00000000-0005-0000-0000-0000543A0000}"/>
    <cellStyle name="Percent 3 18 3" xfId="9721" xr:uid="{00000000-0005-0000-0000-0000553A0000}"/>
    <cellStyle name="Percent 3 18 3 2" xfId="9722" xr:uid="{00000000-0005-0000-0000-0000563A0000}"/>
    <cellStyle name="Percent 3 18 4" xfId="9723" xr:uid="{00000000-0005-0000-0000-0000573A0000}"/>
    <cellStyle name="Percent 3 18 5" xfId="16466" xr:uid="{00000000-0005-0000-0000-0000583A0000}"/>
    <cellStyle name="Percent 3 19" xfId="9724" xr:uid="{00000000-0005-0000-0000-0000593A0000}"/>
    <cellStyle name="Percent 3 19 2" xfId="9725" xr:uid="{00000000-0005-0000-0000-00005A3A0000}"/>
    <cellStyle name="Percent 3 19 2 2" xfId="9726" xr:uid="{00000000-0005-0000-0000-00005B3A0000}"/>
    <cellStyle name="Percent 3 19 3" xfId="9727" xr:uid="{00000000-0005-0000-0000-00005C3A0000}"/>
    <cellStyle name="Percent 3 19 3 2" xfId="9728" xr:uid="{00000000-0005-0000-0000-00005D3A0000}"/>
    <cellStyle name="Percent 3 19 4" xfId="9729" xr:uid="{00000000-0005-0000-0000-00005E3A0000}"/>
    <cellStyle name="Percent 3 19 4 2" xfId="9730" xr:uid="{00000000-0005-0000-0000-00005F3A0000}"/>
    <cellStyle name="Percent 3 19 5" xfId="9731" xr:uid="{00000000-0005-0000-0000-0000603A0000}"/>
    <cellStyle name="Percent 3 2" xfId="9732" xr:uid="{00000000-0005-0000-0000-0000613A0000}"/>
    <cellStyle name="Percent 3 2 10" xfId="9733" xr:uid="{00000000-0005-0000-0000-0000623A0000}"/>
    <cellStyle name="Percent 3 2 10 2" xfId="9734" xr:uid="{00000000-0005-0000-0000-0000633A0000}"/>
    <cellStyle name="Percent 3 2 10 2 2" xfId="9735" xr:uid="{00000000-0005-0000-0000-0000643A0000}"/>
    <cellStyle name="Percent 3 2 10 3" xfId="9736" xr:uid="{00000000-0005-0000-0000-0000653A0000}"/>
    <cellStyle name="Percent 3 2 11" xfId="9737" xr:uid="{00000000-0005-0000-0000-0000663A0000}"/>
    <cellStyle name="Percent 3 2 11 2" xfId="9738" xr:uid="{00000000-0005-0000-0000-0000673A0000}"/>
    <cellStyle name="Percent 3 2 11 2 2" xfId="9739" xr:uid="{00000000-0005-0000-0000-0000683A0000}"/>
    <cellStyle name="Percent 3 2 11 3" xfId="9740" xr:uid="{00000000-0005-0000-0000-0000693A0000}"/>
    <cellStyle name="Percent 3 2 12" xfId="9741" xr:uid="{00000000-0005-0000-0000-00006A3A0000}"/>
    <cellStyle name="Percent 3 2 12 2" xfId="9742" xr:uid="{00000000-0005-0000-0000-00006B3A0000}"/>
    <cellStyle name="Percent 3 2 12 2 2" xfId="9743" xr:uid="{00000000-0005-0000-0000-00006C3A0000}"/>
    <cellStyle name="Percent 3 2 12 3" xfId="9744" xr:uid="{00000000-0005-0000-0000-00006D3A0000}"/>
    <cellStyle name="Percent 3 2 12 4" xfId="16467" xr:uid="{00000000-0005-0000-0000-00006E3A0000}"/>
    <cellStyle name="Percent 3 2 12 5" xfId="16468" xr:uid="{00000000-0005-0000-0000-00006F3A0000}"/>
    <cellStyle name="Percent 3 2 13" xfId="9745" xr:uid="{00000000-0005-0000-0000-0000703A0000}"/>
    <cellStyle name="Percent 3 2 13 2" xfId="9746" xr:uid="{00000000-0005-0000-0000-0000713A0000}"/>
    <cellStyle name="Percent 3 2 13 2 2" xfId="9747" xr:uid="{00000000-0005-0000-0000-0000723A0000}"/>
    <cellStyle name="Percent 3 2 13 3" xfId="9748" xr:uid="{00000000-0005-0000-0000-0000733A0000}"/>
    <cellStyle name="Percent 3 2 14" xfId="9749" xr:uid="{00000000-0005-0000-0000-0000743A0000}"/>
    <cellStyle name="Percent 3 2 14 2" xfId="9750" xr:uid="{00000000-0005-0000-0000-0000753A0000}"/>
    <cellStyle name="Percent 3 2 14 2 2" xfId="9751" xr:uid="{00000000-0005-0000-0000-0000763A0000}"/>
    <cellStyle name="Percent 3 2 14 3" xfId="9752" xr:uid="{00000000-0005-0000-0000-0000773A0000}"/>
    <cellStyle name="Percent 3 2 14 4" xfId="16469" xr:uid="{00000000-0005-0000-0000-0000783A0000}"/>
    <cellStyle name="Percent 3 2 14 5" xfId="16470" xr:uid="{00000000-0005-0000-0000-0000793A0000}"/>
    <cellStyle name="Percent 3 2 15" xfId="9753" xr:uid="{00000000-0005-0000-0000-00007A3A0000}"/>
    <cellStyle name="Percent 3 2 15 2" xfId="9754" xr:uid="{00000000-0005-0000-0000-00007B3A0000}"/>
    <cellStyle name="Percent 3 2 15 2 2" xfId="9755" xr:uid="{00000000-0005-0000-0000-00007C3A0000}"/>
    <cellStyle name="Percent 3 2 15 3" xfId="9756" xr:uid="{00000000-0005-0000-0000-00007D3A0000}"/>
    <cellStyle name="Percent 3 2 15 4" xfId="16471" xr:uid="{00000000-0005-0000-0000-00007E3A0000}"/>
    <cellStyle name="Percent 3 2 15 5" xfId="16472" xr:uid="{00000000-0005-0000-0000-00007F3A0000}"/>
    <cellStyle name="Percent 3 2 16" xfId="9757" xr:uid="{00000000-0005-0000-0000-0000803A0000}"/>
    <cellStyle name="Percent 3 2 16 2" xfId="9758" xr:uid="{00000000-0005-0000-0000-0000813A0000}"/>
    <cellStyle name="Percent 3 2 16 2 2" xfId="9759" xr:uid="{00000000-0005-0000-0000-0000823A0000}"/>
    <cellStyle name="Percent 3 2 16 3" xfId="9760" xr:uid="{00000000-0005-0000-0000-0000833A0000}"/>
    <cellStyle name="Percent 3 2 16 4" xfId="16473" xr:uid="{00000000-0005-0000-0000-0000843A0000}"/>
    <cellStyle name="Percent 3 2 16 5" xfId="16474" xr:uid="{00000000-0005-0000-0000-0000853A0000}"/>
    <cellStyle name="Percent 3 2 17" xfId="9761" xr:uid="{00000000-0005-0000-0000-0000863A0000}"/>
    <cellStyle name="Percent 3 2 17 2" xfId="9762" xr:uid="{00000000-0005-0000-0000-0000873A0000}"/>
    <cellStyle name="Percent 3 2 17 2 2" xfId="9763" xr:uid="{00000000-0005-0000-0000-0000883A0000}"/>
    <cellStyle name="Percent 3 2 17 3" xfId="9764" xr:uid="{00000000-0005-0000-0000-0000893A0000}"/>
    <cellStyle name="Percent 3 2 17 4" xfId="16475" xr:uid="{00000000-0005-0000-0000-00008A3A0000}"/>
    <cellStyle name="Percent 3 2 17 5" xfId="16476" xr:uid="{00000000-0005-0000-0000-00008B3A0000}"/>
    <cellStyle name="Percent 3 2 18" xfId="9765" xr:uid="{00000000-0005-0000-0000-00008C3A0000}"/>
    <cellStyle name="Percent 3 2 18 2" xfId="9766" xr:uid="{00000000-0005-0000-0000-00008D3A0000}"/>
    <cellStyle name="Percent 3 2 19" xfId="9767" xr:uid="{00000000-0005-0000-0000-00008E3A0000}"/>
    <cellStyle name="Percent 3 2 19 2" xfId="9768" xr:uid="{00000000-0005-0000-0000-00008F3A0000}"/>
    <cellStyle name="Percent 3 2 2" xfId="9769" xr:uid="{00000000-0005-0000-0000-0000903A0000}"/>
    <cellStyle name="Percent 3 2 2 10" xfId="9770" xr:uid="{00000000-0005-0000-0000-0000913A0000}"/>
    <cellStyle name="Percent 3 2 2 10 2" xfId="9771" xr:uid="{00000000-0005-0000-0000-0000923A0000}"/>
    <cellStyle name="Percent 3 2 2 10 2 2" xfId="9772" xr:uid="{00000000-0005-0000-0000-0000933A0000}"/>
    <cellStyle name="Percent 3 2 2 10 2 3" xfId="16477" xr:uid="{00000000-0005-0000-0000-0000943A0000}"/>
    <cellStyle name="Percent 3 2 2 10 3" xfId="9773" xr:uid="{00000000-0005-0000-0000-0000953A0000}"/>
    <cellStyle name="Percent 3 2 2 10 4" xfId="16478" xr:uid="{00000000-0005-0000-0000-0000963A0000}"/>
    <cellStyle name="Percent 3 2 2 11" xfId="9774" xr:uid="{00000000-0005-0000-0000-0000973A0000}"/>
    <cellStyle name="Percent 3 2 2 11 2" xfId="9775" xr:uid="{00000000-0005-0000-0000-0000983A0000}"/>
    <cellStyle name="Percent 3 2 2 11 2 2" xfId="9776" xr:uid="{00000000-0005-0000-0000-0000993A0000}"/>
    <cellStyle name="Percent 3 2 2 11 2 3" xfId="16479" xr:uid="{00000000-0005-0000-0000-00009A3A0000}"/>
    <cellStyle name="Percent 3 2 2 11 3" xfId="9777" xr:uid="{00000000-0005-0000-0000-00009B3A0000}"/>
    <cellStyle name="Percent 3 2 2 11 4" xfId="16480" xr:uid="{00000000-0005-0000-0000-00009C3A0000}"/>
    <cellStyle name="Percent 3 2 2 12" xfId="9778" xr:uid="{00000000-0005-0000-0000-00009D3A0000}"/>
    <cellStyle name="Percent 3 2 2 12 2" xfId="9779" xr:uid="{00000000-0005-0000-0000-00009E3A0000}"/>
    <cellStyle name="Percent 3 2 2 12 2 2" xfId="9780" xr:uid="{00000000-0005-0000-0000-00009F3A0000}"/>
    <cellStyle name="Percent 3 2 2 12 2 3" xfId="16481" xr:uid="{00000000-0005-0000-0000-0000A03A0000}"/>
    <cellStyle name="Percent 3 2 2 12 3" xfId="9781" xr:uid="{00000000-0005-0000-0000-0000A13A0000}"/>
    <cellStyle name="Percent 3 2 2 12 4" xfId="16482" xr:uid="{00000000-0005-0000-0000-0000A23A0000}"/>
    <cellStyle name="Percent 3 2 2 13" xfId="9782" xr:uid="{00000000-0005-0000-0000-0000A33A0000}"/>
    <cellStyle name="Percent 3 2 2 13 2" xfId="9783" xr:uid="{00000000-0005-0000-0000-0000A43A0000}"/>
    <cellStyle name="Percent 3 2 2 13 2 2" xfId="9784" xr:uid="{00000000-0005-0000-0000-0000A53A0000}"/>
    <cellStyle name="Percent 3 2 2 13 2 3" xfId="16483" xr:uid="{00000000-0005-0000-0000-0000A63A0000}"/>
    <cellStyle name="Percent 3 2 2 13 3" xfId="9785" xr:uid="{00000000-0005-0000-0000-0000A73A0000}"/>
    <cellStyle name="Percent 3 2 2 13 4" xfId="16484" xr:uid="{00000000-0005-0000-0000-0000A83A0000}"/>
    <cellStyle name="Percent 3 2 2 14" xfId="9786" xr:uid="{00000000-0005-0000-0000-0000A93A0000}"/>
    <cellStyle name="Percent 3 2 2 14 2" xfId="9787" xr:uid="{00000000-0005-0000-0000-0000AA3A0000}"/>
    <cellStyle name="Percent 3 2 2 14 2 2" xfId="9788" xr:uid="{00000000-0005-0000-0000-0000AB3A0000}"/>
    <cellStyle name="Percent 3 2 2 14 2 3" xfId="16485" xr:uid="{00000000-0005-0000-0000-0000AC3A0000}"/>
    <cellStyle name="Percent 3 2 2 14 3" xfId="9789" xr:uid="{00000000-0005-0000-0000-0000AD3A0000}"/>
    <cellStyle name="Percent 3 2 2 14 4" xfId="16486" xr:uid="{00000000-0005-0000-0000-0000AE3A0000}"/>
    <cellStyle name="Percent 3 2 2 15" xfId="9790" xr:uid="{00000000-0005-0000-0000-0000AF3A0000}"/>
    <cellStyle name="Percent 3 2 2 15 2" xfId="9791" xr:uid="{00000000-0005-0000-0000-0000B03A0000}"/>
    <cellStyle name="Percent 3 2 2 15 2 2" xfId="9792" xr:uid="{00000000-0005-0000-0000-0000B13A0000}"/>
    <cellStyle name="Percent 3 2 2 15 2 3" xfId="16487" xr:uid="{00000000-0005-0000-0000-0000B23A0000}"/>
    <cellStyle name="Percent 3 2 2 15 3" xfId="9793" xr:uid="{00000000-0005-0000-0000-0000B33A0000}"/>
    <cellStyle name="Percent 3 2 2 15 4" xfId="16488" xr:uid="{00000000-0005-0000-0000-0000B43A0000}"/>
    <cellStyle name="Percent 3 2 2 16" xfId="9794" xr:uid="{00000000-0005-0000-0000-0000B53A0000}"/>
    <cellStyle name="Percent 3 2 2 16 2" xfId="9795" xr:uid="{00000000-0005-0000-0000-0000B63A0000}"/>
    <cellStyle name="Percent 3 2 2 16 3" xfId="16489" xr:uid="{00000000-0005-0000-0000-0000B73A0000}"/>
    <cellStyle name="Percent 3 2 2 17" xfId="9796" xr:uid="{00000000-0005-0000-0000-0000B83A0000}"/>
    <cellStyle name="Percent 3 2 2 17 2" xfId="9797" xr:uid="{00000000-0005-0000-0000-0000B93A0000}"/>
    <cellStyle name="Percent 3 2 2 17 3" xfId="16490" xr:uid="{00000000-0005-0000-0000-0000BA3A0000}"/>
    <cellStyle name="Percent 3 2 2 18" xfId="9798" xr:uid="{00000000-0005-0000-0000-0000BB3A0000}"/>
    <cellStyle name="Percent 3 2 2 18 2" xfId="9799" xr:uid="{00000000-0005-0000-0000-0000BC3A0000}"/>
    <cellStyle name="Percent 3 2 2 19" xfId="9800" xr:uid="{00000000-0005-0000-0000-0000BD3A0000}"/>
    <cellStyle name="Percent 3 2 2 19 2" xfId="9801" xr:uid="{00000000-0005-0000-0000-0000BE3A0000}"/>
    <cellStyle name="Percent 3 2 2 2" xfId="9802" xr:uid="{00000000-0005-0000-0000-0000BF3A0000}"/>
    <cellStyle name="Percent 3 2 2 2 10" xfId="9803" xr:uid="{00000000-0005-0000-0000-0000C03A0000}"/>
    <cellStyle name="Percent 3 2 2 2 10 2" xfId="9804" xr:uid="{00000000-0005-0000-0000-0000C13A0000}"/>
    <cellStyle name="Percent 3 2 2 2 10 2 2" xfId="9805" xr:uid="{00000000-0005-0000-0000-0000C23A0000}"/>
    <cellStyle name="Percent 3 2 2 2 10 3" xfId="9806" xr:uid="{00000000-0005-0000-0000-0000C33A0000}"/>
    <cellStyle name="Percent 3 2 2 2 10 4" xfId="16491" xr:uid="{00000000-0005-0000-0000-0000C43A0000}"/>
    <cellStyle name="Percent 3 2 2 2 10 5" xfId="16492" xr:uid="{00000000-0005-0000-0000-0000C53A0000}"/>
    <cellStyle name="Percent 3 2 2 2 11" xfId="9807" xr:uid="{00000000-0005-0000-0000-0000C63A0000}"/>
    <cellStyle name="Percent 3 2 2 2 11 2" xfId="9808" xr:uid="{00000000-0005-0000-0000-0000C73A0000}"/>
    <cellStyle name="Percent 3 2 2 2 11 2 2" xfId="9809" xr:uid="{00000000-0005-0000-0000-0000C83A0000}"/>
    <cellStyle name="Percent 3 2 2 2 11 3" xfId="9810" xr:uid="{00000000-0005-0000-0000-0000C93A0000}"/>
    <cellStyle name="Percent 3 2 2 2 11 4" xfId="16493" xr:uid="{00000000-0005-0000-0000-0000CA3A0000}"/>
    <cellStyle name="Percent 3 2 2 2 11 5" xfId="16494" xr:uid="{00000000-0005-0000-0000-0000CB3A0000}"/>
    <cellStyle name="Percent 3 2 2 2 12" xfId="9811" xr:uid="{00000000-0005-0000-0000-0000CC3A0000}"/>
    <cellStyle name="Percent 3 2 2 2 12 2" xfId="9812" xr:uid="{00000000-0005-0000-0000-0000CD3A0000}"/>
    <cellStyle name="Percent 3 2 2 2 12 2 2" xfId="9813" xr:uid="{00000000-0005-0000-0000-0000CE3A0000}"/>
    <cellStyle name="Percent 3 2 2 2 12 3" xfId="9814" xr:uid="{00000000-0005-0000-0000-0000CF3A0000}"/>
    <cellStyle name="Percent 3 2 2 2 12 4" xfId="16495" xr:uid="{00000000-0005-0000-0000-0000D03A0000}"/>
    <cellStyle name="Percent 3 2 2 2 12 5" xfId="16496" xr:uid="{00000000-0005-0000-0000-0000D13A0000}"/>
    <cellStyle name="Percent 3 2 2 2 13" xfId="9815" xr:uid="{00000000-0005-0000-0000-0000D23A0000}"/>
    <cellStyle name="Percent 3 2 2 2 13 2" xfId="9816" xr:uid="{00000000-0005-0000-0000-0000D33A0000}"/>
    <cellStyle name="Percent 3 2 2 2 13 2 2" xfId="9817" xr:uid="{00000000-0005-0000-0000-0000D43A0000}"/>
    <cellStyle name="Percent 3 2 2 2 13 3" xfId="9818" xr:uid="{00000000-0005-0000-0000-0000D53A0000}"/>
    <cellStyle name="Percent 3 2 2 2 13 4" xfId="16497" xr:uid="{00000000-0005-0000-0000-0000D63A0000}"/>
    <cellStyle name="Percent 3 2 2 2 13 5" xfId="16498" xr:uid="{00000000-0005-0000-0000-0000D73A0000}"/>
    <cellStyle name="Percent 3 2 2 2 14" xfId="9819" xr:uid="{00000000-0005-0000-0000-0000D83A0000}"/>
    <cellStyle name="Percent 3 2 2 2 14 2" xfId="9820" xr:uid="{00000000-0005-0000-0000-0000D93A0000}"/>
    <cellStyle name="Percent 3 2 2 2 14 2 2" xfId="9821" xr:uid="{00000000-0005-0000-0000-0000DA3A0000}"/>
    <cellStyle name="Percent 3 2 2 2 14 3" xfId="9822" xr:uid="{00000000-0005-0000-0000-0000DB3A0000}"/>
    <cellStyle name="Percent 3 2 2 2 14 4" xfId="16499" xr:uid="{00000000-0005-0000-0000-0000DC3A0000}"/>
    <cellStyle name="Percent 3 2 2 2 14 5" xfId="16500" xr:uid="{00000000-0005-0000-0000-0000DD3A0000}"/>
    <cellStyle name="Percent 3 2 2 2 15" xfId="9823" xr:uid="{00000000-0005-0000-0000-0000DE3A0000}"/>
    <cellStyle name="Percent 3 2 2 2 15 2" xfId="9824" xr:uid="{00000000-0005-0000-0000-0000DF3A0000}"/>
    <cellStyle name="Percent 3 2 2 2 15 2 2" xfId="9825" xr:uid="{00000000-0005-0000-0000-0000E03A0000}"/>
    <cellStyle name="Percent 3 2 2 2 15 3" xfId="9826" xr:uid="{00000000-0005-0000-0000-0000E13A0000}"/>
    <cellStyle name="Percent 3 2 2 2 15 4" xfId="16501" xr:uid="{00000000-0005-0000-0000-0000E23A0000}"/>
    <cellStyle name="Percent 3 2 2 2 15 5" xfId="16502" xr:uid="{00000000-0005-0000-0000-0000E33A0000}"/>
    <cellStyle name="Percent 3 2 2 2 16" xfId="9827" xr:uid="{00000000-0005-0000-0000-0000E43A0000}"/>
    <cellStyle name="Percent 3 2 2 2 16 2" xfId="9828" xr:uid="{00000000-0005-0000-0000-0000E53A0000}"/>
    <cellStyle name="Percent 3 2 2 2 16 2 2" xfId="16503" xr:uid="{00000000-0005-0000-0000-0000E63A0000}"/>
    <cellStyle name="Percent 3 2 2 2 16 3" xfId="16504" xr:uid="{00000000-0005-0000-0000-0000E73A0000}"/>
    <cellStyle name="Percent 3 2 2 2 16 4" xfId="16505" xr:uid="{00000000-0005-0000-0000-0000E83A0000}"/>
    <cellStyle name="Percent 3 2 2 2 16 5" xfId="16506" xr:uid="{00000000-0005-0000-0000-0000E93A0000}"/>
    <cellStyle name="Percent 3 2 2 2 17" xfId="9829" xr:uid="{00000000-0005-0000-0000-0000EA3A0000}"/>
    <cellStyle name="Percent 3 2 2 2 17 2" xfId="9830" xr:uid="{00000000-0005-0000-0000-0000EB3A0000}"/>
    <cellStyle name="Percent 3 2 2 2 17 2 2" xfId="16507" xr:uid="{00000000-0005-0000-0000-0000EC3A0000}"/>
    <cellStyle name="Percent 3 2 2 2 17 3" xfId="16508" xr:uid="{00000000-0005-0000-0000-0000ED3A0000}"/>
    <cellStyle name="Percent 3 2 2 2 17 4" xfId="16509" xr:uid="{00000000-0005-0000-0000-0000EE3A0000}"/>
    <cellStyle name="Percent 3 2 2 2 18" xfId="9831" xr:uid="{00000000-0005-0000-0000-0000EF3A0000}"/>
    <cellStyle name="Percent 3 2 2 2 2" xfId="9832" xr:uid="{00000000-0005-0000-0000-0000F03A0000}"/>
    <cellStyle name="Percent 3 2 2 2 2 2" xfId="9833" xr:uid="{00000000-0005-0000-0000-0000F13A0000}"/>
    <cellStyle name="Percent 3 2 2 2 2 2 2" xfId="9834" xr:uid="{00000000-0005-0000-0000-0000F23A0000}"/>
    <cellStyle name="Percent 3 2 2 2 2 2 2 2" xfId="9835" xr:uid="{00000000-0005-0000-0000-0000F33A0000}"/>
    <cellStyle name="Percent 3 2 2 2 2 2 2 2 2" xfId="9836" xr:uid="{00000000-0005-0000-0000-0000F43A0000}"/>
    <cellStyle name="Percent 3 2 2 2 2 2 2 3" xfId="9837" xr:uid="{00000000-0005-0000-0000-0000F53A0000}"/>
    <cellStyle name="Percent 3 2 2 2 2 2 2 4" xfId="16510" xr:uid="{00000000-0005-0000-0000-0000F63A0000}"/>
    <cellStyle name="Percent 3 2 2 2 2 2 2 5" xfId="16511" xr:uid="{00000000-0005-0000-0000-0000F73A0000}"/>
    <cellStyle name="Percent 3 2 2 2 2 2 3" xfId="9838" xr:uid="{00000000-0005-0000-0000-0000F83A0000}"/>
    <cellStyle name="Percent 3 2 2 2 2 2 3 2" xfId="9839" xr:uid="{00000000-0005-0000-0000-0000F93A0000}"/>
    <cellStyle name="Percent 3 2 2 2 2 2 3 2 2" xfId="9840" xr:uid="{00000000-0005-0000-0000-0000FA3A0000}"/>
    <cellStyle name="Percent 3 2 2 2 2 2 3 3" xfId="9841" xr:uid="{00000000-0005-0000-0000-0000FB3A0000}"/>
    <cellStyle name="Percent 3 2 2 2 2 2 3 4" xfId="16512" xr:uid="{00000000-0005-0000-0000-0000FC3A0000}"/>
    <cellStyle name="Percent 3 2 2 2 2 2 3 5" xfId="16513" xr:uid="{00000000-0005-0000-0000-0000FD3A0000}"/>
    <cellStyle name="Percent 3 2 2 2 2 2 4" xfId="9842" xr:uid="{00000000-0005-0000-0000-0000FE3A0000}"/>
    <cellStyle name="Percent 3 2 2 2 2 2 4 2" xfId="9843" xr:uid="{00000000-0005-0000-0000-0000FF3A0000}"/>
    <cellStyle name="Percent 3 2 2 2 2 2 4 2 2" xfId="9844" xr:uid="{00000000-0005-0000-0000-0000003B0000}"/>
    <cellStyle name="Percent 3 2 2 2 2 2 4 3" xfId="9845" xr:uid="{00000000-0005-0000-0000-0000013B0000}"/>
    <cellStyle name="Percent 3 2 2 2 2 2 4 4" xfId="16514" xr:uid="{00000000-0005-0000-0000-0000023B0000}"/>
    <cellStyle name="Percent 3 2 2 2 2 2 4 5" xfId="16515" xr:uid="{00000000-0005-0000-0000-0000033B0000}"/>
    <cellStyle name="Percent 3 2 2 2 2 2 5" xfId="9846" xr:uid="{00000000-0005-0000-0000-0000043B0000}"/>
    <cellStyle name="Percent 3 2 2 2 2 2 5 2" xfId="9847" xr:uid="{00000000-0005-0000-0000-0000053B0000}"/>
    <cellStyle name="Percent 3 2 2 2 2 2 5 2 2" xfId="9848" xr:uid="{00000000-0005-0000-0000-0000063B0000}"/>
    <cellStyle name="Percent 3 2 2 2 2 2 5 3" xfId="9849" xr:uid="{00000000-0005-0000-0000-0000073B0000}"/>
    <cellStyle name="Percent 3 2 2 2 2 2 5 4" xfId="16516" xr:uid="{00000000-0005-0000-0000-0000083B0000}"/>
    <cellStyle name="Percent 3 2 2 2 2 2 5 5" xfId="16517" xr:uid="{00000000-0005-0000-0000-0000093B0000}"/>
    <cellStyle name="Percent 3 2 2 2 2 2 6" xfId="9850" xr:uid="{00000000-0005-0000-0000-00000A3B0000}"/>
    <cellStyle name="Percent 3 2 2 2 2 2 6 2" xfId="9851" xr:uid="{00000000-0005-0000-0000-00000B3B0000}"/>
    <cellStyle name="Percent 3 2 2 2 2 2 6 3" xfId="16518" xr:uid="{00000000-0005-0000-0000-00000C3B0000}"/>
    <cellStyle name="Percent 3 2 2 2 2 2 7" xfId="9852" xr:uid="{00000000-0005-0000-0000-00000D3B0000}"/>
    <cellStyle name="Percent 3 2 2 2 2 2 8" xfId="16519" xr:uid="{00000000-0005-0000-0000-00000E3B0000}"/>
    <cellStyle name="Percent 3 2 2 2 2 3" xfId="9853" xr:uid="{00000000-0005-0000-0000-00000F3B0000}"/>
    <cellStyle name="Percent 3 2 2 2 2 3 2" xfId="9854" xr:uid="{00000000-0005-0000-0000-0000103B0000}"/>
    <cellStyle name="Percent 3 2 2 2 2 3 2 2" xfId="9855" xr:uid="{00000000-0005-0000-0000-0000113B0000}"/>
    <cellStyle name="Percent 3 2 2 2 2 3 2 3" xfId="16520" xr:uid="{00000000-0005-0000-0000-0000123B0000}"/>
    <cellStyle name="Percent 3 2 2 2 2 3 3" xfId="9856" xr:uid="{00000000-0005-0000-0000-0000133B0000}"/>
    <cellStyle name="Percent 3 2 2 2 2 3 4" xfId="16521" xr:uid="{00000000-0005-0000-0000-0000143B0000}"/>
    <cellStyle name="Percent 3 2 2 2 2 4" xfId="9857" xr:uid="{00000000-0005-0000-0000-0000153B0000}"/>
    <cellStyle name="Percent 3 2 2 2 2 4 2" xfId="9858" xr:uid="{00000000-0005-0000-0000-0000163B0000}"/>
    <cellStyle name="Percent 3 2 2 2 2 4 2 2" xfId="9859" xr:uid="{00000000-0005-0000-0000-0000173B0000}"/>
    <cellStyle name="Percent 3 2 2 2 2 4 2 3" xfId="16522" xr:uid="{00000000-0005-0000-0000-0000183B0000}"/>
    <cellStyle name="Percent 3 2 2 2 2 4 3" xfId="9860" xr:uid="{00000000-0005-0000-0000-0000193B0000}"/>
    <cellStyle name="Percent 3 2 2 2 2 4 4" xfId="16523" xr:uid="{00000000-0005-0000-0000-00001A3B0000}"/>
    <cellStyle name="Percent 3 2 2 2 2 5" xfId="9861" xr:uid="{00000000-0005-0000-0000-00001B3B0000}"/>
    <cellStyle name="Percent 3 2 2 2 2 5 2" xfId="9862" xr:uid="{00000000-0005-0000-0000-00001C3B0000}"/>
    <cellStyle name="Percent 3 2 2 2 2 5 2 2" xfId="9863" xr:uid="{00000000-0005-0000-0000-00001D3B0000}"/>
    <cellStyle name="Percent 3 2 2 2 2 5 2 3" xfId="16524" xr:uid="{00000000-0005-0000-0000-00001E3B0000}"/>
    <cellStyle name="Percent 3 2 2 2 2 5 3" xfId="9864" xr:uid="{00000000-0005-0000-0000-00001F3B0000}"/>
    <cellStyle name="Percent 3 2 2 2 2 5 4" xfId="16525" xr:uid="{00000000-0005-0000-0000-0000203B0000}"/>
    <cellStyle name="Percent 3 2 2 2 2 6" xfId="9865" xr:uid="{00000000-0005-0000-0000-0000213B0000}"/>
    <cellStyle name="Percent 3 2 2 2 2 6 2" xfId="9866" xr:uid="{00000000-0005-0000-0000-0000223B0000}"/>
    <cellStyle name="Percent 3 2 2 2 2 7" xfId="9867" xr:uid="{00000000-0005-0000-0000-0000233B0000}"/>
    <cellStyle name="Percent 3 2 2 2 2 8" xfId="16526" xr:uid="{00000000-0005-0000-0000-0000243B0000}"/>
    <cellStyle name="Percent 3 2 2 2 2 9" xfId="16527" xr:uid="{00000000-0005-0000-0000-0000253B0000}"/>
    <cellStyle name="Percent 3 2 2 2 3" xfId="9868" xr:uid="{00000000-0005-0000-0000-0000263B0000}"/>
    <cellStyle name="Percent 3 2 2 2 3 2" xfId="9869" xr:uid="{00000000-0005-0000-0000-0000273B0000}"/>
    <cellStyle name="Percent 3 2 2 2 3 2 2" xfId="9870" xr:uid="{00000000-0005-0000-0000-0000283B0000}"/>
    <cellStyle name="Percent 3 2 2 2 3 3" xfId="9871" xr:uid="{00000000-0005-0000-0000-0000293B0000}"/>
    <cellStyle name="Percent 3 2 2 2 3 4" xfId="16528" xr:uid="{00000000-0005-0000-0000-00002A3B0000}"/>
    <cellStyle name="Percent 3 2 2 2 3 5" xfId="16529" xr:uid="{00000000-0005-0000-0000-00002B3B0000}"/>
    <cellStyle name="Percent 3 2 2 2 4" xfId="9872" xr:uid="{00000000-0005-0000-0000-00002C3B0000}"/>
    <cellStyle name="Percent 3 2 2 2 4 2" xfId="9873" xr:uid="{00000000-0005-0000-0000-00002D3B0000}"/>
    <cellStyle name="Percent 3 2 2 2 4 2 2" xfId="9874" xr:uid="{00000000-0005-0000-0000-00002E3B0000}"/>
    <cellStyle name="Percent 3 2 2 2 4 3" xfId="9875" xr:uid="{00000000-0005-0000-0000-00002F3B0000}"/>
    <cellStyle name="Percent 3 2 2 2 4 4" xfId="16530" xr:uid="{00000000-0005-0000-0000-0000303B0000}"/>
    <cellStyle name="Percent 3 2 2 2 4 5" xfId="16531" xr:uid="{00000000-0005-0000-0000-0000313B0000}"/>
    <cellStyle name="Percent 3 2 2 2 5" xfId="9876" xr:uid="{00000000-0005-0000-0000-0000323B0000}"/>
    <cellStyle name="Percent 3 2 2 2 5 2" xfId="9877" xr:uid="{00000000-0005-0000-0000-0000333B0000}"/>
    <cellStyle name="Percent 3 2 2 2 5 2 2" xfId="9878" xr:uid="{00000000-0005-0000-0000-0000343B0000}"/>
    <cellStyle name="Percent 3 2 2 2 5 3" xfId="9879" xr:uid="{00000000-0005-0000-0000-0000353B0000}"/>
    <cellStyle name="Percent 3 2 2 2 5 4" xfId="16532" xr:uid="{00000000-0005-0000-0000-0000363B0000}"/>
    <cellStyle name="Percent 3 2 2 2 5 5" xfId="16533" xr:uid="{00000000-0005-0000-0000-0000373B0000}"/>
    <cellStyle name="Percent 3 2 2 2 6" xfId="9880" xr:uid="{00000000-0005-0000-0000-0000383B0000}"/>
    <cellStyle name="Percent 3 2 2 2 6 2" xfId="9881" xr:uid="{00000000-0005-0000-0000-0000393B0000}"/>
    <cellStyle name="Percent 3 2 2 2 6 2 2" xfId="9882" xr:uid="{00000000-0005-0000-0000-00003A3B0000}"/>
    <cellStyle name="Percent 3 2 2 2 6 3" xfId="9883" xr:uid="{00000000-0005-0000-0000-00003B3B0000}"/>
    <cellStyle name="Percent 3 2 2 2 6 4" xfId="16534" xr:uid="{00000000-0005-0000-0000-00003C3B0000}"/>
    <cellStyle name="Percent 3 2 2 2 6 5" xfId="16535" xr:uid="{00000000-0005-0000-0000-00003D3B0000}"/>
    <cellStyle name="Percent 3 2 2 2 7" xfId="9884" xr:uid="{00000000-0005-0000-0000-00003E3B0000}"/>
    <cellStyle name="Percent 3 2 2 2 7 2" xfId="9885" xr:uid="{00000000-0005-0000-0000-00003F3B0000}"/>
    <cellStyle name="Percent 3 2 2 2 7 2 2" xfId="9886" xr:uid="{00000000-0005-0000-0000-0000403B0000}"/>
    <cellStyle name="Percent 3 2 2 2 7 3" xfId="9887" xr:uid="{00000000-0005-0000-0000-0000413B0000}"/>
    <cellStyle name="Percent 3 2 2 2 7 4" xfId="16536" xr:uid="{00000000-0005-0000-0000-0000423B0000}"/>
    <cellStyle name="Percent 3 2 2 2 7 5" xfId="16537" xr:uid="{00000000-0005-0000-0000-0000433B0000}"/>
    <cellStyle name="Percent 3 2 2 2 8" xfId="9888" xr:uid="{00000000-0005-0000-0000-0000443B0000}"/>
    <cellStyle name="Percent 3 2 2 2 8 2" xfId="9889" xr:uid="{00000000-0005-0000-0000-0000453B0000}"/>
    <cellStyle name="Percent 3 2 2 2 8 2 2" xfId="9890" xr:uid="{00000000-0005-0000-0000-0000463B0000}"/>
    <cellStyle name="Percent 3 2 2 2 8 3" xfId="9891" xr:uid="{00000000-0005-0000-0000-0000473B0000}"/>
    <cellStyle name="Percent 3 2 2 2 8 4" xfId="16538" xr:uid="{00000000-0005-0000-0000-0000483B0000}"/>
    <cellStyle name="Percent 3 2 2 2 8 5" xfId="16539" xr:uid="{00000000-0005-0000-0000-0000493B0000}"/>
    <cellStyle name="Percent 3 2 2 2 9" xfId="9892" xr:uid="{00000000-0005-0000-0000-00004A3B0000}"/>
    <cellStyle name="Percent 3 2 2 2 9 2" xfId="9893" xr:uid="{00000000-0005-0000-0000-00004B3B0000}"/>
    <cellStyle name="Percent 3 2 2 2 9 2 2" xfId="9894" xr:uid="{00000000-0005-0000-0000-00004C3B0000}"/>
    <cellStyle name="Percent 3 2 2 2 9 3" xfId="9895" xr:uid="{00000000-0005-0000-0000-00004D3B0000}"/>
    <cellStyle name="Percent 3 2 2 2 9 4" xfId="16540" xr:uid="{00000000-0005-0000-0000-00004E3B0000}"/>
    <cellStyle name="Percent 3 2 2 2 9 5" xfId="16541" xr:uid="{00000000-0005-0000-0000-00004F3B0000}"/>
    <cellStyle name="Percent 3 2 2 20" xfId="9896" xr:uid="{00000000-0005-0000-0000-0000503B0000}"/>
    <cellStyle name="Percent 3 2 2 20 2" xfId="9897" xr:uid="{00000000-0005-0000-0000-0000513B0000}"/>
    <cellStyle name="Percent 3 2 2 21" xfId="9898" xr:uid="{00000000-0005-0000-0000-0000523B0000}"/>
    <cellStyle name="Percent 3 2 2 22" xfId="16542" xr:uid="{00000000-0005-0000-0000-0000533B0000}"/>
    <cellStyle name="Percent 3 2 2 3" xfId="9899" xr:uid="{00000000-0005-0000-0000-0000543B0000}"/>
    <cellStyle name="Percent 3 2 2 3 2" xfId="9900" xr:uid="{00000000-0005-0000-0000-0000553B0000}"/>
    <cellStyle name="Percent 3 2 2 3 2 2" xfId="9901" xr:uid="{00000000-0005-0000-0000-0000563B0000}"/>
    <cellStyle name="Percent 3 2 2 3 2 3" xfId="16543" xr:uid="{00000000-0005-0000-0000-0000573B0000}"/>
    <cellStyle name="Percent 3 2 2 3 3" xfId="9902" xr:uid="{00000000-0005-0000-0000-0000583B0000}"/>
    <cellStyle name="Percent 3 2 2 3 3 2" xfId="9903" xr:uid="{00000000-0005-0000-0000-0000593B0000}"/>
    <cellStyle name="Percent 3 2 2 3 4" xfId="9904" xr:uid="{00000000-0005-0000-0000-00005A3B0000}"/>
    <cellStyle name="Percent 3 2 2 3 5" xfId="16544" xr:uid="{00000000-0005-0000-0000-00005B3B0000}"/>
    <cellStyle name="Percent 3 2 2 4" xfId="9905" xr:uid="{00000000-0005-0000-0000-00005C3B0000}"/>
    <cellStyle name="Percent 3 2 2 4 2" xfId="9906" xr:uid="{00000000-0005-0000-0000-00005D3B0000}"/>
    <cellStyle name="Percent 3 2 2 4 2 2" xfId="9907" xr:uid="{00000000-0005-0000-0000-00005E3B0000}"/>
    <cellStyle name="Percent 3 2 2 4 2 3" xfId="16545" xr:uid="{00000000-0005-0000-0000-00005F3B0000}"/>
    <cellStyle name="Percent 3 2 2 4 3" xfId="9908" xr:uid="{00000000-0005-0000-0000-0000603B0000}"/>
    <cellStyle name="Percent 3 2 2 4 3 2" xfId="9909" xr:uid="{00000000-0005-0000-0000-0000613B0000}"/>
    <cellStyle name="Percent 3 2 2 4 4" xfId="9910" xr:uid="{00000000-0005-0000-0000-0000623B0000}"/>
    <cellStyle name="Percent 3 2 2 4 5" xfId="16546" xr:uid="{00000000-0005-0000-0000-0000633B0000}"/>
    <cellStyle name="Percent 3 2 2 5" xfId="9911" xr:uid="{00000000-0005-0000-0000-0000643B0000}"/>
    <cellStyle name="Percent 3 2 2 5 2" xfId="9912" xr:uid="{00000000-0005-0000-0000-0000653B0000}"/>
    <cellStyle name="Percent 3 2 2 5 2 2" xfId="9913" xr:uid="{00000000-0005-0000-0000-0000663B0000}"/>
    <cellStyle name="Percent 3 2 2 5 2 3" xfId="16547" xr:uid="{00000000-0005-0000-0000-0000673B0000}"/>
    <cellStyle name="Percent 3 2 2 5 3" xfId="9914" xr:uid="{00000000-0005-0000-0000-0000683B0000}"/>
    <cellStyle name="Percent 3 2 2 5 3 2" xfId="9915" xr:uid="{00000000-0005-0000-0000-0000693B0000}"/>
    <cellStyle name="Percent 3 2 2 5 4" xfId="9916" xr:uid="{00000000-0005-0000-0000-00006A3B0000}"/>
    <cellStyle name="Percent 3 2 2 5 5" xfId="16548" xr:uid="{00000000-0005-0000-0000-00006B3B0000}"/>
    <cellStyle name="Percent 3 2 2 6" xfId="9917" xr:uid="{00000000-0005-0000-0000-00006C3B0000}"/>
    <cellStyle name="Percent 3 2 2 6 2" xfId="9918" xr:uid="{00000000-0005-0000-0000-00006D3B0000}"/>
    <cellStyle name="Percent 3 2 2 6 2 2" xfId="9919" xr:uid="{00000000-0005-0000-0000-00006E3B0000}"/>
    <cellStyle name="Percent 3 2 2 6 2 3" xfId="16549" xr:uid="{00000000-0005-0000-0000-00006F3B0000}"/>
    <cellStyle name="Percent 3 2 2 6 3" xfId="9920" xr:uid="{00000000-0005-0000-0000-0000703B0000}"/>
    <cellStyle name="Percent 3 2 2 6 3 2" xfId="9921" xr:uid="{00000000-0005-0000-0000-0000713B0000}"/>
    <cellStyle name="Percent 3 2 2 6 4" xfId="9922" xr:uid="{00000000-0005-0000-0000-0000723B0000}"/>
    <cellStyle name="Percent 3 2 2 6 5" xfId="16550" xr:uid="{00000000-0005-0000-0000-0000733B0000}"/>
    <cellStyle name="Percent 3 2 2 7" xfId="9923" xr:uid="{00000000-0005-0000-0000-0000743B0000}"/>
    <cellStyle name="Percent 3 2 2 7 2" xfId="9924" xr:uid="{00000000-0005-0000-0000-0000753B0000}"/>
    <cellStyle name="Percent 3 2 2 7 2 2" xfId="9925" xr:uid="{00000000-0005-0000-0000-0000763B0000}"/>
    <cellStyle name="Percent 3 2 2 7 2 3" xfId="16551" xr:uid="{00000000-0005-0000-0000-0000773B0000}"/>
    <cellStyle name="Percent 3 2 2 7 3" xfId="9926" xr:uid="{00000000-0005-0000-0000-0000783B0000}"/>
    <cellStyle name="Percent 3 2 2 7 3 2" xfId="9927" xr:uid="{00000000-0005-0000-0000-0000793B0000}"/>
    <cellStyle name="Percent 3 2 2 7 4" xfId="9928" xr:uid="{00000000-0005-0000-0000-00007A3B0000}"/>
    <cellStyle name="Percent 3 2 2 7 5" xfId="16552" xr:uid="{00000000-0005-0000-0000-00007B3B0000}"/>
    <cellStyle name="Percent 3 2 2 8" xfId="9929" xr:uid="{00000000-0005-0000-0000-00007C3B0000}"/>
    <cellStyle name="Percent 3 2 2 8 2" xfId="9930" xr:uid="{00000000-0005-0000-0000-00007D3B0000}"/>
    <cellStyle name="Percent 3 2 2 8 2 2" xfId="9931" xr:uid="{00000000-0005-0000-0000-00007E3B0000}"/>
    <cellStyle name="Percent 3 2 2 8 2 3" xfId="16553" xr:uid="{00000000-0005-0000-0000-00007F3B0000}"/>
    <cellStyle name="Percent 3 2 2 8 3" xfId="9932" xr:uid="{00000000-0005-0000-0000-0000803B0000}"/>
    <cellStyle name="Percent 3 2 2 8 3 2" xfId="9933" xr:uid="{00000000-0005-0000-0000-0000813B0000}"/>
    <cellStyle name="Percent 3 2 2 8 4" xfId="9934" xr:uid="{00000000-0005-0000-0000-0000823B0000}"/>
    <cellStyle name="Percent 3 2 2 8 5" xfId="16554" xr:uid="{00000000-0005-0000-0000-0000833B0000}"/>
    <cellStyle name="Percent 3 2 2 9" xfId="9935" xr:uid="{00000000-0005-0000-0000-0000843B0000}"/>
    <cellStyle name="Percent 3 2 2 9 2" xfId="9936" xr:uid="{00000000-0005-0000-0000-0000853B0000}"/>
    <cellStyle name="Percent 3 2 2 9 2 2" xfId="9937" xr:uid="{00000000-0005-0000-0000-0000863B0000}"/>
    <cellStyle name="Percent 3 2 2 9 2 3" xfId="16555" xr:uid="{00000000-0005-0000-0000-0000873B0000}"/>
    <cellStyle name="Percent 3 2 2 9 3" xfId="9938" xr:uid="{00000000-0005-0000-0000-0000883B0000}"/>
    <cellStyle name="Percent 3 2 2 9 3 2" xfId="9939" xr:uid="{00000000-0005-0000-0000-0000893B0000}"/>
    <cellStyle name="Percent 3 2 2 9 4" xfId="9940" xr:uid="{00000000-0005-0000-0000-00008A3B0000}"/>
    <cellStyle name="Percent 3 2 2 9 5" xfId="16556" xr:uid="{00000000-0005-0000-0000-00008B3B0000}"/>
    <cellStyle name="Percent 3 2 20" xfId="9941" xr:uid="{00000000-0005-0000-0000-00008C3B0000}"/>
    <cellStyle name="Percent 3 2 20 2" xfId="9942" xr:uid="{00000000-0005-0000-0000-00008D3B0000}"/>
    <cellStyle name="Percent 3 2 20 3" xfId="16557" xr:uid="{00000000-0005-0000-0000-00008E3B0000}"/>
    <cellStyle name="Percent 3 2 21" xfId="9943" xr:uid="{00000000-0005-0000-0000-00008F3B0000}"/>
    <cellStyle name="Percent 3 2 3" xfId="9944" xr:uid="{00000000-0005-0000-0000-0000903B0000}"/>
    <cellStyle name="Percent 3 2 3 2" xfId="9945" xr:uid="{00000000-0005-0000-0000-0000913B0000}"/>
    <cellStyle name="Percent 3 2 3 2 2" xfId="9946" xr:uid="{00000000-0005-0000-0000-0000923B0000}"/>
    <cellStyle name="Percent 3 2 3 3" xfId="9947" xr:uid="{00000000-0005-0000-0000-0000933B0000}"/>
    <cellStyle name="Percent 3 2 4" xfId="9948" xr:uid="{00000000-0005-0000-0000-0000943B0000}"/>
    <cellStyle name="Percent 3 2 4 2" xfId="9949" xr:uid="{00000000-0005-0000-0000-0000953B0000}"/>
    <cellStyle name="Percent 3 2 4 2 2" xfId="9950" xr:uid="{00000000-0005-0000-0000-0000963B0000}"/>
    <cellStyle name="Percent 3 2 4 3" xfId="9951" xr:uid="{00000000-0005-0000-0000-0000973B0000}"/>
    <cellStyle name="Percent 3 2 5" xfId="9952" xr:uid="{00000000-0005-0000-0000-0000983B0000}"/>
    <cellStyle name="Percent 3 2 5 2" xfId="9953" xr:uid="{00000000-0005-0000-0000-0000993B0000}"/>
    <cellStyle name="Percent 3 2 5 2 2" xfId="9954" xr:uid="{00000000-0005-0000-0000-00009A3B0000}"/>
    <cellStyle name="Percent 3 2 5 3" xfId="9955" xr:uid="{00000000-0005-0000-0000-00009B3B0000}"/>
    <cellStyle name="Percent 3 2 6" xfId="9956" xr:uid="{00000000-0005-0000-0000-00009C3B0000}"/>
    <cellStyle name="Percent 3 2 6 2" xfId="9957" xr:uid="{00000000-0005-0000-0000-00009D3B0000}"/>
    <cellStyle name="Percent 3 2 6 2 2" xfId="9958" xr:uid="{00000000-0005-0000-0000-00009E3B0000}"/>
    <cellStyle name="Percent 3 2 6 3" xfId="9959" xr:uid="{00000000-0005-0000-0000-00009F3B0000}"/>
    <cellStyle name="Percent 3 2 7" xfId="9960" xr:uid="{00000000-0005-0000-0000-0000A03B0000}"/>
    <cellStyle name="Percent 3 2 7 2" xfId="9961" xr:uid="{00000000-0005-0000-0000-0000A13B0000}"/>
    <cellStyle name="Percent 3 2 7 2 2" xfId="9962" xr:uid="{00000000-0005-0000-0000-0000A23B0000}"/>
    <cellStyle name="Percent 3 2 7 3" xfId="9963" xr:uid="{00000000-0005-0000-0000-0000A33B0000}"/>
    <cellStyle name="Percent 3 2 8" xfId="9964" xr:uid="{00000000-0005-0000-0000-0000A43B0000}"/>
    <cellStyle name="Percent 3 2 8 2" xfId="9965" xr:uid="{00000000-0005-0000-0000-0000A53B0000}"/>
    <cellStyle name="Percent 3 2 8 2 2" xfId="9966" xr:uid="{00000000-0005-0000-0000-0000A63B0000}"/>
    <cellStyle name="Percent 3 2 8 3" xfId="9967" xr:uid="{00000000-0005-0000-0000-0000A73B0000}"/>
    <cellStyle name="Percent 3 2 9" xfId="9968" xr:uid="{00000000-0005-0000-0000-0000A83B0000}"/>
    <cellStyle name="Percent 3 2 9 2" xfId="9969" xr:uid="{00000000-0005-0000-0000-0000A93B0000}"/>
    <cellStyle name="Percent 3 2 9 2 2" xfId="9970" xr:uid="{00000000-0005-0000-0000-0000AA3B0000}"/>
    <cellStyle name="Percent 3 2 9 3" xfId="9971" xr:uid="{00000000-0005-0000-0000-0000AB3B0000}"/>
    <cellStyle name="Percent 3 20" xfId="9972" xr:uid="{00000000-0005-0000-0000-0000AC3B0000}"/>
    <cellStyle name="Percent 3 20 2" xfId="9973" xr:uid="{00000000-0005-0000-0000-0000AD3B0000}"/>
    <cellStyle name="Percent 3 20 2 2" xfId="9974" xr:uid="{00000000-0005-0000-0000-0000AE3B0000}"/>
    <cellStyle name="Percent 3 20 3" xfId="9975" xr:uid="{00000000-0005-0000-0000-0000AF3B0000}"/>
    <cellStyle name="Percent 3 21" xfId="9976" xr:uid="{00000000-0005-0000-0000-0000B03B0000}"/>
    <cellStyle name="Percent 3 21 2" xfId="9977" xr:uid="{00000000-0005-0000-0000-0000B13B0000}"/>
    <cellStyle name="Percent 3 21 2 2" xfId="9978" xr:uid="{00000000-0005-0000-0000-0000B23B0000}"/>
    <cellStyle name="Percent 3 21 3" xfId="9979" xr:uid="{00000000-0005-0000-0000-0000B33B0000}"/>
    <cellStyle name="Percent 3 22" xfId="9980" xr:uid="{00000000-0005-0000-0000-0000B43B0000}"/>
    <cellStyle name="Percent 3 22 2" xfId="9981" xr:uid="{00000000-0005-0000-0000-0000B53B0000}"/>
    <cellStyle name="Percent 3 22 2 2" xfId="9982" xr:uid="{00000000-0005-0000-0000-0000B63B0000}"/>
    <cellStyle name="Percent 3 22 3" xfId="9983" xr:uid="{00000000-0005-0000-0000-0000B73B0000}"/>
    <cellStyle name="Percent 3 23" xfId="9984" xr:uid="{00000000-0005-0000-0000-0000B83B0000}"/>
    <cellStyle name="Percent 3 23 2" xfId="9985" xr:uid="{00000000-0005-0000-0000-0000B93B0000}"/>
    <cellStyle name="Percent 3 23 3" xfId="16558" xr:uid="{00000000-0005-0000-0000-0000BA3B0000}"/>
    <cellStyle name="Percent 3 24" xfId="9986" xr:uid="{00000000-0005-0000-0000-0000BB3B0000}"/>
    <cellStyle name="Percent 3 24 2" xfId="9987" xr:uid="{00000000-0005-0000-0000-0000BC3B0000}"/>
    <cellStyle name="Percent 3 24 3" xfId="16559" xr:uid="{00000000-0005-0000-0000-0000BD3B0000}"/>
    <cellStyle name="Percent 3 25" xfId="9988" xr:uid="{00000000-0005-0000-0000-0000BE3B0000}"/>
    <cellStyle name="Percent 3 25 2" xfId="9989" xr:uid="{00000000-0005-0000-0000-0000BF3B0000}"/>
    <cellStyle name="Percent 3 25 3" xfId="16560" xr:uid="{00000000-0005-0000-0000-0000C03B0000}"/>
    <cellStyle name="Percent 3 26" xfId="9990" xr:uid="{00000000-0005-0000-0000-0000C13B0000}"/>
    <cellStyle name="Percent 3 26 2" xfId="9991" xr:uid="{00000000-0005-0000-0000-0000C23B0000}"/>
    <cellStyle name="Percent 3 26 3" xfId="16561" xr:uid="{00000000-0005-0000-0000-0000C33B0000}"/>
    <cellStyle name="Percent 3 27" xfId="9992" xr:uid="{00000000-0005-0000-0000-0000C43B0000}"/>
    <cellStyle name="Percent 3 27 2" xfId="9993" xr:uid="{00000000-0005-0000-0000-0000C53B0000}"/>
    <cellStyle name="Percent 3 27 3" xfId="16562" xr:uid="{00000000-0005-0000-0000-0000C63B0000}"/>
    <cellStyle name="Percent 3 28" xfId="9994" xr:uid="{00000000-0005-0000-0000-0000C73B0000}"/>
    <cellStyle name="Percent 3 28 2" xfId="9995" xr:uid="{00000000-0005-0000-0000-0000C83B0000}"/>
    <cellStyle name="Percent 3 28 3" xfId="16563" xr:uid="{00000000-0005-0000-0000-0000C93B0000}"/>
    <cellStyle name="Percent 3 29" xfId="9996" xr:uid="{00000000-0005-0000-0000-0000CA3B0000}"/>
    <cellStyle name="Percent 3 29 2" xfId="9997" xr:uid="{00000000-0005-0000-0000-0000CB3B0000}"/>
    <cellStyle name="Percent 3 29 3" xfId="16564" xr:uid="{00000000-0005-0000-0000-0000CC3B0000}"/>
    <cellStyle name="Percent 3 3" xfId="9998" xr:uid="{00000000-0005-0000-0000-0000CD3B0000}"/>
    <cellStyle name="Percent 3 3 2" xfId="9999" xr:uid="{00000000-0005-0000-0000-0000CE3B0000}"/>
    <cellStyle name="Percent 3 3 2 2" xfId="10000" xr:uid="{00000000-0005-0000-0000-0000CF3B0000}"/>
    <cellStyle name="Percent 3 3 2 2 2" xfId="10001" xr:uid="{00000000-0005-0000-0000-0000D03B0000}"/>
    <cellStyle name="Percent 3 3 2 2 2 2" xfId="10002" xr:uid="{00000000-0005-0000-0000-0000D13B0000}"/>
    <cellStyle name="Percent 3 3 2 2 3" xfId="10003" xr:uid="{00000000-0005-0000-0000-0000D23B0000}"/>
    <cellStyle name="Percent 3 3 2 3" xfId="10004" xr:uid="{00000000-0005-0000-0000-0000D33B0000}"/>
    <cellStyle name="Percent 3 3 2 3 2" xfId="10005" xr:uid="{00000000-0005-0000-0000-0000D43B0000}"/>
    <cellStyle name="Percent 3 3 2 4" xfId="10006" xr:uid="{00000000-0005-0000-0000-0000D53B0000}"/>
    <cellStyle name="Percent 3 3 2 4 2" xfId="10007" xr:uid="{00000000-0005-0000-0000-0000D63B0000}"/>
    <cellStyle name="Percent 3 3 2 5" xfId="10008" xr:uid="{00000000-0005-0000-0000-0000D73B0000}"/>
    <cellStyle name="Percent 3 3 2 5 2" xfId="10009" xr:uid="{00000000-0005-0000-0000-0000D83B0000}"/>
    <cellStyle name="Percent 3 3 2 6" xfId="10010" xr:uid="{00000000-0005-0000-0000-0000D93B0000}"/>
    <cellStyle name="Percent 3 3 2 6 2" xfId="10011" xr:uid="{00000000-0005-0000-0000-0000DA3B0000}"/>
    <cellStyle name="Percent 3 3 2 7" xfId="10012" xr:uid="{00000000-0005-0000-0000-0000DB3B0000}"/>
    <cellStyle name="Percent 3 3 3" xfId="10013" xr:uid="{00000000-0005-0000-0000-0000DC3B0000}"/>
    <cellStyle name="Percent 3 3 3 2" xfId="10014" xr:uid="{00000000-0005-0000-0000-0000DD3B0000}"/>
    <cellStyle name="Percent 3 3 4" xfId="10015" xr:uid="{00000000-0005-0000-0000-0000DE3B0000}"/>
    <cellStyle name="Percent 3 3 4 2" xfId="10016" xr:uid="{00000000-0005-0000-0000-0000DF3B0000}"/>
    <cellStyle name="Percent 3 3 5" xfId="10017" xr:uid="{00000000-0005-0000-0000-0000E03B0000}"/>
    <cellStyle name="Percent 3 3 5 2" xfId="10018" xr:uid="{00000000-0005-0000-0000-0000E13B0000}"/>
    <cellStyle name="Percent 3 3 6" xfId="10019" xr:uid="{00000000-0005-0000-0000-0000E23B0000}"/>
    <cellStyle name="Percent 3 3 6 2" xfId="10020" xr:uid="{00000000-0005-0000-0000-0000E33B0000}"/>
    <cellStyle name="Percent 3 3 7" xfId="10021" xr:uid="{00000000-0005-0000-0000-0000E43B0000}"/>
    <cellStyle name="Percent 3 3 7 2" xfId="10022" xr:uid="{00000000-0005-0000-0000-0000E53B0000}"/>
    <cellStyle name="Percent 3 3 8" xfId="10023" xr:uid="{00000000-0005-0000-0000-0000E63B0000}"/>
    <cellStyle name="Percent 3 30" xfId="10024" xr:uid="{00000000-0005-0000-0000-0000E73B0000}"/>
    <cellStyle name="Percent 3 30 2" xfId="10025" xr:uid="{00000000-0005-0000-0000-0000E83B0000}"/>
    <cellStyle name="Percent 3 30 3" xfId="16565" xr:uid="{00000000-0005-0000-0000-0000E93B0000}"/>
    <cellStyle name="Percent 3 31" xfId="10026" xr:uid="{00000000-0005-0000-0000-0000EA3B0000}"/>
    <cellStyle name="Percent 3 31 2" xfId="10027" xr:uid="{00000000-0005-0000-0000-0000EB3B0000}"/>
    <cellStyle name="Percent 3 31 3" xfId="16566" xr:uid="{00000000-0005-0000-0000-0000EC3B0000}"/>
    <cellStyle name="Percent 3 32" xfId="10028" xr:uid="{00000000-0005-0000-0000-0000ED3B0000}"/>
    <cellStyle name="Percent 3 32 2" xfId="10029" xr:uid="{00000000-0005-0000-0000-0000EE3B0000}"/>
    <cellStyle name="Percent 3 32 3" xfId="16567" xr:uid="{00000000-0005-0000-0000-0000EF3B0000}"/>
    <cellStyle name="Percent 3 33" xfId="10030" xr:uid="{00000000-0005-0000-0000-0000F03B0000}"/>
    <cellStyle name="Percent 3 33 2" xfId="10031" xr:uid="{00000000-0005-0000-0000-0000F13B0000}"/>
    <cellStyle name="Percent 3 33 3" xfId="16568" xr:uid="{00000000-0005-0000-0000-0000F23B0000}"/>
    <cellStyle name="Percent 3 34" xfId="10032" xr:uid="{00000000-0005-0000-0000-0000F33B0000}"/>
    <cellStyle name="Percent 3 34 2" xfId="10033" xr:uid="{00000000-0005-0000-0000-0000F43B0000}"/>
    <cellStyle name="Percent 3 34 3" xfId="16569" xr:uid="{00000000-0005-0000-0000-0000F53B0000}"/>
    <cellStyle name="Percent 3 35" xfId="10034" xr:uid="{00000000-0005-0000-0000-0000F63B0000}"/>
    <cellStyle name="Percent 3 35 2" xfId="10035" xr:uid="{00000000-0005-0000-0000-0000F73B0000}"/>
    <cellStyle name="Percent 3 35 3" xfId="16570" xr:uid="{00000000-0005-0000-0000-0000F83B0000}"/>
    <cellStyle name="Percent 3 36" xfId="10036" xr:uid="{00000000-0005-0000-0000-0000F93B0000}"/>
    <cellStyle name="Percent 3 36 2" xfId="10037" xr:uid="{00000000-0005-0000-0000-0000FA3B0000}"/>
    <cellStyle name="Percent 3 36 3" xfId="16571" xr:uid="{00000000-0005-0000-0000-0000FB3B0000}"/>
    <cellStyle name="Percent 3 37" xfId="10038" xr:uid="{00000000-0005-0000-0000-0000FC3B0000}"/>
    <cellStyle name="Percent 3 37 2" xfId="10039" xr:uid="{00000000-0005-0000-0000-0000FD3B0000}"/>
    <cellStyle name="Percent 3 37 3" xfId="16572" xr:uid="{00000000-0005-0000-0000-0000FE3B0000}"/>
    <cellStyle name="Percent 3 38" xfId="10040" xr:uid="{00000000-0005-0000-0000-0000FF3B0000}"/>
    <cellStyle name="Percent 3 38 2" xfId="10041" xr:uid="{00000000-0005-0000-0000-0000003C0000}"/>
    <cellStyle name="Percent 3 38 3" xfId="16573" xr:uid="{00000000-0005-0000-0000-0000013C0000}"/>
    <cellStyle name="Percent 3 39" xfId="10042" xr:uid="{00000000-0005-0000-0000-0000023C0000}"/>
    <cellStyle name="Percent 3 39 2" xfId="10043" xr:uid="{00000000-0005-0000-0000-0000033C0000}"/>
    <cellStyle name="Percent 3 39 3" xfId="16574" xr:uid="{00000000-0005-0000-0000-0000043C0000}"/>
    <cellStyle name="Percent 3 4" xfId="10044" xr:uid="{00000000-0005-0000-0000-0000053C0000}"/>
    <cellStyle name="Percent 3 4 2" xfId="10045" xr:uid="{00000000-0005-0000-0000-0000063C0000}"/>
    <cellStyle name="Percent 3 4 2 2" xfId="10046" xr:uid="{00000000-0005-0000-0000-0000073C0000}"/>
    <cellStyle name="Percent 3 4 2 2 2" xfId="10047" xr:uid="{00000000-0005-0000-0000-0000083C0000}"/>
    <cellStyle name="Percent 3 4 2 3" xfId="10048" xr:uid="{00000000-0005-0000-0000-0000093C0000}"/>
    <cellStyle name="Percent 3 4 3" xfId="10049" xr:uid="{00000000-0005-0000-0000-00000A3C0000}"/>
    <cellStyle name="Percent 3 4 3 2" xfId="10050" xr:uid="{00000000-0005-0000-0000-00000B3C0000}"/>
    <cellStyle name="Percent 3 4 4" xfId="10051" xr:uid="{00000000-0005-0000-0000-00000C3C0000}"/>
    <cellStyle name="Percent 3 4 4 2" xfId="10052" xr:uid="{00000000-0005-0000-0000-00000D3C0000}"/>
    <cellStyle name="Percent 3 4 5" xfId="10053" xr:uid="{00000000-0005-0000-0000-00000E3C0000}"/>
    <cellStyle name="Percent 3 4 5 2" xfId="10054" xr:uid="{00000000-0005-0000-0000-00000F3C0000}"/>
    <cellStyle name="Percent 3 4 6" xfId="10055" xr:uid="{00000000-0005-0000-0000-0000103C0000}"/>
    <cellStyle name="Percent 3 40" xfId="10056" xr:uid="{00000000-0005-0000-0000-0000113C0000}"/>
    <cellStyle name="Percent 3 40 2" xfId="10057" xr:uid="{00000000-0005-0000-0000-0000123C0000}"/>
    <cellStyle name="Percent 3 40 3" xfId="16575" xr:uid="{00000000-0005-0000-0000-0000133C0000}"/>
    <cellStyle name="Percent 3 41" xfId="10058" xr:uid="{00000000-0005-0000-0000-0000143C0000}"/>
    <cellStyle name="Percent 3 41 2" xfId="10059" xr:uid="{00000000-0005-0000-0000-0000153C0000}"/>
    <cellStyle name="Percent 3 41 3" xfId="16576" xr:uid="{00000000-0005-0000-0000-0000163C0000}"/>
    <cellStyle name="Percent 3 42" xfId="10060" xr:uid="{00000000-0005-0000-0000-0000173C0000}"/>
    <cellStyle name="Percent 3 42 2" xfId="10061" xr:uid="{00000000-0005-0000-0000-0000183C0000}"/>
    <cellStyle name="Percent 3 42 3" xfId="16577" xr:uid="{00000000-0005-0000-0000-0000193C0000}"/>
    <cellStyle name="Percent 3 43" xfId="10062" xr:uid="{00000000-0005-0000-0000-00001A3C0000}"/>
    <cellStyle name="Percent 3 43 2" xfId="10063" xr:uid="{00000000-0005-0000-0000-00001B3C0000}"/>
    <cellStyle name="Percent 3 43 3" xfId="16578" xr:uid="{00000000-0005-0000-0000-00001C3C0000}"/>
    <cellStyle name="Percent 3 44" xfId="10064" xr:uid="{00000000-0005-0000-0000-00001D3C0000}"/>
    <cellStyle name="Percent 3 44 2" xfId="10065" xr:uid="{00000000-0005-0000-0000-00001E3C0000}"/>
    <cellStyle name="Percent 3 44 3" xfId="16579" xr:uid="{00000000-0005-0000-0000-00001F3C0000}"/>
    <cellStyle name="Percent 3 45" xfId="10066" xr:uid="{00000000-0005-0000-0000-0000203C0000}"/>
    <cellStyle name="Percent 3 45 2" xfId="10067" xr:uid="{00000000-0005-0000-0000-0000213C0000}"/>
    <cellStyle name="Percent 3 45 3" xfId="16580" xr:uid="{00000000-0005-0000-0000-0000223C0000}"/>
    <cellStyle name="Percent 3 46" xfId="10068" xr:uid="{00000000-0005-0000-0000-0000233C0000}"/>
    <cellStyle name="Percent 3 46 2" xfId="10069" xr:uid="{00000000-0005-0000-0000-0000243C0000}"/>
    <cellStyle name="Percent 3 46 3" xfId="16581" xr:uid="{00000000-0005-0000-0000-0000253C0000}"/>
    <cellStyle name="Percent 3 47" xfId="10070" xr:uid="{00000000-0005-0000-0000-0000263C0000}"/>
    <cellStyle name="Percent 3 47 2" xfId="10071" xr:uid="{00000000-0005-0000-0000-0000273C0000}"/>
    <cellStyle name="Percent 3 47 3" xfId="16582" xr:uid="{00000000-0005-0000-0000-0000283C0000}"/>
    <cellStyle name="Percent 3 48" xfId="10072" xr:uid="{00000000-0005-0000-0000-0000293C0000}"/>
    <cellStyle name="Percent 3 48 2" xfId="10073" xr:uid="{00000000-0005-0000-0000-00002A3C0000}"/>
    <cellStyle name="Percent 3 48 3" xfId="16583" xr:uid="{00000000-0005-0000-0000-00002B3C0000}"/>
    <cellStyle name="Percent 3 49" xfId="10074" xr:uid="{00000000-0005-0000-0000-00002C3C0000}"/>
    <cellStyle name="Percent 3 49 2" xfId="10075" xr:uid="{00000000-0005-0000-0000-00002D3C0000}"/>
    <cellStyle name="Percent 3 49 3" xfId="16584" xr:uid="{00000000-0005-0000-0000-00002E3C0000}"/>
    <cellStyle name="Percent 3 5" xfId="10076" xr:uid="{00000000-0005-0000-0000-00002F3C0000}"/>
    <cellStyle name="Percent 3 5 2" xfId="10077" xr:uid="{00000000-0005-0000-0000-0000303C0000}"/>
    <cellStyle name="Percent 3 5 2 2" xfId="10078" xr:uid="{00000000-0005-0000-0000-0000313C0000}"/>
    <cellStyle name="Percent 3 5 3" xfId="10079" xr:uid="{00000000-0005-0000-0000-0000323C0000}"/>
    <cellStyle name="Percent 3 5 3 2" xfId="10080" xr:uid="{00000000-0005-0000-0000-0000333C0000}"/>
    <cellStyle name="Percent 3 5 4" xfId="10081" xr:uid="{00000000-0005-0000-0000-0000343C0000}"/>
    <cellStyle name="Percent 3 50" xfId="10082" xr:uid="{00000000-0005-0000-0000-0000353C0000}"/>
    <cellStyle name="Percent 3 50 2" xfId="10083" xr:uid="{00000000-0005-0000-0000-0000363C0000}"/>
    <cellStyle name="Percent 3 50 3" xfId="16585" xr:uid="{00000000-0005-0000-0000-0000373C0000}"/>
    <cellStyle name="Percent 3 51" xfId="10084" xr:uid="{00000000-0005-0000-0000-0000383C0000}"/>
    <cellStyle name="Percent 3 51 2" xfId="10085" xr:uid="{00000000-0005-0000-0000-0000393C0000}"/>
    <cellStyle name="Percent 3 51 3" xfId="16586" xr:uid="{00000000-0005-0000-0000-00003A3C0000}"/>
    <cellStyle name="Percent 3 52" xfId="10086" xr:uid="{00000000-0005-0000-0000-00003B3C0000}"/>
    <cellStyle name="Percent 3 52 2" xfId="10087" xr:uid="{00000000-0005-0000-0000-00003C3C0000}"/>
    <cellStyle name="Percent 3 52 3" xfId="16587" xr:uid="{00000000-0005-0000-0000-00003D3C0000}"/>
    <cellStyle name="Percent 3 53" xfId="10088" xr:uid="{00000000-0005-0000-0000-00003E3C0000}"/>
    <cellStyle name="Percent 3 53 2" xfId="10089" xr:uid="{00000000-0005-0000-0000-00003F3C0000}"/>
    <cellStyle name="Percent 3 53 3" xfId="16588" xr:uid="{00000000-0005-0000-0000-0000403C0000}"/>
    <cellStyle name="Percent 3 54" xfId="10090" xr:uid="{00000000-0005-0000-0000-0000413C0000}"/>
    <cellStyle name="Percent 3 54 2" xfId="10091" xr:uid="{00000000-0005-0000-0000-0000423C0000}"/>
    <cellStyle name="Percent 3 54 3" xfId="16589" xr:uid="{00000000-0005-0000-0000-0000433C0000}"/>
    <cellStyle name="Percent 3 55" xfId="10092" xr:uid="{00000000-0005-0000-0000-0000443C0000}"/>
    <cellStyle name="Percent 3 55 2" xfId="10093" xr:uid="{00000000-0005-0000-0000-0000453C0000}"/>
    <cellStyle name="Percent 3 55 3" xfId="16590" xr:uid="{00000000-0005-0000-0000-0000463C0000}"/>
    <cellStyle name="Percent 3 56" xfId="10094" xr:uid="{00000000-0005-0000-0000-0000473C0000}"/>
    <cellStyle name="Percent 3 56 2" xfId="10095" xr:uid="{00000000-0005-0000-0000-0000483C0000}"/>
    <cellStyle name="Percent 3 56 3" xfId="16591" xr:uid="{00000000-0005-0000-0000-0000493C0000}"/>
    <cellStyle name="Percent 3 57" xfId="10096" xr:uid="{00000000-0005-0000-0000-00004A3C0000}"/>
    <cellStyle name="Percent 3 57 2" xfId="10097" xr:uid="{00000000-0005-0000-0000-00004B3C0000}"/>
    <cellStyle name="Percent 3 57 3" xfId="16592" xr:uid="{00000000-0005-0000-0000-00004C3C0000}"/>
    <cellStyle name="Percent 3 58" xfId="10098" xr:uid="{00000000-0005-0000-0000-00004D3C0000}"/>
    <cellStyle name="Percent 3 58 2" xfId="10099" xr:uid="{00000000-0005-0000-0000-00004E3C0000}"/>
    <cellStyle name="Percent 3 58 3" xfId="16593" xr:uid="{00000000-0005-0000-0000-00004F3C0000}"/>
    <cellStyle name="Percent 3 59" xfId="10100" xr:uid="{00000000-0005-0000-0000-0000503C0000}"/>
    <cellStyle name="Percent 3 59 2" xfId="10101" xr:uid="{00000000-0005-0000-0000-0000513C0000}"/>
    <cellStyle name="Percent 3 59 3" xfId="16594" xr:uid="{00000000-0005-0000-0000-0000523C0000}"/>
    <cellStyle name="Percent 3 6" xfId="10102" xr:uid="{00000000-0005-0000-0000-0000533C0000}"/>
    <cellStyle name="Percent 3 6 2" xfId="10103" xr:uid="{00000000-0005-0000-0000-0000543C0000}"/>
    <cellStyle name="Percent 3 6 2 2" xfId="10104" xr:uid="{00000000-0005-0000-0000-0000553C0000}"/>
    <cellStyle name="Percent 3 6 3" xfId="10105" xr:uid="{00000000-0005-0000-0000-0000563C0000}"/>
    <cellStyle name="Percent 3 6 3 2" xfId="10106" xr:uid="{00000000-0005-0000-0000-0000573C0000}"/>
    <cellStyle name="Percent 3 6 4" xfId="10107" xr:uid="{00000000-0005-0000-0000-0000583C0000}"/>
    <cellStyle name="Percent 3 60" xfId="10108" xr:uid="{00000000-0005-0000-0000-0000593C0000}"/>
    <cellStyle name="Percent 3 60 2" xfId="10109" xr:uid="{00000000-0005-0000-0000-00005A3C0000}"/>
    <cellStyle name="Percent 3 60 3" xfId="16595" xr:uid="{00000000-0005-0000-0000-00005B3C0000}"/>
    <cellStyle name="Percent 3 61" xfId="10110" xr:uid="{00000000-0005-0000-0000-00005C3C0000}"/>
    <cellStyle name="Percent 3 61 2" xfId="10111" xr:uid="{00000000-0005-0000-0000-00005D3C0000}"/>
    <cellStyle name="Percent 3 61 3" xfId="16596" xr:uid="{00000000-0005-0000-0000-00005E3C0000}"/>
    <cellStyle name="Percent 3 62" xfId="10112" xr:uid="{00000000-0005-0000-0000-00005F3C0000}"/>
    <cellStyle name="Percent 3 62 2" xfId="10113" xr:uid="{00000000-0005-0000-0000-0000603C0000}"/>
    <cellStyle name="Percent 3 63" xfId="10114" xr:uid="{00000000-0005-0000-0000-0000613C0000}"/>
    <cellStyle name="Percent 3 63 2" xfId="10115" xr:uid="{00000000-0005-0000-0000-0000623C0000}"/>
    <cellStyle name="Percent 3 64" xfId="10116" xr:uid="{00000000-0005-0000-0000-0000633C0000}"/>
    <cellStyle name="Percent 3 64 2" xfId="10117" xr:uid="{00000000-0005-0000-0000-0000643C0000}"/>
    <cellStyle name="Percent 3 65" xfId="10118" xr:uid="{00000000-0005-0000-0000-0000653C0000}"/>
    <cellStyle name="Percent 3 65 2" xfId="10119" xr:uid="{00000000-0005-0000-0000-0000663C0000}"/>
    <cellStyle name="Percent 3 66" xfId="10120" xr:uid="{00000000-0005-0000-0000-0000673C0000}"/>
    <cellStyle name="Percent 3 66 2" xfId="10121" xr:uid="{00000000-0005-0000-0000-0000683C0000}"/>
    <cellStyle name="Percent 3 67" xfId="10122" xr:uid="{00000000-0005-0000-0000-0000693C0000}"/>
    <cellStyle name="Percent 3 67 2" xfId="10123" xr:uid="{00000000-0005-0000-0000-00006A3C0000}"/>
    <cellStyle name="Percent 3 68" xfId="10124" xr:uid="{00000000-0005-0000-0000-00006B3C0000}"/>
    <cellStyle name="Percent 3 68 2" xfId="10125" xr:uid="{00000000-0005-0000-0000-00006C3C0000}"/>
    <cellStyle name="Percent 3 69" xfId="10126" xr:uid="{00000000-0005-0000-0000-00006D3C0000}"/>
    <cellStyle name="Percent 3 69 2" xfId="10127" xr:uid="{00000000-0005-0000-0000-00006E3C0000}"/>
    <cellStyle name="Percent 3 7" xfId="10128" xr:uid="{00000000-0005-0000-0000-00006F3C0000}"/>
    <cellStyle name="Percent 3 7 2" xfId="10129" xr:uid="{00000000-0005-0000-0000-0000703C0000}"/>
    <cellStyle name="Percent 3 7 2 2" xfId="10130" xr:uid="{00000000-0005-0000-0000-0000713C0000}"/>
    <cellStyle name="Percent 3 7 3" xfId="10131" xr:uid="{00000000-0005-0000-0000-0000723C0000}"/>
    <cellStyle name="Percent 3 7 3 2" xfId="10132" xr:uid="{00000000-0005-0000-0000-0000733C0000}"/>
    <cellStyle name="Percent 3 7 4" xfId="10133" xr:uid="{00000000-0005-0000-0000-0000743C0000}"/>
    <cellStyle name="Percent 3 70" xfId="10134" xr:uid="{00000000-0005-0000-0000-0000753C0000}"/>
    <cellStyle name="Percent 3 70 2" xfId="10135" xr:uid="{00000000-0005-0000-0000-0000763C0000}"/>
    <cellStyle name="Percent 3 71" xfId="10136" xr:uid="{00000000-0005-0000-0000-0000773C0000}"/>
    <cellStyle name="Percent 3 71 2" xfId="10137" xr:uid="{00000000-0005-0000-0000-0000783C0000}"/>
    <cellStyle name="Percent 3 72" xfId="10138" xr:uid="{00000000-0005-0000-0000-0000793C0000}"/>
    <cellStyle name="Percent 3 72 2" xfId="10139" xr:uid="{00000000-0005-0000-0000-00007A3C0000}"/>
    <cellStyle name="Percent 3 73" xfId="10140" xr:uid="{00000000-0005-0000-0000-00007B3C0000}"/>
    <cellStyle name="Percent 3 73 2" xfId="10141" xr:uid="{00000000-0005-0000-0000-00007C3C0000}"/>
    <cellStyle name="Percent 3 74" xfId="10142" xr:uid="{00000000-0005-0000-0000-00007D3C0000}"/>
    <cellStyle name="Percent 3 74 2" xfId="10143" xr:uid="{00000000-0005-0000-0000-00007E3C0000}"/>
    <cellStyle name="Percent 3 75" xfId="10144" xr:uid="{00000000-0005-0000-0000-00007F3C0000}"/>
    <cellStyle name="Percent 3 75 2" xfId="10145" xr:uid="{00000000-0005-0000-0000-0000803C0000}"/>
    <cellStyle name="Percent 3 76" xfId="10146" xr:uid="{00000000-0005-0000-0000-0000813C0000}"/>
    <cellStyle name="Percent 3 76 2" xfId="10147" xr:uid="{00000000-0005-0000-0000-0000823C0000}"/>
    <cellStyle name="Percent 3 77" xfId="10148" xr:uid="{00000000-0005-0000-0000-0000833C0000}"/>
    <cellStyle name="Percent 3 77 2" xfId="10149" xr:uid="{00000000-0005-0000-0000-0000843C0000}"/>
    <cellStyle name="Percent 3 78" xfId="10150" xr:uid="{00000000-0005-0000-0000-0000853C0000}"/>
    <cellStyle name="Percent 3 78 2" xfId="10151" xr:uid="{00000000-0005-0000-0000-0000863C0000}"/>
    <cellStyle name="Percent 3 79" xfId="10152" xr:uid="{00000000-0005-0000-0000-0000873C0000}"/>
    <cellStyle name="Percent 3 79 2" xfId="10153" xr:uid="{00000000-0005-0000-0000-0000883C0000}"/>
    <cellStyle name="Percent 3 8" xfId="10154" xr:uid="{00000000-0005-0000-0000-0000893C0000}"/>
    <cellStyle name="Percent 3 8 2" xfId="10155" xr:uid="{00000000-0005-0000-0000-00008A3C0000}"/>
    <cellStyle name="Percent 3 8 2 2" xfId="10156" xr:uid="{00000000-0005-0000-0000-00008B3C0000}"/>
    <cellStyle name="Percent 3 8 3" xfId="10157" xr:uid="{00000000-0005-0000-0000-00008C3C0000}"/>
    <cellStyle name="Percent 3 8 3 2" xfId="10158" xr:uid="{00000000-0005-0000-0000-00008D3C0000}"/>
    <cellStyle name="Percent 3 8 4" xfId="10159" xr:uid="{00000000-0005-0000-0000-00008E3C0000}"/>
    <cellStyle name="Percent 3 80" xfId="10160" xr:uid="{00000000-0005-0000-0000-00008F3C0000}"/>
    <cellStyle name="Percent 3 80 2" xfId="10161" xr:uid="{00000000-0005-0000-0000-0000903C0000}"/>
    <cellStyle name="Percent 3 81" xfId="10162" xr:uid="{00000000-0005-0000-0000-0000913C0000}"/>
    <cellStyle name="Percent 3 81 2" xfId="10163" xr:uid="{00000000-0005-0000-0000-0000923C0000}"/>
    <cellStyle name="Percent 3 82" xfId="10164" xr:uid="{00000000-0005-0000-0000-0000933C0000}"/>
    <cellStyle name="Percent 3 82 2" xfId="10165" xr:uid="{00000000-0005-0000-0000-0000943C0000}"/>
    <cellStyle name="Percent 3 83" xfId="10166" xr:uid="{00000000-0005-0000-0000-0000953C0000}"/>
    <cellStyle name="Percent 3 83 2" xfId="10167" xr:uid="{00000000-0005-0000-0000-0000963C0000}"/>
    <cellStyle name="Percent 3 84" xfId="10168" xr:uid="{00000000-0005-0000-0000-0000973C0000}"/>
    <cellStyle name="Percent 3 84 2" xfId="10169" xr:uid="{00000000-0005-0000-0000-0000983C0000}"/>
    <cellStyle name="Percent 3 85" xfId="10170" xr:uid="{00000000-0005-0000-0000-0000993C0000}"/>
    <cellStyle name="Percent 3 85 2" xfId="10171" xr:uid="{00000000-0005-0000-0000-00009A3C0000}"/>
    <cellStyle name="Percent 3 86" xfId="10172" xr:uid="{00000000-0005-0000-0000-00009B3C0000}"/>
    <cellStyle name="Percent 3 86 2" xfId="10173" xr:uid="{00000000-0005-0000-0000-00009C3C0000}"/>
    <cellStyle name="Percent 3 87" xfId="10174" xr:uid="{00000000-0005-0000-0000-00009D3C0000}"/>
    <cellStyle name="Percent 3 87 2" xfId="10175" xr:uid="{00000000-0005-0000-0000-00009E3C0000}"/>
    <cellStyle name="Percent 3 88" xfId="10176" xr:uid="{00000000-0005-0000-0000-00009F3C0000}"/>
    <cellStyle name="Percent 3 88 2" xfId="10177" xr:uid="{00000000-0005-0000-0000-0000A03C0000}"/>
    <cellStyle name="Percent 3 89" xfId="10178" xr:uid="{00000000-0005-0000-0000-0000A13C0000}"/>
    <cellStyle name="Percent 3 89 2" xfId="10179" xr:uid="{00000000-0005-0000-0000-0000A23C0000}"/>
    <cellStyle name="Percent 3 9" xfId="10180" xr:uid="{00000000-0005-0000-0000-0000A33C0000}"/>
    <cellStyle name="Percent 3 9 2" xfId="10181" xr:uid="{00000000-0005-0000-0000-0000A43C0000}"/>
    <cellStyle name="Percent 3 9 2 2" xfId="10182" xr:uid="{00000000-0005-0000-0000-0000A53C0000}"/>
    <cellStyle name="Percent 3 9 3" xfId="10183" xr:uid="{00000000-0005-0000-0000-0000A63C0000}"/>
    <cellStyle name="Percent 3 9 3 2" xfId="10184" xr:uid="{00000000-0005-0000-0000-0000A73C0000}"/>
    <cellStyle name="Percent 3 9 4" xfId="10185" xr:uid="{00000000-0005-0000-0000-0000A83C0000}"/>
    <cellStyle name="Percent 3 90" xfId="10186" xr:uid="{00000000-0005-0000-0000-0000A93C0000}"/>
    <cellStyle name="Percent 3 90 2" xfId="10187" xr:uid="{00000000-0005-0000-0000-0000AA3C0000}"/>
    <cellStyle name="Percent 3 91" xfId="10188" xr:uid="{00000000-0005-0000-0000-0000AB3C0000}"/>
    <cellStyle name="Percent 3 91 2" xfId="10189" xr:uid="{00000000-0005-0000-0000-0000AC3C0000}"/>
    <cellStyle name="Percent 3 92" xfId="10190" xr:uid="{00000000-0005-0000-0000-0000AD3C0000}"/>
    <cellStyle name="Percent 3 92 2" xfId="10191" xr:uid="{00000000-0005-0000-0000-0000AE3C0000}"/>
    <cellStyle name="Percent 3 93" xfId="10192" xr:uid="{00000000-0005-0000-0000-0000AF3C0000}"/>
    <cellStyle name="Percent 3 93 2" xfId="10193" xr:uid="{00000000-0005-0000-0000-0000B03C0000}"/>
    <cellStyle name="Percent 3 94" xfId="10194" xr:uid="{00000000-0005-0000-0000-0000B13C0000}"/>
    <cellStyle name="Percent 3 94 2" xfId="10195" xr:uid="{00000000-0005-0000-0000-0000B23C0000}"/>
    <cellStyle name="Percent 3 95" xfId="10196" xr:uid="{00000000-0005-0000-0000-0000B33C0000}"/>
    <cellStyle name="Percent 3 95 2" xfId="10197" xr:uid="{00000000-0005-0000-0000-0000B43C0000}"/>
    <cellStyle name="Percent 3 96" xfId="10198" xr:uid="{00000000-0005-0000-0000-0000B53C0000}"/>
    <cellStyle name="Percent 3 96 2" xfId="10199" xr:uid="{00000000-0005-0000-0000-0000B63C0000}"/>
    <cellStyle name="Percent 3 97" xfId="10200" xr:uid="{00000000-0005-0000-0000-0000B73C0000}"/>
    <cellStyle name="Percent 3 97 2" xfId="10201" xr:uid="{00000000-0005-0000-0000-0000B83C0000}"/>
    <cellStyle name="Percent 3 98" xfId="10202" xr:uid="{00000000-0005-0000-0000-0000B93C0000}"/>
    <cellStyle name="Percent 3 98 2" xfId="10203" xr:uid="{00000000-0005-0000-0000-0000BA3C0000}"/>
    <cellStyle name="Percent 3 99" xfId="10204" xr:uid="{00000000-0005-0000-0000-0000BB3C0000}"/>
    <cellStyle name="Percent 3 99 2" xfId="10205" xr:uid="{00000000-0005-0000-0000-0000BC3C0000}"/>
    <cellStyle name="Percent 3 99 2 2" xfId="10206" xr:uid="{00000000-0005-0000-0000-0000BD3C0000}"/>
    <cellStyle name="Percent 3 99 2 3" xfId="16597" xr:uid="{00000000-0005-0000-0000-0000BE3C0000}"/>
    <cellStyle name="Percent 3 99 3" xfId="10207" xr:uid="{00000000-0005-0000-0000-0000BF3C0000}"/>
    <cellStyle name="Percent 3 99 4" xfId="16598" xr:uid="{00000000-0005-0000-0000-0000C03C0000}"/>
    <cellStyle name="Percent 30" xfId="10208" xr:uid="{00000000-0005-0000-0000-0000C13C0000}"/>
    <cellStyle name="Percent 30 2" xfId="10209" xr:uid="{00000000-0005-0000-0000-0000C23C0000}"/>
    <cellStyle name="Percent 31" xfId="10210" xr:uid="{00000000-0005-0000-0000-0000C33C0000}"/>
    <cellStyle name="Percent 31 2" xfId="10211" xr:uid="{00000000-0005-0000-0000-0000C43C0000}"/>
    <cellStyle name="Percent 32" xfId="10212" xr:uid="{00000000-0005-0000-0000-0000C53C0000}"/>
    <cellStyle name="Percent 32 2" xfId="10213" xr:uid="{00000000-0005-0000-0000-0000C63C0000}"/>
    <cellStyle name="Percent 33" xfId="10214" xr:uid="{00000000-0005-0000-0000-0000C73C0000}"/>
    <cellStyle name="Percent 33 2" xfId="10215" xr:uid="{00000000-0005-0000-0000-0000C83C0000}"/>
    <cellStyle name="Percent 34" xfId="10216" xr:uid="{00000000-0005-0000-0000-0000C93C0000}"/>
    <cellStyle name="Percent 34 2" xfId="10217" xr:uid="{00000000-0005-0000-0000-0000CA3C0000}"/>
    <cellStyle name="Percent 35" xfId="10218" xr:uid="{00000000-0005-0000-0000-0000CB3C0000}"/>
    <cellStyle name="Percent 35 2" xfId="10219" xr:uid="{00000000-0005-0000-0000-0000CC3C0000}"/>
    <cellStyle name="Percent 36" xfId="10220" xr:uid="{00000000-0005-0000-0000-0000CD3C0000}"/>
    <cellStyle name="Percent 36 2" xfId="10221" xr:uid="{00000000-0005-0000-0000-0000CE3C0000}"/>
    <cellStyle name="Percent 37" xfId="10222" xr:uid="{00000000-0005-0000-0000-0000CF3C0000}"/>
    <cellStyle name="Percent 37 2" xfId="10223" xr:uid="{00000000-0005-0000-0000-0000D03C0000}"/>
    <cellStyle name="Percent 38" xfId="10224" xr:uid="{00000000-0005-0000-0000-0000D13C0000}"/>
    <cellStyle name="Percent 38 2" xfId="10225" xr:uid="{00000000-0005-0000-0000-0000D23C0000}"/>
    <cellStyle name="Percent 39" xfId="10226" xr:uid="{00000000-0005-0000-0000-0000D33C0000}"/>
    <cellStyle name="Percent 39 2" xfId="10227" xr:uid="{00000000-0005-0000-0000-0000D43C0000}"/>
    <cellStyle name="Percent 4" xfId="67" xr:uid="{00000000-0005-0000-0000-0000D53C0000}"/>
    <cellStyle name="Percent 4 10" xfId="10228" xr:uid="{00000000-0005-0000-0000-0000D63C0000}"/>
    <cellStyle name="Percent 4 10 2" xfId="10229" xr:uid="{00000000-0005-0000-0000-0000D73C0000}"/>
    <cellStyle name="Percent 4 11" xfId="10230" xr:uid="{00000000-0005-0000-0000-0000D83C0000}"/>
    <cellStyle name="Percent 4 11 2" xfId="10231" xr:uid="{00000000-0005-0000-0000-0000D93C0000}"/>
    <cellStyle name="Percent 4 12" xfId="10232" xr:uid="{00000000-0005-0000-0000-0000DA3C0000}"/>
    <cellStyle name="Percent 4 12 2" xfId="10233" xr:uid="{00000000-0005-0000-0000-0000DB3C0000}"/>
    <cellStyle name="Percent 4 13" xfId="10234" xr:uid="{00000000-0005-0000-0000-0000DC3C0000}"/>
    <cellStyle name="Percent 4 13 2" xfId="10235" xr:uid="{00000000-0005-0000-0000-0000DD3C0000}"/>
    <cellStyle name="Percent 4 14" xfId="10236" xr:uid="{00000000-0005-0000-0000-0000DE3C0000}"/>
    <cellStyle name="Percent 4 14 2" xfId="10237" xr:uid="{00000000-0005-0000-0000-0000DF3C0000}"/>
    <cellStyle name="Percent 4 15" xfId="10238" xr:uid="{00000000-0005-0000-0000-0000E03C0000}"/>
    <cellStyle name="Percent 4 15 2" xfId="10239" xr:uid="{00000000-0005-0000-0000-0000E13C0000}"/>
    <cellStyle name="Percent 4 16" xfId="10240" xr:uid="{00000000-0005-0000-0000-0000E23C0000}"/>
    <cellStyle name="Percent 4 16 2" xfId="10241" xr:uid="{00000000-0005-0000-0000-0000E33C0000}"/>
    <cellStyle name="Percent 4 17" xfId="10242" xr:uid="{00000000-0005-0000-0000-0000E43C0000}"/>
    <cellStyle name="Percent 4 17 2" xfId="10243" xr:uid="{00000000-0005-0000-0000-0000E53C0000}"/>
    <cellStyle name="Percent 4 18" xfId="10244" xr:uid="{00000000-0005-0000-0000-0000E63C0000}"/>
    <cellStyle name="Percent 4 18 2" xfId="10245" xr:uid="{00000000-0005-0000-0000-0000E73C0000}"/>
    <cellStyle name="Percent 4 19" xfId="10246" xr:uid="{00000000-0005-0000-0000-0000E83C0000}"/>
    <cellStyle name="Percent 4 19 2" xfId="10247" xr:uid="{00000000-0005-0000-0000-0000E93C0000}"/>
    <cellStyle name="Percent 4 2" xfId="10248" xr:uid="{00000000-0005-0000-0000-0000EA3C0000}"/>
    <cellStyle name="Percent 4 2 2" xfId="10249" xr:uid="{00000000-0005-0000-0000-0000EB3C0000}"/>
    <cellStyle name="Percent 4 2 2 2" xfId="10250" xr:uid="{00000000-0005-0000-0000-0000EC3C0000}"/>
    <cellStyle name="Percent 4 2 2 3" xfId="16599" xr:uid="{00000000-0005-0000-0000-0000ED3C0000}"/>
    <cellStyle name="Percent 4 2 3" xfId="10251" xr:uid="{00000000-0005-0000-0000-0000EE3C0000}"/>
    <cellStyle name="Percent 4 2 3 2" xfId="10252" xr:uid="{00000000-0005-0000-0000-0000EF3C0000}"/>
    <cellStyle name="Percent 4 2 4" xfId="10253" xr:uid="{00000000-0005-0000-0000-0000F03C0000}"/>
    <cellStyle name="Percent 4 20" xfId="10254" xr:uid="{00000000-0005-0000-0000-0000F13C0000}"/>
    <cellStyle name="Percent 4 20 2" xfId="10255" xr:uid="{00000000-0005-0000-0000-0000F23C0000}"/>
    <cellStyle name="Percent 4 21" xfId="10256" xr:uid="{00000000-0005-0000-0000-0000F33C0000}"/>
    <cellStyle name="Percent 4 21 2" xfId="10257" xr:uid="{00000000-0005-0000-0000-0000F43C0000}"/>
    <cellStyle name="Percent 4 22" xfId="10258" xr:uid="{00000000-0005-0000-0000-0000F53C0000}"/>
    <cellStyle name="Percent 4 22 2" xfId="10259" xr:uid="{00000000-0005-0000-0000-0000F63C0000}"/>
    <cellStyle name="Percent 4 23" xfId="10260" xr:uid="{00000000-0005-0000-0000-0000F73C0000}"/>
    <cellStyle name="Percent 4 23 2" xfId="10261" xr:uid="{00000000-0005-0000-0000-0000F83C0000}"/>
    <cellStyle name="Percent 4 24" xfId="10262" xr:uid="{00000000-0005-0000-0000-0000F93C0000}"/>
    <cellStyle name="Percent 4 24 2" xfId="10263" xr:uid="{00000000-0005-0000-0000-0000FA3C0000}"/>
    <cellStyle name="Percent 4 25" xfId="10264" xr:uid="{00000000-0005-0000-0000-0000FB3C0000}"/>
    <cellStyle name="Percent 4 25 2" xfId="10265" xr:uid="{00000000-0005-0000-0000-0000FC3C0000}"/>
    <cellStyle name="Percent 4 26" xfId="10266" xr:uid="{00000000-0005-0000-0000-0000FD3C0000}"/>
    <cellStyle name="Percent 4 26 2" xfId="10267" xr:uid="{00000000-0005-0000-0000-0000FE3C0000}"/>
    <cellStyle name="Percent 4 27" xfId="10268" xr:uid="{00000000-0005-0000-0000-0000FF3C0000}"/>
    <cellStyle name="Percent 4 27 2" xfId="10269" xr:uid="{00000000-0005-0000-0000-0000003D0000}"/>
    <cellStyle name="Percent 4 28" xfId="10270" xr:uid="{00000000-0005-0000-0000-0000013D0000}"/>
    <cellStyle name="Percent 4 28 2" xfId="10271" xr:uid="{00000000-0005-0000-0000-0000023D0000}"/>
    <cellStyle name="Percent 4 29" xfId="10272" xr:uid="{00000000-0005-0000-0000-0000033D0000}"/>
    <cellStyle name="Percent 4 29 2" xfId="10273" xr:uid="{00000000-0005-0000-0000-0000043D0000}"/>
    <cellStyle name="Percent 4 3" xfId="10274" xr:uid="{00000000-0005-0000-0000-0000053D0000}"/>
    <cellStyle name="Percent 4 3 2" xfId="10275" xr:uid="{00000000-0005-0000-0000-0000063D0000}"/>
    <cellStyle name="Percent 4 3 2 2" xfId="10276" xr:uid="{00000000-0005-0000-0000-0000073D0000}"/>
    <cellStyle name="Percent 4 3 3" xfId="10277" xr:uid="{00000000-0005-0000-0000-0000083D0000}"/>
    <cellStyle name="Percent 4 30" xfId="10278" xr:uid="{00000000-0005-0000-0000-0000093D0000}"/>
    <cellStyle name="Percent 4 30 2" xfId="10279" xr:uid="{00000000-0005-0000-0000-00000A3D0000}"/>
    <cellStyle name="Percent 4 31" xfId="10280" xr:uid="{00000000-0005-0000-0000-00000B3D0000}"/>
    <cellStyle name="Percent 4 31 2" xfId="10281" xr:uid="{00000000-0005-0000-0000-00000C3D0000}"/>
    <cellStyle name="Percent 4 32" xfId="10282" xr:uid="{00000000-0005-0000-0000-00000D3D0000}"/>
    <cellStyle name="Percent 4 32 2" xfId="10283" xr:uid="{00000000-0005-0000-0000-00000E3D0000}"/>
    <cellStyle name="Percent 4 33" xfId="10284" xr:uid="{00000000-0005-0000-0000-00000F3D0000}"/>
    <cellStyle name="Percent 4 33 2" xfId="10285" xr:uid="{00000000-0005-0000-0000-0000103D0000}"/>
    <cellStyle name="Percent 4 34" xfId="10286" xr:uid="{00000000-0005-0000-0000-0000113D0000}"/>
    <cellStyle name="Percent 4 34 2" xfId="10287" xr:uid="{00000000-0005-0000-0000-0000123D0000}"/>
    <cellStyle name="Percent 4 35" xfId="10288" xr:uid="{00000000-0005-0000-0000-0000133D0000}"/>
    <cellStyle name="Percent 4 35 2" xfId="10289" xr:uid="{00000000-0005-0000-0000-0000143D0000}"/>
    <cellStyle name="Percent 4 36" xfId="10290" xr:uid="{00000000-0005-0000-0000-0000153D0000}"/>
    <cellStyle name="Percent 4 36 2" xfId="10291" xr:uid="{00000000-0005-0000-0000-0000163D0000}"/>
    <cellStyle name="Percent 4 37" xfId="10292" xr:uid="{00000000-0005-0000-0000-0000173D0000}"/>
    <cellStyle name="Percent 4 37 2" xfId="10293" xr:uid="{00000000-0005-0000-0000-0000183D0000}"/>
    <cellStyle name="Percent 4 38" xfId="10294" xr:uid="{00000000-0005-0000-0000-0000193D0000}"/>
    <cellStyle name="Percent 4 38 2" xfId="10295" xr:uid="{00000000-0005-0000-0000-00001A3D0000}"/>
    <cellStyle name="Percent 4 39" xfId="10296" xr:uid="{00000000-0005-0000-0000-00001B3D0000}"/>
    <cellStyle name="Percent 4 39 2" xfId="10297" xr:uid="{00000000-0005-0000-0000-00001C3D0000}"/>
    <cellStyle name="Percent 4 4" xfId="10298" xr:uid="{00000000-0005-0000-0000-00001D3D0000}"/>
    <cellStyle name="Percent 4 4 2" xfId="10299" xr:uid="{00000000-0005-0000-0000-00001E3D0000}"/>
    <cellStyle name="Percent 4 40" xfId="10300" xr:uid="{00000000-0005-0000-0000-00001F3D0000}"/>
    <cellStyle name="Percent 4 40 2" xfId="10301" xr:uid="{00000000-0005-0000-0000-0000203D0000}"/>
    <cellStyle name="Percent 4 41" xfId="10302" xr:uid="{00000000-0005-0000-0000-0000213D0000}"/>
    <cellStyle name="Percent 4 41 2" xfId="10303" xr:uid="{00000000-0005-0000-0000-0000223D0000}"/>
    <cellStyle name="Percent 4 42" xfId="10304" xr:uid="{00000000-0005-0000-0000-0000233D0000}"/>
    <cellStyle name="Percent 4 42 2" xfId="10305" xr:uid="{00000000-0005-0000-0000-0000243D0000}"/>
    <cellStyle name="Percent 4 43" xfId="10306" xr:uid="{00000000-0005-0000-0000-0000253D0000}"/>
    <cellStyle name="Percent 4 43 2" xfId="10307" xr:uid="{00000000-0005-0000-0000-0000263D0000}"/>
    <cellStyle name="Percent 4 44" xfId="10308" xr:uid="{00000000-0005-0000-0000-0000273D0000}"/>
    <cellStyle name="Percent 4 44 2" xfId="10309" xr:uid="{00000000-0005-0000-0000-0000283D0000}"/>
    <cellStyle name="Percent 4 45" xfId="10310" xr:uid="{00000000-0005-0000-0000-0000293D0000}"/>
    <cellStyle name="Percent 4 45 2" xfId="10311" xr:uid="{00000000-0005-0000-0000-00002A3D0000}"/>
    <cellStyle name="Percent 4 46" xfId="10312" xr:uid="{00000000-0005-0000-0000-00002B3D0000}"/>
    <cellStyle name="Percent 4 46 2" xfId="10313" xr:uid="{00000000-0005-0000-0000-00002C3D0000}"/>
    <cellStyle name="Percent 4 47" xfId="10314" xr:uid="{00000000-0005-0000-0000-00002D3D0000}"/>
    <cellStyle name="Percent 4 47 2" xfId="10315" xr:uid="{00000000-0005-0000-0000-00002E3D0000}"/>
    <cellStyle name="Percent 4 48" xfId="10316" xr:uid="{00000000-0005-0000-0000-00002F3D0000}"/>
    <cellStyle name="Percent 4 48 2" xfId="10317" xr:uid="{00000000-0005-0000-0000-0000303D0000}"/>
    <cellStyle name="Percent 4 49" xfId="10318" xr:uid="{00000000-0005-0000-0000-0000313D0000}"/>
    <cellStyle name="Percent 4 49 2" xfId="10319" xr:uid="{00000000-0005-0000-0000-0000323D0000}"/>
    <cellStyle name="Percent 4 5" xfId="10320" xr:uid="{00000000-0005-0000-0000-0000333D0000}"/>
    <cellStyle name="Percent 4 5 2" xfId="10321" xr:uid="{00000000-0005-0000-0000-0000343D0000}"/>
    <cellStyle name="Percent 4 50" xfId="10322" xr:uid="{00000000-0005-0000-0000-0000353D0000}"/>
    <cellStyle name="Percent 4 50 2" xfId="10323" xr:uid="{00000000-0005-0000-0000-0000363D0000}"/>
    <cellStyle name="Percent 4 51" xfId="10324" xr:uid="{00000000-0005-0000-0000-0000373D0000}"/>
    <cellStyle name="Percent 4 51 2" xfId="10325" xr:uid="{00000000-0005-0000-0000-0000383D0000}"/>
    <cellStyle name="Percent 4 52" xfId="10326" xr:uid="{00000000-0005-0000-0000-0000393D0000}"/>
    <cellStyle name="Percent 4 52 2" xfId="10327" xr:uid="{00000000-0005-0000-0000-00003A3D0000}"/>
    <cellStyle name="Percent 4 53" xfId="10328" xr:uid="{00000000-0005-0000-0000-00003B3D0000}"/>
    <cellStyle name="Percent 4 53 2" xfId="10329" xr:uid="{00000000-0005-0000-0000-00003C3D0000}"/>
    <cellStyle name="Percent 4 54" xfId="10330" xr:uid="{00000000-0005-0000-0000-00003D3D0000}"/>
    <cellStyle name="Percent 4 54 2" xfId="10331" xr:uid="{00000000-0005-0000-0000-00003E3D0000}"/>
    <cellStyle name="Percent 4 55" xfId="10332" xr:uid="{00000000-0005-0000-0000-00003F3D0000}"/>
    <cellStyle name="Percent 4 55 2" xfId="10333" xr:uid="{00000000-0005-0000-0000-0000403D0000}"/>
    <cellStyle name="Percent 4 56" xfId="10334" xr:uid="{00000000-0005-0000-0000-0000413D0000}"/>
    <cellStyle name="Percent 4 56 2" xfId="10335" xr:uid="{00000000-0005-0000-0000-0000423D0000}"/>
    <cellStyle name="Percent 4 57" xfId="10336" xr:uid="{00000000-0005-0000-0000-0000433D0000}"/>
    <cellStyle name="Percent 4 57 2" xfId="10337" xr:uid="{00000000-0005-0000-0000-0000443D0000}"/>
    <cellStyle name="Percent 4 58" xfId="10338" xr:uid="{00000000-0005-0000-0000-0000453D0000}"/>
    <cellStyle name="Percent 4 58 2" xfId="10339" xr:uid="{00000000-0005-0000-0000-0000463D0000}"/>
    <cellStyle name="Percent 4 59" xfId="10340" xr:uid="{00000000-0005-0000-0000-0000473D0000}"/>
    <cellStyle name="Percent 4 59 2" xfId="10341" xr:uid="{00000000-0005-0000-0000-0000483D0000}"/>
    <cellStyle name="Percent 4 6" xfId="10342" xr:uid="{00000000-0005-0000-0000-0000493D0000}"/>
    <cellStyle name="Percent 4 6 2" xfId="10343" xr:uid="{00000000-0005-0000-0000-00004A3D0000}"/>
    <cellStyle name="Percent 4 60" xfId="10344" xr:uid="{00000000-0005-0000-0000-00004B3D0000}"/>
    <cellStyle name="Percent 4 60 2" xfId="10345" xr:uid="{00000000-0005-0000-0000-00004C3D0000}"/>
    <cellStyle name="Percent 4 61" xfId="10346" xr:uid="{00000000-0005-0000-0000-00004D3D0000}"/>
    <cellStyle name="Percent 4 61 2" xfId="10347" xr:uid="{00000000-0005-0000-0000-00004E3D0000}"/>
    <cellStyle name="Percent 4 62" xfId="10348" xr:uid="{00000000-0005-0000-0000-00004F3D0000}"/>
    <cellStyle name="Percent 4 7" xfId="10349" xr:uid="{00000000-0005-0000-0000-0000503D0000}"/>
    <cellStyle name="Percent 4 7 2" xfId="10350" xr:uid="{00000000-0005-0000-0000-0000513D0000}"/>
    <cellStyle name="Percent 4 8" xfId="10351" xr:uid="{00000000-0005-0000-0000-0000523D0000}"/>
    <cellStyle name="Percent 4 8 2" xfId="10352" xr:uid="{00000000-0005-0000-0000-0000533D0000}"/>
    <cellStyle name="Percent 4 9" xfId="10353" xr:uid="{00000000-0005-0000-0000-0000543D0000}"/>
    <cellStyle name="Percent 4 9 2" xfId="10354" xr:uid="{00000000-0005-0000-0000-0000553D0000}"/>
    <cellStyle name="Percent 40" xfId="10355" xr:uid="{00000000-0005-0000-0000-0000563D0000}"/>
    <cellStyle name="Percent 40 2" xfId="10356" xr:uid="{00000000-0005-0000-0000-0000573D0000}"/>
    <cellStyle name="Percent 41" xfId="10357" xr:uid="{00000000-0005-0000-0000-0000583D0000}"/>
    <cellStyle name="Percent 41 2" xfId="10358" xr:uid="{00000000-0005-0000-0000-0000593D0000}"/>
    <cellStyle name="Percent 42" xfId="10359" xr:uid="{00000000-0005-0000-0000-00005A3D0000}"/>
    <cellStyle name="Percent 42 2" xfId="10360" xr:uid="{00000000-0005-0000-0000-00005B3D0000}"/>
    <cellStyle name="Percent 43" xfId="10361" xr:uid="{00000000-0005-0000-0000-00005C3D0000}"/>
    <cellStyle name="Percent 43 2" xfId="10362" xr:uid="{00000000-0005-0000-0000-00005D3D0000}"/>
    <cellStyle name="Percent 44" xfId="10363" xr:uid="{00000000-0005-0000-0000-00005E3D0000}"/>
    <cellStyle name="Percent 44 2" xfId="10364" xr:uid="{00000000-0005-0000-0000-00005F3D0000}"/>
    <cellStyle name="Percent 44 2 2" xfId="10365" xr:uid="{00000000-0005-0000-0000-0000603D0000}"/>
    <cellStyle name="Percent 44 3" xfId="10366" xr:uid="{00000000-0005-0000-0000-0000613D0000}"/>
    <cellStyle name="Percent 45" xfId="10367" xr:uid="{00000000-0005-0000-0000-0000623D0000}"/>
    <cellStyle name="Percent 45 2" xfId="10368" xr:uid="{00000000-0005-0000-0000-0000633D0000}"/>
    <cellStyle name="Percent 46" xfId="10369" xr:uid="{00000000-0005-0000-0000-0000643D0000}"/>
    <cellStyle name="Percent 46 2" xfId="10370" xr:uid="{00000000-0005-0000-0000-0000653D0000}"/>
    <cellStyle name="Percent 46 2 2" xfId="10371" xr:uid="{00000000-0005-0000-0000-0000663D0000}"/>
    <cellStyle name="Percent 46 3" xfId="10372" xr:uid="{00000000-0005-0000-0000-0000673D0000}"/>
    <cellStyle name="Percent 47" xfId="10373" xr:uid="{00000000-0005-0000-0000-0000683D0000}"/>
    <cellStyle name="Percent 47 2" xfId="10374" xr:uid="{00000000-0005-0000-0000-0000693D0000}"/>
    <cellStyle name="Percent 48" xfId="10375" xr:uid="{00000000-0005-0000-0000-00006A3D0000}"/>
    <cellStyle name="Percent 48 2" xfId="10376" xr:uid="{00000000-0005-0000-0000-00006B3D0000}"/>
    <cellStyle name="Percent 49" xfId="10377" xr:uid="{00000000-0005-0000-0000-00006C3D0000}"/>
    <cellStyle name="Percent 49 2" xfId="10378" xr:uid="{00000000-0005-0000-0000-00006D3D0000}"/>
    <cellStyle name="Percent 5" xfId="68" xr:uid="{00000000-0005-0000-0000-00006E3D0000}"/>
    <cellStyle name="Percent 5 10" xfId="10379" xr:uid="{00000000-0005-0000-0000-00006F3D0000}"/>
    <cellStyle name="Percent 5 10 2" xfId="10380" xr:uid="{00000000-0005-0000-0000-0000703D0000}"/>
    <cellStyle name="Percent 5 11" xfId="10381" xr:uid="{00000000-0005-0000-0000-0000713D0000}"/>
    <cellStyle name="Percent 5 11 2" xfId="10382" xr:uid="{00000000-0005-0000-0000-0000723D0000}"/>
    <cellStyle name="Percent 5 11 2 2" xfId="10383" xr:uid="{00000000-0005-0000-0000-0000733D0000}"/>
    <cellStyle name="Percent 5 11 3" xfId="10384" xr:uid="{00000000-0005-0000-0000-0000743D0000}"/>
    <cellStyle name="Percent 5 12" xfId="10385" xr:uid="{00000000-0005-0000-0000-0000753D0000}"/>
    <cellStyle name="Percent 5 12 2" xfId="10386" xr:uid="{00000000-0005-0000-0000-0000763D0000}"/>
    <cellStyle name="Percent 5 12 2 2" xfId="10387" xr:uid="{00000000-0005-0000-0000-0000773D0000}"/>
    <cellStyle name="Percent 5 12 3" xfId="10388" xr:uid="{00000000-0005-0000-0000-0000783D0000}"/>
    <cellStyle name="Percent 5 13" xfId="10389" xr:uid="{00000000-0005-0000-0000-0000793D0000}"/>
    <cellStyle name="Percent 5 13 2" xfId="10390" xr:uid="{00000000-0005-0000-0000-00007A3D0000}"/>
    <cellStyle name="Percent 5 13 2 2" xfId="10391" xr:uid="{00000000-0005-0000-0000-00007B3D0000}"/>
    <cellStyle name="Percent 5 13 3" xfId="10392" xr:uid="{00000000-0005-0000-0000-00007C3D0000}"/>
    <cellStyle name="Percent 5 14" xfId="10393" xr:uid="{00000000-0005-0000-0000-00007D3D0000}"/>
    <cellStyle name="Percent 5 14 2" xfId="10394" xr:uid="{00000000-0005-0000-0000-00007E3D0000}"/>
    <cellStyle name="Percent 5 14 2 2" xfId="10395" xr:uid="{00000000-0005-0000-0000-00007F3D0000}"/>
    <cellStyle name="Percent 5 14 3" xfId="10396" xr:uid="{00000000-0005-0000-0000-0000803D0000}"/>
    <cellStyle name="Percent 5 15" xfId="10397" xr:uid="{00000000-0005-0000-0000-0000813D0000}"/>
    <cellStyle name="Percent 5 15 2" xfId="10398" xr:uid="{00000000-0005-0000-0000-0000823D0000}"/>
    <cellStyle name="Percent 5 15 2 2" xfId="10399" xr:uid="{00000000-0005-0000-0000-0000833D0000}"/>
    <cellStyle name="Percent 5 15 3" xfId="10400" xr:uid="{00000000-0005-0000-0000-0000843D0000}"/>
    <cellStyle name="Percent 5 16" xfId="10401" xr:uid="{00000000-0005-0000-0000-0000853D0000}"/>
    <cellStyle name="Percent 5 16 2" xfId="10402" xr:uid="{00000000-0005-0000-0000-0000863D0000}"/>
    <cellStyle name="Percent 5 17" xfId="10403" xr:uid="{00000000-0005-0000-0000-0000873D0000}"/>
    <cellStyle name="Percent 5 17 2" xfId="10404" xr:uid="{00000000-0005-0000-0000-0000883D0000}"/>
    <cellStyle name="Percent 5 18" xfId="10405" xr:uid="{00000000-0005-0000-0000-0000893D0000}"/>
    <cellStyle name="Percent 5 18 2" xfId="10406" xr:uid="{00000000-0005-0000-0000-00008A3D0000}"/>
    <cellStyle name="Percent 5 19" xfId="10407" xr:uid="{00000000-0005-0000-0000-00008B3D0000}"/>
    <cellStyle name="Percent 5 19 2" xfId="10408" xr:uid="{00000000-0005-0000-0000-00008C3D0000}"/>
    <cellStyle name="Percent 5 2" xfId="10409" xr:uid="{00000000-0005-0000-0000-00008D3D0000}"/>
    <cellStyle name="Percent 5 2 10" xfId="10410" xr:uid="{00000000-0005-0000-0000-00008E3D0000}"/>
    <cellStyle name="Percent 5 2 10 2" xfId="10411" xr:uid="{00000000-0005-0000-0000-00008F3D0000}"/>
    <cellStyle name="Percent 5 2 11" xfId="10412" xr:uid="{00000000-0005-0000-0000-0000903D0000}"/>
    <cellStyle name="Percent 5 2 11 2" xfId="10413" xr:uid="{00000000-0005-0000-0000-0000913D0000}"/>
    <cellStyle name="Percent 5 2 12" xfId="10414" xr:uid="{00000000-0005-0000-0000-0000923D0000}"/>
    <cellStyle name="Percent 5 2 12 2" xfId="10415" xr:uid="{00000000-0005-0000-0000-0000933D0000}"/>
    <cellStyle name="Percent 5 2 13" xfId="10416" xr:uid="{00000000-0005-0000-0000-0000943D0000}"/>
    <cellStyle name="Percent 5 2 13 2" xfId="10417" xr:uid="{00000000-0005-0000-0000-0000953D0000}"/>
    <cellStyle name="Percent 5 2 14" xfId="10418" xr:uid="{00000000-0005-0000-0000-0000963D0000}"/>
    <cellStyle name="Percent 5 2 14 2" xfId="10419" xr:uid="{00000000-0005-0000-0000-0000973D0000}"/>
    <cellStyle name="Percent 5 2 15" xfId="10420" xr:uid="{00000000-0005-0000-0000-0000983D0000}"/>
    <cellStyle name="Percent 5 2 15 2" xfId="10421" xr:uid="{00000000-0005-0000-0000-0000993D0000}"/>
    <cellStyle name="Percent 5 2 16" xfId="10422" xr:uid="{00000000-0005-0000-0000-00009A3D0000}"/>
    <cellStyle name="Percent 5 2 16 2" xfId="10423" xr:uid="{00000000-0005-0000-0000-00009B3D0000}"/>
    <cellStyle name="Percent 5 2 17" xfId="10424" xr:uid="{00000000-0005-0000-0000-00009C3D0000}"/>
    <cellStyle name="Percent 5 2 17 2" xfId="10425" xr:uid="{00000000-0005-0000-0000-00009D3D0000}"/>
    <cellStyle name="Percent 5 2 17 3" xfId="16600" xr:uid="{00000000-0005-0000-0000-00009E3D0000}"/>
    <cellStyle name="Percent 5 2 18" xfId="10426" xr:uid="{00000000-0005-0000-0000-00009F3D0000}"/>
    <cellStyle name="Percent 5 2 19" xfId="16601" xr:uid="{00000000-0005-0000-0000-0000A03D0000}"/>
    <cellStyle name="Percent 5 2 2" xfId="10427" xr:uid="{00000000-0005-0000-0000-0000A13D0000}"/>
    <cellStyle name="Percent 5 2 2 10" xfId="10428" xr:uid="{00000000-0005-0000-0000-0000A23D0000}"/>
    <cellStyle name="Percent 5 2 2 10 2" xfId="10429" xr:uid="{00000000-0005-0000-0000-0000A33D0000}"/>
    <cellStyle name="Percent 5 2 2 11" xfId="10430" xr:uid="{00000000-0005-0000-0000-0000A43D0000}"/>
    <cellStyle name="Percent 5 2 2 11 2" xfId="10431" xr:uid="{00000000-0005-0000-0000-0000A53D0000}"/>
    <cellStyle name="Percent 5 2 2 12" xfId="10432" xr:uid="{00000000-0005-0000-0000-0000A63D0000}"/>
    <cellStyle name="Percent 5 2 2 12 2" xfId="10433" xr:uid="{00000000-0005-0000-0000-0000A73D0000}"/>
    <cellStyle name="Percent 5 2 2 13" xfId="10434" xr:uid="{00000000-0005-0000-0000-0000A83D0000}"/>
    <cellStyle name="Percent 5 2 2 13 2" xfId="10435" xr:uid="{00000000-0005-0000-0000-0000A93D0000}"/>
    <cellStyle name="Percent 5 2 2 14" xfId="10436" xr:uid="{00000000-0005-0000-0000-0000AA3D0000}"/>
    <cellStyle name="Percent 5 2 2 14 2" xfId="10437" xr:uid="{00000000-0005-0000-0000-0000AB3D0000}"/>
    <cellStyle name="Percent 5 2 2 14 3" xfId="16602" xr:uid="{00000000-0005-0000-0000-0000AC3D0000}"/>
    <cellStyle name="Percent 5 2 2 15" xfId="10438" xr:uid="{00000000-0005-0000-0000-0000AD3D0000}"/>
    <cellStyle name="Percent 5 2 2 16" xfId="16603" xr:uid="{00000000-0005-0000-0000-0000AE3D0000}"/>
    <cellStyle name="Percent 5 2 2 2" xfId="10439" xr:uid="{00000000-0005-0000-0000-0000AF3D0000}"/>
    <cellStyle name="Percent 5 2 2 2 10" xfId="10440" xr:uid="{00000000-0005-0000-0000-0000B03D0000}"/>
    <cellStyle name="Percent 5 2 2 2 10 2" xfId="10441" xr:uid="{00000000-0005-0000-0000-0000B13D0000}"/>
    <cellStyle name="Percent 5 2 2 2 10 2 2" xfId="10442" xr:uid="{00000000-0005-0000-0000-0000B23D0000}"/>
    <cellStyle name="Percent 5 2 2 2 10 2 3" xfId="16604" xr:uid="{00000000-0005-0000-0000-0000B33D0000}"/>
    <cellStyle name="Percent 5 2 2 2 10 3" xfId="10443" xr:uid="{00000000-0005-0000-0000-0000B43D0000}"/>
    <cellStyle name="Percent 5 2 2 2 10 4" xfId="16605" xr:uid="{00000000-0005-0000-0000-0000B53D0000}"/>
    <cellStyle name="Percent 5 2 2 2 11" xfId="10444" xr:uid="{00000000-0005-0000-0000-0000B63D0000}"/>
    <cellStyle name="Percent 5 2 2 2 11 2" xfId="10445" xr:uid="{00000000-0005-0000-0000-0000B73D0000}"/>
    <cellStyle name="Percent 5 2 2 2 11 2 2" xfId="10446" xr:uid="{00000000-0005-0000-0000-0000B83D0000}"/>
    <cellStyle name="Percent 5 2 2 2 11 2 3" xfId="16606" xr:uid="{00000000-0005-0000-0000-0000B93D0000}"/>
    <cellStyle name="Percent 5 2 2 2 11 3" xfId="10447" xr:uid="{00000000-0005-0000-0000-0000BA3D0000}"/>
    <cellStyle name="Percent 5 2 2 2 11 4" xfId="16607" xr:uid="{00000000-0005-0000-0000-0000BB3D0000}"/>
    <cellStyle name="Percent 5 2 2 2 12" xfId="10448" xr:uid="{00000000-0005-0000-0000-0000BC3D0000}"/>
    <cellStyle name="Percent 5 2 2 2 12 2" xfId="10449" xr:uid="{00000000-0005-0000-0000-0000BD3D0000}"/>
    <cellStyle name="Percent 5 2 2 2 12 3" xfId="16608" xr:uid="{00000000-0005-0000-0000-0000BE3D0000}"/>
    <cellStyle name="Percent 5 2 2 2 13" xfId="10450" xr:uid="{00000000-0005-0000-0000-0000BF3D0000}"/>
    <cellStyle name="Percent 5 2 2 2 13 2" xfId="10451" xr:uid="{00000000-0005-0000-0000-0000C03D0000}"/>
    <cellStyle name="Percent 5 2 2 2 13 3" xfId="16609" xr:uid="{00000000-0005-0000-0000-0000C13D0000}"/>
    <cellStyle name="Percent 5 2 2 2 14" xfId="10452" xr:uid="{00000000-0005-0000-0000-0000C23D0000}"/>
    <cellStyle name="Percent 5 2 2 2 14 2" xfId="10453" xr:uid="{00000000-0005-0000-0000-0000C33D0000}"/>
    <cellStyle name="Percent 5 2 2 2 15" xfId="10454" xr:uid="{00000000-0005-0000-0000-0000C43D0000}"/>
    <cellStyle name="Percent 5 2 2 2 16" xfId="16610" xr:uid="{00000000-0005-0000-0000-0000C53D0000}"/>
    <cellStyle name="Percent 5 2 2 2 2" xfId="10455" xr:uid="{00000000-0005-0000-0000-0000C63D0000}"/>
    <cellStyle name="Percent 5 2 2 2 2 2" xfId="10456" xr:uid="{00000000-0005-0000-0000-0000C73D0000}"/>
    <cellStyle name="Percent 5 2 2 2 2 2 2" xfId="10457" xr:uid="{00000000-0005-0000-0000-0000C83D0000}"/>
    <cellStyle name="Percent 5 2 2 2 2 2 3" xfId="16611" xr:uid="{00000000-0005-0000-0000-0000C93D0000}"/>
    <cellStyle name="Percent 5 2 2 2 2 3" xfId="10458" xr:uid="{00000000-0005-0000-0000-0000CA3D0000}"/>
    <cellStyle name="Percent 5 2 2 2 2 3 2" xfId="10459" xr:uid="{00000000-0005-0000-0000-0000CB3D0000}"/>
    <cellStyle name="Percent 5 2 2 2 2 4" xfId="10460" xr:uid="{00000000-0005-0000-0000-0000CC3D0000}"/>
    <cellStyle name="Percent 5 2 2 2 2 5" xfId="16612" xr:uid="{00000000-0005-0000-0000-0000CD3D0000}"/>
    <cellStyle name="Percent 5 2 2 2 3" xfId="10461" xr:uid="{00000000-0005-0000-0000-0000CE3D0000}"/>
    <cellStyle name="Percent 5 2 2 2 3 2" xfId="10462" xr:uid="{00000000-0005-0000-0000-0000CF3D0000}"/>
    <cellStyle name="Percent 5 2 2 2 3 2 2" xfId="10463" xr:uid="{00000000-0005-0000-0000-0000D03D0000}"/>
    <cellStyle name="Percent 5 2 2 2 3 2 3" xfId="16613" xr:uid="{00000000-0005-0000-0000-0000D13D0000}"/>
    <cellStyle name="Percent 5 2 2 2 3 3" xfId="10464" xr:uid="{00000000-0005-0000-0000-0000D23D0000}"/>
    <cellStyle name="Percent 5 2 2 2 3 4" xfId="16614" xr:uid="{00000000-0005-0000-0000-0000D33D0000}"/>
    <cellStyle name="Percent 5 2 2 2 4" xfId="10465" xr:uid="{00000000-0005-0000-0000-0000D43D0000}"/>
    <cellStyle name="Percent 5 2 2 2 4 2" xfId="10466" xr:uid="{00000000-0005-0000-0000-0000D53D0000}"/>
    <cellStyle name="Percent 5 2 2 2 4 2 2" xfId="10467" xr:uid="{00000000-0005-0000-0000-0000D63D0000}"/>
    <cellStyle name="Percent 5 2 2 2 4 2 3" xfId="16615" xr:uid="{00000000-0005-0000-0000-0000D73D0000}"/>
    <cellStyle name="Percent 5 2 2 2 4 3" xfId="10468" xr:uid="{00000000-0005-0000-0000-0000D83D0000}"/>
    <cellStyle name="Percent 5 2 2 2 4 4" xfId="16616" xr:uid="{00000000-0005-0000-0000-0000D93D0000}"/>
    <cellStyle name="Percent 5 2 2 2 5" xfId="10469" xr:uid="{00000000-0005-0000-0000-0000DA3D0000}"/>
    <cellStyle name="Percent 5 2 2 2 5 2" xfId="10470" xr:uid="{00000000-0005-0000-0000-0000DB3D0000}"/>
    <cellStyle name="Percent 5 2 2 2 5 2 2" xfId="10471" xr:uid="{00000000-0005-0000-0000-0000DC3D0000}"/>
    <cellStyle name="Percent 5 2 2 2 5 2 3" xfId="16617" xr:uid="{00000000-0005-0000-0000-0000DD3D0000}"/>
    <cellStyle name="Percent 5 2 2 2 5 3" xfId="10472" xr:uid="{00000000-0005-0000-0000-0000DE3D0000}"/>
    <cellStyle name="Percent 5 2 2 2 5 4" xfId="16618" xr:uid="{00000000-0005-0000-0000-0000DF3D0000}"/>
    <cellStyle name="Percent 5 2 2 2 6" xfId="10473" xr:uid="{00000000-0005-0000-0000-0000E03D0000}"/>
    <cellStyle name="Percent 5 2 2 2 6 2" xfId="10474" xr:uid="{00000000-0005-0000-0000-0000E13D0000}"/>
    <cellStyle name="Percent 5 2 2 2 6 2 2" xfId="10475" xr:uid="{00000000-0005-0000-0000-0000E23D0000}"/>
    <cellStyle name="Percent 5 2 2 2 6 2 3" xfId="16619" xr:uid="{00000000-0005-0000-0000-0000E33D0000}"/>
    <cellStyle name="Percent 5 2 2 2 6 3" xfId="10476" xr:uid="{00000000-0005-0000-0000-0000E43D0000}"/>
    <cellStyle name="Percent 5 2 2 2 6 4" xfId="16620" xr:uid="{00000000-0005-0000-0000-0000E53D0000}"/>
    <cellStyle name="Percent 5 2 2 2 7" xfId="10477" xr:uid="{00000000-0005-0000-0000-0000E63D0000}"/>
    <cellStyle name="Percent 5 2 2 2 7 2" xfId="10478" xr:uid="{00000000-0005-0000-0000-0000E73D0000}"/>
    <cellStyle name="Percent 5 2 2 2 7 2 2" xfId="10479" xr:uid="{00000000-0005-0000-0000-0000E83D0000}"/>
    <cellStyle name="Percent 5 2 2 2 7 2 3" xfId="16621" xr:uid="{00000000-0005-0000-0000-0000E93D0000}"/>
    <cellStyle name="Percent 5 2 2 2 7 3" xfId="10480" xr:uid="{00000000-0005-0000-0000-0000EA3D0000}"/>
    <cellStyle name="Percent 5 2 2 2 7 4" xfId="16622" xr:uid="{00000000-0005-0000-0000-0000EB3D0000}"/>
    <cellStyle name="Percent 5 2 2 2 8" xfId="10481" xr:uid="{00000000-0005-0000-0000-0000EC3D0000}"/>
    <cellStyle name="Percent 5 2 2 2 8 2" xfId="10482" xr:uid="{00000000-0005-0000-0000-0000ED3D0000}"/>
    <cellStyle name="Percent 5 2 2 2 8 2 2" xfId="10483" xr:uid="{00000000-0005-0000-0000-0000EE3D0000}"/>
    <cellStyle name="Percent 5 2 2 2 8 2 3" xfId="16623" xr:uid="{00000000-0005-0000-0000-0000EF3D0000}"/>
    <cellStyle name="Percent 5 2 2 2 8 3" xfId="10484" xr:uid="{00000000-0005-0000-0000-0000F03D0000}"/>
    <cellStyle name="Percent 5 2 2 2 8 4" xfId="16624" xr:uid="{00000000-0005-0000-0000-0000F13D0000}"/>
    <cellStyle name="Percent 5 2 2 2 9" xfId="10485" xr:uid="{00000000-0005-0000-0000-0000F23D0000}"/>
    <cellStyle name="Percent 5 2 2 2 9 2" xfId="10486" xr:uid="{00000000-0005-0000-0000-0000F33D0000}"/>
    <cellStyle name="Percent 5 2 2 2 9 2 2" xfId="10487" xr:uid="{00000000-0005-0000-0000-0000F43D0000}"/>
    <cellStyle name="Percent 5 2 2 2 9 2 3" xfId="16625" xr:uid="{00000000-0005-0000-0000-0000F53D0000}"/>
    <cellStyle name="Percent 5 2 2 2 9 3" xfId="10488" xr:uid="{00000000-0005-0000-0000-0000F63D0000}"/>
    <cellStyle name="Percent 5 2 2 2 9 4" xfId="16626" xr:uid="{00000000-0005-0000-0000-0000F73D0000}"/>
    <cellStyle name="Percent 5 2 2 3" xfId="10489" xr:uid="{00000000-0005-0000-0000-0000F83D0000}"/>
    <cellStyle name="Percent 5 2 2 3 2" xfId="10490" xr:uid="{00000000-0005-0000-0000-0000F93D0000}"/>
    <cellStyle name="Percent 5 2 2 3 2 2" xfId="10491" xr:uid="{00000000-0005-0000-0000-0000FA3D0000}"/>
    <cellStyle name="Percent 5 2 2 3 3" xfId="10492" xr:uid="{00000000-0005-0000-0000-0000FB3D0000}"/>
    <cellStyle name="Percent 5 2 2 4" xfId="10493" xr:uid="{00000000-0005-0000-0000-0000FC3D0000}"/>
    <cellStyle name="Percent 5 2 2 4 2" xfId="10494" xr:uid="{00000000-0005-0000-0000-0000FD3D0000}"/>
    <cellStyle name="Percent 5 2 2 4 2 2" xfId="10495" xr:uid="{00000000-0005-0000-0000-0000FE3D0000}"/>
    <cellStyle name="Percent 5 2 2 4 3" xfId="10496" xr:uid="{00000000-0005-0000-0000-0000FF3D0000}"/>
    <cellStyle name="Percent 5 2 2 5" xfId="10497" xr:uid="{00000000-0005-0000-0000-0000003E0000}"/>
    <cellStyle name="Percent 5 2 2 5 2" xfId="10498" xr:uid="{00000000-0005-0000-0000-0000013E0000}"/>
    <cellStyle name="Percent 5 2 2 5 2 2" xfId="10499" xr:uid="{00000000-0005-0000-0000-0000023E0000}"/>
    <cellStyle name="Percent 5 2 2 5 3" xfId="10500" xr:uid="{00000000-0005-0000-0000-0000033E0000}"/>
    <cellStyle name="Percent 5 2 2 6" xfId="10501" xr:uid="{00000000-0005-0000-0000-0000043E0000}"/>
    <cellStyle name="Percent 5 2 2 6 2" xfId="10502" xr:uid="{00000000-0005-0000-0000-0000053E0000}"/>
    <cellStyle name="Percent 5 2 2 6 2 2" xfId="10503" xr:uid="{00000000-0005-0000-0000-0000063E0000}"/>
    <cellStyle name="Percent 5 2 2 6 3" xfId="10504" xr:uid="{00000000-0005-0000-0000-0000073E0000}"/>
    <cellStyle name="Percent 5 2 2 7" xfId="10505" xr:uid="{00000000-0005-0000-0000-0000083E0000}"/>
    <cellStyle name="Percent 5 2 2 7 2" xfId="10506" xr:uid="{00000000-0005-0000-0000-0000093E0000}"/>
    <cellStyle name="Percent 5 2 2 7 2 2" xfId="10507" xr:uid="{00000000-0005-0000-0000-00000A3E0000}"/>
    <cellStyle name="Percent 5 2 2 7 3" xfId="10508" xr:uid="{00000000-0005-0000-0000-00000B3E0000}"/>
    <cellStyle name="Percent 5 2 2 8" xfId="10509" xr:uid="{00000000-0005-0000-0000-00000C3E0000}"/>
    <cellStyle name="Percent 5 2 2 8 2" xfId="10510" xr:uid="{00000000-0005-0000-0000-00000D3E0000}"/>
    <cellStyle name="Percent 5 2 2 8 2 2" xfId="10511" xr:uid="{00000000-0005-0000-0000-00000E3E0000}"/>
    <cellStyle name="Percent 5 2 2 8 3" xfId="10512" xr:uid="{00000000-0005-0000-0000-00000F3E0000}"/>
    <cellStyle name="Percent 5 2 2 9" xfId="10513" xr:uid="{00000000-0005-0000-0000-0000103E0000}"/>
    <cellStyle name="Percent 5 2 2 9 2" xfId="10514" xr:uid="{00000000-0005-0000-0000-0000113E0000}"/>
    <cellStyle name="Percent 5 2 2 9 2 2" xfId="10515" xr:uid="{00000000-0005-0000-0000-0000123E0000}"/>
    <cellStyle name="Percent 5 2 2 9 3" xfId="10516" xr:uid="{00000000-0005-0000-0000-0000133E0000}"/>
    <cellStyle name="Percent 5 2 3" xfId="10517" xr:uid="{00000000-0005-0000-0000-0000143E0000}"/>
    <cellStyle name="Percent 5 2 3 2" xfId="10518" xr:uid="{00000000-0005-0000-0000-0000153E0000}"/>
    <cellStyle name="Percent 5 2 3 2 2" xfId="10519" xr:uid="{00000000-0005-0000-0000-0000163E0000}"/>
    <cellStyle name="Percent 5 2 3 2 2 2" xfId="10520" xr:uid="{00000000-0005-0000-0000-0000173E0000}"/>
    <cellStyle name="Percent 5 2 3 2 2 3" xfId="16627" xr:uid="{00000000-0005-0000-0000-0000183E0000}"/>
    <cellStyle name="Percent 5 2 3 2 3" xfId="10521" xr:uid="{00000000-0005-0000-0000-0000193E0000}"/>
    <cellStyle name="Percent 5 2 3 3" xfId="10522" xr:uid="{00000000-0005-0000-0000-00001A3E0000}"/>
    <cellStyle name="Percent 5 2 3 3 2" xfId="10523" xr:uid="{00000000-0005-0000-0000-00001B3E0000}"/>
    <cellStyle name="Percent 5 2 3 3 3" xfId="16628" xr:uid="{00000000-0005-0000-0000-00001C3E0000}"/>
    <cellStyle name="Percent 5 2 3 4" xfId="10524" xr:uid="{00000000-0005-0000-0000-00001D3E0000}"/>
    <cellStyle name="Percent 5 2 4" xfId="10525" xr:uid="{00000000-0005-0000-0000-00001E3E0000}"/>
    <cellStyle name="Percent 5 2 4 2" xfId="10526" xr:uid="{00000000-0005-0000-0000-00001F3E0000}"/>
    <cellStyle name="Percent 5 2 4 2 2" xfId="10527" xr:uid="{00000000-0005-0000-0000-0000203E0000}"/>
    <cellStyle name="Percent 5 2 4 2 3" xfId="16629" xr:uid="{00000000-0005-0000-0000-0000213E0000}"/>
    <cellStyle name="Percent 5 2 4 3" xfId="10528" xr:uid="{00000000-0005-0000-0000-0000223E0000}"/>
    <cellStyle name="Percent 5 2 4 3 2" xfId="10529" xr:uid="{00000000-0005-0000-0000-0000233E0000}"/>
    <cellStyle name="Percent 5 2 4 3 3" xfId="16630" xr:uid="{00000000-0005-0000-0000-0000243E0000}"/>
    <cellStyle name="Percent 5 2 4 4" xfId="10530" xr:uid="{00000000-0005-0000-0000-0000253E0000}"/>
    <cellStyle name="Percent 5 2 4 5" xfId="16631" xr:uid="{00000000-0005-0000-0000-0000263E0000}"/>
    <cellStyle name="Percent 5 2 5" xfId="10531" xr:uid="{00000000-0005-0000-0000-0000273E0000}"/>
    <cellStyle name="Percent 5 2 5 2" xfId="10532" xr:uid="{00000000-0005-0000-0000-0000283E0000}"/>
    <cellStyle name="Percent 5 2 5 2 2" xfId="10533" xr:uid="{00000000-0005-0000-0000-0000293E0000}"/>
    <cellStyle name="Percent 5 2 5 2 3" xfId="16632" xr:uid="{00000000-0005-0000-0000-00002A3E0000}"/>
    <cellStyle name="Percent 5 2 5 3" xfId="10534" xr:uid="{00000000-0005-0000-0000-00002B3E0000}"/>
    <cellStyle name="Percent 5 2 5 4" xfId="16633" xr:uid="{00000000-0005-0000-0000-00002C3E0000}"/>
    <cellStyle name="Percent 5 2 6" xfId="10535" xr:uid="{00000000-0005-0000-0000-00002D3E0000}"/>
    <cellStyle name="Percent 5 2 6 2" xfId="10536" xr:uid="{00000000-0005-0000-0000-00002E3E0000}"/>
    <cellStyle name="Percent 5 2 7" xfId="10537" xr:uid="{00000000-0005-0000-0000-00002F3E0000}"/>
    <cellStyle name="Percent 5 2 7 2" xfId="10538" xr:uid="{00000000-0005-0000-0000-0000303E0000}"/>
    <cellStyle name="Percent 5 2 8" xfId="10539" xr:uid="{00000000-0005-0000-0000-0000313E0000}"/>
    <cellStyle name="Percent 5 2 8 2" xfId="10540" xr:uid="{00000000-0005-0000-0000-0000323E0000}"/>
    <cellStyle name="Percent 5 2 9" xfId="10541" xr:uid="{00000000-0005-0000-0000-0000333E0000}"/>
    <cellStyle name="Percent 5 2 9 2" xfId="10542" xr:uid="{00000000-0005-0000-0000-0000343E0000}"/>
    <cellStyle name="Percent 5 20" xfId="10543" xr:uid="{00000000-0005-0000-0000-0000353E0000}"/>
    <cellStyle name="Percent 5 20 2" xfId="10544" xr:uid="{00000000-0005-0000-0000-0000363E0000}"/>
    <cellStyle name="Percent 5 21" xfId="10545" xr:uid="{00000000-0005-0000-0000-0000373E0000}"/>
    <cellStyle name="Percent 5 21 2" xfId="10546" xr:uid="{00000000-0005-0000-0000-0000383E0000}"/>
    <cellStyle name="Percent 5 22" xfId="10547" xr:uid="{00000000-0005-0000-0000-0000393E0000}"/>
    <cellStyle name="Percent 5 22 2" xfId="10548" xr:uid="{00000000-0005-0000-0000-00003A3E0000}"/>
    <cellStyle name="Percent 5 23" xfId="10549" xr:uid="{00000000-0005-0000-0000-00003B3E0000}"/>
    <cellStyle name="Percent 5 23 2" xfId="10550" xr:uid="{00000000-0005-0000-0000-00003C3E0000}"/>
    <cellStyle name="Percent 5 24" xfId="10551" xr:uid="{00000000-0005-0000-0000-00003D3E0000}"/>
    <cellStyle name="Percent 5 24 2" xfId="10552" xr:uid="{00000000-0005-0000-0000-00003E3E0000}"/>
    <cellStyle name="Percent 5 25" xfId="10553" xr:uid="{00000000-0005-0000-0000-00003F3E0000}"/>
    <cellStyle name="Percent 5 25 2" xfId="10554" xr:uid="{00000000-0005-0000-0000-0000403E0000}"/>
    <cellStyle name="Percent 5 26" xfId="10555" xr:uid="{00000000-0005-0000-0000-0000413E0000}"/>
    <cellStyle name="Percent 5 26 2" xfId="10556" xr:uid="{00000000-0005-0000-0000-0000423E0000}"/>
    <cellStyle name="Percent 5 27" xfId="10557" xr:uid="{00000000-0005-0000-0000-0000433E0000}"/>
    <cellStyle name="Percent 5 27 2" xfId="10558" xr:uid="{00000000-0005-0000-0000-0000443E0000}"/>
    <cellStyle name="Percent 5 28" xfId="10559" xr:uid="{00000000-0005-0000-0000-0000453E0000}"/>
    <cellStyle name="Percent 5 28 2" xfId="10560" xr:uid="{00000000-0005-0000-0000-0000463E0000}"/>
    <cellStyle name="Percent 5 29" xfId="10561" xr:uid="{00000000-0005-0000-0000-0000473E0000}"/>
    <cellStyle name="Percent 5 29 2" xfId="10562" xr:uid="{00000000-0005-0000-0000-0000483E0000}"/>
    <cellStyle name="Percent 5 3" xfId="10563" xr:uid="{00000000-0005-0000-0000-0000493E0000}"/>
    <cellStyle name="Percent 5 3 2" xfId="10564" xr:uid="{00000000-0005-0000-0000-00004A3E0000}"/>
    <cellStyle name="Percent 5 3 2 2" xfId="10565" xr:uid="{00000000-0005-0000-0000-00004B3E0000}"/>
    <cellStyle name="Percent 5 3 2 3" xfId="16634" xr:uid="{00000000-0005-0000-0000-00004C3E0000}"/>
    <cellStyle name="Percent 5 3 3" xfId="10566" xr:uid="{00000000-0005-0000-0000-00004D3E0000}"/>
    <cellStyle name="Percent 5 3 3 2" xfId="10567" xr:uid="{00000000-0005-0000-0000-00004E3E0000}"/>
    <cellStyle name="Percent 5 3 4" xfId="10568" xr:uid="{00000000-0005-0000-0000-00004F3E0000}"/>
    <cellStyle name="Percent 5 3 5" xfId="16635" xr:uid="{00000000-0005-0000-0000-0000503E0000}"/>
    <cellStyle name="Percent 5 30" xfId="10569" xr:uid="{00000000-0005-0000-0000-0000513E0000}"/>
    <cellStyle name="Percent 5 30 2" xfId="10570" xr:uid="{00000000-0005-0000-0000-0000523E0000}"/>
    <cellStyle name="Percent 5 31" xfId="10571" xr:uid="{00000000-0005-0000-0000-0000533E0000}"/>
    <cellStyle name="Percent 5 31 2" xfId="10572" xr:uid="{00000000-0005-0000-0000-0000543E0000}"/>
    <cellStyle name="Percent 5 32" xfId="10573" xr:uid="{00000000-0005-0000-0000-0000553E0000}"/>
    <cellStyle name="Percent 5 32 2" xfId="10574" xr:uid="{00000000-0005-0000-0000-0000563E0000}"/>
    <cellStyle name="Percent 5 33" xfId="10575" xr:uid="{00000000-0005-0000-0000-0000573E0000}"/>
    <cellStyle name="Percent 5 33 2" xfId="10576" xr:uid="{00000000-0005-0000-0000-0000583E0000}"/>
    <cellStyle name="Percent 5 34" xfId="10577" xr:uid="{00000000-0005-0000-0000-0000593E0000}"/>
    <cellStyle name="Percent 5 34 2" xfId="10578" xr:uid="{00000000-0005-0000-0000-00005A3E0000}"/>
    <cellStyle name="Percent 5 35" xfId="10579" xr:uid="{00000000-0005-0000-0000-00005B3E0000}"/>
    <cellStyle name="Percent 5 35 2" xfId="10580" xr:uid="{00000000-0005-0000-0000-00005C3E0000}"/>
    <cellStyle name="Percent 5 36" xfId="10581" xr:uid="{00000000-0005-0000-0000-00005D3E0000}"/>
    <cellStyle name="Percent 5 36 2" xfId="10582" xr:uid="{00000000-0005-0000-0000-00005E3E0000}"/>
    <cellStyle name="Percent 5 37" xfId="10583" xr:uid="{00000000-0005-0000-0000-00005F3E0000}"/>
    <cellStyle name="Percent 5 37 2" xfId="10584" xr:uid="{00000000-0005-0000-0000-0000603E0000}"/>
    <cellStyle name="Percent 5 38" xfId="10585" xr:uid="{00000000-0005-0000-0000-0000613E0000}"/>
    <cellStyle name="Percent 5 38 2" xfId="10586" xr:uid="{00000000-0005-0000-0000-0000623E0000}"/>
    <cellStyle name="Percent 5 39" xfId="10587" xr:uid="{00000000-0005-0000-0000-0000633E0000}"/>
    <cellStyle name="Percent 5 39 2" xfId="10588" xr:uid="{00000000-0005-0000-0000-0000643E0000}"/>
    <cellStyle name="Percent 5 4" xfId="10589" xr:uid="{00000000-0005-0000-0000-0000653E0000}"/>
    <cellStyle name="Percent 5 4 2" xfId="10590" xr:uid="{00000000-0005-0000-0000-0000663E0000}"/>
    <cellStyle name="Percent 5 4 2 2" xfId="10591" xr:uid="{00000000-0005-0000-0000-0000673E0000}"/>
    <cellStyle name="Percent 5 4 3" xfId="10592" xr:uid="{00000000-0005-0000-0000-0000683E0000}"/>
    <cellStyle name="Percent 5 4 4" xfId="16636" xr:uid="{00000000-0005-0000-0000-0000693E0000}"/>
    <cellStyle name="Percent 5 40" xfId="10593" xr:uid="{00000000-0005-0000-0000-00006A3E0000}"/>
    <cellStyle name="Percent 5 40 2" xfId="10594" xr:uid="{00000000-0005-0000-0000-00006B3E0000}"/>
    <cellStyle name="Percent 5 41" xfId="10595" xr:uid="{00000000-0005-0000-0000-00006C3E0000}"/>
    <cellStyle name="Percent 5 41 2" xfId="10596" xr:uid="{00000000-0005-0000-0000-00006D3E0000}"/>
    <cellStyle name="Percent 5 42" xfId="10597" xr:uid="{00000000-0005-0000-0000-00006E3E0000}"/>
    <cellStyle name="Percent 5 42 2" xfId="10598" xr:uid="{00000000-0005-0000-0000-00006F3E0000}"/>
    <cellStyle name="Percent 5 43" xfId="10599" xr:uid="{00000000-0005-0000-0000-0000703E0000}"/>
    <cellStyle name="Percent 5 43 2" xfId="10600" xr:uid="{00000000-0005-0000-0000-0000713E0000}"/>
    <cellStyle name="Percent 5 44" xfId="10601" xr:uid="{00000000-0005-0000-0000-0000723E0000}"/>
    <cellStyle name="Percent 5 44 2" xfId="10602" xr:uid="{00000000-0005-0000-0000-0000733E0000}"/>
    <cellStyle name="Percent 5 45" xfId="10603" xr:uid="{00000000-0005-0000-0000-0000743E0000}"/>
    <cellStyle name="Percent 5 45 2" xfId="10604" xr:uid="{00000000-0005-0000-0000-0000753E0000}"/>
    <cellStyle name="Percent 5 46" xfId="10605" xr:uid="{00000000-0005-0000-0000-0000763E0000}"/>
    <cellStyle name="Percent 5 46 2" xfId="10606" xr:uid="{00000000-0005-0000-0000-0000773E0000}"/>
    <cellStyle name="Percent 5 47" xfId="10607" xr:uid="{00000000-0005-0000-0000-0000783E0000}"/>
    <cellStyle name="Percent 5 47 2" xfId="10608" xr:uid="{00000000-0005-0000-0000-0000793E0000}"/>
    <cellStyle name="Percent 5 48" xfId="10609" xr:uid="{00000000-0005-0000-0000-00007A3E0000}"/>
    <cellStyle name="Percent 5 48 2" xfId="10610" xr:uid="{00000000-0005-0000-0000-00007B3E0000}"/>
    <cellStyle name="Percent 5 49" xfId="10611" xr:uid="{00000000-0005-0000-0000-00007C3E0000}"/>
    <cellStyle name="Percent 5 49 2" xfId="10612" xr:uid="{00000000-0005-0000-0000-00007D3E0000}"/>
    <cellStyle name="Percent 5 5" xfId="10613" xr:uid="{00000000-0005-0000-0000-00007E3E0000}"/>
    <cellStyle name="Percent 5 5 2" xfId="10614" xr:uid="{00000000-0005-0000-0000-00007F3E0000}"/>
    <cellStyle name="Percent 5 5 3" xfId="16637" xr:uid="{00000000-0005-0000-0000-0000803E0000}"/>
    <cellStyle name="Percent 5 50" xfId="10615" xr:uid="{00000000-0005-0000-0000-0000813E0000}"/>
    <cellStyle name="Percent 5 50 2" xfId="10616" xr:uid="{00000000-0005-0000-0000-0000823E0000}"/>
    <cellStyle name="Percent 5 51" xfId="10617" xr:uid="{00000000-0005-0000-0000-0000833E0000}"/>
    <cellStyle name="Percent 5 51 2" xfId="10618" xr:uid="{00000000-0005-0000-0000-0000843E0000}"/>
    <cellStyle name="Percent 5 52" xfId="10619" xr:uid="{00000000-0005-0000-0000-0000853E0000}"/>
    <cellStyle name="Percent 5 52 2" xfId="10620" xr:uid="{00000000-0005-0000-0000-0000863E0000}"/>
    <cellStyle name="Percent 5 53" xfId="10621" xr:uid="{00000000-0005-0000-0000-0000873E0000}"/>
    <cellStyle name="Percent 5 53 2" xfId="10622" xr:uid="{00000000-0005-0000-0000-0000883E0000}"/>
    <cellStyle name="Percent 5 54" xfId="10623" xr:uid="{00000000-0005-0000-0000-0000893E0000}"/>
    <cellStyle name="Percent 5 54 2" xfId="10624" xr:uid="{00000000-0005-0000-0000-00008A3E0000}"/>
    <cellStyle name="Percent 5 55" xfId="10625" xr:uid="{00000000-0005-0000-0000-00008B3E0000}"/>
    <cellStyle name="Percent 5 55 2" xfId="10626" xr:uid="{00000000-0005-0000-0000-00008C3E0000}"/>
    <cellStyle name="Percent 5 56" xfId="10627" xr:uid="{00000000-0005-0000-0000-00008D3E0000}"/>
    <cellStyle name="Percent 5 56 2" xfId="10628" xr:uid="{00000000-0005-0000-0000-00008E3E0000}"/>
    <cellStyle name="Percent 5 57" xfId="10629" xr:uid="{00000000-0005-0000-0000-00008F3E0000}"/>
    <cellStyle name="Percent 5 57 2" xfId="10630" xr:uid="{00000000-0005-0000-0000-0000903E0000}"/>
    <cellStyle name="Percent 5 58" xfId="10631" xr:uid="{00000000-0005-0000-0000-0000913E0000}"/>
    <cellStyle name="Percent 5 58 2" xfId="10632" xr:uid="{00000000-0005-0000-0000-0000923E0000}"/>
    <cellStyle name="Percent 5 59" xfId="10633" xr:uid="{00000000-0005-0000-0000-0000933E0000}"/>
    <cellStyle name="Percent 5 59 2" xfId="10634" xr:uid="{00000000-0005-0000-0000-0000943E0000}"/>
    <cellStyle name="Percent 5 6" xfId="10635" xr:uid="{00000000-0005-0000-0000-0000953E0000}"/>
    <cellStyle name="Percent 5 6 2" xfId="10636" xr:uid="{00000000-0005-0000-0000-0000963E0000}"/>
    <cellStyle name="Percent 5 60" xfId="10637" xr:uid="{00000000-0005-0000-0000-0000973E0000}"/>
    <cellStyle name="Percent 5 60 2" xfId="10638" xr:uid="{00000000-0005-0000-0000-0000983E0000}"/>
    <cellStyle name="Percent 5 61" xfId="10639" xr:uid="{00000000-0005-0000-0000-0000993E0000}"/>
    <cellStyle name="Percent 5 61 2" xfId="10640" xr:uid="{00000000-0005-0000-0000-00009A3E0000}"/>
    <cellStyle name="Percent 5 62" xfId="10641" xr:uid="{00000000-0005-0000-0000-00009B3E0000}"/>
    <cellStyle name="Percent 5 62 2" xfId="10642" xr:uid="{00000000-0005-0000-0000-00009C3E0000}"/>
    <cellStyle name="Percent 5 63" xfId="10643" xr:uid="{00000000-0005-0000-0000-00009D3E0000}"/>
    <cellStyle name="Percent 5 63 2" xfId="10644" xr:uid="{00000000-0005-0000-0000-00009E3E0000}"/>
    <cellStyle name="Percent 5 64" xfId="10645" xr:uid="{00000000-0005-0000-0000-00009F3E0000}"/>
    <cellStyle name="Percent 5 64 2" xfId="10646" xr:uid="{00000000-0005-0000-0000-0000A03E0000}"/>
    <cellStyle name="Percent 5 64 2 2" xfId="16638" xr:uid="{00000000-0005-0000-0000-0000A13E0000}"/>
    <cellStyle name="Percent 5 64 3" xfId="16639" xr:uid="{00000000-0005-0000-0000-0000A23E0000}"/>
    <cellStyle name="Percent 5 65" xfId="10647" xr:uid="{00000000-0005-0000-0000-0000A33E0000}"/>
    <cellStyle name="Percent 5 65 2" xfId="10648" xr:uid="{00000000-0005-0000-0000-0000A43E0000}"/>
    <cellStyle name="Percent 5 65 2 2" xfId="16640" xr:uid="{00000000-0005-0000-0000-0000A53E0000}"/>
    <cellStyle name="Percent 5 65 3" xfId="16641" xr:uid="{00000000-0005-0000-0000-0000A63E0000}"/>
    <cellStyle name="Percent 5 66" xfId="16642" xr:uid="{00000000-0005-0000-0000-0000A73E0000}"/>
    <cellStyle name="Percent 5 7" xfId="10649" xr:uid="{00000000-0005-0000-0000-0000A83E0000}"/>
    <cellStyle name="Percent 5 7 2" xfId="10650" xr:uid="{00000000-0005-0000-0000-0000A93E0000}"/>
    <cellStyle name="Percent 5 8" xfId="10651" xr:uid="{00000000-0005-0000-0000-0000AA3E0000}"/>
    <cellStyle name="Percent 5 8 2" xfId="10652" xr:uid="{00000000-0005-0000-0000-0000AB3E0000}"/>
    <cellStyle name="Percent 5 9" xfId="10653" xr:uid="{00000000-0005-0000-0000-0000AC3E0000}"/>
    <cellStyle name="Percent 5 9 2" xfId="10654" xr:uid="{00000000-0005-0000-0000-0000AD3E0000}"/>
    <cellStyle name="Percent 5 9 2 2" xfId="10655" xr:uid="{00000000-0005-0000-0000-0000AE3E0000}"/>
    <cellStyle name="Percent 5 9 3" xfId="10656" xr:uid="{00000000-0005-0000-0000-0000AF3E0000}"/>
    <cellStyle name="Percent 50" xfId="10657" xr:uid="{00000000-0005-0000-0000-0000B03E0000}"/>
    <cellStyle name="Percent 50 2" xfId="10658" xr:uid="{00000000-0005-0000-0000-0000B13E0000}"/>
    <cellStyle name="Percent 51" xfId="10659" xr:uid="{00000000-0005-0000-0000-0000B23E0000}"/>
    <cellStyle name="Percent 51 2" xfId="10660" xr:uid="{00000000-0005-0000-0000-0000B33E0000}"/>
    <cellStyle name="Percent 52" xfId="10661" xr:uid="{00000000-0005-0000-0000-0000B43E0000}"/>
    <cellStyle name="Percent 52 2" xfId="10662" xr:uid="{00000000-0005-0000-0000-0000B53E0000}"/>
    <cellStyle name="Percent 53" xfId="10663" xr:uid="{00000000-0005-0000-0000-0000B63E0000}"/>
    <cellStyle name="Percent 53 2" xfId="10664" xr:uid="{00000000-0005-0000-0000-0000B73E0000}"/>
    <cellStyle name="Percent 54" xfId="10665" xr:uid="{00000000-0005-0000-0000-0000B83E0000}"/>
    <cellStyle name="Percent 54 2" xfId="10666" xr:uid="{00000000-0005-0000-0000-0000B93E0000}"/>
    <cellStyle name="Percent 55" xfId="10667" xr:uid="{00000000-0005-0000-0000-0000BA3E0000}"/>
    <cellStyle name="Percent 55 2" xfId="10668" xr:uid="{00000000-0005-0000-0000-0000BB3E0000}"/>
    <cellStyle name="Percent 56" xfId="10669" xr:uid="{00000000-0005-0000-0000-0000BC3E0000}"/>
    <cellStyle name="Percent 56 2" xfId="10670" xr:uid="{00000000-0005-0000-0000-0000BD3E0000}"/>
    <cellStyle name="Percent 57" xfId="10671" xr:uid="{00000000-0005-0000-0000-0000BE3E0000}"/>
    <cellStyle name="Percent 57 2" xfId="10672" xr:uid="{00000000-0005-0000-0000-0000BF3E0000}"/>
    <cellStyle name="Percent 58" xfId="10673" xr:uid="{00000000-0005-0000-0000-0000C03E0000}"/>
    <cellStyle name="Percent 58 2" xfId="10674" xr:uid="{00000000-0005-0000-0000-0000C13E0000}"/>
    <cellStyle name="Percent 59" xfId="10675" xr:uid="{00000000-0005-0000-0000-0000C23E0000}"/>
    <cellStyle name="Percent 59 2" xfId="10676" xr:uid="{00000000-0005-0000-0000-0000C33E0000}"/>
    <cellStyle name="Percent 6" xfId="69" xr:uid="{00000000-0005-0000-0000-0000C43E0000}"/>
    <cellStyle name="Percent 6 2" xfId="10677" xr:uid="{00000000-0005-0000-0000-0000C53E0000}"/>
    <cellStyle name="Percent 6 2 2" xfId="10678" xr:uid="{00000000-0005-0000-0000-0000C63E0000}"/>
    <cellStyle name="Percent 6 3" xfId="10679" xr:uid="{00000000-0005-0000-0000-0000C73E0000}"/>
    <cellStyle name="Percent 60" xfId="10680" xr:uid="{00000000-0005-0000-0000-0000C83E0000}"/>
    <cellStyle name="Percent 60 2" xfId="10681" xr:uid="{00000000-0005-0000-0000-0000C93E0000}"/>
    <cellStyle name="Percent 61" xfId="10682" xr:uid="{00000000-0005-0000-0000-0000CA3E0000}"/>
    <cellStyle name="Percent 61 2" xfId="10683" xr:uid="{00000000-0005-0000-0000-0000CB3E0000}"/>
    <cellStyle name="Percent 62" xfId="10684" xr:uid="{00000000-0005-0000-0000-0000CC3E0000}"/>
    <cellStyle name="Percent 62 2" xfId="10685" xr:uid="{00000000-0005-0000-0000-0000CD3E0000}"/>
    <cellStyle name="Percent 63" xfId="10686" xr:uid="{00000000-0005-0000-0000-0000CE3E0000}"/>
    <cellStyle name="Percent 63 2" xfId="10687" xr:uid="{00000000-0005-0000-0000-0000CF3E0000}"/>
    <cellStyle name="Percent 64" xfId="10688" xr:uid="{00000000-0005-0000-0000-0000D03E0000}"/>
    <cellStyle name="Percent 64 2" xfId="10689" xr:uid="{00000000-0005-0000-0000-0000D13E0000}"/>
    <cellStyle name="Percent 64 2 2" xfId="10690" xr:uid="{00000000-0005-0000-0000-0000D23E0000}"/>
    <cellStyle name="Percent 64 2 3" xfId="16643" xr:uid="{00000000-0005-0000-0000-0000D33E0000}"/>
    <cellStyle name="Percent 64 3" xfId="10691" xr:uid="{00000000-0005-0000-0000-0000D43E0000}"/>
    <cellStyle name="Percent 64 4" xfId="16644" xr:uid="{00000000-0005-0000-0000-0000D53E0000}"/>
    <cellStyle name="Percent 65" xfId="10692" xr:uid="{00000000-0005-0000-0000-0000D63E0000}"/>
    <cellStyle name="Percent 65 2" xfId="10693" xr:uid="{00000000-0005-0000-0000-0000D73E0000}"/>
    <cellStyle name="Percent 65 2 2" xfId="10694" xr:uid="{00000000-0005-0000-0000-0000D83E0000}"/>
    <cellStyle name="Percent 65 3" xfId="10695" xr:uid="{00000000-0005-0000-0000-0000D93E0000}"/>
    <cellStyle name="Percent 65 3 2" xfId="10696" xr:uid="{00000000-0005-0000-0000-0000DA3E0000}"/>
    <cellStyle name="Percent 65 4" xfId="10697" xr:uid="{00000000-0005-0000-0000-0000DB3E0000}"/>
    <cellStyle name="Percent 66" xfId="10698" xr:uid="{00000000-0005-0000-0000-0000DC3E0000}"/>
    <cellStyle name="Percent 66 2" xfId="10699" xr:uid="{00000000-0005-0000-0000-0000DD3E0000}"/>
    <cellStyle name="Percent 66 3" xfId="16645" xr:uid="{00000000-0005-0000-0000-0000DE3E0000}"/>
    <cellStyle name="Percent 67" xfId="10700" xr:uid="{00000000-0005-0000-0000-0000DF3E0000}"/>
    <cellStyle name="Percent 67 2" xfId="10701" xr:uid="{00000000-0005-0000-0000-0000E03E0000}"/>
    <cellStyle name="Percent 67 3" xfId="16646" xr:uid="{00000000-0005-0000-0000-0000E13E0000}"/>
    <cellStyle name="Percent 68" xfId="10702" xr:uid="{00000000-0005-0000-0000-0000E23E0000}"/>
    <cellStyle name="Percent 68 2" xfId="10703" xr:uid="{00000000-0005-0000-0000-0000E33E0000}"/>
    <cellStyle name="Percent 68 3" xfId="10704" xr:uid="{00000000-0005-0000-0000-0000E43E0000}"/>
    <cellStyle name="Percent 68 3 2" xfId="16647" xr:uid="{00000000-0005-0000-0000-0000E53E0000}"/>
    <cellStyle name="Percent 68 4" xfId="16648" xr:uid="{00000000-0005-0000-0000-0000E63E0000}"/>
    <cellStyle name="Percent 68 4 2" xfId="16649" xr:uid="{00000000-0005-0000-0000-0000E73E0000}"/>
    <cellStyle name="Percent 69" xfId="10705" xr:uid="{00000000-0005-0000-0000-0000E83E0000}"/>
    <cellStyle name="Percent 69 2" xfId="10706" xr:uid="{00000000-0005-0000-0000-0000E93E0000}"/>
    <cellStyle name="Percent 7" xfId="70" xr:uid="{00000000-0005-0000-0000-0000EA3E0000}"/>
    <cellStyle name="Percent 7 10" xfId="10707" xr:uid="{00000000-0005-0000-0000-0000EB3E0000}"/>
    <cellStyle name="Percent 7 10 2" xfId="10708" xr:uid="{00000000-0005-0000-0000-0000EC3E0000}"/>
    <cellStyle name="Percent 7 11" xfId="10709" xr:uid="{00000000-0005-0000-0000-0000ED3E0000}"/>
    <cellStyle name="Percent 7 11 2" xfId="10710" xr:uid="{00000000-0005-0000-0000-0000EE3E0000}"/>
    <cellStyle name="Percent 7 12" xfId="10711" xr:uid="{00000000-0005-0000-0000-0000EF3E0000}"/>
    <cellStyle name="Percent 7 12 2" xfId="10712" xr:uid="{00000000-0005-0000-0000-0000F03E0000}"/>
    <cellStyle name="Percent 7 13" xfId="10713" xr:uid="{00000000-0005-0000-0000-0000F13E0000}"/>
    <cellStyle name="Percent 7 13 2" xfId="10714" xr:uid="{00000000-0005-0000-0000-0000F23E0000}"/>
    <cellStyle name="Percent 7 14" xfId="10715" xr:uid="{00000000-0005-0000-0000-0000F33E0000}"/>
    <cellStyle name="Percent 7 14 2" xfId="10716" xr:uid="{00000000-0005-0000-0000-0000F43E0000}"/>
    <cellStyle name="Percent 7 15" xfId="10717" xr:uid="{00000000-0005-0000-0000-0000F53E0000}"/>
    <cellStyle name="Percent 7 16" xfId="16650" xr:uid="{00000000-0005-0000-0000-0000F63E0000}"/>
    <cellStyle name="Percent 7 2" xfId="10718" xr:uid="{00000000-0005-0000-0000-0000F73E0000}"/>
    <cellStyle name="Percent 7 2 10" xfId="10719" xr:uid="{00000000-0005-0000-0000-0000F83E0000}"/>
    <cellStyle name="Percent 7 2 10 2" xfId="10720" xr:uid="{00000000-0005-0000-0000-0000F93E0000}"/>
    <cellStyle name="Percent 7 2 10 2 2" xfId="10721" xr:uid="{00000000-0005-0000-0000-0000FA3E0000}"/>
    <cellStyle name="Percent 7 2 10 2 3" xfId="16651" xr:uid="{00000000-0005-0000-0000-0000FB3E0000}"/>
    <cellStyle name="Percent 7 2 10 3" xfId="10722" xr:uid="{00000000-0005-0000-0000-0000FC3E0000}"/>
    <cellStyle name="Percent 7 2 10 4" xfId="16652" xr:uid="{00000000-0005-0000-0000-0000FD3E0000}"/>
    <cellStyle name="Percent 7 2 11" xfId="10723" xr:uid="{00000000-0005-0000-0000-0000FE3E0000}"/>
    <cellStyle name="Percent 7 2 11 2" xfId="10724" xr:uid="{00000000-0005-0000-0000-0000FF3E0000}"/>
    <cellStyle name="Percent 7 2 11 2 2" xfId="10725" xr:uid="{00000000-0005-0000-0000-0000003F0000}"/>
    <cellStyle name="Percent 7 2 11 2 3" xfId="16653" xr:uid="{00000000-0005-0000-0000-0000013F0000}"/>
    <cellStyle name="Percent 7 2 11 3" xfId="10726" xr:uid="{00000000-0005-0000-0000-0000023F0000}"/>
    <cellStyle name="Percent 7 2 11 4" xfId="16654" xr:uid="{00000000-0005-0000-0000-0000033F0000}"/>
    <cellStyle name="Percent 7 2 12" xfId="10727" xr:uid="{00000000-0005-0000-0000-0000043F0000}"/>
    <cellStyle name="Percent 7 2 12 2" xfId="10728" xr:uid="{00000000-0005-0000-0000-0000053F0000}"/>
    <cellStyle name="Percent 7 2 12 3" xfId="16655" xr:uid="{00000000-0005-0000-0000-0000063F0000}"/>
    <cellStyle name="Percent 7 2 13" xfId="10729" xr:uid="{00000000-0005-0000-0000-0000073F0000}"/>
    <cellStyle name="Percent 7 2 13 2" xfId="10730" xr:uid="{00000000-0005-0000-0000-0000083F0000}"/>
    <cellStyle name="Percent 7 2 13 3" xfId="16656" xr:uid="{00000000-0005-0000-0000-0000093F0000}"/>
    <cellStyle name="Percent 7 2 14" xfId="10731" xr:uid="{00000000-0005-0000-0000-00000A3F0000}"/>
    <cellStyle name="Percent 7 2 14 2" xfId="10732" xr:uid="{00000000-0005-0000-0000-00000B3F0000}"/>
    <cellStyle name="Percent 7 2 15" xfId="10733" xr:uid="{00000000-0005-0000-0000-00000C3F0000}"/>
    <cellStyle name="Percent 7 2 16" xfId="16657" xr:uid="{00000000-0005-0000-0000-00000D3F0000}"/>
    <cellStyle name="Percent 7 2 2" xfId="10734" xr:uid="{00000000-0005-0000-0000-00000E3F0000}"/>
    <cellStyle name="Percent 7 2 2 2" xfId="10735" xr:uid="{00000000-0005-0000-0000-00000F3F0000}"/>
    <cellStyle name="Percent 7 2 2 2 2" xfId="10736" xr:uid="{00000000-0005-0000-0000-0000103F0000}"/>
    <cellStyle name="Percent 7 2 2 2 3" xfId="16658" xr:uid="{00000000-0005-0000-0000-0000113F0000}"/>
    <cellStyle name="Percent 7 2 2 3" xfId="10737" xr:uid="{00000000-0005-0000-0000-0000123F0000}"/>
    <cellStyle name="Percent 7 2 2 3 2" xfId="10738" xr:uid="{00000000-0005-0000-0000-0000133F0000}"/>
    <cellStyle name="Percent 7 2 2 4" xfId="10739" xr:uid="{00000000-0005-0000-0000-0000143F0000}"/>
    <cellStyle name="Percent 7 2 2 5" xfId="16659" xr:uid="{00000000-0005-0000-0000-0000153F0000}"/>
    <cellStyle name="Percent 7 2 3" xfId="10740" xr:uid="{00000000-0005-0000-0000-0000163F0000}"/>
    <cellStyle name="Percent 7 2 3 2" xfId="10741" xr:uid="{00000000-0005-0000-0000-0000173F0000}"/>
    <cellStyle name="Percent 7 2 3 2 2" xfId="10742" xr:uid="{00000000-0005-0000-0000-0000183F0000}"/>
    <cellStyle name="Percent 7 2 3 2 3" xfId="16660" xr:uid="{00000000-0005-0000-0000-0000193F0000}"/>
    <cellStyle name="Percent 7 2 3 3" xfId="10743" xr:uid="{00000000-0005-0000-0000-00001A3F0000}"/>
    <cellStyle name="Percent 7 2 3 4" xfId="16661" xr:uid="{00000000-0005-0000-0000-00001B3F0000}"/>
    <cellStyle name="Percent 7 2 4" xfId="10744" xr:uid="{00000000-0005-0000-0000-00001C3F0000}"/>
    <cellStyle name="Percent 7 2 4 2" xfId="10745" xr:uid="{00000000-0005-0000-0000-00001D3F0000}"/>
    <cellStyle name="Percent 7 2 4 2 2" xfId="10746" xr:uid="{00000000-0005-0000-0000-00001E3F0000}"/>
    <cellStyle name="Percent 7 2 4 2 3" xfId="16662" xr:uid="{00000000-0005-0000-0000-00001F3F0000}"/>
    <cellStyle name="Percent 7 2 4 3" xfId="10747" xr:uid="{00000000-0005-0000-0000-0000203F0000}"/>
    <cellStyle name="Percent 7 2 4 4" xfId="16663" xr:uid="{00000000-0005-0000-0000-0000213F0000}"/>
    <cellStyle name="Percent 7 2 5" xfId="10748" xr:uid="{00000000-0005-0000-0000-0000223F0000}"/>
    <cellStyle name="Percent 7 2 5 2" xfId="10749" xr:uid="{00000000-0005-0000-0000-0000233F0000}"/>
    <cellStyle name="Percent 7 2 5 2 2" xfId="10750" xr:uid="{00000000-0005-0000-0000-0000243F0000}"/>
    <cellStyle name="Percent 7 2 5 2 3" xfId="16664" xr:uid="{00000000-0005-0000-0000-0000253F0000}"/>
    <cellStyle name="Percent 7 2 5 3" xfId="10751" xr:uid="{00000000-0005-0000-0000-0000263F0000}"/>
    <cellStyle name="Percent 7 2 5 4" xfId="16665" xr:uid="{00000000-0005-0000-0000-0000273F0000}"/>
    <cellStyle name="Percent 7 2 6" xfId="10752" xr:uid="{00000000-0005-0000-0000-0000283F0000}"/>
    <cellStyle name="Percent 7 2 6 2" xfId="10753" xr:uid="{00000000-0005-0000-0000-0000293F0000}"/>
    <cellStyle name="Percent 7 2 6 2 2" xfId="10754" xr:uid="{00000000-0005-0000-0000-00002A3F0000}"/>
    <cellStyle name="Percent 7 2 6 2 3" xfId="16666" xr:uid="{00000000-0005-0000-0000-00002B3F0000}"/>
    <cellStyle name="Percent 7 2 6 3" xfId="10755" xr:uid="{00000000-0005-0000-0000-00002C3F0000}"/>
    <cellStyle name="Percent 7 2 6 4" xfId="16667" xr:uid="{00000000-0005-0000-0000-00002D3F0000}"/>
    <cellStyle name="Percent 7 2 7" xfId="10756" xr:uid="{00000000-0005-0000-0000-00002E3F0000}"/>
    <cellStyle name="Percent 7 2 7 2" xfId="10757" xr:uid="{00000000-0005-0000-0000-00002F3F0000}"/>
    <cellStyle name="Percent 7 2 7 2 2" xfId="10758" xr:uid="{00000000-0005-0000-0000-0000303F0000}"/>
    <cellStyle name="Percent 7 2 7 2 3" xfId="16668" xr:uid="{00000000-0005-0000-0000-0000313F0000}"/>
    <cellStyle name="Percent 7 2 7 3" xfId="10759" xr:uid="{00000000-0005-0000-0000-0000323F0000}"/>
    <cellStyle name="Percent 7 2 7 4" xfId="16669" xr:uid="{00000000-0005-0000-0000-0000333F0000}"/>
    <cellStyle name="Percent 7 2 8" xfId="10760" xr:uid="{00000000-0005-0000-0000-0000343F0000}"/>
    <cellStyle name="Percent 7 2 8 2" xfId="10761" xr:uid="{00000000-0005-0000-0000-0000353F0000}"/>
    <cellStyle name="Percent 7 2 8 2 2" xfId="10762" xr:uid="{00000000-0005-0000-0000-0000363F0000}"/>
    <cellStyle name="Percent 7 2 8 2 3" xfId="16670" xr:uid="{00000000-0005-0000-0000-0000373F0000}"/>
    <cellStyle name="Percent 7 2 8 3" xfId="10763" xr:uid="{00000000-0005-0000-0000-0000383F0000}"/>
    <cellStyle name="Percent 7 2 8 4" xfId="16671" xr:uid="{00000000-0005-0000-0000-0000393F0000}"/>
    <cellStyle name="Percent 7 2 9" xfId="10764" xr:uid="{00000000-0005-0000-0000-00003A3F0000}"/>
    <cellStyle name="Percent 7 2 9 2" xfId="10765" xr:uid="{00000000-0005-0000-0000-00003B3F0000}"/>
    <cellStyle name="Percent 7 2 9 2 2" xfId="10766" xr:uid="{00000000-0005-0000-0000-00003C3F0000}"/>
    <cellStyle name="Percent 7 2 9 2 3" xfId="16672" xr:uid="{00000000-0005-0000-0000-00003D3F0000}"/>
    <cellStyle name="Percent 7 2 9 3" xfId="10767" xr:uid="{00000000-0005-0000-0000-00003E3F0000}"/>
    <cellStyle name="Percent 7 2 9 4" xfId="16673" xr:uid="{00000000-0005-0000-0000-00003F3F0000}"/>
    <cellStyle name="Percent 7 3" xfId="10768" xr:uid="{00000000-0005-0000-0000-0000403F0000}"/>
    <cellStyle name="Percent 7 3 2" xfId="10769" xr:uid="{00000000-0005-0000-0000-0000413F0000}"/>
    <cellStyle name="Percent 7 4" xfId="10770" xr:uid="{00000000-0005-0000-0000-0000423F0000}"/>
    <cellStyle name="Percent 7 4 2" xfId="10771" xr:uid="{00000000-0005-0000-0000-0000433F0000}"/>
    <cellStyle name="Percent 7 5" xfId="10772" xr:uid="{00000000-0005-0000-0000-0000443F0000}"/>
    <cellStyle name="Percent 7 5 2" xfId="10773" xr:uid="{00000000-0005-0000-0000-0000453F0000}"/>
    <cellStyle name="Percent 7 6" xfId="10774" xr:uid="{00000000-0005-0000-0000-0000463F0000}"/>
    <cellStyle name="Percent 7 6 2" xfId="10775" xr:uid="{00000000-0005-0000-0000-0000473F0000}"/>
    <cellStyle name="Percent 7 7" xfId="10776" xr:uid="{00000000-0005-0000-0000-0000483F0000}"/>
    <cellStyle name="Percent 7 7 2" xfId="10777" xr:uid="{00000000-0005-0000-0000-0000493F0000}"/>
    <cellStyle name="Percent 7 8" xfId="10778" xr:uid="{00000000-0005-0000-0000-00004A3F0000}"/>
    <cellStyle name="Percent 7 8 2" xfId="10779" xr:uid="{00000000-0005-0000-0000-00004B3F0000}"/>
    <cellStyle name="Percent 7 9" xfId="10780" xr:uid="{00000000-0005-0000-0000-00004C3F0000}"/>
    <cellStyle name="Percent 7 9 2" xfId="10781" xr:uid="{00000000-0005-0000-0000-00004D3F0000}"/>
    <cellStyle name="Percent 70" xfId="10782" xr:uid="{00000000-0005-0000-0000-00004E3F0000}"/>
    <cellStyle name="Percent 70 2" xfId="10783" xr:uid="{00000000-0005-0000-0000-00004F3F0000}"/>
    <cellStyle name="Percent 71" xfId="10784" xr:uid="{00000000-0005-0000-0000-0000503F0000}"/>
    <cellStyle name="Percent 71 2" xfId="10785" xr:uid="{00000000-0005-0000-0000-0000513F0000}"/>
    <cellStyle name="Percent 71 3" xfId="10786" xr:uid="{00000000-0005-0000-0000-0000523F0000}"/>
    <cellStyle name="Percent 72" xfId="10787" xr:uid="{00000000-0005-0000-0000-0000533F0000}"/>
    <cellStyle name="Percent 72 2" xfId="10788" xr:uid="{00000000-0005-0000-0000-0000543F0000}"/>
    <cellStyle name="Percent 73" xfId="10789" xr:uid="{00000000-0005-0000-0000-0000553F0000}"/>
    <cellStyle name="Percent 73 2" xfId="10790" xr:uid="{00000000-0005-0000-0000-0000563F0000}"/>
    <cellStyle name="Percent 73 2 2" xfId="10791" xr:uid="{00000000-0005-0000-0000-0000573F0000}"/>
    <cellStyle name="Percent 73 2 3" xfId="16674" xr:uid="{00000000-0005-0000-0000-0000583F0000}"/>
    <cellStyle name="Percent 73 2 3 2" xfId="16675" xr:uid="{00000000-0005-0000-0000-0000593F0000}"/>
    <cellStyle name="Percent 73 2 3 3" xfId="16676" xr:uid="{00000000-0005-0000-0000-00005A3F0000}"/>
    <cellStyle name="Percent 73 3" xfId="10792" xr:uid="{00000000-0005-0000-0000-00005B3F0000}"/>
    <cellStyle name="Percent 73 3 2" xfId="10793" xr:uid="{00000000-0005-0000-0000-00005C3F0000}"/>
    <cellStyle name="Percent 73 3 3" xfId="16677" xr:uid="{00000000-0005-0000-0000-00005D3F0000}"/>
    <cellStyle name="Percent 73 4" xfId="10794" xr:uid="{00000000-0005-0000-0000-00005E3F0000}"/>
    <cellStyle name="Percent 73 4 2" xfId="10795" xr:uid="{00000000-0005-0000-0000-00005F3F0000}"/>
    <cellStyle name="Percent 73 4 3" xfId="16678" xr:uid="{00000000-0005-0000-0000-0000603F0000}"/>
    <cellStyle name="Percent 73 5" xfId="10796" xr:uid="{00000000-0005-0000-0000-0000613F0000}"/>
    <cellStyle name="Percent 73 6" xfId="16679" xr:uid="{00000000-0005-0000-0000-0000623F0000}"/>
    <cellStyle name="Percent 74" xfId="10797" xr:uid="{00000000-0005-0000-0000-0000633F0000}"/>
    <cellStyle name="Percent 75" xfId="16680" xr:uid="{00000000-0005-0000-0000-0000643F0000}"/>
    <cellStyle name="Percent 75 2" xfId="16681" xr:uid="{00000000-0005-0000-0000-0000653F0000}"/>
    <cellStyle name="Percent 75 3" xfId="16682" xr:uid="{00000000-0005-0000-0000-0000663F0000}"/>
    <cellStyle name="Percent 76" xfId="16683" xr:uid="{00000000-0005-0000-0000-0000673F0000}"/>
    <cellStyle name="Percent 76 2" xfId="16684" xr:uid="{00000000-0005-0000-0000-0000683F0000}"/>
    <cellStyle name="Percent 77" xfId="16685" xr:uid="{00000000-0005-0000-0000-0000693F0000}"/>
    <cellStyle name="Percent 77 2" xfId="16686" xr:uid="{00000000-0005-0000-0000-00006A3F0000}"/>
    <cellStyle name="Percent 78" xfId="16687" xr:uid="{00000000-0005-0000-0000-00006B3F0000}"/>
    <cellStyle name="Percent 79" xfId="16688" xr:uid="{00000000-0005-0000-0000-00006C3F0000}"/>
    <cellStyle name="Percent 8" xfId="71" xr:uid="{00000000-0005-0000-0000-00006D3F0000}"/>
    <cellStyle name="Percent 8 10" xfId="16689" xr:uid="{00000000-0005-0000-0000-00006E3F0000}"/>
    <cellStyle name="Percent 8 2" xfId="10798" xr:uid="{00000000-0005-0000-0000-00006F3F0000}"/>
    <cellStyle name="Percent 8 2 2" xfId="10799" xr:uid="{00000000-0005-0000-0000-0000703F0000}"/>
    <cellStyle name="Percent 8 2 2 2" xfId="10800" xr:uid="{00000000-0005-0000-0000-0000713F0000}"/>
    <cellStyle name="Percent 8 2 2 2 2" xfId="10801" xr:uid="{00000000-0005-0000-0000-0000723F0000}"/>
    <cellStyle name="Percent 8 2 2 2 2 2" xfId="10802" xr:uid="{00000000-0005-0000-0000-0000733F0000}"/>
    <cellStyle name="Percent 8 2 2 2 2 3" xfId="16690" xr:uid="{00000000-0005-0000-0000-0000743F0000}"/>
    <cellStyle name="Percent 8 2 2 2 3" xfId="10803" xr:uid="{00000000-0005-0000-0000-0000753F0000}"/>
    <cellStyle name="Percent 8 2 2 2 4" xfId="16691" xr:uid="{00000000-0005-0000-0000-0000763F0000}"/>
    <cellStyle name="Percent 8 2 2 3" xfId="10804" xr:uid="{00000000-0005-0000-0000-0000773F0000}"/>
    <cellStyle name="Percent 8 2 2 3 2" xfId="10805" xr:uid="{00000000-0005-0000-0000-0000783F0000}"/>
    <cellStyle name="Percent 8 2 2 3 2 2" xfId="10806" xr:uid="{00000000-0005-0000-0000-0000793F0000}"/>
    <cellStyle name="Percent 8 2 2 3 2 3" xfId="16692" xr:uid="{00000000-0005-0000-0000-00007A3F0000}"/>
    <cellStyle name="Percent 8 2 2 3 3" xfId="10807" xr:uid="{00000000-0005-0000-0000-00007B3F0000}"/>
    <cellStyle name="Percent 8 2 2 3 4" xfId="16693" xr:uid="{00000000-0005-0000-0000-00007C3F0000}"/>
    <cellStyle name="Percent 8 2 2 4" xfId="10808" xr:uid="{00000000-0005-0000-0000-00007D3F0000}"/>
    <cellStyle name="Percent 8 2 2 4 2" xfId="10809" xr:uid="{00000000-0005-0000-0000-00007E3F0000}"/>
    <cellStyle name="Percent 8 2 2 4 2 2" xfId="10810" xr:uid="{00000000-0005-0000-0000-00007F3F0000}"/>
    <cellStyle name="Percent 8 2 2 4 2 3" xfId="16694" xr:uid="{00000000-0005-0000-0000-0000803F0000}"/>
    <cellStyle name="Percent 8 2 2 4 3" xfId="10811" xr:uid="{00000000-0005-0000-0000-0000813F0000}"/>
    <cellStyle name="Percent 8 2 2 4 4" xfId="16695" xr:uid="{00000000-0005-0000-0000-0000823F0000}"/>
    <cellStyle name="Percent 8 2 2 5" xfId="10812" xr:uid="{00000000-0005-0000-0000-0000833F0000}"/>
    <cellStyle name="Percent 8 2 2 5 2" xfId="10813" xr:uid="{00000000-0005-0000-0000-0000843F0000}"/>
    <cellStyle name="Percent 8 2 2 5 2 2" xfId="10814" xr:uid="{00000000-0005-0000-0000-0000853F0000}"/>
    <cellStyle name="Percent 8 2 2 5 2 3" xfId="16696" xr:uid="{00000000-0005-0000-0000-0000863F0000}"/>
    <cellStyle name="Percent 8 2 2 5 3" xfId="10815" xr:uid="{00000000-0005-0000-0000-0000873F0000}"/>
    <cellStyle name="Percent 8 2 2 5 4" xfId="16697" xr:uid="{00000000-0005-0000-0000-0000883F0000}"/>
    <cellStyle name="Percent 8 2 2 6" xfId="10816" xr:uid="{00000000-0005-0000-0000-0000893F0000}"/>
    <cellStyle name="Percent 8 2 3" xfId="10817" xr:uid="{00000000-0005-0000-0000-00008A3F0000}"/>
    <cellStyle name="Percent 8 2 3 2" xfId="10818" xr:uid="{00000000-0005-0000-0000-00008B3F0000}"/>
    <cellStyle name="Percent 8 2 4" xfId="10819" xr:uid="{00000000-0005-0000-0000-00008C3F0000}"/>
    <cellStyle name="Percent 8 2 4 2" xfId="10820" xr:uid="{00000000-0005-0000-0000-00008D3F0000}"/>
    <cellStyle name="Percent 8 2 5" xfId="10821" xr:uid="{00000000-0005-0000-0000-00008E3F0000}"/>
    <cellStyle name="Percent 8 2 5 2" xfId="10822" xr:uid="{00000000-0005-0000-0000-00008F3F0000}"/>
    <cellStyle name="Percent 8 2 6" xfId="10823" xr:uid="{00000000-0005-0000-0000-0000903F0000}"/>
    <cellStyle name="Percent 8 2 6 2" xfId="10824" xr:uid="{00000000-0005-0000-0000-0000913F0000}"/>
    <cellStyle name="Percent 8 2 6 3" xfId="16698" xr:uid="{00000000-0005-0000-0000-0000923F0000}"/>
    <cellStyle name="Percent 8 2 7" xfId="10825" xr:uid="{00000000-0005-0000-0000-0000933F0000}"/>
    <cellStyle name="Percent 8 2 7 2" xfId="10826" xr:uid="{00000000-0005-0000-0000-0000943F0000}"/>
    <cellStyle name="Percent 8 2 7 3" xfId="16699" xr:uid="{00000000-0005-0000-0000-0000953F0000}"/>
    <cellStyle name="Percent 8 2 8" xfId="10827" xr:uid="{00000000-0005-0000-0000-0000963F0000}"/>
    <cellStyle name="Percent 8 2 9" xfId="16700" xr:uid="{00000000-0005-0000-0000-0000973F0000}"/>
    <cellStyle name="Percent 8 3" xfId="10828" xr:uid="{00000000-0005-0000-0000-0000983F0000}"/>
    <cellStyle name="Percent 8 3 2" xfId="10829" xr:uid="{00000000-0005-0000-0000-0000993F0000}"/>
    <cellStyle name="Percent 8 3 2 2" xfId="10830" xr:uid="{00000000-0005-0000-0000-00009A3F0000}"/>
    <cellStyle name="Percent 8 3 2 3" xfId="16701" xr:uid="{00000000-0005-0000-0000-00009B3F0000}"/>
    <cellStyle name="Percent 8 3 3" xfId="10831" xr:uid="{00000000-0005-0000-0000-00009C3F0000}"/>
    <cellStyle name="Percent 8 3 4" xfId="16702" xr:uid="{00000000-0005-0000-0000-00009D3F0000}"/>
    <cellStyle name="Percent 8 4" xfId="10832" xr:uid="{00000000-0005-0000-0000-00009E3F0000}"/>
    <cellStyle name="Percent 8 4 2" xfId="10833" xr:uid="{00000000-0005-0000-0000-00009F3F0000}"/>
    <cellStyle name="Percent 8 4 2 2" xfId="10834" xr:uid="{00000000-0005-0000-0000-0000A03F0000}"/>
    <cellStyle name="Percent 8 4 2 3" xfId="16703" xr:uid="{00000000-0005-0000-0000-0000A13F0000}"/>
    <cellStyle name="Percent 8 4 3" xfId="10835" xr:uid="{00000000-0005-0000-0000-0000A23F0000}"/>
    <cellStyle name="Percent 8 4 4" xfId="16704" xr:uid="{00000000-0005-0000-0000-0000A33F0000}"/>
    <cellStyle name="Percent 8 5" xfId="10836" xr:uid="{00000000-0005-0000-0000-0000A43F0000}"/>
    <cellStyle name="Percent 8 5 2" xfId="10837" xr:uid="{00000000-0005-0000-0000-0000A53F0000}"/>
    <cellStyle name="Percent 8 5 2 2" xfId="10838" xr:uid="{00000000-0005-0000-0000-0000A63F0000}"/>
    <cellStyle name="Percent 8 5 2 3" xfId="16705" xr:uid="{00000000-0005-0000-0000-0000A73F0000}"/>
    <cellStyle name="Percent 8 5 3" xfId="10839" xr:uid="{00000000-0005-0000-0000-0000A83F0000}"/>
    <cellStyle name="Percent 8 5 4" xfId="16706" xr:uid="{00000000-0005-0000-0000-0000A93F0000}"/>
    <cellStyle name="Percent 8 6" xfId="10840" xr:uid="{00000000-0005-0000-0000-0000AA3F0000}"/>
    <cellStyle name="Percent 8 6 2" xfId="10841" xr:uid="{00000000-0005-0000-0000-0000AB3F0000}"/>
    <cellStyle name="Percent 8 6 2 2" xfId="10842" xr:uid="{00000000-0005-0000-0000-0000AC3F0000}"/>
    <cellStyle name="Percent 8 6 2 3" xfId="16707" xr:uid="{00000000-0005-0000-0000-0000AD3F0000}"/>
    <cellStyle name="Percent 8 6 3" xfId="10843" xr:uid="{00000000-0005-0000-0000-0000AE3F0000}"/>
    <cellStyle name="Percent 8 6 4" xfId="16708" xr:uid="{00000000-0005-0000-0000-0000AF3F0000}"/>
    <cellStyle name="Percent 8 7" xfId="10844" xr:uid="{00000000-0005-0000-0000-0000B03F0000}"/>
    <cellStyle name="Percent 8 7 2" xfId="10845" xr:uid="{00000000-0005-0000-0000-0000B13F0000}"/>
    <cellStyle name="Percent 8 8" xfId="10846" xr:uid="{00000000-0005-0000-0000-0000B23F0000}"/>
    <cellStyle name="Percent 8 8 2" xfId="10847" xr:uid="{00000000-0005-0000-0000-0000B33F0000}"/>
    <cellStyle name="Percent 8 8 3" xfId="16709" xr:uid="{00000000-0005-0000-0000-0000B43F0000}"/>
    <cellStyle name="Percent 8 9" xfId="10848" xr:uid="{00000000-0005-0000-0000-0000B53F0000}"/>
    <cellStyle name="Percent 80" xfId="16935" xr:uid="{00000000-0005-0000-0000-0000B63F0000}"/>
    <cellStyle name="Percent 80 2" xfId="16936" xr:uid="{00000000-0005-0000-0000-0000B73F0000}"/>
    <cellStyle name="Percent 81" xfId="16943" xr:uid="{32235C51-8F8A-984D-B123-FDAC9B41A889}"/>
    <cellStyle name="Percent 82" xfId="16946" xr:uid="{02C626E6-B9D3-9B41-85DF-B5262469E8DD}"/>
    <cellStyle name="Percent 83" xfId="16952" xr:uid="{FA54DF3A-7024-6E46-8E84-DBB861F5A87A}"/>
    <cellStyle name="Percent 9" xfId="188" xr:uid="{00000000-0005-0000-0000-0000B83F0000}"/>
    <cellStyle name="Percent 9 2" xfId="10849" xr:uid="{00000000-0005-0000-0000-0000B93F0000}"/>
    <cellStyle name="Percent 9 2 2" xfId="10850" xr:uid="{00000000-0005-0000-0000-0000BA3F0000}"/>
    <cellStyle name="Percent 9 3" xfId="10851" xr:uid="{00000000-0005-0000-0000-0000BB3F0000}"/>
    <cellStyle name="Percent 9 4" xfId="16710" xr:uid="{00000000-0005-0000-0000-0000BC3F0000}"/>
    <cellStyle name="PRINTFONT" xfId="10852" xr:uid="{00000000-0005-0000-0000-0000BD3F0000}"/>
    <cellStyle name="PRINTFONT 2" xfId="10853" xr:uid="{00000000-0005-0000-0000-0000BE3F0000}"/>
    <cellStyle name="PSChar" xfId="72" xr:uid="{00000000-0005-0000-0000-0000BF3F0000}"/>
    <cellStyle name="PSChar 2" xfId="10854" xr:uid="{00000000-0005-0000-0000-0000C03F0000}"/>
    <cellStyle name="PSDate" xfId="73" xr:uid="{00000000-0005-0000-0000-0000C13F0000}"/>
    <cellStyle name="PSDate 2" xfId="10855" xr:uid="{00000000-0005-0000-0000-0000C23F0000}"/>
    <cellStyle name="PSDec" xfId="74" xr:uid="{00000000-0005-0000-0000-0000C33F0000}"/>
    <cellStyle name="PSDec 2" xfId="10856" xr:uid="{00000000-0005-0000-0000-0000C43F0000}"/>
    <cellStyle name="PSHeading" xfId="75" xr:uid="{00000000-0005-0000-0000-0000C53F0000}"/>
    <cellStyle name="PSHeading 2" xfId="10857" xr:uid="{00000000-0005-0000-0000-0000C63F0000}"/>
    <cellStyle name="PSHeading 3" xfId="16711" xr:uid="{00000000-0005-0000-0000-0000C73F0000}"/>
    <cellStyle name="PSInt" xfId="76" xr:uid="{00000000-0005-0000-0000-0000C83F0000}"/>
    <cellStyle name="PSInt 2" xfId="10858" xr:uid="{00000000-0005-0000-0000-0000C93F0000}"/>
    <cellStyle name="PSSpacer" xfId="77" xr:uid="{00000000-0005-0000-0000-0000CA3F0000}"/>
    <cellStyle name="PSSpacer 2" xfId="10859" xr:uid="{00000000-0005-0000-0000-0000CB3F0000}"/>
    <cellStyle name="Reset  - Style4" xfId="10860" xr:uid="{00000000-0005-0000-0000-0000CC3F0000}"/>
    <cellStyle name="Reset  - Style4 2" xfId="10861" xr:uid="{00000000-0005-0000-0000-0000CD3F0000}"/>
    <cellStyle name="Reset  - Style7" xfId="10862" xr:uid="{00000000-0005-0000-0000-0000CE3F0000}"/>
    <cellStyle name="Reset  - Style7 2" xfId="10863" xr:uid="{00000000-0005-0000-0000-0000CF3F0000}"/>
    <cellStyle name="SAPBEXaggData" xfId="78" xr:uid="{00000000-0005-0000-0000-0000D03F0000}"/>
    <cellStyle name="SAPBEXaggDataEmph" xfId="79" xr:uid="{00000000-0005-0000-0000-0000D13F0000}"/>
    <cellStyle name="SAPBEXaggItem" xfId="80" xr:uid="{00000000-0005-0000-0000-0000D23F0000}"/>
    <cellStyle name="SAPBEXaggItemX" xfId="81" xr:uid="{00000000-0005-0000-0000-0000D33F0000}"/>
    <cellStyle name="SAPBEXchaText" xfId="82" xr:uid="{00000000-0005-0000-0000-0000D43F0000}"/>
    <cellStyle name="SAPBEXexcBad7" xfId="83" xr:uid="{00000000-0005-0000-0000-0000D53F0000}"/>
    <cellStyle name="SAPBEXexcBad8" xfId="84" xr:uid="{00000000-0005-0000-0000-0000D63F0000}"/>
    <cellStyle name="SAPBEXexcBad9" xfId="85" xr:uid="{00000000-0005-0000-0000-0000D73F0000}"/>
    <cellStyle name="SAPBEXexcCritical4" xfId="86" xr:uid="{00000000-0005-0000-0000-0000D83F0000}"/>
    <cellStyle name="SAPBEXexcCritical5" xfId="87" xr:uid="{00000000-0005-0000-0000-0000D93F0000}"/>
    <cellStyle name="SAPBEXexcCritical6" xfId="88" xr:uid="{00000000-0005-0000-0000-0000DA3F0000}"/>
    <cellStyle name="SAPBEXexcGood1" xfId="89" xr:uid="{00000000-0005-0000-0000-0000DB3F0000}"/>
    <cellStyle name="SAPBEXexcGood2" xfId="90" xr:uid="{00000000-0005-0000-0000-0000DC3F0000}"/>
    <cellStyle name="SAPBEXexcGood3" xfId="91" xr:uid="{00000000-0005-0000-0000-0000DD3F0000}"/>
    <cellStyle name="SAPBEXfilterDrill" xfId="92" xr:uid="{00000000-0005-0000-0000-0000DE3F0000}"/>
    <cellStyle name="SAPBEXfilterItem" xfId="93" xr:uid="{00000000-0005-0000-0000-0000DF3F0000}"/>
    <cellStyle name="SAPBEXfilterText" xfId="94" xr:uid="{00000000-0005-0000-0000-0000E03F0000}"/>
    <cellStyle name="SAPBEXformats" xfId="95" xr:uid="{00000000-0005-0000-0000-0000E13F0000}"/>
    <cellStyle name="SAPBEXheaderItem" xfId="96" xr:uid="{00000000-0005-0000-0000-0000E23F0000}"/>
    <cellStyle name="SAPBEXheaderText" xfId="97" xr:uid="{00000000-0005-0000-0000-0000E33F0000}"/>
    <cellStyle name="SAPBEXHLevel0" xfId="98" xr:uid="{00000000-0005-0000-0000-0000E43F0000}"/>
    <cellStyle name="SAPBEXHLevel0X" xfId="99" xr:uid="{00000000-0005-0000-0000-0000E53F0000}"/>
    <cellStyle name="SAPBEXHLevel1" xfId="100" xr:uid="{00000000-0005-0000-0000-0000E63F0000}"/>
    <cellStyle name="SAPBEXHLevel1X" xfId="101" xr:uid="{00000000-0005-0000-0000-0000E73F0000}"/>
    <cellStyle name="SAPBEXHLevel2" xfId="102" xr:uid="{00000000-0005-0000-0000-0000E83F0000}"/>
    <cellStyle name="SAPBEXHLevel2X" xfId="103" xr:uid="{00000000-0005-0000-0000-0000E93F0000}"/>
    <cellStyle name="SAPBEXHLevel3" xfId="104" xr:uid="{00000000-0005-0000-0000-0000EA3F0000}"/>
    <cellStyle name="SAPBEXHLevel3X" xfId="105" xr:uid="{00000000-0005-0000-0000-0000EB3F0000}"/>
    <cellStyle name="SAPBEXresData" xfId="106" xr:uid="{00000000-0005-0000-0000-0000EC3F0000}"/>
    <cellStyle name="SAPBEXresDataEmph" xfId="107" xr:uid="{00000000-0005-0000-0000-0000ED3F0000}"/>
    <cellStyle name="SAPBEXresItem" xfId="108" xr:uid="{00000000-0005-0000-0000-0000EE3F0000}"/>
    <cellStyle name="SAPBEXresItemX" xfId="109" xr:uid="{00000000-0005-0000-0000-0000EF3F0000}"/>
    <cellStyle name="SAPBEXstdData" xfId="110" xr:uid="{00000000-0005-0000-0000-0000F03F0000}"/>
    <cellStyle name="SAPBEXstdDataEmph" xfId="111" xr:uid="{00000000-0005-0000-0000-0000F13F0000}"/>
    <cellStyle name="SAPBEXstdItem" xfId="112" xr:uid="{00000000-0005-0000-0000-0000F23F0000}"/>
    <cellStyle name="SAPBEXstdItemX" xfId="113" xr:uid="{00000000-0005-0000-0000-0000F33F0000}"/>
    <cellStyle name="SAPBEXtitle" xfId="114" xr:uid="{00000000-0005-0000-0000-0000F43F0000}"/>
    <cellStyle name="SAPBEXundefined" xfId="115" xr:uid="{00000000-0005-0000-0000-0000F53F0000}"/>
    <cellStyle name="SectionHeaderNormal" xfId="10864" xr:uid="{00000000-0005-0000-0000-0000F63F0000}"/>
    <cellStyle name="STD" xfId="10865" xr:uid="{00000000-0005-0000-0000-0000F73F0000}"/>
    <cellStyle name="STD 2" xfId="10866" xr:uid="{00000000-0005-0000-0000-0000F83F0000}"/>
    <cellStyle name="Style 1" xfId="116" xr:uid="{00000000-0005-0000-0000-0000F93F0000}"/>
    <cellStyle name="Style 105" xfId="11340" xr:uid="{00000000-0005-0000-0000-0000FA3F0000}"/>
    <cellStyle name="Style 1060" xfId="16712" xr:uid="{00000000-0005-0000-0000-0000FB3F0000}"/>
    <cellStyle name="Style 109" xfId="11341" xr:uid="{00000000-0005-0000-0000-0000FC3F0000}"/>
    <cellStyle name="Style 1092" xfId="16713" xr:uid="{00000000-0005-0000-0000-0000FD3F0000}"/>
    <cellStyle name="Style 1096" xfId="16714" xr:uid="{00000000-0005-0000-0000-0000FE3F0000}"/>
    <cellStyle name="Style 1100" xfId="16715" xr:uid="{00000000-0005-0000-0000-0000FF3F0000}"/>
    <cellStyle name="Style 113" xfId="11342" xr:uid="{00000000-0005-0000-0000-000000400000}"/>
    <cellStyle name="Style 117" xfId="11343" xr:uid="{00000000-0005-0000-0000-000001400000}"/>
    <cellStyle name="Style 140" xfId="11344" xr:uid="{00000000-0005-0000-0000-000002400000}"/>
    <cellStyle name="Style 144" xfId="11345" xr:uid="{00000000-0005-0000-0000-000003400000}"/>
    <cellStyle name="Style 21" xfId="10867" xr:uid="{00000000-0005-0000-0000-000004400000}"/>
    <cellStyle name="Style 21 2" xfId="10868" xr:uid="{00000000-0005-0000-0000-000005400000}"/>
    <cellStyle name="Style 21 2 2" xfId="10869" xr:uid="{00000000-0005-0000-0000-000006400000}"/>
    <cellStyle name="Style 21 3" xfId="10870" xr:uid="{00000000-0005-0000-0000-000007400000}"/>
    <cellStyle name="Style 21 3 2" xfId="10871" xr:uid="{00000000-0005-0000-0000-000008400000}"/>
    <cellStyle name="Style 21 4" xfId="10872" xr:uid="{00000000-0005-0000-0000-000009400000}"/>
    <cellStyle name="Style 21 4 2" xfId="10873" xr:uid="{00000000-0005-0000-0000-00000A400000}"/>
    <cellStyle name="Style 21 5" xfId="10874" xr:uid="{00000000-0005-0000-0000-00000B400000}"/>
    <cellStyle name="Style 21 5 2" xfId="10875" xr:uid="{00000000-0005-0000-0000-00000C400000}"/>
    <cellStyle name="Style 21 6" xfId="10876" xr:uid="{00000000-0005-0000-0000-00000D400000}"/>
    <cellStyle name="Style 22" xfId="10877" xr:uid="{00000000-0005-0000-0000-00000E400000}"/>
    <cellStyle name="Style 22 2" xfId="10878" xr:uid="{00000000-0005-0000-0000-00000F400000}"/>
    <cellStyle name="Style 22 2 2" xfId="10879" xr:uid="{00000000-0005-0000-0000-000010400000}"/>
    <cellStyle name="Style 22 2_Avera Rebuttal Analyses" xfId="11346" xr:uid="{00000000-0005-0000-0000-000011400000}"/>
    <cellStyle name="Style 22 3" xfId="10880" xr:uid="{00000000-0005-0000-0000-000012400000}"/>
    <cellStyle name="Style 22 3 2" xfId="10881" xr:uid="{00000000-0005-0000-0000-000013400000}"/>
    <cellStyle name="Style 22 4" xfId="10882" xr:uid="{00000000-0005-0000-0000-000014400000}"/>
    <cellStyle name="Style 22 4 2" xfId="10883" xr:uid="{00000000-0005-0000-0000-000015400000}"/>
    <cellStyle name="Style 22 5" xfId="10884" xr:uid="{00000000-0005-0000-0000-000016400000}"/>
    <cellStyle name="Style 22 5 2" xfId="10885" xr:uid="{00000000-0005-0000-0000-000017400000}"/>
    <cellStyle name="Style 22 6" xfId="10886" xr:uid="{00000000-0005-0000-0000-000018400000}"/>
    <cellStyle name="Style 23" xfId="10887" xr:uid="{00000000-0005-0000-0000-000019400000}"/>
    <cellStyle name="Style 23 2" xfId="10888" xr:uid="{00000000-0005-0000-0000-00001A400000}"/>
    <cellStyle name="Style 23 2 2" xfId="10889" xr:uid="{00000000-0005-0000-0000-00001B400000}"/>
    <cellStyle name="Style 23 3" xfId="10890" xr:uid="{00000000-0005-0000-0000-00001C400000}"/>
    <cellStyle name="Style 23 3 2" xfId="10891" xr:uid="{00000000-0005-0000-0000-00001D400000}"/>
    <cellStyle name="Style 23 4" xfId="10892" xr:uid="{00000000-0005-0000-0000-00001E400000}"/>
    <cellStyle name="Style 23 4 2" xfId="10893" xr:uid="{00000000-0005-0000-0000-00001F400000}"/>
    <cellStyle name="Style 23 5" xfId="10894" xr:uid="{00000000-0005-0000-0000-000020400000}"/>
    <cellStyle name="Style 23 5 2" xfId="10895" xr:uid="{00000000-0005-0000-0000-000021400000}"/>
    <cellStyle name="Style 23 6" xfId="10896" xr:uid="{00000000-0005-0000-0000-000022400000}"/>
    <cellStyle name="Style 24" xfId="10897" xr:uid="{00000000-0005-0000-0000-000023400000}"/>
    <cellStyle name="Style 24 2" xfId="10898" xr:uid="{00000000-0005-0000-0000-000024400000}"/>
    <cellStyle name="Style 24 2 2" xfId="10899" xr:uid="{00000000-0005-0000-0000-000025400000}"/>
    <cellStyle name="Style 24 2_Avera Rebuttal Analyses" xfId="11347" xr:uid="{00000000-0005-0000-0000-000026400000}"/>
    <cellStyle name="Style 24 3" xfId="10900" xr:uid="{00000000-0005-0000-0000-000027400000}"/>
    <cellStyle name="Style 24 3 2" xfId="10901" xr:uid="{00000000-0005-0000-0000-000028400000}"/>
    <cellStyle name="Style 24 4" xfId="10902" xr:uid="{00000000-0005-0000-0000-000029400000}"/>
    <cellStyle name="Style 24 4 2" xfId="10903" xr:uid="{00000000-0005-0000-0000-00002A400000}"/>
    <cellStyle name="Style 24 5" xfId="10904" xr:uid="{00000000-0005-0000-0000-00002B400000}"/>
    <cellStyle name="Style 24 5 2" xfId="10905" xr:uid="{00000000-0005-0000-0000-00002C400000}"/>
    <cellStyle name="Style 24 6" xfId="10906" xr:uid="{00000000-0005-0000-0000-00002D400000}"/>
    <cellStyle name="Style 25" xfId="10907" xr:uid="{00000000-0005-0000-0000-00002E400000}"/>
    <cellStyle name="Style 25 10" xfId="10908" xr:uid="{00000000-0005-0000-0000-00002F400000}"/>
    <cellStyle name="Style 25 10 2" xfId="10909" xr:uid="{00000000-0005-0000-0000-000030400000}"/>
    <cellStyle name="Style 25 11" xfId="10910" xr:uid="{00000000-0005-0000-0000-000031400000}"/>
    <cellStyle name="Style 25 2" xfId="10911" xr:uid="{00000000-0005-0000-0000-000032400000}"/>
    <cellStyle name="Style 25 2 2" xfId="10912" xr:uid="{00000000-0005-0000-0000-000033400000}"/>
    <cellStyle name="Style 25 3" xfId="10913" xr:uid="{00000000-0005-0000-0000-000034400000}"/>
    <cellStyle name="Style 25 3 2" xfId="10914" xr:uid="{00000000-0005-0000-0000-000035400000}"/>
    <cellStyle name="Style 25 4" xfId="10915" xr:uid="{00000000-0005-0000-0000-000036400000}"/>
    <cellStyle name="Style 25 4 2" xfId="10916" xr:uid="{00000000-0005-0000-0000-000037400000}"/>
    <cellStyle name="Style 25 5" xfId="10917" xr:uid="{00000000-0005-0000-0000-000038400000}"/>
    <cellStyle name="Style 25 5 2" xfId="10918" xr:uid="{00000000-0005-0000-0000-000039400000}"/>
    <cellStyle name="Style 25 6" xfId="10919" xr:uid="{00000000-0005-0000-0000-00003A400000}"/>
    <cellStyle name="Style 25 6 2" xfId="10920" xr:uid="{00000000-0005-0000-0000-00003B400000}"/>
    <cellStyle name="Style 25 7" xfId="10921" xr:uid="{00000000-0005-0000-0000-00003C400000}"/>
    <cellStyle name="Style 25 7 2" xfId="10922" xr:uid="{00000000-0005-0000-0000-00003D400000}"/>
    <cellStyle name="Style 25 8" xfId="10923" xr:uid="{00000000-0005-0000-0000-00003E400000}"/>
    <cellStyle name="Style 25 8 2" xfId="10924" xr:uid="{00000000-0005-0000-0000-00003F400000}"/>
    <cellStyle name="Style 25 9" xfId="10925" xr:uid="{00000000-0005-0000-0000-000040400000}"/>
    <cellStyle name="Style 25 9 2" xfId="10926" xr:uid="{00000000-0005-0000-0000-000041400000}"/>
    <cellStyle name="Style 26" xfId="10927" xr:uid="{00000000-0005-0000-0000-000042400000}"/>
    <cellStyle name="Style 26 2" xfId="10928" xr:uid="{00000000-0005-0000-0000-000043400000}"/>
    <cellStyle name="Style 26 2 2" xfId="10929" xr:uid="{00000000-0005-0000-0000-000044400000}"/>
    <cellStyle name="Style 26 2 2 2" xfId="10930" xr:uid="{00000000-0005-0000-0000-000045400000}"/>
    <cellStyle name="Style 26 2 3" xfId="10931" xr:uid="{00000000-0005-0000-0000-000046400000}"/>
    <cellStyle name="Style 26 2_Avera Rebuttal Analyses" xfId="11348" xr:uid="{00000000-0005-0000-0000-000047400000}"/>
    <cellStyle name="Style 26 3" xfId="10932" xr:uid="{00000000-0005-0000-0000-000048400000}"/>
    <cellStyle name="Style 26 3 2" xfId="10933" xr:uid="{00000000-0005-0000-0000-000049400000}"/>
    <cellStyle name="Style 26 3 2 2" xfId="10934" xr:uid="{00000000-0005-0000-0000-00004A400000}"/>
    <cellStyle name="Style 26 3 3" xfId="10935" xr:uid="{00000000-0005-0000-0000-00004B400000}"/>
    <cellStyle name="Style 26 4" xfId="10936" xr:uid="{00000000-0005-0000-0000-00004C400000}"/>
    <cellStyle name="Style 26 4 2" xfId="10937" xr:uid="{00000000-0005-0000-0000-00004D400000}"/>
    <cellStyle name="Style 26 5" xfId="10938" xr:uid="{00000000-0005-0000-0000-00004E400000}"/>
    <cellStyle name="Style 26 5 2" xfId="10939" xr:uid="{00000000-0005-0000-0000-00004F400000}"/>
    <cellStyle name="Style 26 6" xfId="10940" xr:uid="{00000000-0005-0000-0000-000050400000}"/>
    <cellStyle name="Style 26 7" xfId="16716" xr:uid="{00000000-0005-0000-0000-000051400000}"/>
    <cellStyle name="Style 26 8" xfId="16717" xr:uid="{00000000-0005-0000-0000-000052400000}"/>
    <cellStyle name="Style 27" xfId="10941" xr:uid="{00000000-0005-0000-0000-000053400000}"/>
    <cellStyle name="Style 27 2" xfId="10942" xr:uid="{00000000-0005-0000-0000-000054400000}"/>
    <cellStyle name="Style 27 2 2" xfId="10943" xr:uid="{00000000-0005-0000-0000-000055400000}"/>
    <cellStyle name="Style 27 3" xfId="10944" xr:uid="{00000000-0005-0000-0000-000056400000}"/>
    <cellStyle name="Style 27 3 2" xfId="10945" xr:uid="{00000000-0005-0000-0000-000057400000}"/>
    <cellStyle name="Style 27 4" xfId="10946" xr:uid="{00000000-0005-0000-0000-000058400000}"/>
    <cellStyle name="Style 27 4 2" xfId="10947" xr:uid="{00000000-0005-0000-0000-000059400000}"/>
    <cellStyle name="Style 27 5" xfId="10948" xr:uid="{00000000-0005-0000-0000-00005A400000}"/>
    <cellStyle name="Style 27 5 2" xfId="10949" xr:uid="{00000000-0005-0000-0000-00005B400000}"/>
    <cellStyle name="Style 27 6" xfId="10950" xr:uid="{00000000-0005-0000-0000-00005C400000}"/>
    <cellStyle name="Style 28" xfId="10951" xr:uid="{00000000-0005-0000-0000-00005D400000}"/>
    <cellStyle name="Style 28 2" xfId="10952" xr:uid="{00000000-0005-0000-0000-00005E400000}"/>
    <cellStyle name="Style 28 2 2" xfId="10953" xr:uid="{00000000-0005-0000-0000-00005F400000}"/>
    <cellStyle name="Style 28 3" xfId="10954" xr:uid="{00000000-0005-0000-0000-000060400000}"/>
    <cellStyle name="Style 28 3 2" xfId="10955" xr:uid="{00000000-0005-0000-0000-000061400000}"/>
    <cellStyle name="Style 28 4" xfId="10956" xr:uid="{00000000-0005-0000-0000-000062400000}"/>
    <cellStyle name="Style 28 4 2" xfId="10957" xr:uid="{00000000-0005-0000-0000-000063400000}"/>
    <cellStyle name="Style 28 5" xfId="10958" xr:uid="{00000000-0005-0000-0000-000064400000}"/>
    <cellStyle name="Style 28 5 2" xfId="10959" xr:uid="{00000000-0005-0000-0000-000065400000}"/>
    <cellStyle name="Style 28 6" xfId="10960" xr:uid="{00000000-0005-0000-0000-000066400000}"/>
    <cellStyle name="Style 29" xfId="10961" xr:uid="{00000000-0005-0000-0000-000067400000}"/>
    <cellStyle name="Style 29 10" xfId="10962" xr:uid="{00000000-0005-0000-0000-000068400000}"/>
    <cellStyle name="Style 29 10 2" xfId="10963" xr:uid="{00000000-0005-0000-0000-000069400000}"/>
    <cellStyle name="Style 29 11" xfId="10964" xr:uid="{00000000-0005-0000-0000-00006A400000}"/>
    <cellStyle name="Style 29 11 2" xfId="10965" xr:uid="{00000000-0005-0000-0000-00006B400000}"/>
    <cellStyle name="Style 29 12" xfId="10966" xr:uid="{00000000-0005-0000-0000-00006C400000}"/>
    <cellStyle name="Style 29 12 2" xfId="10967" xr:uid="{00000000-0005-0000-0000-00006D400000}"/>
    <cellStyle name="Style 29 13" xfId="10968" xr:uid="{00000000-0005-0000-0000-00006E400000}"/>
    <cellStyle name="Style 29 13 2" xfId="10969" xr:uid="{00000000-0005-0000-0000-00006F400000}"/>
    <cellStyle name="Style 29 14" xfId="10970" xr:uid="{00000000-0005-0000-0000-000070400000}"/>
    <cellStyle name="Style 29 14 2" xfId="10971" xr:uid="{00000000-0005-0000-0000-000071400000}"/>
    <cellStyle name="Style 29 15" xfId="10972" xr:uid="{00000000-0005-0000-0000-000072400000}"/>
    <cellStyle name="Style 29 15 2" xfId="10973" xr:uid="{00000000-0005-0000-0000-000073400000}"/>
    <cellStyle name="Style 29 16" xfId="10974" xr:uid="{00000000-0005-0000-0000-000074400000}"/>
    <cellStyle name="Style 29 16 2" xfId="10975" xr:uid="{00000000-0005-0000-0000-000075400000}"/>
    <cellStyle name="Style 29 17" xfId="10976" xr:uid="{00000000-0005-0000-0000-000076400000}"/>
    <cellStyle name="Style 29 2" xfId="10977" xr:uid="{00000000-0005-0000-0000-000077400000}"/>
    <cellStyle name="Style 29 2 2" xfId="10978" xr:uid="{00000000-0005-0000-0000-000078400000}"/>
    <cellStyle name="Style 29 3" xfId="10979" xr:uid="{00000000-0005-0000-0000-000079400000}"/>
    <cellStyle name="Style 29 3 2" xfId="10980" xr:uid="{00000000-0005-0000-0000-00007A400000}"/>
    <cellStyle name="Style 29 4" xfId="10981" xr:uid="{00000000-0005-0000-0000-00007B400000}"/>
    <cellStyle name="Style 29 4 2" xfId="10982" xr:uid="{00000000-0005-0000-0000-00007C400000}"/>
    <cellStyle name="Style 29 5" xfId="10983" xr:uid="{00000000-0005-0000-0000-00007D400000}"/>
    <cellStyle name="Style 29 5 2" xfId="10984" xr:uid="{00000000-0005-0000-0000-00007E400000}"/>
    <cellStyle name="Style 29 6" xfId="10985" xr:uid="{00000000-0005-0000-0000-00007F400000}"/>
    <cellStyle name="Style 29 6 2" xfId="10986" xr:uid="{00000000-0005-0000-0000-000080400000}"/>
    <cellStyle name="Style 29 7" xfId="10987" xr:uid="{00000000-0005-0000-0000-000081400000}"/>
    <cellStyle name="Style 29 7 2" xfId="10988" xr:uid="{00000000-0005-0000-0000-000082400000}"/>
    <cellStyle name="Style 29 8" xfId="10989" xr:uid="{00000000-0005-0000-0000-000083400000}"/>
    <cellStyle name="Style 29 8 2" xfId="10990" xr:uid="{00000000-0005-0000-0000-000084400000}"/>
    <cellStyle name="Style 29 9" xfId="10991" xr:uid="{00000000-0005-0000-0000-000085400000}"/>
    <cellStyle name="Style 29 9 2" xfId="10992" xr:uid="{00000000-0005-0000-0000-000086400000}"/>
    <cellStyle name="Style 30" xfId="10993" xr:uid="{00000000-0005-0000-0000-000087400000}"/>
    <cellStyle name="Style 30 10" xfId="10994" xr:uid="{00000000-0005-0000-0000-000088400000}"/>
    <cellStyle name="Style 30 10 2" xfId="10995" xr:uid="{00000000-0005-0000-0000-000089400000}"/>
    <cellStyle name="Style 30 11" xfId="10996" xr:uid="{00000000-0005-0000-0000-00008A400000}"/>
    <cellStyle name="Style 30 11 2" xfId="10997" xr:uid="{00000000-0005-0000-0000-00008B400000}"/>
    <cellStyle name="Style 30 12" xfId="10998" xr:uid="{00000000-0005-0000-0000-00008C400000}"/>
    <cellStyle name="Style 30 12 2" xfId="10999" xr:uid="{00000000-0005-0000-0000-00008D400000}"/>
    <cellStyle name="Style 30 13" xfId="11000" xr:uid="{00000000-0005-0000-0000-00008E400000}"/>
    <cellStyle name="Style 30 13 2" xfId="11001" xr:uid="{00000000-0005-0000-0000-00008F400000}"/>
    <cellStyle name="Style 30 14" xfId="11002" xr:uid="{00000000-0005-0000-0000-000090400000}"/>
    <cellStyle name="Style 30 14 2" xfId="11003" xr:uid="{00000000-0005-0000-0000-000091400000}"/>
    <cellStyle name="Style 30 15" xfId="11004" xr:uid="{00000000-0005-0000-0000-000092400000}"/>
    <cellStyle name="Style 30 15 2" xfId="11005" xr:uid="{00000000-0005-0000-0000-000093400000}"/>
    <cellStyle name="Style 30 16" xfId="11006" xr:uid="{00000000-0005-0000-0000-000094400000}"/>
    <cellStyle name="Style 30 16 2" xfId="11007" xr:uid="{00000000-0005-0000-0000-000095400000}"/>
    <cellStyle name="Style 30 17" xfId="11008" xr:uid="{00000000-0005-0000-0000-000096400000}"/>
    <cellStyle name="Style 30 2" xfId="11009" xr:uid="{00000000-0005-0000-0000-000097400000}"/>
    <cellStyle name="Style 30 2 2" xfId="11010" xr:uid="{00000000-0005-0000-0000-000098400000}"/>
    <cellStyle name="Style 30 3" xfId="11011" xr:uid="{00000000-0005-0000-0000-000099400000}"/>
    <cellStyle name="Style 30 3 2" xfId="11012" xr:uid="{00000000-0005-0000-0000-00009A400000}"/>
    <cellStyle name="Style 30 4" xfId="11013" xr:uid="{00000000-0005-0000-0000-00009B400000}"/>
    <cellStyle name="Style 30 4 2" xfId="11014" xr:uid="{00000000-0005-0000-0000-00009C400000}"/>
    <cellStyle name="Style 30 5" xfId="11015" xr:uid="{00000000-0005-0000-0000-00009D400000}"/>
    <cellStyle name="Style 30 5 2" xfId="11016" xr:uid="{00000000-0005-0000-0000-00009E400000}"/>
    <cellStyle name="Style 30 6" xfId="11017" xr:uid="{00000000-0005-0000-0000-00009F400000}"/>
    <cellStyle name="Style 30 6 2" xfId="11018" xr:uid="{00000000-0005-0000-0000-0000A0400000}"/>
    <cellStyle name="Style 30 7" xfId="11019" xr:uid="{00000000-0005-0000-0000-0000A1400000}"/>
    <cellStyle name="Style 30 7 2" xfId="11020" xr:uid="{00000000-0005-0000-0000-0000A2400000}"/>
    <cellStyle name="Style 30 8" xfId="11021" xr:uid="{00000000-0005-0000-0000-0000A3400000}"/>
    <cellStyle name="Style 30 8 2" xfId="11022" xr:uid="{00000000-0005-0000-0000-0000A4400000}"/>
    <cellStyle name="Style 30 9" xfId="11023" xr:uid="{00000000-0005-0000-0000-0000A5400000}"/>
    <cellStyle name="Style 30 9 2" xfId="11024" xr:uid="{00000000-0005-0000-0000-0000A6400000}"/>
    <cellStyle name="Style 31" xfId="11025" xr:uid="{00000000-0005-0000-0000-0000A7400000}"/>
    <cellStyle name="Style 31 2" xfId="11026" xr:uid="{00000000-0005-0000-0000-0000A8400000}"/>
    <cellStyle name="Style 31 2 2" xfId="11027" xr:uid="{00000000-0005-0000-0000-0000A9400000}"/>
    <cellStyle name="Style 31 3" xfId="11028" xr:uid="{00000000-0005-0000-0000-0000AA400000}"/>
    <cellStyle name="Style 31 3 2" xfId="11029" xr:uid="{00000000-0005-0000-0000-0000AB400000}"/>
    <cellStyle name="Style 31 4" xfId="11030" xr:uid="{00000000-0005-0000-0000-0000AC400000}"/>
    <cellStyle name="Style 31 4 2" xfId="11031" xr:uid="{00000000-0005-0000-0000-0000AD400000}"/>
    <cellStyle name="Style 31 5" xfId="11032" xr:uid="{00000000-0005-0000-0000-0000AE400000}"/>
    <cellStyle name="Style 31 5 2" xfId="11033" xr:uid="{00000000-0005-0000-0000-0000AF400000}"/>
    <cellStyle name="Style 31 6" xfId="11034" xr:uid="{00000000-0005-0000-0000-0000B0400000}"/>
    <cellStyle name="Style 32" xfId="11035" xr:uid="{00000000-0005-0000-0000-0000B1400000}"/>
    <cellStyle name="Style 32 2" xfId="11036" xr:uid="{00000000-0005-0000-0000-0000B2400000}"/>
    <cellStyle name="Style 32 2 2" xfId="11037" xr:uid="{00000000-0005-0000-0000-0000B3400000}"/>
    <cellStyle name="Style 32 3" xfId="11038" xr:uid="{00000000-0005-0000-0000-0000B4400000}"/>
    <cellStyle name="Style 32 3 2" xfId="11039" xr:uid="{00000000-0005-0000-0000-0000B5400000}"/>
    <cellStyle name="Style 32 4" xfId="11040" xr:uid="{00000000-0005-0000-0000-0000B6400000}"/>
    <cellStyle name="Style 32 4 2" xfId="11041" xr:uid="{00000000-0005-0000-0000-0000B7400000}"/>
    <cellStyle name="Style 32 5" xfId="11042" xr:uid="{00000000-0005-0000-0000-0000B8400000}"/>
    <cellStyle name="Style 32 5 2" xfId="11043" xr:uid="{00000000-0005-0000-0000-0000B9400000}"/>
    <cellStyle name="Style 32 6" xfId="11044" xr:uid="{00000000-0005-0000-0000-0000BA400000}"/>
    <cellStyle name="Style 32 6 2" xfId="11045" xr:uid="{00000000-0005-0000-0000-0000BB400000}"/>
    <cellStyle name="Style 32 7" xfId="11046" xr:uid="{00000000-0005-0000-0000-0000BC400000}"/>
    <cellStyle name="Style 32 7 2" xfId="11047" xr:uid="{00000000-0005-0000-0000-0000BD400000}"/>
    <cellStyle name="Style 32 8" xfId="11048" xr:uid="{00000000-0005-0000-0000-0000BE400000}"/>
    <cellStyle name="Style 33" xfId="11049" xr:uid="{00000000-0005-0000-0000-0000BF400000}"/>
    <cellStyle name="Style 33 10" xfId="11050" xr:uid="{00000000-0005-0000-0000-0000C0400000}"/>
    <cellStyle name="Style 33 10 2" xfId="11051" xr:uid="{00000000-0005-0000-0000-0000C1400000}"/>
    <cellStyle name="Style 33 11" xfId="11052" xr:uid="{00000000-0005-0000-0000-0000C2400000}"/>
    <cellStyle name="Style 33 11 2" xfId="11053" xr:uid="{00000000-0005-0000-0000-0000C3400000}"/>
    <cellStyle name="Style 33 12" xfId="11054" xr:uid="{00000000-0005-0000-0000-0000C4400000}"/>
    <cellStyle name="Style 33 12 2" xfId="11055" xr:uid="{00000000-0005-0000-0000-0000C5400000}"/>
    <cellStyle name="Style 33 13" xfId="11056" xr:uid="{00000000-0005-0000-0000-0000C6400000}"/>
    <cellStyle name="Style 33 13 2" xfId="11057" xr:uid="{00000000-0005-0000-0000-0000C7400000}"/>
    <cellStyle name="Style 33 14" xfId="11058" xr:uid="{00000000-0005-0000-0000-0000C8400000}"/>
    <cellStyle name="Style 33 14 2" xfId="11059" xr:uid="{00000000-0005-0000-0000-0000C9400000}"/>
    <cellStyle name="Style 33 15" xfId="11060" xr:uid="{00000000-0005-0000-0000-0000CA400000}"/>
    <cellStyle name="Style 33 15 2" xfId="11061" xr:uid="{00000000-0005-0000-0000-0000CB400000}"/>
    <cellStyle name="Style 33 16" xfId="11062" xr:uid="{00000000-0005-0000-0000-0000CC400000}"/>
    <cellStyle name="Style 33 16 2" xfId="11063" xr:uid="{00000000-0005-0000-0000-0000CD400000}"/>
    <cellStyle name="Style 33 17" xfId="11064" xr:uid="{00000000-0005-0000-0000-0000CE400000}"/>
    <cellStyle name="Style 33 2" xfId="11065" xr:uid="{00000000-0005-0000-0000-0000CF400000}"/>
    <cellStyle name="Style 33 2 2" xfId="11066" xr:uid="{00000000-0005-0000-0000-0000D0400000}"/>
    <cellStyle name="Style 33 3" xfId="11067" xr:uid="{00000000-0005-0000-0000-0000D1400000}"/>
    <cellStyle name="Style 33 3 2" xfId="11068" xr:uid="{00000000-0005-0000-0000-0000D2400000}"/>
    <cellStyle name="Style 33 4" xfId="11069" xr:uid="{00000000-0005-0000-0000-0000D3400000}"/>
    <cellStyle name="Style 33 4 2" xfId="11070" xr:uid="{00000000-0005-0000-0000-0000D4400000}"/>
    <cellStyle name="Style 33 5" xfId="11071" xr:uid="{00000000-0005-0000-0000-0000D5400000}"/>
    <cellStyle name="Style 33 5 2" xfId="11072" xr:uid="{00000000-0005-0000-0000-0000D6400000}"/>
    <cellStyle name="Style 33 6" xfId="11073" xr:uid="{00000000-0005-0000-0000-0000D7400000}"/>
    <cellStyle name="Style 33 6 2" xfId="11074" xr:uid="{00000000-0005-0000-0000-0000D8400000}"/>
    <cellStyle name="Style 33 7" xfId="11075" xr:uid="{00000000-0005-0000-0000-0000D9400000}"/>
    <cellStyle name="Style 33 7 2" xfId="11076" xr:uid="{00000000-0005-0000-0000-0000DA400000}"/>
    <cellStyle name="Style 33 8" xfId="11077" xr:uid="{00000000-0005-0000-0000-0000DB400000}"/>
    <cellStyle name="Style 33 8 2" xfId="11078" xr:uid="{00000000-0005-0000-0000-0000DC400000}"/>
    <cellStyle name="Style 33 9" xfId="11079" xr:uid="{00000000-0005-0000-0000-0000DD400000}"/>
    <cellStyle name="Style 33 9 2" xfId="11080" xr:uid="{00000000-0005-0000-0000-0000DE400000}"/>
    <cellStyle name="Style 34" xfId="11081" xr:uid="{00000000-0005-0000-0000-0000DF400000}"/>
    <cellStyle name="Style 34 10" xfId="11082" xr:uid="{00000000-0005-0000-0000-0000E0400000}"/>
    <cellStyle name="Style 34 10 2" xfId="11083" xr:uid="{00000000-0005-0000-0000-0000E1400000}"/>
    <cellStyle name="Style 34 11" xfId="11084" xr:uid="{00000000-0005-0000-0000-0000E2400000}"/>
    <cellStyle name="Style 34 11 2" xfId="11085" xr:uid="{00000000-0005-0000-0000-0000E3400000}"/>
    <cellStyle name="Style 34 12" xfId="11086" xr:uid="{00000000-0005-0000-0000-0000E4400000}"/>
    <cellStyle name="Style 34 12 2" xfId="11087" xr:uid="{00000000-0005-0000-0000-0000E5400000}"/>
    <cellStyle name="Style 34 13" xfId="11088" xr:uid="{00000000-0005-0000-0000-0000E6400000}"/>
    <cellStyle name="Style 34 13 2" xfId="11089" xr:uid="{00000000-0005-0000-0000-0000E7400000}"/>
    <cellStyle name="Style 34 14" xfId="11090" xr:uid="{00000000-0005-0000-0000-0000E8400000}"/>
    <cellStyle name="Style 34 14 2" xfId="11091" xr:uid="{00000000-0005-0000-0000-0000E9400000}"/>
    <cellStyle name="Style 34 15" xfId="11092" xr:uid="{00000000-0005-0000-0000-0000EA400000}"/>
    <cellStyle name="Style 34 15 2" xfId="11093" xr:uid="{00000000-0005-0000-0000-0000EB400000}"/>
    <cellStyle name="Style 34 16" xfId="11094" xr:uid="{00000000-0005-0000-0000-0000EC400000}"/>
    <cellStyle name="Style 34 16 2" xfId="11095" xr:uid="{00000000-0005-0000-0000-0000ED400000}"/>
    <cellStyle name="Style 34 17" xfId="11096" xr:uid="{00000000-0005-0000-0000-0000EE400000}"/>
    <cellStyle name="Style 34 2" xfId="11097" xr:uid="{00000000-0005-0000-0000-0000EF400000}"/>
    <cellStyle name="Style 34 2 2" xfId="11098" xr:uid="{00000000-0005-0000-0000-0000F0400000}"/>
    <cellStyle name="Style 34 3" xfId="11099" xr:uid="{00000000-0005-0000-0000-0000F1400000}"/>
    <cellStyle name="Style 34 3 2" xfId="11100" xr:uid="{00000000-0005-0000-0000-0000F2400000}"/>
    <cellStyle name="Style 34 4" xfId="11101" xr:uid="{00000000-0005-0000-0000-0000F3400000}"/>
    <cellStyle name="Style 34 4 2" xfId="11102" xr:uid="{00000000-0005-0000-0000-0000F4400000}"/>
    <cellStyle name="Style 34 5" xfId="11103" xr:uid="{00000000-0005-0000-0000-0000F5400000}"/>
    <cellStyle name="Style 34 5 2" xfId="11104" xr:uid="{00000000-0005-0000-0000-0000F6400000}"/>
    <cellStyle name="Style 34 6" xfId="11105" xr:uid="{00000000-0005-0000-0000-0000F7400000}"/>
    <cellStyle name="Style 34 6 2" xfId="11106" xr:uid="{00000000-0005-0000-0000-0000F8400000}"/>
    <cellStyle name="Style 34 7" xfId="11107" xr:uid="{00000000-0005-0000-0000-0000F9400000}"/>
    <cellStyle name="Style 34 7 2" xfId="11108" xr:uid="{00000000-0005-0000-0000-0000FA400000}"/>
    <cellStyle name="Style 34 8" xfId="11109" xr:uid="{00000000-0005-0000-0000-0000FB400000}"/>
    <cellStyle name="Style 34 8 2" xfId="11110" xr:uid="{00000000-0005-0000-0000-0000FC400000}"/>
    <cellStyle name="Style 34 9" xfId="11111" xr:uid="{00000000-0005-0000-0000-0000FD400000}"/>
    <cellStyle name="Style 34 9 2" xfId="11112" xr:uid="{00000000-0005-0000-0000-0000FE400000}"/>
    <cellStyle name="Style 35" xfId="11113" xr:uid="{00000000-0005-0000-0000-0000FF400000}"/>
    <cellStyle name="Style 35 10" xfId="11114" xr:uid="{00000000-0005-0000-0000-000000410000}"/>
    <cellStyle name="Style 35 10 2" xfId="11115" xr:uid="{00000000-0005-0000-0000-000001410000}"/>
    <cellStyle name="Style 35 11" xfId="11116" xr:uid="{00000000-0005-0000-0000-000002410000}"/>
    <cellStyle name="Style 35 11 2" xfId="11117" xr:uid="{00000000-0005-0000-0000-000003410000}"/>
    <cellStyle name="Style 35 12" xfId="11118" xr:uid="{00000000-0005-0000-0000-000004410000}"/>
    <cellStyle name="Style 35 12 2" xfId="11119" xr:uid="{00000000-0005-0000-0000-000005410000}"/>
    <cellStyle name="Style 35 13" xfId="11120" xr:uid="{00000000-0005-0000-0000-000006410000}"/>
    <cellStyle name="Style 35 13 2" xfId="11121" xr:uid="{00000000-0005-0000-0000-000007410000}"/>
    <cellStyle name="Style 35 14" xfId="11122" xr:uid="{00000000-0005-0000-0000-000008410000}"/>
    <cellStyle name="Style 35 14 2" xfId="11123" xr:uid="{00000000-0005-0000-0000-000009410000}"/>
    <cellStyle name="Style 35 15" xfId="11124" xr:uid="{00000000-0005-0000-0000-00000A410000}"/>
    <cellStyle name="Style 35 15 2" xfId="11125" xr:uid="{00000000-0005-0000-0000-00000B410000}"/>
    <cellStyle name="Style 35 16" xfId="11126" xr:uid="{00000000-0005-0000-0000-00000C410000}"/>
    <cellStyle name="Style 35 16 2" xfId="11127" xr:uid="{00000000-0005-0000-0000-00000D410000}"/>
    <cellStyle name="Style 35 17" xfId="11128" xr:uid="{00000000-0005-0000-0000-00000E410000}"/>
    <cellStyle name="Style 35 2" xfId="11129" xr:uid="{00000000-0005-0000-0000-00000F410000}"/>
    <cellStyle name="Style 35 2 2" xfId="11130" xr:uid="{00000000-0005-0000-0000-000010410000}"/>
    <cellStyle name="Style 35 3" xfId="11131" xr:uid="{00000000-0005-0000-0000-000011410000}"/>
    <cellStyle name="Style 35 3 2" xfId="11132" xr:uid="{00000000-0005-0000-0000-000012410000}"/>
    <cellStyle name="Style 35 4" xfId="11133" xr:uid="{00000000-0005-0000-0000-000013410000}"/>
    <cellStyle name="Style 35 4 2" xfId="11134" xr:uid="{00000000-0005-0000-0000-000014410000}"/>
    <cellStyle name="Style 35 5" xfId="11135" xr:uid="{00000000-0005-0000-0000-000015410000}"/>
    <cellStyle name="Style 35 5 2" xfId="11136" xr:uid="{00000000-0005-0000-0000-000016410000}"/>
    <cellStyle name="Style 35 6" xfId="11137" xr:uid="{00000000-0005-0000-0000-000017410000}"/>
    <cellStyle name="Style 35 6 2" xfId="11138" xr:uid="{00000000-0005-0000-0000-000018410000}"/>
    <cellStyle name="Style 35 7" xfId="11139" xr:uid="{00000000-0005-0000-0000-000019410000}"/>
    <cellStyle name="Style 35 7 2" xfId="11140" xr:uid="{00000000-0005-0000-0000-00001A410000}"/>
    <cellStyle name="Style 35 8" xfId="11141" xr:uid="{00000000-0005-0000-0000-00001B410000}"/>
    <cellStyle name="Style 35 8 2" xfId="11142" xr:uid="{00000000-0005-0000-0000-00001C410000}"/>
    <cellStyle name="Style 35 9" xfId="11143" xr:uid="{00000000-0005-0000-0000-00001D410000}"/>
    <cellStyle name="Style 35 9 2" xfId="11144" xr:uid="{00000000-0005-0000-0000-00001E410000}"/>
    <cellStyle name="Style 36" xfId="11145" xr:uid="{00000000-0005-0000-0000-00001F410000}"/>
    <cellStyle name="Style 36 10" xfId="11146" xr:uid="{00000000-0005-0000-0000-000020410000}"/>
    <cellStyle name="Style 36 10 2" xfId="11147" xr:uid="{00000000-0005-0000-0000-000021410000}"/>
    <cellStyle name="Style 36 11" xfId="11148" xr:uid="{00000000-0005-0000-0000-000022410000}"/>
    <cellStyle name="Style 36 11 2" xfId="11149" xr:uid="{00000000-0005-0000-0000-000023410000}"/>
    <cellStyle name="Style 36 12" xfId="11150" xr:uid="{00000000-0005-0000-0000-000024410000}"/>
    <cellStyle name="Style 36 12 2" xfId="11151" xr:uid="{00000000-0005-0000-0000-000025410000}"/>
    <cellStyle name="Style 36 13" xfId="11152" xr:uid="{00000000-0005-0000-0000-000026410000}"/>
    <cellStyle name="Style 36 13 2" xfId="11153" xr:uid="{00000000-0005-0000-0000-000027410000}"/>
    <cellStyle name="Style 36 14" xfId="11154" xr:uid="{00000000-0005-0000-0000-000028410000}"/>
    <cellStyle name="Style 36 14 2" xfId="11155" xr:uid="{00000000-0005-0000-0000-000029410000}"/>
    <cellStyle name="Style 36 15" xfId="11156" xr:uid="{00000000-0005-0000-0000-00002A410000}"/>
    <cellStyle name="Style 36 15 2" xfId="11157" xr:uid="{00000000-0005-0000-0000-00002B410000}"/>
    <cellStyle name="Style 36 16" xfId="11158" xr:uid="{00000000-0005-0000-0000-00002C410000}"/>
    <cellStyle name="Style 36 16 2" xfId="11159" xr:uid="{00000000-0005-0000-0000-00002D410000}"/>
    <cellStyle name="Style 36 17" xfId="11160" xr:uid="{00000000-0005-0000-0000-00002E410000}"/>
    <cellStyle name="Style 36 2" xfId="11161" xr:uid="{00000000-0005-0000-0000-00002F410000}"/>
    <cellStyle name="Style 36 2 2" xfId="11162" xr:uid="{00000000-0005-0000-0000-000030410000}"/>
    <cellStyle name="Style 36 3" xfId="11163" xr:uid="{00000000-0005-0000-0000-000031410000}"/>
    <cellStyle name="Style 36 3 2" xfId="11164" xr:uid="{00000000-0005-0000-0000-000032410000}"/>
    <cellStyle name="Style 36 4" xfId="11165" xr:uid="{00000000-0005-0000-0000-000033410000}"/>
    <cellStyle name="Style 36 4 2" xfId="11166" xr:uid="{00000000-0005-0000-0000-000034410000}"/>
    <cellStyle name="Style 36 5" xfId="11167" xr:uid="{00000000-0005-0000-0000-000035410000}"/>
    <cellStyle name="Style 36 5 2" xfId="11168" xr:uid="{00000000-0005-0000-0000-000036410000}"/>
    <cellStyle name="Style 36 6" xfId="11169" xr:uid="{00000000-0005-0000-0000-000037410000}"/>
    <cellStyle name="Style 36 6 2" xfId="11170" xr:uid="{00000000-0005-0000-0000-000038410000}"/>
    <cellStyle name="Style 36 7" xfId="11171" xr:uid="{00000000-0005-0000-0000-000039410000}"/>
    <cellStyle name="Style 36 7 2" xfId="11172" xr:uid="{00000000-0005-0000-0000-00003A410000}"/>
    <cellStyle name="Style 36 8" xfId="11173" xr:uid="{00000000-0005-0000-0000-00003B410000}"/>
    <cellStyle name="Style 36 8 2" xfId="11174" xr:uid="{00000000-0005-0000-0000-00003C410000}"/>
    <cellStyle name="Style 36 9" xfId="11175" xr:uid="{00000000-0005-0000-0000-00003D410000}"/>
    <cellStyle name="Style 36 9 2" xfId="11176" xr:uid="{00000000-0005-0000-0000-00003E410000}"/>
    <cellStyle name="Style 37" xfId="11349" xr:uid="{00000000-0005-0000-0000-00003F410000}"/>
    <cellStyle name="Style 38" xfId="11350" xr:uid="{00000000-0005-0000-0000-000040410000}"/>
    <cellStyle name="Style 39" xfId="11177" xr:uid="{00000000-0005-0000-0000-000041410000}"/>
    <cellStyle name="Style 39 10" xfId="11178" xr:uid="{00000000-0005-0000-0000-000042410000}"/>
    <cellStyle name="Style 39 10 2" xfId="11179" xr:uid="{00000000-0005-0000-0000-000043410000}"/>
    <cellStyle name="Style 39 10 3" xfId="16718" xr:uid="{00000000-0005-0000-0000-000044410000}"/>
    <cellStyle name="Style 39 11" xfId="11180" xr:uid="{00000000-0005-0000-0000-000045410000}"/>
    <cellStyle name="Style 39 11 2" xfId="11181" xr:uid="{00000000-0005-0000-0000-000046410000}"/>
    <cellStyle name="Style 39 11 3" xfId="16719" xr:uid="{00000000-0005-0000-0000-000047410000}"/>
    <cellStyle name="Style 39 12" xfId="11182" xr:uid="{00000000-0005-0000-0000-000048410000}"/>
    <cellStyle name="Style 39 12 2" xfId="11183" xr:uid="{00000000-0005-0000-0000-000049410000}"/>
    <cellStyle name="Style 39 12 3" xfId="16720" xr:uid="{00000000-0005-0000-0000-00004A410000}"/>
    <cellStyle name="Style 39 13" xfId="11184" xr:uid="{00000000-0005-0000-0000-00004B410000}"/>
    <cellStyle name="Style 39 13 2" xfId="11185" xr:uid="{00000000-0005-0000-0000-00004C410000}"/>
    <cellStyle name="Style 39 13 3" xfId="16721" xr:uid="{00000000-0005-0000-0000-00004D410000}"/>
    <cellStyle name="Style 39 14" xfId="11186" xr:uid="{00000000-0005-0000-0000-00004E410000}"/>
    <cellStyle name="Style 39 14 2" xfId="11187" xr:uid="{00000000-0005-0000-0000-00004F410000}"/>
    <cellStyle name="Style 39 14 3" xfId="16722" xr:uid="{00000000-0005-0000-0000-000050410000}"/>
    <cellStyle name="Style 39 15" xfId="11188" xr:uid="{00000000-0005-0000-0000-000051410000}"/>
    <cellStyle name="Style 39 15 2" xfId="11189" xr:uid="{00000000-0005-0000-0000-000052410000}"/>
    <cellStyle name="Style 39 15 3" xfId="16723" xr:uid="{00000000-0005-0000-0000-000053410000}"/>
    <cellStyle name="Style 39 16" xfId="11190" xr:uid="{00000000-0005-0000-0000-000054410000}"/>
    <cellStyle name="Style 39 16 2" xfId="11191" xr:uid="{00000000-0005-0000-0000-000055410000}"/>
    <cellStyle name="Style 39 16 3" xfId="16724" xr:uid="{00000000-0005-0000-0000-000056410000}"/>
    <cellStyle name="Style 39 17" xfId="11192" xr:uid="{00000000-0005-0000-0000-000057410000}"/>
    <cellStyle name="Style 39 18" xfId="16725" xr:uid="{00000000-0005-0000-0000-000058410000}"/>
    <cellStyle name="Style 39 2" xfId="11193" xr:uid="{00000000-0005-0000-0000-000059410000}"/>
    <cellStyle name="Style 39 2 2" xfId="11194" xr:uid="{00000000-0005-0000-0000-00005A410000}"/>
    <cellStyle name="Style 39 2 2 2" xfId="16726" xr:uid="{00000000-0005-0000-0000-00005B410000}"/>
    <cellStyle name="Style 39 2 3" xfId="16727" xr:uid="{00000000-0005-0000-0000-00005C410000}"/>
    <cellStyle name="Style 39 3" xfId="11195" xr:uid="{00000000-0005-0000-0000-00005D410000}"/>
    <cellStyle name="Style 39 3 2" xfId="11196" xr:uid="{00000000-0005-0000-0000-00005E410000}"/>
    <cellStyle name="Style 39 3 3" xfId="16728" xr:uid="{00000000-0005-0000-0000-00005F410000}"/>
    <cellStyle name="Style 39 4" xfId="11197" xr:uid="{00000000-0005-0000-0000-000060410000}"/>
    <cellStyle name="Style 39 4 2" xfId="11198" xr:uid="{00000000-0005-0000-0000-000061410000}"/>
    <cellStyle name="Style 39 4 3" xfId="16729" xr:uid="{00000000-0005-0000-0000-000062410000}"/>
    <cellStyle name="Style 39 5" xfId="11199" xr:uid="{00000000-0005-0000-0000-000063410000}"/>
    <cellStyle name="Style 39 5 2" xfId="11200" xr:uid="{00000000-0005-0000-0000-000064410000}"/>
    <cellStyle name="Style 39 5 3" xfId="16730" xr:uid="{00000000-0005-0000-0000-000065410000}"/>
    <cellStyle name="Style 39 6" xfId="11201" xr:uid="{00000000-0005-0000-0000-000066410000}"/>
    <cellStyle name="Style 39 6 2" xfId="11202" xr:uid="{00000000-0005-0000-0000-000067410000}"/>
    <cellStyle name="Style 39 6 3" xfId="16731" xr:uid="{00000000-0005-0000-0000-000068410000}"/>
    <cellStyle name="Style 39 7" xfId="11203" xr:uid="{00000000-0005-0000-0000-000069410000}"/>
    <cellStyle name="Style 39 7 2" xfId="11204" xr:uid="{00000000-0005-0000-0000-00006A410000}"/>
    <cellStyle name="Style 39 7 3" xfId="16732" xr:uid="{00000000-0005-0000-0000-00006B410000}"/>
    <cellStyle name="Style 39 8" xfId="11205" xr:uid="{00000000-0005-0000-0000-00006C410000}"/>
    <cellStyle name="Style 39 8 2" xfId="11206" xr:uid="{00000000-0005-0000-0000-00006D410000}"/>
    <cellStyle name="Style 39 8 3" xfId="16733" xr:uid="{00000000-0005-0000-0000-00006E410000}"/>
    <cellStyle name="Style 39 9" xfId="11207" xr:uid="{00000000-0005-0000-0000-00006F410000}"/>
    <cellStyle name="Style 39 9 2" xfId="11208" xr:uid="{00000000-0005-0000-0000-000070410000}"/>
    <cellStyle name="Style 39 9 3" xfId="16734" xr:uid="{00000000-0005-0000-0000-000071410000}"/>
    <cellStyle name="Style 740" xfId="16735" xr:uid="{00000000-0005-0000-0000-000072410000}"/>
    <cellStyle name="STYLE1" xfId="117" xr:uid="{00000000-0005-0000-0000-000073410000}"/>
    <cellStyle name="style1375471382137" xfId="16736" xr:uid="{00000000-0005-0000-0000-000074410000}"/>
    <cellStyle name="style1375471382137 2" xfId="16737" xr:uid="{00000000-0005-0000-0000-000075410000}"/>
    <cellStyle name="style1375471382227" xfId="16738" xr:uid="{00000000-0005-0000-0000-000076410000}"/>
    <cellStyle name="style1375471382227 2" xfId="16739" xr:uid="{00000000-0005-0000-0000-000077410000}"/>
    <cellStyle name="style1375471382301" xfId="16740" xr:uid="{00000000-0005-0000-0000-000078410000}"/>
    <cellStyle name="style1375471382301 2" xfId="16741" xr:uid="{00000000-0005-0000-0000-000079410000}"/>
    <cellStyle name="style1375471382349" xfId="16742" xr:uid="{00000000-0005-0000-0000-00007A410000}"/>
    <cellStyle name="style1375471382349 2" xfId="16743" xr:uid="{00000000-0005-0000-0000-00007B410000}"/>
    <cellStyle name="style1375471382403" xfId="16744" xr:uid="{00000000-0005-0000-0000-00007C410000}"/>
    <cellStyle name="style1375471382403 2" xfId="16745" xr:uid="{00000000-0005-0000-0000-00007D410000}"/>
    <cellStyle name="style1375471382455" xfId="16746" xr:uid="{00000000-0005-0000-0000-00007E410000}"/>
    <cellStyle name="style1375471382455 2" xfId="16747" xr:uid="{00000000-0005-0000-0000-00007F410000}"/>
    <cellStyle name="style1375471382513" xfId="16748" xr:uid="{00000000-0005-0000-0000-000080410000}"/>
    <cellStyle name="style1375471382513 2" xfId="16749" xr:uid="{00000000-0005-0000-0000-000081410000}"/>
    <cellStyle name="style1375471382595" xfId="16750" xr:uid="{00000000-0005-0000-0000-000082410000}"/>
    <cellStyle name="style1375471382595 2" xfId="16751" xr:uid="{00000000-0005-0000-0000-000083410000}"/>
    <cellStyle name="style1375471382647" xfId="16752" xr:uid="{00000000-0005-0000-0000-000084410000}"/>
    <cellStyle name="style1375471382647 2" xfId="16753" xr:uid="{00000000-0005-0000-0000-000085410000}"/>
    <cellStyle name="style1375471382696" xfId="16754" xr:uid="{00000000-0005-0000-0000-000086410000}"/>
    <cellStyle name="style1375471382696 2" xfId="16755" xr:uid="{00000000-0005-0000-0000-000087410000}"/>
    <cellStyle name="style1375471382748" xfId="16756" xr:uid="{00000000-0005-0000-0000-000088410000}"/>
    <cellStyle name="style1375471382748 2" xfId="16757" xr:uid="{00000000-0005-0000-0000-000089410000}"/>
    <cellStyle name="style1375471382806" xfId="16758" xr:uid="{00000000-0005-0000-0000-00008A410000}"/>
    <cellStyle name="style1375471382806 2" xfId="16759" xr:uid="{00000000-0005-0000-0000-00008B410000}"/>
    <cellStyle name="style1375471382860" xfId="16760" xr:uid="{00000000-0005-0000-0000-00008C410000}"/>
    <cellStyle name="style1375471382860 2" xfId="16761" xr:uid="{00000000-0005-0000-0000-00008D410000}"/>
    <cellStyle name="style1375471382916" xfId="16762" xr:uid="{00000000-0005-0000-0000-00008E410000}"/>
    <cellStyle name="style1375471382916 2" xfId="16763" xr:uid="{00000000-0005-0000-0000-00008F410000}"/>
    <cellStyle name="style1375471382982" xfId="16764" xr:uid="{00000000-0005-0000-0000-000090410000}"/>
    <cellStyle name="style1375471382982 2" xfId="16765" xr:uid="{00000000-0005-0000-0000-000091410000}"/>
    <cellStyle name="style1375471383033" xfId="16766" xr:uid="{00000000-0005-0000-0000-000092410000}"/>
    <cellStyle name="style1375471383033 2" xfId="16767" xr:uid="{00000000-0005-0000-0000-000093410000}"/>
    <cellStyle name="style1375471383081" xfId="16768" xr:uid="{00000000-0005-0000-0000-000094410000}"/>
    <cellStyle name="style1375471383081 2" xfId="16769" xr:uid="{00000000-0005-0000-0000-000095410000}"/>
    <cellStyle name="style1375471383133" xfId="16770" xr:uid="{00000000-0005-0000-0000-000096410000}"/>
    <cellStyle name="style1375471383133 2" xfId="16771" xr:uid="{00000000-0005-0000-0000-000097410000}"/>
    <cellStyle name="style1375471383185" xfId="16772" xr:uid="{00000000-0005-0000-0000-000098410000}"/>
    <cellStyle name="style1375471383185 2" xfId="16773" xr:uid="{00000000-0005-0000-0000-000099410000}"/>
    <cellStyle name="style1375471383258" xfId="16774" xr:uid="{00000000-0005-0000-0000-00009A410000}"/>
    <cellStyle name="style1375471383258 2" xfId="16775" xr:uid="{00000000-0005-0000-0000-00009B410000}"/>
    <cellStyle name="style1375471383297" xfId="16776" xr:uid="{00000000-0005-0000-0000-00009C410000}"/>
    <cellStyle name="style1375471383297 2" xfId="16777" xr:uid="{00000000-0005-0000-0000-00009D410000}"/>
    <cellStyle name="style1375471383343" xfId="16778" xr:uid="{00000000-0005-0000-0000-00009E410000}"/>
    <cellStyle name="style1375471383343 2" xfId="16779" xr:uid="{00000000-0005-0000-0000-00009F410000}"/>
    <cellStyle name="style1375471383398" xfId="16780" xr:uid="{00000000-0005-0000-0000-0000A0410000}"/>
    <cellStyle name="style1375471383398 2" xfId="16781" xr:uid="{00000000-0005-0000-0000-0000A1410000}"/>
    <cellStyle name="style1375471383459" xfId="16782" xr:uid="{00000000-0005-0000-0000-0000A2410000}"/>
    <cellStyle name="style1375471383459 2" xfId="16783" xr:uid="{00000000-0005-0000-0000-0000A3410000}"/>
    <cellStyle name="style1375471383517" xfId="16784" xr:uid="{00000000-0005-0000-0000-0000A4410000}"/>
    <cellStyle name="style1375471383517 2" xfId="16785" xr:uid="{00000000-0005-0000-0000-0000A5410000}"/>
    <cellStyle name="style1375471383575" xfId="16786" xr:uid="{00000000-0005-0000-0000-0000A6410000}"/>
    <cellStyle name="style1375471383575 2" xfId="16787" xr:uid="{00000000-0005-0000-0000-0000A7410000}"/>
    <cellStyle name="style1375471383618" xfId="16788" xr:uid="{00000000-0005-0000-0000-0000A8410000}"/>
    <cellStyle name="style1375471383618 2" xfId="16789" xr:uid="{00000000-0005-0000-0000-0000A9410000}"/>
    <cellStyle name="style1375471383660" xfId="16790" xr:uid="{00000000-0005-0000-0000-0000AA410000}"/>
    <cellStyle name="style1375471383660 2" xfId="16791" xr:uid="{00000000-0005-0000-0000-0000AB410000}"/>
    <cellStyle name="style1375471383723" xfId="16792" xr:uid="{00000000-0005-0000-0000-0000AC410000}"/>
    <cellStyle name="style1375471383723 2" xfId="16793" xr:uid="{00000000-0005-0000-0000-0000AD410000}"/>
    <cellStyle name="style1375471383766" xfId="16794" xr:uid="{00000000-0005-0000-0000-0000AE410000}"/>
    <cellStyle name="style1375471383766 2" xfId="16795" xr:uid="{00000000-0005-0000-0000-0000AF410000}"/>
    <cellStyle name="style1375471383810" xfId="16796" xr:uid="{00000000-0005-0000-0000-0000B0410000}"/>
    <cellStyle name="style1375471383810 2" xfId="16797" xr:uid="{00000000-0005-0000-0000-0000B1410000}"/>
    <cellStyle name="style1375471383861" xfId="16798" xr:uid="{00000000-0005-0000-0000-0000B2410000}"/>
    <cellStyle name="style1375471383861 2" xfId="16799" xr:uid="{00000000-0005-0000-0000-0000B3410000}"/>
    <cellStyle name="style1375471383922" xfId="16800" xr:uid="{00000000-0005-0000-0000-0000B4410000}"/>
    <cellStyle name="style1375471383922 2" xfId="16801" xr:uid="{00000000-0005-0000-0000-0000B5410000}"/>
    <cellStyle name="style1375471383971" xfId="16802" xr:uid="{00000000-0005-0000-0000-0000B6410000}"/>
    <cellStyle name="style1375471383971 2" xfId="16803" xr:uid="{00000000-0005-0000-0000-0000B7410000}"/>
    <cellStyle name="style1375471384029" xfId="16804" xr:uid="{00000000-0005-0000-0000-0000B8410000}"/>
    <cellStyle name="style1375471384029 2" xfId="16805" xr:uid="{00000000-0005-0000-0000-0000B9410000}"/>
    <cellStyle name="style1375471384082" xfId="16806" xr:uid="{00000000-0005-0000-0000-0000BA410000}"/>
    <cellStyle name="style1375471384082 2" xfId="16807" xr:uid="{00000000-0005-0000-0000-0000BB410000}"/>
    <cellStyle name="style1375471384126" xfId="16808" xr:uid="{00000000-0005-0000-0000-0000BC410000}"/>
    <cellStyle name="style1375471384126 2" xfId="16809" xr:uid="{00000000-0005-0000-0000-0000BD410000}"/>
    <cellStyle name="style1375471384177" xfId="16810" xr:uid="{00000000-0005-0000-0000-0000BE410000}"/>
    <cellStyle name="style1375471384177 2" xfId="16811" xr:uid="{00000000-0005-0000-0000-0000BF410000}"/>
    <cellStyle name="style1375471384226" xfId="16812" xr:uid="{00000000-0005-0000-0000-0000C0410000}"/>
    <cellStyle name="style1375471384226 2" xfId="16813" xr:uid="{00000000-0005-0000-0000-0000C1410000}"/>
    <cellStyle name="style1375471384266" xfId="16814" xr:uid="{00000000-0005-0000-0000-0000C2410000}"/>
    <cellStyle name="style1375471384266 2" xfId="16815" xr:uid="{00000000-0005-0000-0000-0000C3410000}"/>
    <cellStyle name="style1375471384311" xfId="16816" xr:uid="{00000000-0005-0000-0000-0000C4410000}"/>
    <cellStyle name="style1375471384311 2" xfId="16817" xr:uid="{00000000-0005-0000-0000-0000C5410000}"/>
    <cellStyle name="style1375471384363" xfId="16818" xr:uid="{00000000-0005-0000-0000-0000C6410000}"/>
    <cellStyle name="style1375471384363 2" xfId="16819" xr:uid="{00000000-0005-0000-0000-0000C7410000}"/>
    <cellStyle name="style1375471384409" xfId="16820" xr:uid="{00000000-0005-0000-0000-0000C8410000}"/>
    <cellStyle name="style1375471384409 2" xfId="16821" xr:uid="{00000000-0005-0000-0000-0000C9410000}"/>
    <cellStyle name="style1375471384453" xfId="16822" xr:uid="{00000000-0005-0000-0000-0000CA410000}"/>
    <cellStyle name="style1375471384453 2" xfId="16823" xr:uid="{00000000-0005-0000-0000-0000CB410000}"/>
    <cellStyle name="style1375471384536" xfId="16824" xr:uid="{00000000-0005-0000-0000-0000CC410000}"/>
    <cellStyle name="style1375471384536 2" xfId="16825" xr:uid="{00000000-0005-0000-0000-0000CD410000}"/>
    <cellStyle name="style1375471384591" xfId="16826" xr:uid="{00000000-0005-0000-0000-0000CE410000}"/>
    <cellStyle name="style1375471384591 2" xfId="16827" xr:uid="{00000000-0005-0000-0000-0000CF410000}"/>
    <cellStyle name="style1375471384633" xfId="16828" xr:uid="{00000000-0005-0000-0000-0000D0410000}"/>
    <cellStyle name="style1375471384633 2" xfId="16829" xr:uid="{00000000-0005-0000-0000-0000D1410000}"/>
    <cellStyle name="style1375471384677" xfId="16830" xr:uid="{00000000-0005-0000-0000-0000D2410000}"/>
    <cellStyle name="style1375471384677 2" xfId="16831" xr:uid="{00000000-0005-0000-0000-0000D3410000}"/>
    <cellStyle name="style1375471384719" xfId="16832" xr:uid="{00000000-0005-0000-0000-0000D4410000}"/>
    <cellStyle name="style1375471384719 2" xfId="16833" xr:uid="{00000000-0005-0000-0000-0000D5410000}"/>
    <cellStyle name="style1375471384760" xfId="16834" xr:uid="{00000000-0005-0000-0000-0000D6410000}"/>
    <cellStyle name="style1375471384760 2" xfId="16835" xr:uid="{00000000-0005-0000-0000-0000D7410000}"/>
    <cellStyle name="style1375471384798" xfId="16836" xr:uid="{00000000-0005-0000-0000-0000D8410000}"/>
    <cellStyle name="style1375471384798 2" xfId="16837" xr:uid="{00000000-0005-0000-0000-0000D9410000}"/>
    <cellStyle name="style1375471384845" xfId="16838" xr:uid="{00000000-0005-0000-0000-0000DA410000}"/>
    <cellStyle name="style1375471384845 2" xfId="16839" xr:uid="{00000000-0005-0000-0000-0000DB410000}"/>
    <cellStyle name="style1375471384884" xfId="16840" xr:uid="{00000000-0005-0000-0000-0000DC410000}"/>
    <cellStyle name="style1375471384884 2" xfId="16841" xr:uid="{00000000-0005-0000-0000-0000DD410000}"/>
    <cellStyle name="style1375471384922" xfId="16842" xr:uid="{00000000-0005-0000-0000-0000DE410000}"/>
    <cellStyle name="style1375471384922 2" xfId="16843" xr:uid="{00000000-0005-0000-0000-0000DF410000}"/>
    <cellStyle name="style1375471384954" xfId="16844" xr:uid="{00000000-0005-0000-0000-0000E0410000}"/>
    <cellStyle name="style1375471384954 2" xfId="16845" xr:uid="{00000000-0005-0000-0000-0000E1410000}"/>
    <cellStyle name="style1375471384984" xfId="16846" xr:uid="{00000000-0005-0000-0000-0000E2410000}"/>
    <cellStyle name="style1375471384984 2" xfId="16847" xr:uid="{00000000-0005-0000-0000-0000E3410000}"/>
    <cellStyle name="style1375471385029" xfId="16848" xr:uid="{00000000-0005-0000-0000-0000E4410000}"/>
    <cellStyle name="style1375471385029 2" xfId="16849" xr:uid="{00000000-0005-0000-0000-0000E5410000}"/>
    <cellStyle name="style1375471385071" xfId="16850" xr:uid="{00000000-0005-0000-0000-0000E6410000}"/>
    <cellStyle name="style1375471385071 2" xfId="16851" xr:uid="{00000000-0005-0000-0000-0000E7410000}"/>
    <cellStyle name="style1375471385111" xfId="16852" xr:uid="{00000000-0005-0000-0000-0000E8410000}"/>
    <cellStyle name="style1375471385111 2" xfId="16853" xr:uid="{00000000-0005-0000-0000-0000E9410000}"/>
    <cellStyle name="STYLE2" xfId="118" xr:uid="{00000000-0005-0000-0000-0000EA410000}"/>
    <cellStyle name="STYLE3" xfId="119" xr:uid="{00000000-0005-0000-0000-0000EB410000}"/>
    <cellStyle name="STYLE4" xfId="120" xr:uid="{00000000-0005-0000-0000-0000EC410000}"/>
    <cellStyle name="SubScript" xfId="11209" xr:uid="{00000000-0005-0000-0000-0000ED410000}"/>
    <cellStyle name="SuperScript" xfId="11210" xr:uid="{00000000-0005-0000-0000-0000EE410000}"/>
    <cellStyle name="Table  - Style5" xfId="11211" xr:uid="{00000000-0005-0000-0000-0000EF410000}"/>
    <cellStyle name="Table  - Style5 2" xfId="11212" xr:uid="{00000000-0005-0000-0000-0000F0410000}"/>
    <cellStyle name="Table  - Style6" xfId="11213" xr:uid="{00000000-0005-0000-0000-0000F1410000}"/>
    <cellStyle name="Table  - Style6 2" xfId="11214" xr:uid="{00000000-0005-0000-0000-0000F2410000}"/>
    <cellStyle name="Text B &amp; U" xfId="11215" xr:uid="{00000000-0005-0000-0000-0000F3410000}"/>
    <cellStyle name="Text B &amp; U 2" xfId="11216" xr:uid="{00000000-0005-0000-0000-0000F4410000}"/>
    <cellStyle name="Text STD 1" xfId="11217" xr:uid="{00000000-0005-0000-0000-0000F5410000}"/>
    <cellStyle name="Text STD 1 2" xfId="11218" xr:uid="{00000000-0005-0000-0000-0000F6410000}"/>
    <cellStyle name="Text STD 2" xfId="11219" xr:uid="{00000000-0005-0000-0000-0000F7410000}"/>
    <cellStyle name="Text STD 2 2" xfId="11220" xr:uid="{00000000-0005-0000-0000-0000F8410000}"/>
    <cellStyle name="Text STD 3" xfId="11221" xr:uid="{00000000-0005-0000-0000-0000F9410000}"/>
    <cellStyle name="Text STD 3 2" xfId="11222" xr:uid="{00000000-0005-0000-0000-0000FA410000}"/>
    <cellStyle name="Text Under 0" xfId="11223" xr:uid="{00000000-0005-0000-0000-0000FB410000}"/>
    <cellStyle name="Text Under 0 2" xfId="11224" xr:uid="{00000000-0005-0000-0000-0000FC410000}"/>
    <cellStyle name="Text Under 1" xfId="11225" xr:uid="{00000000-0005-0000-0000-0000FD410000}"/>
    <cellStyle name="Text Under 1 2" xfId="11226" xr:uid="{00000000-0005-0000-0000-0000FE410000}"/>
    <cellStyle name="Text Wrap" xfId="11227" xr:uid="{00000000-0005-0000-0000-0000FF410000}"/>
    <cellStyle name="Text Wrap 2" xfId="11228" xr:uid="{00000000-0005-0000-0000-000000420000}"/>
    <cellStyle name="TextBold" xfId="11229" xr:uid="{00000000-0005-0000-0000-000001420000}"/>
    <cellStyle name="TextItalic" xfId="11230" xr:uid="{00000000-0005-0000-0000-000002420000}"/>
    <cellStyle name="TextNormal" xfId="11231" xr:uid="{00000000-0005-0000-0000-000003420000}"/>
    <cellStyle name="Title  - Style1" xfId="11232" xr:uid="{00000000-0005-0000-0000-000004420000}"/>
    <cellStyle name="Title  - Style1 2" xfId="11233" xr:uid="{00000000-0005-0000-0000-000005420000}"/>
    <cellStyle name="Title  - Style6" xfId="11234" xr:uid="{00000000-0005-0000-0000-000006420000}"/>
    <cellStyle name="Title  - Style6 2" xfId="11235" xr:uid="{00000000-0005-0000-0000-000007420000}"/>
    <cellStyle name="Title 2" xfId="11236" xr:uid="{00000000-0005-0000-0000-000008420000}"/>
    <cellStyle name="Title 2 2" xfId="11237" xr:uid="{00000000-0005-0000-0000-000009420000}"/>
    <cellStyle name="Title 3" xfId="11238" xr:uid="{00000000-0005-0000-0000-00000A420000}"/>
    <cellStyle name="Title 3 2" xfId="11239" xr:uid="{00000000-0005-0000-0000-00000B420000}"/>
    <cellStyle name="Title 4" xfId="11240" xr:uid="{00000000-0005-0000-0000-00000C420000}"/>
    <cellStyle name="Title 4 2" xfId="11241" xr:uid="{00000000-0005-0000-0000-00000D420000}"/>
    <cellStyle name="Title 5" xfId="11351" xr:uid="{00000000-0005-0000-0000-00000E420000}"/>
    <cellStyle name="Title 6" xfId="11352" xr:uid="{00000000-0005-0000-0000-00000F420000}"/>
    <cellStyle name="TitleNormal" xfId="11242" xr:uid="{00000000-0005-0000-0000-000010420000}"/>
    <cellStyle name="Total 2" xfId="11243" xr:uid="{00000000-0005-0000-0000-000011420000}"/>
    <cellStyle name="Total 2 2" xfId="11244" xr:uid="{00000000-0005-0000-0000-000012420000}"/>
    <cellStyle name="Total 3" xfId="11245" xr:uid="{00000000-0005-0000-0000-000013420000}"/>
    <cellStyle name="Total 3 2" xfId="11246" xr:uid="{00000000-0005-0000-0000-000014420000}"/>
    <cellStyle name="Total 4" xfId="11247" xr:uid="{00000000-0005-0000-0000-000015420000}"/>
    <cellStyle name="Total 4 2" xfId="11248" xr:uid="{00000000-0005-0000-0000-000016420000}"/>
    <cellStyle name="Total 5" xfId="11249" xr:uid="{00000000-0005-0000-0000-000017420000}"/>
    <cellStyle name="Total 5 2" xfId="11250" xr:uid="{00000000-0005-0000-0000-000018420000}"/>
    <cellStyle name="Total 6" xfId="11251" xr:uid="{00000000-0005-0000-0000-000019420000}"/>
    <cellStyle name="TotCol - Style5" xfId="11252" xr:uid="{00000000-0005-0000-0000-00001A420000}"/>
    <cellStyle name="TotCol - Style5 2" xfId="11253" xr:uid="{00000000-0005-0000-0000-00001B420000}"/>
    <cellStyle name="TotCol - Style7" xfId="11254" xr:uid="{00000000-0005-0000-0000-00001C420000}"/>
    <cellStyle name="TotCol - Style7 2" xfId="11255" xr:uid="{00000000-0005-0000-0000-00001D420000}"/>
    <cellStyle name="TotRow - Style4" xfId="11256" xr:uid="{00000000-0005-0000-0000-00001E420000}"/>
    <cellStyle name="TotRow - Style4 2" xfId="11257" xr:uid="{00000000-0005-0000-0000-00001F420000}"/>
    <cellStyle name="TotRow - Style8" xfId="11258" xr:uid="{00000000-0005-0000-0000-000020420000}"/>
    <cellStyle name="TotRow - Style8 2" xfId="11259" xr:uid="{00000000-0005-0000-0000-000021420000}"/>
    <cellStyle name="Undefined" xfId="11260" xr:uid="{00000000-0005-0000-0000-000022420000}"/>
    <cellStyle name="Undefined 2" xfId="11261" xr:uid="{00000000-0005-0000-0000-000023420000}"/>
    <cellStyle name="UnDERLINED" xfId="11262" xr:uid="{00000000-0005-0000-0000-000024420000}"/>
    <cellStyle name="Warning Text 2" xfId="11263" xr:uid="{00000000-0005-0000-0000-000025420000}"/>
    <cellStyle name="Warning Text 2 2" xfId="11264" xr:uid="{00000000-0005-0000-0000-000026420000}"/>
    <cellStyle name="Warning Text 3" xfId="11265" xr:uid="{00000000-0005-0000-0000-000027420000}"/>
    <cellStyle name="Warning Text 3 2" xfId="11266" xr:uid="{00000000-0005-0000-0000-000028420000}"/>
    <cellStyle name="Warning Text 4" xfId="11267" xr:uid="{00000000-0005-0000-0000-000029420000}"/>
    <cellStyle name="Warning Text 4 2" xfId="11268" xr:uid="{00000000-0005-0000-0000-00002A420000}"/>
    <cellStyle name="Warning Text 5" xfId="11269" xr:uid="{00000000-0005-0000-0000-00002B420000}"/>
    <cellStyle name="Warning Text 5 2" xfId="11270" xr:uid="{00000000-0005-0000-0000-00002C420000}"/>
    <cellStyle name="Warning Text 6" xfId="11271" xr:uid="{00000000-0005-0000-0000-00002D42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0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theme" Target="theme/theme1.xml"/><Relationship Id="rId5" Type="http://schemas.openxmlformats.org/officeDocument/2006/relationships/worksheet" Target="worksheets/sheet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8" Type="http://schemas.openxmlformats.org/officeDocument/2006/relationships/worksheet" Target="worksheets/sheet7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2.xml"/><Relationship Id="rId12" Type="http://schemas.openxmlformats.org/officeDocument/2006/relationships/worksheet" Target="worksheets/sheet11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9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FIGURE 1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HISTORICAL BOND YIELDS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AVERAGE PUBLIC UTILITY BOND VS 30-YEAR TREASURY BOND</a:t>
            </a:r>
          </a:p>
        </c:rich>
      </c:tx>
      <c:layout>
        <c:manualLayout>
          <c:xMode val="edge"/>
          <c:yMode val="edge"/>
          <c:x val="0.24148148148148099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39309498566525E-2"/>
          <c:y val="0.13052343917622899"/>
          <c:w val="0.90666666666666695"/>
          <c:h val="0.723311546840958"/>
        </c:manualLayout>
      </c:layout>
      <c:lineChart>
        <c:grouping val="standard"/>
        <c:varyColors val="0"/>
        <c:ser>
          <c:idx val="0"/>
          <c:order val="0"/>
          <c:tx>
            <c:strRef>
              <c:f>'Bond Yields '!$B$5:$B$6</c:f>
              <c:strCache>
                <c:ptCount val="2"/>
                <c:pt idx="0">
                  <c:v>30-Yr.</c:v>
                </c:pt>
                <c:pt idx="1">
                  <c:v>Treas. Bond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'Bond Yields '!$A$260:$A$385</c:f>
              <c:numCache>
                <c:formatCode>mmm\-yy</c:formatCode>
                <c:ptCount val="12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</c:numCache>
            </c:numRef>
          </c:cat>
          <c:val>
            <c:numRef>
              <c:f>'Bond Yields '!$B$260:$B$385</c:f>
              <c:numCache>
                <c:formatCode>General</c:formatCode>
                <c:ptCount val="126"/>
                <c:pt idx="0">
                  <c:v>2.46</c:v>
                </c:pt>
                <c:pt idx="1">
                  <c:v>2.57</c:v>
                </c:pt>
                <c:pt idx="2">
                  <c:v>2.63</c:v>
                </c:pt>
                <c:pt idx="3">
                  <c:v>2.59</c:v>
                </c:pt>
                <c:pt idx="4">
                  <c:v>2.96</c:v>
                </c:pt>
                <c:pt idx="5">
                  <c:v>3.11</c:v>
                </c:pt>
                <c:pt idx="6">
                  <c:v>3.07</c:v>
                </c:pt>
                <c:pt idx="7">
                  <c:v>2.86</c:v>
                </c:pt>
                <c:pt idx="8">
                  <c:v>2.95</c:v>
                </c:pt>
                <c:pt idx="9">
                  <c:v>2.89</c:v>
                </c:pt>
                <c:pt idx="10">
                  <c:v>3.03</c:v>
                </c:pt>
                <c:pt idx="11">
                  <c:v>2.97</c:v>
                </c:pt>
                <c:pt idx="12">
                  <c:v>2.86</c:v>
                </c:pt>
                <c:pt idx="13">
                  <c:v>2.62</c:v>
                </c:pt>
                <c:pt idx="14">
                  <c:v>2.68</c:v>
                </c:pt>
                <c:pt idx="15">
                  <c:v>2.62</c:v>
                </c:pt>
                <c:pt idx="16">
                  <c:v>2.63</c:v>
                </c:pt>
                <c:pt idx="17">
                  <c:v>2.4500000000000002</c:v>
                </c:pt>
                <c:pt idx="18">
                  <c:v>2.23</c:v>
                </c:pt>
                <c:pt idx="19">
                  <c:v>2.2599999999999998</c:v>
                </c:pt>
                <c:pt idx="20">
                  <c:v>2.35</c:v>
                </c:pt>
                <c:pt idx="21">
                  <c:v>2.5</c:v>
                </c:pt>
                <c:pt idx="22">
                  <c:v>2.86</c:v>
                </c:pt>
                <c:pt idx="23">
                  <c:v>3.11</c:v>
                </c:pt>
                <c:pt idx="24">
                  <c:v>3.02</c:v>
                </c:pt>
                <c:pt idx="25">
                  <c:v>3.03</c:v>
                </c:pt>
                <c:pt idx="26">
                  <c:v>3.08</c:v>
                </c:pt>
                <c:pt idx="27">
                  <c:v>2.94</c:v>
                </c:pt>
                <c:pt idx="28">
                  <c:v>2.96</c:v>
                </c:pt>
                <c:pt idx="29">
                  <c:v>2.8</c:v>
                </c:pt>
                <c:pt idx="30">
                  <c:v>2.88</c:v>
                </c:pt>
                <c:pt idx="31">
                  <c:v>2.8</c:v>
                </c:pt>
                <c:pt idx="32">
                  <c:v>2.78</c:v>
                </c:pt>
                <c:pt idx="33">
                  <c:v>2.88</c:v>
                </c:pt>
                <c:pt idx="34">
                  <c:v>2.8</c:v>
                </c:pt>
                <c:pt idx="35">
                  <c:v>2.77</c:v>
                </c:pt>
                <c:pt idx="36">
                  <c:v>2.88</c:v>
                </c:pt>
                <c:pt idx="37">
                  <c:v>3.13</c:v>
                </c:pt>
                <c:pt idx="38">
                  <c:v>3.09</c:v>
                </c:pt>
                <c:pt idx="39">
                  <c:v>3.07</c:v>
                </c:pt>
                <c:pt idx="40">
                  <c:v>3.13</c:v>
                </c:pt>
                <c:pt idx="41">
                  <c:v>3.05</c:v>
                </c:pt>
                <c:pt idx="42">
                  <c:v>3.01</c:v>
                </c:pt>
                <c:pt idx="43">
                  <c:v>3.04</c:v>
                </c:pt>
                <c:pt idx="44">
                  <c:v>3.15</c:v>
                </c:pt>
                <c:pt idx="45">
                  <c:v>3.34</c:v>
                </c:pt>
                <c:pt idx="46">
                  <c:v>3.36</c:v>
                </c:pt>
                <c:pt idx="47">
                  <c:v>3.1</c:v>
                </c:pt>
                <c:pt idx="48">
                  <c:v>3.04</c:v>
                </c:pt>
                <c:pt idx="49">
                  <c:v>3.02</c:v>
                </c:pt>
                <c:pt idx="50">
                  <c:v>2.98</c:v>
                </c:pt>
                <c:pt idx="51">
                  <c:v>2.94</c:v>
                </c:pt>
                <c:pt idx="52">
                  <c:v>2.82</c:v>
                </c:pt>
                <c:pt idx="53">
                  <c:v>2.57</c:v>
                </c:pt>
                <c:pt idx="54">
                  <c:v>2.57</c:v>
                </c:pt>
                <c:pt idx="55">
                  <c:v>2.12</c:v>
                </c:pt>
                <c:pt idx="56">
                  <c:v>2.16</c:v>
                </c:pt>
                <c:pt idx="57">
                  <c:v>2.19</c:v>
                </c:pt>
                <c:pt idx="58">
                  <c:v>2.2799999999999998</c:v>
                </c:pt>
                <c:pt idx="59">
                  <c:v>2.2999999999999998</c:v>
                </c:pt>
                <c:pt idx="60">
                  <c:v>2.2200000000000002</c:v>
                </c:pt>
                <c:pt idx="61">
                  <c:v>1.97</c:v>
                </c:pt>
                <c:pt idx="62">
                  <c:v>1.46</c:v>
                </c:pt>
                <c:pt idx="63">
                  <c:v>1.27</c:v>
                </c:pt>
                <c:pt idx="64">
                  <c:v>1.38</c:v>
                </c:pt>
                <c:pt idx="65">
                  <c:v>1.49</c:v>
                </c:pt>
                <c:pt idx="66">
                  <c:v>1.31</c:v>
                </c:pt>
                <c:pt idx="67">
                  <c:v>1.36</c:v>
                </c:pt>
                <c:pt idx="68">
                  <c:v>1.42</c:v>
                </c:pt>
                <c:pt idx="69">
                  <c:v>1.57</c:v>
                </c:pt>
                <c:pt idx="70">
                  <c:v>1.62</c:v>
                </c:pt>
                <c:pt idx="71">
                  <c:v>1.67</c:v>
                </c:pt>
                <c:pt idx="72">
                  <c:v>1.82</c:v>
                </c:pt>
                <c:pt idx="73">
                  <c:v>2.04</c:v>
                </c:pt>
                <c:pt idx="74">
                  <c:v>2.34</c:v>
                </c:pt>
                <c:pt idx="75">
                  <c:v>2.2999999999999998</c:v>
                </c:pt>
                <c:pt idx="76">
                  <c:v>2.3199999999999998</c:v>
                </c:pt>
                <c:pt idx="77">
                  <c:v>2.16</c:v>
                </c:pt>
                <c:pt idx="78">
                  <c:v>1.94</c:v>
                </c:pt>
                <c:pt idx="79">
                  <c:v>1.92</c:v>
                </c:pt>
                <c:pt idx="80">
                  <c:v>1.94</c:v>
                </c:pt>
                <c:pt idx="81">
                  <c:v>2.06</c:v>
                </c:pt>
                <c:pt idx="82">
                  <c:v>1.94</c:v>
                </c:pt>
                <c:pt idx="83">
                  <c:v>1.85</c:v>
                </c:pt>
                <c:pt idx="84">
                  <c:v>2.1</c:v>
                </c:pt>
                <c:pt idx="85">
                  <c:v>2.25</c:v>
                </c:pt>
                <c:pt idx="86">
                  <c:v>2.41</c:v>
                </c:pt>
                <c:pt idx="87">
                  <c:v>2.81</c:v>
                </c:pt>
                <c:pt idx="88">
                  <c:v>3.07</c:v>
                </c:pt>
                <c:pt idx="89">
                  <c:v>3.25</c:v>
                </c:pt>
                <c:pt idx="90">
                  <c:v>3.1</c:v>
                </c:pt>
                <c:pt idx="91">
                  <c:v>3.13</c:v>
                </c:pt>
                <c:pt idx="92">
                  <c:v>3.56</c:v>
                </c:pt>
                <c:pt idx="93">
                  <c:v>4.04</c:v>
                </c:pt>
                <c:pt idx="94">
                  <c:v>4</c:v>
                </c:pt>
                <c:pt idx="95">
                  <c:v>3.66</c:v>
                </c:pt>
                <c:pt idx="96">
                  <c:v>3.66</c:v>
                </c:pt>
                <c:pt idx="97">
                  <c:v>3.8</c:v>
                </c:pt>
                <c:pt idx="98">
                  <c:v>3.77</c:v>
                </c:pt>
                <c:pt idx="99">
                  <c:v>3.68</c:v>
                </c:pt>
                <c:pt idx="100">
                  <c:v>3.86</c:v>
                </c:pt>
                <c:pt idx="101">
                  <c:v>3.87</c:v>
                </c:pt>
                <c:pt idx="102">
                  <c:v>3.96</c:v>
                </c:pt>
                <c:pt idx="103">
                  <c:v>4.28</c:v>
                </c:pt>
                <c:pt idx="104">
                  <c:v>4.47</c:v>
                </c:pt>
                <c:pt idx="105">
                  <c:v>4.95</c:v>
                </c:pt>
                <c:pt idx="106">
                  <c:v>4.66</c:v>
                </c:pt>
                <c:pt idx="107">
                  <c:v>4.1399999999999997</c:v>
                </c:pt>
                <c:pt idx="108">
                  <c:v>4.26</c:v>
                </c:pt>
                <c:pt idx="109">
                  <c:v>4.38</c:v>
                </c:pt>
                <c:pt idx="110">
                  <c:v>4.3600000000000003</c:v>
                </c:pt>
                <c:pt idx="111">
                  <c:v>4.66</c:v>
                </c:pt>
                <c:pt idx="112">
                  <c:v>4.62</c:v>
                </c:pt>
                <c:pt idx="113">
                  <c:v>4.4400000000000004</c:v>
                </c:pt>
                <c:pt idx="114">
                  <c:v>4.46</c:v>
                </c:pt>
                <c:pt idx="115">
                  <c:v>4.1500000000000004</c:v>
                </c:pt>
                <c:pt idx="116">
                  <c:v>4.04</c:v>
                </c:pt>
                <c:pt idx="117">
                  <c:v>4.38</c:v>
                </c:pt>
                <c:pt idx="118">
                  <c:v>4.54</c:v>
                </c:pt>
                <c:pt idx="119">
                  <c:v>4.58</c:v>
                </c:pt>
                <c:pt idx="120">
                  <c:v>4.8499999999999996</c:v>
                </c:pt>
                <c:pt idx="121">
                  <c:v>4.68</c:v>
                </c:pt>
                <c:pt idx="122">
                  <c:v>4.5999999999999996</c:v>
                </c:pt>
                <c:pt idx="123">
                  <c:v>4.71</c:v>
                </c:pt>
                <c:pt idx="124">
                  <c:v>4.9000000000000004</c:v>
                </c:pt>
                <c:pt idx="125">
                  <c:v>4.8899999999999997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F-494F-B83D-3C6BB2453512}"/>
            </c:ext>
          </c:extLst>
        </c:ser>
        <c:ser>
          <c:idx val="1"/>
          <c:order val="1"/>
          <c:tx>
            <c:strRef>
              <c:f>'Bond Yields '!$C$5:$C$6</c:f>
              <c:strCache>
                <c:ptCount val="2"/>
                <c:pt idx="0">
                  <c:v>Mergent</c:v>
                </c:pt>
                <c:pt idx="1">
                  <c:v>Utility Bonds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'Bond Yields '!$A$260:$A$385</c:f>
              <c:numCache>
                <c:formatCode>mmm\-yy</c:formatCode>
                <c:ptCount val="12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</c:numCache>
            </c:numRef>
          </c:cat>
          <c:val>
            <c:numRef>
              <c:f>'Bond Yields '!$C$260:$C$385</c:f>
              <c:numCache>
                <c:formatCode>General</c:formatCode>
                <c:ptCount val="126"/>
                <c:pt idx="0">
                  <c:v>3.83</c:v>
                </c:pt>
                <c:pt idx="1">
                  <c:v>3.91</c:v>
                </c:pt>
                <c:pt idx="2">
                  <c:v>3.97</c:v>
                </c:pt>
                <c:pt idx="3">
                  <c:v>3.96</c:v>
                </c:pt>
                <c:pt idx="4">
                  <c:v>4.38</c:v>
                </c:pt>
                <c:pt idx="5">
                  <c:v>4.5999999999999996</c:v>
                </c:pt>
                <c:pt idx="6">
                  <c:v>4.63</c:v>
                </c:pt>
                <c:pt idx="7">
                  <c:v>4.54</c:v>
                </c:pt>
                <c:pt idx="8">
                  <c:v>4.68</c:v>
                </c:pt>
                <c:pt idx="9">
                  <c:v>4.63</c:v>
                </c:pt>
                <c:pt idx="10">
                  <c:v>4.7300000000000004</c:v>
                </c:pt>
                <c:pt idx="11">
                  <c:v>4.6900000000000004</c:v>
                </c:pt>
                <c:pt idx="12">
                  <c:v>4.62</c:v>
                </c:pt>
                <c:pt idx="13">
                  <c:v>4.4400000000000004</c:v>
                </c:pt>
                <c:pt idx="14">
                  <c:v>4.4000000000000004</c:v>
                </c:pt>
                <c:pt idx="15">
                  <c:v>4.16</c:v>
                </c:pt>
                <c:pt idx="16">
                  <c:v>4.0599999999999996</c:v>
                </c:pt>
                <c:pt idx="17">
                  <c:v>3.93</c:v>
                </c:pt>
                <c:pt idx="18">
                  <c:v>3.7</c:v>
                </c:pt>
                <c:pt idx="19">
                  <c:v>3.73</c:v>
                </c:pt>
                <c:pt idx="20">
                  <c:v>3.8</c:v>
                </c:pt>
                <c:pt idx="21">
                  <c:v>3.9</c:v>
                </c:pt>
                <c:pt idx="22">
                  <c:v>4.21</c:v>
                </c:pt>
                <c:pt idx="23">
                  <c:v>4.3899999999999997</c:v>
                </c:pt>
                <c:pt idx="24">
                  <c:v>4.24</c:v>
                </c:pt>
                <c:pt idx="25">
                  <c:v>4.25</c:v>
                </c:pt>
                <c:pt idx="26">
                  <c:v>4.3</c:v>
                </c:pt>
                <c:pt idx="27">
                  <c:v>4.1900000000000004</c:v>
                </c:pt>
                <c:pt idx="28">
                  <c:v>4.1900000000000004</c:v>
                </c:pt>
                <c:pt idx="29">
                  <c:v>4.01</c:v>
                </c:pt>
                <c:pt idx="30">
                  <c:v>4.0599999999999996</c:v>
                </c:pt>
                <c:pt idx="31">
                  <c:v>3.92</c:v>
                </c:pt>
                <c:pt idx="32">
                  <c:v>3.93</c:v>
                </c:pt>
                <c:pt idx="33">
                  <c:v>3.97</c:v>
                </c:pt>
                <c:pt idx="34">
                  <c:v>3.88</c:v>
                </c:pt>
                <c:pt idx="35">
                  <c:v>3.85</c:v>
                </c:pt>
                <c:pt idx="36">
                  <c:v>3.91</c:v>
                </c:pt>
                <c:pt idx="37">
                  <c:v>4.1500000000000004</c:v>
                </c:pt>
                <c:pt idx="38">
                  <c:v>4.21</c:v>
                </c:pt>
                <c:pt idx="39">
                  <c:v>4.24</c:v>
                </c:pt>
                <c:pt idx="40">
                  <c:v>4.3600000000000003</c:v>
                </c:pt>
                <c:pt idx="41">
                  <c:v>4.37</c:v>
                </c:pt>
                <c:pt idx="42">
                  <c:v>4.3499999999999996</c:v>
                </c:pt>
                <c:pt idx="43">
                  <c:v>4.33</c:v>
                </c:pt>
                <c:pt idx="44">
                  <c:v>4.41</c:v>
                </c:pt>
                <c:pt idx="45">
                  <c:v>4.5599999999999996</c:v>
                </c:pt>
                <c:pt idx="46">
                  <c:v>4.6500000000000004</c:v>
                </c:pt>
                <c:pt idx="47">
                  <c:v>4.51</c:v>
                </c:pt>
                <c:pt idx="48">
                  <c:v>4.4800000000000004</c:v>
                </c:pt>
                <c:pt idx="49">
                  <c:v>4.3499999999999996</c:v>
                </c:pt>
                <c:pt idx="50">
                  <c:v>4.26</c:v>
                </c:pt>
                <c:pt idx="51">
                  <c:v>4.18</c:v>
                </c:pt>
                <c:pt idx="52">
                  <c:v>4.0999999999999996</c:v>
                </c:pt>
                <c:pt idx="53">
                  <c:v>3.93</c:v>
                </c:pt>
                <c:pt idx="54">
                  <c:v>3.79</c:v>
                </c:pt>
                <c:pt idx="55">
                  <c:v>3.36</c:v>
                </c:pt>
                <c:pt idx="56">
                  <c:v>3.44</c:v>
                </c:pt>
                <c:pt idx="57">
                  <c:v>3.45</c:v>
                </c:pt>
                <c:pt idx="58">
                  <c:v>3.48</c:v>
                </c:pt>
                <c:pt idx="59">
                  <c:v>3.45</c:v>
                </c:pt>
                <c:pt idx="60">
                  <c:v>3.34</c:v>
                </c:pt>
                <c:pt idx="61">
                  <c:v>3.16</c:v>
                </c:pt>
                <c:pt idx="62">
                  <c:v>3.59</c:v>
                </c:pt>
                <c:pt idx="63">
                  <c:v>3.31</c:v>
                </c:pt>
                <c:pt idx="64">
                  <c:v>3.22</c:v>
                </c:pt>
                <c:pt idx="65">
                  <c:v>3.1</c:v>
                </c:pt>
                <c:pt idx="66">
                  <c:v>2.77</c:v>
                </c:pt>
                <c:pt idx="67">
                  <c:v>2.76</c:v>
                </c:pt>
                <c:pt idx="68">
                  <c:v>2.88</c:v>
                </c:pt>
                <c:pt idx="69">
                  <c:v>2.8</c:v>
                </c:pt>
                <c:pt idx="70">
                  <c:v>2.89</c:v>
                </c:pt>
                <c:pt idx="71">
                  <c:v>2.8</c:v>
                </c:pt>
                <c:pt idx="72">
                  <c:v>2.94</c:v>
                </c:pt>
                <c:pt idx="73">
                  <c:v>3.13</c:v>
                </c:pt>
                <c:pt idx="74">
                  <c:v>3.48</c:v>
                </c:pt>
                <c:pt idx="75">
                  <c:v>3.33</c:v>
                </c:pt>
                <c:pt idx="76">
                  <c:v>3.36</c:v>
                </c:pt>
                <c:pt idx="77">
                  <c:v>3.19</c:v>
                </c:pt>
                <c:pt idx="78">
                  <c:v>2.99</c:v>
                </c:pt>
                <c:pt idx="79">
                  <c:v>2.99</c:v>
                </c:pt>
                <c:pt idx="80">
                  <c:v>3</c:v>
                </c:pt>
                <c:pt idx="81">
                  <c:v>3.13</c:v>
                </c:pt>
                <c:pt idx="82">
                  <c:v>3.06</c:v>
                </c:pt>
                <c:pt idx="83">
                  <c:v>3.17</c:v>
                </c:pt>
                <c:pt idx="84">
                  <c:v>3.25</c:v>
                </c:pt>
                <c:pt idx="85">
                  <c:v>3.48</c:v>
                </c:pt>
                <c:pt idx="86">
                  <c:v>4.0199999999999996</c:v>
                </c:pt>
                <c:pt idx="87">
                  <c:v>4.34</c:v>
                </c:pt>
                <c:pt idx="88">
                  <c:v>4.79</c:v>
                </c:pt>
                <c:pt idx="89">
                  <c:v>4.91</c:v>
                </c:pt>
                <c:pt idx="90">
                  <c:v>4.84</c:v>
                </c:pt>
                <c:pt idx="91">
                  <c:v>4.8</c:v>
                </c:pt>
                <c:pt idx="92">
                  <c:v>5.33</c:v>
                </c:pt>
                <c:pt idx="93">
                  <c:v>5.91</c:v>
                </c:pt>
                <c:pt idx="94">
                  <c:v>5.78</c:v>
                </c:pt>
                <c:pt idx="95">
                  <c:v>5.3</c:v>
                </c:pt>
                <c:pt idx="96">
                  <c:v>5.23</c:v>
                </c:pt>
                <c:pt idx="97">
                  <c:v>5.32</c:v>
                </c:pt>
                <c:pt idx="98">
                  <c:v>5.44</c:v>
                </c:pt>
                <c:pt idx="99">
                  <c:v>5.2</c:v>
                </c:pt>
                <c:pt idx="100">
                  <c:v>5.44</c:v>
                </c:pt>
                <c:pt idx="101">
                  <c:v>5.46</c:v>
                </c:pt>
                <c:pt idx="102">
                  <c:v>5.48</c:v>
                </c:pt>
                <c:pt idx="103">
                  <c:v>5.77</c:v>
                </c:pt>
                <c:pt idx="104">
                  <c:v>5.91</c:v>
                </c:pt>
                <c:pt idx="105">
                  <c:v>6.38</c:v>
                </c:pt>
                <c:pt idx="106">
                  <c:v>5.99</c:v>
                </c:pt>
                <c:pt idx="107">
                  <c:v>5.46</c:v>
                </c:pt>
                <c:pt idx="108">
                  <c:v>5.51</c:v>
                </c:pt>
                <c:pt idx="109">
                  <c:v>5.59</c:v>
                </c:pt>
                <c:pt idx="110">
                  <c:v>5.59</c:v>
                </c:pt>
                <c:pt idx="111">
                  <c:v>5.83</c:v>
                </c:pt>
                <c:pt idx="112">
                  <c:v>5.78</c:v>
                </c:pt>
                <c:pt idx="113">
                  <c:v>5.65</c:v>
                </c:pt>
                <c:pt idx="114">
                  <c:v>5.68</c:v>
                </c:pt>
                <c:pt idx="115">
                  <c:v>5.42</c:v>
                </c:pt>
                <c:pt idx="116">
                  <c:v>5.23</c:v>
                </c:pt>
                <c:pt idx="117">
                  <c:v>5.44</c:v>
                </c:pt>
                <c:pt idx="118">
                  <c:v>5.58</c:v>
                </c:pt>
                <c:pt idx="119">
                  <c:v>5.6</c:v>
                </c:pt>
                <c:pt idx="120">
                  <c:v>5.89</c:v>
                </c:pt>
                <c:pt idx="121">
                  <c:v>5.74</c:v>
                </c:pt>
                <c:pt idx="122">
                  <c:v>5.75</c:v>
                </c:pt>
                <c:pt idx="123">
                  <c:v>5.93</c:v>
                </c:pt>
                <c:pt idx="124">
                  <c:v>6.06</c:v>
                </c:pt>
                <c:pt idx="125">
                  <c:v>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F-494F-B83D-3C6BB2453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52669584"/>
        <c:axId val="-1752667264"/>
      </c:lineChart>
      <c:catAx>
        <c:axId val="-1752669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5266726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1752667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Bond Yield (%)</a:t>
                </a:r>
              </a:p>
            </c:rich>
          </c:tx>
          <c:layout>
            <c:manualLayout>
              <c:xMode val="edge"/>
              <c:yMode val="edge"/>
              <c:x val="1.6296296296296298E-2"/>
              <c:y val="0.42265795206971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526695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"/>
          <c:y val="0.95424836601307195"/>
          <c:w val="0.42962962962963003"/>
          <c:h val="3.26797385620914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/>
              <a:t>FIGURE 2</a:t>
            </a:r>
          </a:p>
          <a:p>
            <a:pPr>
              <a:defRPr/>
            </a:pPr>
            <a:r>
              <a:rPr lang="en-US" sz="1400" b="1" i="0" baseline="0"/>
              <a:t>Consumer Price Index - Urban</a:t>
            </a:r>
          </a:p>
          <a:p>
            <a:pPr>
              <a:defRPr/>
            </a:pPr>
            <a:r>
              <a:rPr lang="en-US" sz="1400" b="1" i="0" baseline="0"/>
              <a:t>January 2021- June 2025</a:t>
            </a:r>
          </a:p>
        </c:rich>
      </c:tx>
      <c:layout>
        <c:manualLayout>
          <c:xMode val="edge"/>
          <c:yMode val="edge"/>
          <c:x val="0.36402215335244148"/>
          <c:y val="2.7180067950169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'BLS Data Series Figure 2'!$D$14</c:f>
              <c:strCache>
                <c:ptCount val="1"/>
                <c:pt idx="0">
                  <c:v>CPI-U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'BLS Data Series Figure 2'!$C$15:$C$68</c:f>
              <c:numCache>
                <c:formatCode>mmm\-yy</c:formatCode>
                <c:ptCount val="5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</c:numCache>
            </c:numRef>
          </c:cat>
          <c:val>
            <c:numRef>
              <c:f>'BLS Data Series Figure 2'!$D$15:$D$68</c:f>
              <c:numCache>
                <c:formatCode>General</c:formatCode>
                <c:ptCount val="54"/>
                <c:pt idx="0">
                  <c:v>1.4</c:v>
                </c:pt>
                <c:pt idx="1">
                  <c:v>1.7</c:v>
                </c:pt>
                <c:pt idx="2">
                  <c:v>2.6</c:v>
                </c:pt>
                <c:pt idx="3">
                  <c:v>4.2</c:v>
                </c:pt>
                <c:pt idx="4">
                  <c:v>5</c:v>
                </c:pt>
                <c:pt idx="5">
                  <c:v>5.4</c:v>
                </c:pt>
                <c:pt idx="6">
                  <c:v>5.4</c:v>
                </c:pt>
                <c:pt idx="7">
                  <c:v>5.3</c:v>
                </c:pt>
                <c:pt idx="8">
                  <c:v>5.4</c:v>
                </c:pt>
                <c:pt idx="9">
                  <c:v>6.2</c:v>
                </c:pt>
                <c:pt idx="10">
                  <c:v>6.8</c:v>
                </c:pt>
                <c:pt idx="11">
                  <c:v>7</c:v>
                </c:pt>
                <c:pt idx="12">
                  <c:v>7.5</c:v>
                </c:pt>
                <c:pt idx="13">
                  <c:v>7.9</c:v>
                </c:pt>
                <c:pt idx="14">
                  <c:v>8.5</c:v>
                </c:pt>
                <c:pt idx="15">
                  <c:v>8.3000000000000007</c:v>
                </c:pt>
                <c:pt idx="16">
                  <c:v>8.6</c:v>
                </c:pt>
                <c:pt idx="17">
                  <c:v>9.1</c:v>
                </c:pt>
                <c:pt idx="18">
                  <c:v>8.5</c:v>
                </c:pt>
                <c:pt idx="19">
                  <c:v>8.3000000000000007</c:v>
                </c:pt>
                <c:pt idx="20">
                  <c:v>8.1999999999999993</c:v>
                </c:pt>
                <c:pt idx="21">
                  <c:v>7.7</c:v>
                </c:pt>
                <c:pt idx="22">
                  <c:v>7.1</c:v>
                </c:pt>
                <c:pt idx="23">
                  <c:v>6.5</c:v>
                </c:pt>
                <c:pt idx="24">
                  <c:v>6.4</c:v>
                </c:pt>
                <c:pt idx="25">
                  <c:v>6</c:v>
                </c:pt>
                <c:pt idx="26">
                  <c:v>5</c:v>
                </c:pt>
                <c:pt idx="27">
                  <c:v>4.9000000000000004</c:v>
                </c:pt>
                <c:pt idx="28">
                  <c:v>4</c:v>
                </c:pt>
                <c:pt idx="29">
                  <c:v>3</c:v>
                </c:pt>
                <c:pt idx="30">
                  <c:v>3.2</c:v>
                </c:pt>
                <c:pt idx="31">
                  <c:v>3.7</c:v>
                </c:pt>
                <c:pt idx="32">
                  <c:v>3.7</c:v>
                </c:pt>
                <c:pt idx="33" formatCode="#0.0">
                  <c:v>3.2</c:v>
                </c:pt>
                <c:pt idx="34" formatCode="#0.0">
                  <c:v>3.1</c:v>
                </c:pt>
                <c:pt idx="35" formatCode="#0.0">
                  <c:v>3.4</c:v>
                </c:pt>
                <c:pt idx="36" formatCode="#0.0">
                  <c:v>3.1</c:v>
                </c:pt>
                <c:pt idx="37" formatCode="#0.0">
                  <c:v>3.2</c:v>
                </c:pt>
                <c:pt idx="38" formatCode="#0.0">
                  <c:v>3.5</c:v>
                </c:pt>
                <c:pt idx="39" formatCode="#0.0">
                  <c:v>3.4</c:v>
                </c:pt>
                <c:pt idx="40" formatCode="#0.0">
                  <c:v>3.3</c:v>
                </c:pt>
                <c:pt idx="41" formatCode="#0.0">
                  <c:v>3</c:v>
                </c:pt>
                <c:pt idx="42" formatCode="#0.0">
                  <c:v>2.9</c:v>
                </c:pt>
                <c:pt idx="43" formatCode="#0.0">
                  <c:v>2.5</c:v>
                </c:pt>
                <c:pt idx="44" formatCode="#0.0">
                  <c:v>2.4</c:v>
                </c:pt>
                <c:pt idx="45" formatCode="#0.0">
                  <c:v>2.6</c:v>
                </c:pt>
                <c:pt idx="46" formatCode="#0.0">
                  <c:v>2.7</c:v>
                </c:pt>
                <c:pt idx="47">
                  <c:v>2.9</c:v>
                </c:pt>
                <c:pt idx="48">
                  <c:v>3</c:v>
                </c:pt>
                <c:pt idx="49">
                  <c:v>2.8</c:v>
                </c:pt>
                <c:pt idx="50">
                  <c:v>2.4</c:v>
                </c:pt>
                <c:pt idx="51">
                  <c:v>2.2999999999999998</c:v>
                </c:pt>
                <c:pt idx="52" formatCode="#0.0">
                  <c:v>2.4</c:v>
                </c:pt>
                <c:pt idx="53" formatCode="#0.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2-2E41-91AE-C60599CBC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135680"/>
        <c:axId val="1433927856"/>
      </c:lineChart>
      <c:dateAx>
        <c:axId val="12691356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927856"/>
        <c:crosses val="autoZero"/>
        <c:auto val="1"/>
        <c:lblOffset val="100"/>
        <c:baseTimeUnit val="months"/>
      </c:dateAx>
      <c:valAx>
        <c:axId val="143392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13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latin typeface="Times New Roman" panose="02020603050405020304" pitchFamily="18" charset="0"/>
              </a:rPr>
              <a:t>FIGURE 3</a:t>
            </a:r>
          </a:p>
          <a:p>
            <a:pPr>
              <a:defRPr/>
            </a:pPr>
            <a:r>
              <a:rPr lang="en-US" sz="1200" b="1" i="0" baseline="0">
                <a:latin typeface="Times New Roman" panose="02020603050405020304" pitchFamily="18" charset="0"/>
              </a:rPr>
              <a:t>January 2023 - July 2025 VIX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0257619512611E-2"/>
          <c:y val="0.2064880149649802"/>
          <c:w val="0.90286351706036749"/>
          <c:h val="0.5835826771653542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'VIX_History Figure 3'!$A$767:$A$1175</c:f>
              <c:numCache>
                <c:formatCode>m/d/yyyy</c:formatCode>
                <c:ptCount val="409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45383</c:v>
                </c:pt>
                <c:pt idx="64">
                  <c:v>45384</c:v>
                </c:pt>
                <c:pt idx="65">
                  <c:v>45385</c:v>
                </c:pt>
                <c:pt idx="66">
                  <c:v>45386</c:v>
                </c:pt>
                <c:pt idx="67">
                  <c:v>45387</c:v>
                </c:pt>
                <c:pt idx="68">
                  <c:v>45390</c:v>
                </c:pt>
                <c:pt idx="69">
                  <c:v>45391</c:v>
                </c:pt>
                <c:pt idx="70">
                  <c:v>45392</c:v>
                </c:pt>
                <c:pt idx="71">
                  <c:v>45393</c:v>
                </c:pt>
                <c:pt idx="72">
                  <c:v>45394</c:v>
                </c:pt>
                <c:pt idx="73">
                  <c:v>45397</c:v>
                </c:pt>
                <c:pt idx="74">
                  <c:v>45398</c:v>
                </c:pt>
                <c:pt idx="75">
                  <c:v>45399</c:v>
                </c:pt>
                <c:pt idx="76">
                  <c:v>45400</c:v>
                </c:pt>
                <c:pt idx="77">
                  <c:v>45401</c:v>
                </c:pt>
                <c:pt idx="78">
                  <c:v>45404</c:v>
                </c:pt>
                <c:pt idx="79">
                  <c:v>45405</c:v>
                </c:pt>
                <c:pt idx="80">
                  <c:v>45406</c:v>
                </c:pt>
                <c:pt idx="81">
                  <c:v>45407</c:v>
                </c:pt>
                <c:pt idx="82">
                  <c:v>45408</c:v>
                </c:pt>
                <c:pt idx="83">
                  <c:v>45411</c:v>
                </c:pt>
                <c:pt idx="84">
                  <c:v>45412</c:v>
                </c:pt>
                <c:pt idx="85">
                  <c:v>45413</c:v>
                </c:pt>
                <c:pt idx="86">
                  <c:v>45414</c:v>
                </c:pt>
                <c:pt idx="87">
                  <c:v>45415</c:v>
                </c:pt>
                <c:pt idx="88">
                  <c:v>45418</c:v>
                </c:pt>
                <c:pt idx="89">
                  <c:v>45419</c:v>
                </c:pt>
                <c:pt idx="90">
                  <c:v>45420</c:v>
                </c:pt>
                <c:pt idx="91">
                  <c:v>45421</c:v>
                </c:pt>
                <c:pt idx="92">
                  <c:v>45422</c:v>
                </c:pt>
                <c:pt idx="93">
                  <c:v>45425</c:v>
                </c:pt>
                <c:pt idx="94">
                  <c:v>45426</c:v>
                </c:pt>
                <c:pt idx="95">
                  <c:v>45427</c:v>
                </c:pt>
                <c:pt idx="96">
                  <c:v>45428</c:v>
                </c:pt>
                <c:pt idx="97">
                  <c:v>45429</c:v>
                </c:pt>
                <c:pt idx="98">
                  <c:v>45432</c:v>
                </c:pt>
                <c:pt idx="99">
                  <c:v>45433</c:v>
                </c:pt>
                <c:pt idx="100">
                  <c:v>45434</c:v>
                </c:pt>
                <c:pt idx="101">
                  <c:v>45435</c:v>
                </c:pt>
                <c:pt idx="102">
                  <c:v>45436</c:v>
                </c:pt>
                <c:pt idx="103">
                  <c:v>45439</c:v>
                </c:pt>
                <c:pt idx="104">
                  <c:v>45440</c:v>
                </c:pt>
                <c:pt idx="105">
                  <c:v>45441</c:v>
                </c:pt>
                <c:pt idx="106">
                  <c:v>45442</c:v>
                </c:pt>
                <c:pt idx="107">
                  <c:v>45443</c:v>
                </c:pt>
                <c:pt idx="108">
                  <c:v>45446</c:v>
                </c:pt>
                <c:pt idx="109">
                  <c:v>45447</c:v>
                </c:pt>
                <c:pt idx="110">
                  <c:v>45448</c:v>
                </c:pt>
                <c:pt idx="111">
                  <c:v>45449</c:v>
                </c:pt>
                <c:pt idx="112">
                  <c:v>45450</c:v>
                </c:pt>
                <c:pt idx="113">
                  <c:v>45453</c:v>
                </c:pt>
                <c:pt idx="114">
                  <c:v>45454</c:v>
                </c:pt>
                <c:pt idx="115">
                  <c:v>45455</c:v>
                </c:pt>
                <c:pt idx="116">
                  <c:v>45456</c:v>
                </c:pt>
                <c:pt idx="117">
                  <c:v>45457</c:v>
                </c:pt>
                <c:pt idx="118">
                  <c:v>45460</c:v>
                </c:pt>
                <c:pt idx="119">
                  <c:v>45461</c:v>
                </c:pt>
                <c:pt idx="120">
                  <c:v>45462</c:v>
                </c:pt>
                <c:pt idx="121">
                  <c:v>45463</c:v>
                </c:pt>
                <c:pt idx="122">
                  <c:v>45464</c:v>
                </c:pt>
                <c:pt idx="123">
                  <c:v>45467</c:v>
                </c:pt>
                <c:pt idx="124">
                  <c:v>45468</c:v>
                </c:pt>
                <c:pt idx="125">
                  <c:v>45469</c:v>
                </c:pt>
                <c:pt idx="126">
                  <c:v>45470</c:v>
                </c:pt>
                <c:pt idx="127">
                  <c:v>45471</c:v>
                </c:pt>
                <c:pt idx="128">
                  <c:v>45474</c:v>
                </c:pt>
                <c:pt idx="129">
                  <c:v>45475</c:v>
                </c:pt>
                <c:pt idx="130">
                  <c:v>45476</c:v>
                </c:pt>
                <c:pt idx="131">
                  <c:v>45477</c:v>
                </c:pt>
                <c:pt idx="132">
                  <c:v>45478</c:v>
                </c:pt>
                <c:pt idx="133">
                  <c:v>45481</c:v>
                </c:pt>
                <c:pt idx="134">
                  <c:v>45482</c:v>
                </c:pt>
                <c:pt idx="135">
                  <c:v>45483</c:v>
                </c:pt>
                <c:pt idx="136">
                  <c:v>45484</c:v>
                </c:pt>
                <c:pt idx="137">
                  <c:v>45485</c:v>
                </c:pt>
                <c:pt idx="138">
                  <c:v>45488</c:v>
                </c:pt>
                <c:pt idx="139">
                  <c:v>45489</c:v>
                </c:pt>
                <c:pt idx="140">
                  <c:v>45490</c:v>
                </c:pt>
                <c:pt idx="141">
                  <c:v>45491</c:v>
                </c:pt>
                <c:pt idx="142">
                  <c:v>45492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45502</c:v>
                </c:pt>
                <c:pt idx="149">
                  <c:v>45503</c:v>
                </c:pt>
                <c:pt idx="150">
                  <c:v>45504</c:v>
                </c:pt>
                <c:pt idx="151">
                  <c:v>45505</c:v>
                </c:pt>
                <c:pt idx="152">
                  <c:v>45506</c:v>
                </c:pt>
                <c:pt idx="153">
                  <c:v>45509</c:v>
                </c:pt>
                <c:pt idx="154">
                  <c:v>45510</c:v>
                </c:pt>
                <c:pt idx="155">
                  <c:v>45511</c:v>
                </c:pt>
                <c:pt idx="156">
                  <c:v>45512</c:v>
                </c:pt>
                <c:pt idx="157">
                  <c:v>45513</c:v>
                </c:pt>
                <c:pt idx="158">
                  <c:v>45516</c:v>
                </c:pt>
                <c:pt idx="159">
                  <c:v>45517</c:v>
                </c:pt>
                <c:pt idx="160">
                  <c:v>45518</c:v>
                </c:pt>
                <c:pt idx="161">
                  <c:v>45519</c:v>
                </c:pt>
                <c:pt idx="162">
                  <c:v>45520</c:v>
                </c:pt>
                <c:pt idx="163">
                  <c:v>45523</c:v>
                </c:pt>
                <c:pt idx="164">
                  <c:v>45524</c:v>
                </c:pt>
                <c:pt idx="165">
                  <c:v>45525</c:v>
                </c:pt>
                <c:pt idx="166">
                  <c:v>45526</c:v>
                </c:pt>
                <c:pt idx="167">
                  <c:v>45527</c:v>
                </c:pt>
                <c:pt idx="168">
                  <c:v>45530</c:v>
                </c:pt>
                <c:pt idx="169">
                  <c:v>45531</c:v>
                </c:pt>
                <c:pt idx="170">
                  <c:v>45532</c:v>
                </c:pt>
                <c:pt idx="171">
                  <c:v>45533</c:v>
                </c:pt>
                <c:pt idx="172">
                  <c:v>45534</c:v>
                </c:pt>
                <c:pt idx="173">
                  <c:v>45537</c:v>
                </c:pt>
                <c:pt idx="174">
                  <c:v>45538</c:v>
                </c:pt>
                <c:pt idx="175">
                  <c:v>45539</c:v>
                </c:pt>
                <c:pt idx="176">
                  <c:v>45540</c:v>
                </c:pt>
                <c:pt idx="177">
                  <c:v>45541</c:v>
                </c:pt>
                <c:pt idx="178">
                  <c:v>45544</c:v>
                </c:pt>
                <c:pt idx="179">
                  <c:v>45545</c:v>
                </c:pt>
                <c:pt idx="180">
                  <c:v>45546</c:v>
                </c:pt>
                <c:pt idx="181">
                  <c:v>45547</c:v>
                </c:pt>
                <c:pt idx="182">
                  <c:v>45548</c:v>
                </c:pt>
                <c:pt idx="183">
                  <c:v>45551</c:v>
                </c:pt>
                <c:pt idx="184">
                  <c:v>45552</c:v>
                </c:pt>
                <c:pt idx="185">
                  <c:v>45553</c:v>
                </c:pt>
                <c:pt idx="186">
                  <c:v>45554</c:v>
                </c:pt>
                <c:pt idx="187">
                  <c:v>45555</c:v>
                </c:pt>
                <c:pt idx="188">
                  <c:v>45558</c:v>
                </c:pt>
                <c:pt idx="189">
                  <c:v>45559</c:v>
                </c:pt>
                <c:pt idx="190">
                  <c:v>45560</c:v>
                </c:pt>
                <c:pt idx="191">
                  <c:v>45561</c:v>
                </c:pt>
                <c:pt idx="192">
                  <c:v>45562</c:v>
                </c:pt>
                <c:pt idx="193">
                  <c:v>45565</c:v>
                </c:pt>
                <c:pt idx="194">
                  <c:v>45566</c:v>
                </c:pt>
                <c:pt idx="195">
                  <c:v>45567</c:v>
                </c:pt>
                <c:pt idx="196">
                  <c:v>45568</c:v>
                </c:pt>
                <c:pt idx="197">
                  <c:v>45569</c:v>
                </c:pt>
                <c:pt idx="198">
                  <c:v>45572</c:v>
                </c:pt>
                <c:pt idx="199">
                  <c:v>45573</c:v>
                </c:pt>
                <c:pt idx="200">
                  <c:v>45574</c:v>
                </c:pt>
                <c:pt idx="201">
                  <c:v>45575</c:v>
                </c:pt>
                <c:pt idx="202">
                  <c:v>45576</c:v>
                </c:pt>
                <c:pt idx="203">
                  <c:v>45579</c:v>
                </c:pt>
                <c:pt idx="204">
                  <c:v>45580</c:v>
                </c:pt>
                <c:pt idx="205">
                  <c:v>45581</c:v>
                </c:pt>
                <c:pt idx="206">
                  <c:v>45582</c:v>
                </c:pt>
                <c:pt idx="207">
                  <c:v>45583</c:v>
                </c:pt>
                <c:pt idx="208">
                  <c:v>45586</c:v>
                </c:pt>
                <c:pt idx="209">
                  <c:v>45587</c:v>
                </c:pt>
                <c:pt idx="210">
                  <c:v>45588</c:v>
                </c:pt>
                <c:pt idx="211">
                  <c:v>45589</c:v>
                </c:pt>
                <c:pt idx="212">
                  <c:v>45590</c:v>
                </c:pt>
                <c:pt idx="213">
                  <c:v>45593</c:v>
                </c:pt>
                <c:pt idx="214">
                  <c:v>45594</c:v>
                </c:pt>
                <c:pt idx="215">
                  <c:v>45595</c:v>
                </c:pt>
                <c:pt idx="216">
                  <c:v>45596</c:v>
                </c:pt>
                <c:pt idx="217">
                  <c:v>45597</c:v>
                </c:pt>
                <c:pt idx="218">
                  <c:v>45600</c:v>
                </c:pt>
                <c:pt idx="219">
                  <c:v>45601</c:v>
                </c:pt>
                <c:pt idx="220">
                  <c:v>45602</c:v>
                </c:pt>
                <c:pt idx="221">
                  <c:v>45603</c:v>
                </c:pt>
                <c:pt idx="222">
                  <c:v>45604</c:v>
                </c:pt>
                <c:pt idx="223">
                  <c:v>45607</c:v>
                </c:pt>
                <c:pt idx="224">
                  <c:v>45608</c:v>
                </c:pt>
                <c:pt idx="225">
                  <c:v>45609</c:v>
                </c:pt>
                <c:pt idx="226">
                  <c:v>45610</c:v>
                </c:pt>
                <c:pt idx="227">
                  <c:v>45611</c:v>
                </c:pt>
                <c:pt idx="228">
                  <c:v>45614</c:v>
                </c:pt>
                <c:pt idx="229">
                  <c:v>45615</c:v>
                </c:pt>
                <c:pt idx="230">
                  <c:v>45616</c:v>
                </c:pt>
                <c:pt idx="231">
                  <c:v>45617</c:v>
                </c:pt>
                <c:pt idx="232">
                  <c:v>45618</c:v>
                </c:pt>
                <c:pt idx="233">
                  <c:v>45621</c:v>
                </c:pt>
                <c:pt idx="234">
                  <c:v>45622</c:v>
                </c:pt>
                <c:pt idx="235">
                  <c:v>45623</c:v>
                </c:pt>
                <c:pt idx="236">
                  <c:v>45624</c:v>
                </c:pt>
                <c:pt idx="237">
                  <c:v>45625</c:v>
                </c:pt>
                <c:pt idx="238">
                  <c:v>45628</c:v>
                </c:pt>
                <c:pt idx="239">
                  <c:v>45629</c:v>
                </c:pt>
                <c:pt idx="240">
                  <c:v>45630</c:v>
                </c:pt>
                <c:pt idx="241">
                  <c:v>45631</c:v>
                </c:pt>
                <c:pt idx="242">
                  <c:v>45632</c:v>
                </c:pt>
                <c:pt idx="243">
                  <c:v>45635</c:v>
                </c:pt>
                <c:pt idx="244">
                  <c:v>45636</c:v>
                </c:pt>
                <c:pt idx="245">
                  <c:v>45637</c:v>
                </c:pt>
                <c:pt idx="246">
                  <c:v>45638</c:v>
                </c:pt>
                <c:pt idx="247">
                  <c:v>45639</c:v>
                </c:pt>
                <c:pt idx="248">
                  <c:v>45642</c:v>
                </c:pt>
                <c:pt idx="249">
                  <c:v>45643</c:v>
                </c:pt>
                <c:pt idx="250">
                  <c:v>45644</c:v>
                </c:pt>
                <c:pt idx="251">
                  <c:v>45645</c:v>
                </c:pt>
                <c:pt idx="252">
                  <c:v>45646</c:v>
                </c:pt>
                <c:pt idx="253">
                  <c:v>45649</c:v>
                </c:pt>
                <c:pt idx="254">
                  <c:v>45650</c:v>
                </c:pt>
                <c:pt idx="255">
                  <c:v>45652</c:v>
                </c:pt>
                <c:pt idx="256">
                  <c:v>45653</c:v>
                </c:pt>
                <c:pt idx="257">
                  <c:v>45656</c:v>
                </c:pt>
                <c:pt idx="258">
                  <c:v>45657</c:v>
                </c:pt>
                <c:pt idx="259">
                  <c:v>45659</c:v>
                </c:pt>
                <c:pt idx="260">
                  <c:v>45660</c:v>
                </c:pt>
                <c:pt idx="261">
                  <c:v>45663</c:v>
                </c:pt>
                <c:pt idx="262">
                  <c:v>45664</c:v>
                </c:pt>
                <c:pt idx="263">
                  <c:v>45665</c:v>
                </c:pt>
                <c:pt idx="264">
                  <c:v>45666</c:v>
                </c:pt>
                <c:pt idx="265">
                  <c:v>45667</c:v>
                </c:pt>
                <c:pt idx="266">
                  <c:v>45670</c:v>
                </c:pt>
                <c:pt idx="267">
                  <c:v>45671</c:v>
                </c:pt>
                <c:pt idx="268">
                  <c:v>45672</c:v>
                </c:pt>
                <c:pt idx="269">
                  <c:v>45673</c:v>
                </c:pt>
                <c:pt idx="270">
                  <c:v>45674</c:v>
                </c:pt>
                <c:pt idx="271">
                  <c:v>45677</c:v>
                </c:pt>
                <c:pt idx="272">
                  <c:v>45678</c:v>
                </c:pt>
                <c:pt idx="273">
                  <c:v>45679</c:v>
                </c:pt>
                <c:pt idx="274">
                  <c:v>45680</c:v>
                </c:pt>
                <c:pt idx="275">
                  <c:v>45681</c:v>
                </c:pt>
                <c:pt idx="276">
                  <c:v>45684</c:v>
                </c:pt>
                <c:pt idx="277">
                  <c:v>45685</c:v>
                </c:pt>
                <c:pt idx="278">
                  <c:v>45686</c:v>
                </c:pt>
                <c:pt idx="279">
                  <c:v>45687</c:v>
                </c:pt>
                <c:pt idx="280">
                  <c:v>45688</c:v>
                </c:pt>
                <c:pt idx="281">
                  <c:v>45691</c:v>
                </c:pt>
                <c:pt idx="282">
                  <c:v>45692</c:v>
                </c:pt>
                <c:pt idx="283">
                  <c:v>45693</c:v>
                </c:pt>
                <c:pt idx="284">
                  <c:v>45694</c:v>
                </c:pt>
                <c:pt idx="285">
                  <c:v>45695</c:v>
                </c:pt>
                <c:pt idx="286">
                  <c:v>45698</c:v>
                </c:pt>
                <c:pt idx="287">
                  <c:v>45699</c:v>
                </c:pt>
                <c:pt idx="288">
                  <c:v>45700</c:v>
                </c:pt>
                <c:pt idx="289">
                  <c:v>45701</c:v>
                </c:pt>
                <c:pt idx="290">
                  <c:v>45702</c:v>
                </c:pt>
                <c:pt idx="291">
                  <c:v>45705</c:v>
                </c:pt>
                <c:pt idx="292">
                  <c:v>45706</c:v>
                </c:pt>
                <c:pt idx="293">
                  <c:v>45707</c:v>
                </c:pt>
                <c:pt idx="294">
                  <c:v>45708</c:v>
                </c:pt>
                <c:pt idx="295">
                  <c:v>45709</c:v>
                </c:pt>
                <c:pt idx="296">
                  <c:v>45712</c:v>
                </c:pt>
                <c:pt idx="297">
                  <c:v>45713</c:v>
                </c:pt>
                <c:pt idx="298">
                  <c:v>45714</c:v>
                </c:pt>
                <c:pt idx="299">
                  <c:v>45715</c:v>
                </c:pt>
                <c:pt idx="300">
                  <c:v>45716</c:v>
                </c:pt>
                <c:pt idx="301">
                  <c:v>45719</c:v>
                </c:pt>
                <c:pt idx="302">
                  <c:v>45720</c:v>
                </c:pt>
                <c:pt idx="303">
                  <c:v>45721</c:v>
                </c:pt>
                <c:pt idx="304">
                  <c:v>45722</c:v>
                </c:pt>
                <c:pt idx="305">
                  <c:v>45723</c:v>
                </c:pt>
                <c:pt idx="306">
                  <c:v>45726</c:v>
                </c:pt>
                <c:pt idx="307">
                  <c:v>45727</c:v>
                </c:pt>
                <c:pt idx="308">
                  <c:v>45728</c:v>
                </c:pt>
                <c:pt idx="309">
                  <c:v>45729</c:v>
                </c:pt>
                <c:pt idx="310">
                  <c:v>45730</c:v>
                </c:pt>
                <c:pt idx="311">
                  <c:v>45733</c:v>
                </c:pt>
                <c:pt idx="312">
                  <c:v>45734</c:v>
                </c:pt>
                <c:pt idx="313">
                  <c:v>45735</c:v>
                </c:pt>
                <c:pt idx="314">
                  <c:v>45736</c:v>
                </c:pt>
                <c:pt idx="315">
                  <c:v>45737</c:v>
                </c:pt>
                <c:pt idx="316">
                  <c:v>45740</c:v>
                </c:pt>
                <c:pt idx="317">
                  <c:v>45741</c:v>
                </c:pt>
                <c:pt idx="318">
                  <c:v>45742</c:v>
                </c:pt>
                <c:pt idx="319">
                  <c:v>45743</c:v>
                </c:pt>
                <c:pt idx="320">
                  <c:v>45744</c:v>
                </c:pt>
                <c:pt idx="321">
                  <c:v>45747</c:v>
                </c:pt>
                <c:pt idx="322">
                  <c:v>45748</c:v>
                </c:pt>
                <c:pt idx="323">
                  <c:v>45749</c:v>
                </c:pt>
                <c:pt idx="324">
                  <c:v>45750</c:v>
                </c:pt>
                <c:pt idx="325">
                  <c:v>45751</c:v>
                </c:pt>
                <c:pt idx="326">
                  <c:v>45754</c:v>
                </c:pt>
                <c:pt idx="327">
                  <c:v>45755</c:v>
                </c:pt>
                <c:pt idx="328">
                  <c:v>45756</c:v>
                </c:pt>
                <c:pt idx="329">
                  <c:v>45757</c:v>
                </c:pt>
                <c:pt idx="330">
                  <c:v>45758</c:v>
                </c:pt>
                <c:pt idx="331">
                  <c:v>45761</c:v>
                </c:pt>
                <c:pt idx="332">
                  <c:v>45762</c:v>
                </c:pt>
                <c:pt idx="333">
                  <c:v>45763</c:v>
                </c:pt>
                <c:pt idx="334">
                  <c:v>45764</c:v>
                </c:pt>
                <c:pt idx="335">
                  <c:v>45768</c:v>
                </c:pt>
                <c:pt idx="336">
                  <c:v>45769</c:v>
                </c:pt>
                <c:pt idx="337">
                  <c:v>45770</c:v>
                </c:pt>
                <c:pt idx="338">
                  <c:v>45771</c:v>
                </c:pt>
                <c:pt idx="339">
                  <c:v>45772</c:v>
                </c:pt>
                <c:pt idx="340">
                  <c:v>45775</c:v>
                </c:pt>
                <c:pt idx="341">
                  <c:v>45776</c:v>
                </c:pt>
                <c:pt idx="342">
                  <c:v>45777</c:v>
                </c:pt>
                <c:pt idx="343">
                  <c:v>45778</c:v>
                </c:pt>
                <c:pt idx="344">
                  <c:v>45779</c:v>
                </c:pt>
                <c:pt idx="345">
                  <c:v>45782</c:v>
                </c:pt>
                <c:pt idx="346">
                  <c:v>45783</c:v>
                </c:pt>
                <c:pt idx="347">
                  <c:v>45784</c:v>
                </c:pt>
                <c:pt idx="348">
                  <c:v>45785</c:v>
                </c:pt>
                <c:pt idx="349">
                  <c:v>45786</c:v>
                </c:pt>
                <c:pt idx="350">
                  <c:v>45789</c:v>
                </c:pt>
                <c:pt idx="351">
                  <c:v>45790</c:v>
                </c:pt>
                <c:pt idx="352">
                  <c:v>45791</c:v>
                </c:pt>
                <c:pt idx="353">
                  <c:v>45792</c:v>
                </c:pt>
                <c:pt idx="354">
                  <c:v>45793</c:v>
                </c:pt>
                <c:pt idx="355">
                  <c:v>45796</c:v>
                </c:pt>
                <c:pt idx="356">
                  <c:v>45797</c:v>
                </c:pt>
                <c:pt idx="357">
                  <c:v>45798</c:v>
                </c:pt>
                <c:pt idx="358">
                  <c:v>45799</c:v>
                </c:pt>
                <c:pt idx="359">
                  <c:v>45800</c:v>
                </c:pt>
                <c:pt idx="360">
                  <c:v>45803</c:v>
                </c:pt>
                <c:pt idx="361">
                  <c:v>45804</c:v>
                </c:pt>
                <c:pt idx="362">
                  <c:v>45805</c:v>
                </c:pt>
                <c:pt idx="363">
                  <c:v>45806</c:v>
                </c:pt>
                <c:pt idx="364">
                  <c:v>45807</c:v>
                </c:pt>
                <c:pt idx="365">
                  <c:v>45810</c:v>
                </c:pt>
                <c:pt idx="366">
                  <c:v>45811</c:v>
                </c:pt>
                <c:pt idx="367">
                  <c:v>45812</c:v>
                </c:pt>
                <c:pt idx="368">
                  <c:v>45813</c:v>
                </c:pt>
                <c:pt idx="369">
                  <c:v>45814</c:v>
                </c:pt>
                <c:pt idx="370">
                  <c:v>45817</c:v>
                </c:pt>
                <c:pt idx="371">
                  <c:v>45818</c:v>
                </c:pt>
                <c:pt idx="372">
                  <c:v>45819</c:v>
                </c:pt>
                <c:pt idx="373">
                  <c:v>45820</c:v>
                </c:pt>
                <c:pt idx="374">
                  <c:v>45821</c:v>
                </c:pt>
                <c:pt idx="375">
                  <c:v>45824</c:v>
                </c:pt>
                <c:pt idx="376">
                  <c:v>45825</c:v>
                </c:pt>
                <c:pt idx="377">
                  <c:v>45826</c:v>
                </c:pt>
                <c:pt idx="378">
                  <c:v>45827</c:v>
                </c:pt>
                <c:pt idx="379">
                  <c:v>45828</c:v>
                </c:pt>
                <c:pt idx="380">
                  <c:v>45831</c:v>
                </c:pt>
                <c:pt idx="381">
                  <c:v>45832</c:v>
                </c:pt>
                <c:pt idx="382">
                  <c:v>45833</c:v>
                </c:pt>
                <c:pt idx="383">
                  <c:v>45834</c:v>
                </c:pt>
                <c:pt idx="384">
                  <c:v>45835</c:v>
                </c:pt>
                <c:pt idx="385">
                  <c:v>45838</c:v>
                </c:pt>
                <c:pt idx="386">
                  <c:v>45839</c:v>
                </c:pt>
                <c:pt idx="387">
                  <c:v>45840</c:v>
                </c:pt>
                <c:pt idx="388">
                  <c:v>45841</c:v>
                </c:pt>
                <c:pt idx="389">
                  <c:v>45842</c:v>
                </c:pt>
                <c:pt idx="390">
                  <c:v>45845</c:v>
                </c:pt>
                <c:pt idx="391">
                  <c:v>45846</c:v>
                </c:pt>
                <c:pt idx="392">
                  <c:v>45847</c:v>
                </c:pt>
                <c:pt idx="393">
                  <c:v>45848</c:v>
                </c:pt>
                <c:pt idx="394">
                  <c:v>45849</c:v>
                </c:pt>
                <c:pt idx="395">
                  <c:v>45852</c:v>
                </c:pt>
                <c:pt idx="396">
                  <c:v>45853</c:v>
                </c:pt>
                <c:pt idx="397">
                  <c:v>45854</c:v>
                </c:pt>
                <c:pt idx="398">
                  <c:v>45855</c:v>
                </c:pt>
                <c:pt idx="399">
                  <c:v>45856</c:v>
                </c:pt>
                <c:pt idx="400">
                  <c:v>45859</c:v>
                </c:pt>
                <c:pt idx="401">
                  <c:v>45860</c:v>
                </c:pt>
                <c:pt idx="402">
                  <c:v>45861</c:v>
                </c:pt>
                <c:pt idx="403">
                  <c:v>45862</c:v>
                </c:pt>
                <c:pt idx="404">
                  <c:v>45863</c:v>
                </c:pt>
                <c:pt idx="405">
                  <c:v>45866</c:v>
                </c:pt>
                <c:pt idx="406">
                  <c:v>45867</c:v>
                </c:pt>
                <c:pt idx="407">
                  <c:v>45868</c:v>
                </c:pt>
                <c:pt idx="408">
                  <c:v>45869</c:v>
                </c:pt>
              </c:numCache>
            </c:numRef>
          </c:cat>
          <c:val>
            <c:numRef>
              <c:f>'VIX_History Figure 3'!$E$767:$E$1175</c:f>
              <c:numCache>
                <c:formatCode>General</c:formatCode>
                <c:ptCount val="409"/>
                <c:pt idx="0">
                  <c:v>13.2</c:v>
                </c:pt>
                <c:pt idx="1">
                  <c:v>14.04</c:v>
                </c:pt>
                <c:pt idx="2">
                  <c:v>14.13</c:v>
                </c:pt>
                <c:pt idx="3">
                  <c:v>13.35</c:v>
                </c:pt>
                <c:pt idx="4">
                  <c:v>13.08</c:v>
                </c:pt>
                <c:pt idx="5">
                  <c:v>12.76</c:v>
                </c:pt>
                <c:pt idx="6">
                  <c:v>12.69</c:v>
                </c:pt>
                <c:pt idx="7">
                  <c:v>12.44</c:v>
                </c:pt>
                <c:pt idx="8">
                  <c:v>12.7</c:v>
                </c:pt>
                <c:pt idx="9">
                  <c:v>13.25</c:v>
                </c:pt>
                <c:pt idx="10">
                  <c:v>13.84</c:v>
                </c:pt>
                <c:pt idx="11">
                  <c:v>14.79</c:v>
                </c:pt>
                <c:pt idx="12">
                  <c:v>14.13</c:v>
                </c:pt>
                <c:pt idx="13">
                  <c:v>13.3</c:v>
                </c:pt>
                <c:pt idx="14">
                  <c:v>13.19</c:v>
                </c:pt>
                <c:pt idx="15">
                  <c:v>12.55</c:v>
                </c:pt>
                <c:pt idx="16">
                  <c:v>13.14</c:v>
                </c:pt>
                <c:pt idx="17">
                  <c:v>13.45</c:v>
                </c:pt>
                <c:pt idx="18">
                  <c:v>13.26</c:v>
                </c:pt>
                <c:pt idx="19">
                  <c:v>13.6</c:v>
                </c:pt>
                <c:pt idx="20">
                  <c:v>13.31</c:v>
                </c:pt>
                <c:pt idx="21">
                  <c:v>14.35</c:v>
                </c:pt>
                <c:pt idx="22">
                  <c:v>13.88</c:v>
                </c:pt>
                <c:pt idx="23">
                  <c:v>13.85</c:v>
                </c:pt>
                <c:pt idx="24">
                  <c:v>13.67</c:v>
                </c:pt>
                <c:pt idx="25">
                  <c:v>13.06</c:v>
                </c:pt>
                <c:pt idx="26">
                  <c:v>12.83</c:v>
                </c:pt>
                <c:pt idx="27">
                  <c:v>12.79</c:v>
                </c:pt>
                <c:pt idx="28">
                  <c:v>12.93</c:v>
                </c:pt>
                <c:pt idx="29">
                  <c:v>13.93</c:v>
                </c:pt>
                <c:pt idx="30">
                  <c:v>15.85</c:v>
                </c:pt>
                <c:pt idx="31">
                  <c:v>14.38</c:v>
                </c:pt>
                <c:pt idx="32">
                  <c:v>14.01</c:v>
                </c:pt>
                <c:pt idx="33">
                  <c:v>14.24</c:v>
                </c:pt>
                <c:pt idx="34">
                  <c:v>14.71</c:v>
                </c:pt>
                <c:pt idx="35">
                  <c:v>15.42</c:v>
                </c:pt>
                <c:pt idx="36">
                  <c:v>15.34</c:v>
                </c:pt>
                <c:pt idx="37">
                  <c:v>14.54</c:v>
                </c:pt>
                <c:pt idx="38">
                  <c:v>13.75</c:v>
                </c:pt>
                <c:pt idx="39">
                  <c:v>13.74</c:v>
                </c:pt>
                <c:pt idx="40">
                  <c:v>13.43</c:v>
                </c:pt>
                <c:pt idx="41">
                  <c:v>13.84</c:v>
                </c:pt>
                <c:pt idx="42">
                  <c:v>13.4</c:v>
                </c:pt>
                <c:pt idx="43">
                  <c:v>13.11</c:v>
                </c:pt>
                <c:pt idx="44">
                  <c:v>13.49</c:v>
                </c:pt>
                <c:pt idx="45">
                  <c:v>14.46</c:v>
                </c:pt>
                <c:pt idx="46">
                  <c:v>14.5</c:v>
                </c:pt>
                <c:pt idx="47">
                  <c:v>14.44</c:v>
                </c:pt>
                <c:pt idx="48">
                  <c:v>14.74</c:v>
                </c:pt>
                <c:pt idx="49">
                  <c:v>15.22</c:v>
                </c:pt>
                <c:pt idx="50">
                  <c:v>13.84</c:v>
                </c:pt>
                <c:pt idx="51">
                  <c:v>13.75</c:v>
                </c:pt>
                <c:pt idx="52">
                  <c:v>14.4</c:v>
                </c:pt>
                <c:pt idx="53">
                  <c:v>14.41</c:v>
                </c:pt>
                <c:pt idx="54">
                  <c:v>14.33</c:v>
                </c:pt>
                <c:pt idx="55">
                  <c:v>13.82</c:v>
                </c:pt>
                <c:pt idx="56">
                  <c:v>13.04</c:v>
                </c:pt>
                <c:pt idx="57">
                  <c:v>12.92</c:v>
                </c:pt>
                <c:pt idx="58">
                  <c:v>13.06</c:v>
                </c:pt>
                <c:pt idx="59">
                  <c:v>13.19</c:v>
                </c:pt>
                <c:pt idx="60">
                  <c:v>13.24</c:v>
                </c:pt>
                <c:pt idx="61">
                  <c:v>12.78</c:v>
                </c:pt>
                <c:pt idx="62">
                  <c:v>13.01</c:v>
                </c:pt>
                <c:pt idx="63">
                  <c:v>13.65</c:v>
                </c:pt>
                <c:pt idx="64">
                  <c:v>14.61</c:v>
                </c:pt>
                <c:pt idx="65">
                  <c:v>14.33</c:v>
                </c:pt>
                <c:pt idx="66">
                  <c:v>16.350000000000001</c:v>
                </c:pt>
                <c:pt idx="67">
                  <c:v>16.03</c:v>
                </c:pt>
                <c:pt idx="68">
                  <c:v>15.19</c:v>
                </c:pt>
                <c:pt idx="69">
                  <c:v>14.98</c:v>
                </c:pt>
                <c:pt idx="70">
                  <c:v>15.8</c:v>
                </c:pt>
                <c:pt idx="71">
                  <c:v>14.91</c:v>
                </c:pt>
                <c:pt idx="72">
                  <c:v>17.309999999999999</c:v>
                </c:pt>
                <c:pt idx="73">
                  <c:v>19.23</c:v>
                </c:pt>
                <c:pt idx="74">
                  <c:v>18.399999999999999</c:v>
                </c:pt>
                <c:pt idx="75">
                  <c:v>18.21</c:v>
                </c:pt>
                <c:pt idx="76">
                  <c:v>18</c:v>
                </c:pt>
                <c:pt idx="77">
                  <c:v>18.71</c:v>
                </c:pt>
                <c:pt idx="78">
                  <c:v>16.940000000000001</c:v>
                </c:pt>
                <c:pt idx="79">
                  <c:v>15.69</c:v>
                </c:pt>
                <c:pt idx="80">
                  <c:v>15.97</c:v>
                </c:pt>
                <c:pt idx="81">
                  <c:v>15.37</c:v>
                </c:pt>
                <c:pt idx="82">
                  <c:v>15.03</c:v>
                </c:pt>
                <c:pt idx="83">
                  <c:v>14.67</c:v>
                </c:pt>
                <c:pt idx="84">
                  <c:v>15.65</c:v>
                </c:pt>
                <c:pt idx="85">
                  <c:v>15.39</c:v>
                </c:pt>
                <c:pt idx="86">
                  <c:v>14.68</c:v>
                </c:pt>
                <c:pt idx="87">
                  <c:v>13.49</c:v>
                </c:pt>
                <c:pt idx="88">
                  <c:v>13.49</c:v>
                </c:pt>
                <c:pt idx="89">
                  <c:v>13.23</c:v>
                </c:pt>
                <c:pt idx="90">
                  <c:v>13</c:v>
                </c:pt>
                <c:pt idx="91">
                  <c:v>12.69</c:v>
                </c:pt>
                <c:pt idx="92">
                  <c:v>12.55</c:v>
                </c:pt>
                <c:pt idx="93">
                  <c:v>13.6</c:v>
                </c:pt>
                <c:pt idx="94">
                  <c:v>13.42</c:v>
                </c:pt>
                <c:pt idx="95">
                  <c:v>12.45</c:v>
                </c:pt>
                <c:pt idx="96">
                  <c:v>12.42</c:v>
                </c:pt>
                <c:pt idx="97">
                  <c:v>11.99</c:v>
                </c:pt>
                <c:pt idx="98">
                  <c:v>12.15</c:v>
                </c:pt>
                <c:pt idx="99">
                  <c:v>11.86</c:v>
                </c:pt>
                <c:pt idx="100">
                  <c:v>12.29</c:v>
                </c:pt>
                <c:pt idx="101">
                  <c:v>12.77</c:v>
                </c:pt>
                <c:pt idx="102">
                  <c:v>11.93</c:v>
                </c:pt>
                <c:pt idx="103">
                  <c:v>12.36</c:v>
                </c:pt>
                <c:pt idx="104">
                  <c:v>12.92</c:v>
                </c:pt>
                <c:pt idx="105">
                  <c:v>14.28</c:v>
                </c:pt>
                <c:pt idx="106">
                  <c:v>14.47</c:v>
                </c:pt>
                <c:pt idx="107">
                  <c:v>12.92</c:v>
                </c:pt>
                <c:pt idx="108">
                  <c:v>13.11</c:v>
                </c:pt>
                <c:pt idx="109">
                  <c:v>13.16</c:v>
                </c:pt>
                <c:pt idx="110">
                  <c:v>12.63</c:v>
                </c:pt>
                <c:pt idx="111">
                  <c:v>12.58</c:v>
                </c:pt>
                <c:pt idx="112">
                  <c:v>12.22</c:v>
                </c:pt>
                <c:pt idx="113">
                  <c:v>12.74</c:v>
                </c:pt>
                <c:pt idx="114">
                  <c:v>12.85</c:v>
                </c:pt>
                <c:pt idx="115">
                  <c:v>12.04</c:v>
                </c:pt>
                <c:pt idx="116">
                  <c:v>11.94</c:v>
                </c:pt>
                <c:pt idx="117">
                  <c:v>12.66</c:v>
                </c:pt>
                <c:pt idx="118">
                  <c:v>12.75</c:v>
                </c:pt>
                <c:pt idx="119">
                  <c:v>12.3</c:v>
                </c:pt>
                <c:pt idx="120">
                  <c:v>12.48</c:v>
                </c:pt>
                <c:pt idx="121">
                  <c:v>13.28</c:v>
                </c:pt>
                <c:pt idx="122">
                  <c:v>13.2</c:v>
                </c:pt>
                <c:pt idx="123">
                  <c:v>13.33</c:v>
                </c:pt>
                <c:pt idx="124">
                  <c:v>12.84</c:v>
                </c:pt>
                <c:pt idx="125">
                  <c:v>12.55</c:v>
                </c:pt>
                <c:pt idx="126">
                  <c:v>12.24</c:v>
                </c:pt>
                <c:pt idx="127">
                  <c:v>12.44</c:v>
                </c:pt>
                <c:pt idx="128">
                  <c:v>12.22</c:v>
                </c:pt>
                <c:pt idx="129">
                  <c:v>12.03</c:v>
                </c:pt>
                <c:pt idx="130">
                  <c:v>12.09</c:v>
                </c:pt>
                <c:pt idx="131">
                  <c:v>12.26</c:v>
                </c:pt>
                <c:pt idx="132">
                  <c:v>12.48</c:v>
                </c:pt>
                <c:pt idx="133">
                  <c:v>12.37</c:v>
                </c:pt>
                <c:pt idx="134">
                  <c:v>12.51</c:v>
                </c:pt>
                <c:pt idx="135">
                  <c:v>12.85</c:v>
                </c:pt>
                <c:pt idx="136">
                  <c:v>12.92</c:v>
                </c:pt>
                <c:pt idx="137">
                  <c:v>12.46</c:v>
                </c:pt>
                <c:pt idx="138">
                  <c:v>13.12</c:v>
                </c:pt>
                <c:pt idx="139">
                  <c:v>13.19</c:v>
                </c:pt>
                <c:pt idx="140">
                  <c:v>14.48</c:v>
                </c:pt>
                <c:pt idx="141">
                  <c:v>15.93</c:v>
                </c:pt>
                <c:pt idx="142">
                  <c:v>16.52</c:v>
                </c:pt>
                <c:pt idx="143">
                  <c:v>14.91</c:v>
                </c:pt>
                <c:pt idx="144">
                  <c:v>14.72</c:v>
                </c:pt>
                <c:pt idx="145">
                  <c:v>18.04</c:v>
                </c:pt>
                <c:pt idx="146">
                  <c:v>18.46</c:v>
                </c:pt>
                <c:pt idx="147">
                  <c:v>16.39</c:v>
                </c:pt>
                <c:pt idx="148">
                  <c:v>16.600000000000001</c:v>
                </c:pt>
                <c:pt idx="149">
                  <c:v>17.690000000000001</c:v>
                </c:pt>
                <c:pt idx="150">
                  <c:v>16.36</c:v>
                </c:pt>
                <c:pt idx="151">
                  <c:v>18.59</c:v>
                </c:pt>
                <c:pt idx="152">
                  <c:v>23.39</c:v>
                </c:pt>
                <c:pt idx="153">
                  <c:v>38.57</c:v>
                </c:pt>
                <c:pt idx="154">
                  <c:v>27.71</c:v>
                </c:pt>
                <c:pt idx="155">
                  <c:v>27.85</c:v>
                </c:pt>
                <c:pt idx="156">
                  <c:v>23.79</c:v>
                </c:pt>
                <c:pt idx="157">
                  <c:v>20.37</c:v>
                </c:pt>
                <c:pt idx="158">
                  <c:v>20.71</c:v>
                </c:pt>
                <c:pt idx="159">
                  <c:v>18.12</c:v>
                </c:pt>
                <c:pt idx="160">
                  <c:v>16.190000000000001</c:v>
                </c:pt>
                <c:pt idx="161">
                  <c:v>15.23</c:v>
                </c:pt>
                <c:pt idx="162">
                  <c:v>14.8</c:v>
                </c:pt>
                <c:pt idx="163">
                  <c:v>14.65</c:v>
                </c:pt>
                <c:pt idx="164">
                  <c:v>15.88</c:v>
                </c:pt>
                <c:pt idx="165">
                  <c:v>16.27</c:v>
                </c:pt>
                <c:pt idx="166">
                  <c:v>17.55</c:v>
                </c:pt>
                <c:pt idx="167">
                  <c:v>15.86</c:v>
                </c:pt>
                <c:pt idx="168">
                  <c:v>16.149999999999999</c:v>
                </c:pt>
                <c:pt idx="169">
                  <c:v>15.43</c:v>
                </c:pt>
                <c:pt idx="170">
                  <c:v>17.11</c:v>
                </c:pt>
                <c:pt idx="171">
                  <c:v>15.65</c:v>
                </c:pt>
                <c:pt idx="172">
                  <c:v>15</c:v>
                </c:pt>
                <c:pt idx="173">
                  <c:v>15.55</c:v>
                </c:pt>
                <c:pt idx="174">
                  <c:v>20.72</c:v>
                </c:pt>
                <c:pt idx="175">
                  <c:v>21.32</c:v>
                </c:pt>
                <c:pt idx="176">
                  <c:v>19.899999999999999</c:v>
                </c:pt>
                <c:pt idx="177">
                  <c:v>22.38</c:v>
                </c:pt>
                <c:pt idx="178">
                  <c:v>19.45</c:v>
                </c:pt>
                <c:pt idx="179">
                  <c:v>19.079999999999998</c:v>
                </c:pt>
                <c:pt idx="180">
                  <c:v>17.690000000000001</c:v>
                </c:pt>
                <c:pt idx="181">
                  <c:v>17.07</c:v>
                </c:pt>
                <c:pt idx="182">
                  <c:v>16.559999999999999</c:v>
                </c:pt>
                <c:pt idx="183">
                  <c:v>17.14</c:v>
                </c:pt>
                <c:pt idx="184">
                  <c:v>17.61</c:v>
                </c:pt>
                <c:pt idx="185">
                  <c:v>18.23</c:v>
                </c:pt>
                <c:pt idx="186">
                  <c:v>16.329999999999998</c:v>
                </c:pt>
                <c:pt idx="187">
                  <c:v>16.149999999999999</c:v>
                </c:pt>
                <c:pt idx="188">
                  <c:v>15.89</c:v>
                </c:pt>
                <c:pt idx="189">
                  <c:v>15.39</c:v>
                </c:pt>
                <c:pt idx="190">
                  <c:v>15.41</c:v>
                </c:pt>
                <c:pt idx="191">
                  <c:v>15.37</c:v>
                </c:pt>
                <c:pt idx="192">
                  <c:v>16.96</c:v>
                </c:pt>
                <c:pt idx="193">
                  <c:v>16.73</c:v>
                </c:pt>
                <c:pt idx="194">
                  <c:v>19.260000000000002</c:v>
                </c:pt>
                <c:pt idx="195">
                  <c:v>18.899999999999999</c:v>
                </c:pt>
                <c:pt idx="196">
                  <c:v>20.49</c:v>
                </c:pt>
                <c:pt idx="197">
                  <c:v>19.21</c:v>
                </c:pt>
                <c:pt idx="198">
                  <c:v>22.64</c:v>
                </c:pt>
                <c:pt idx="199">
                  <c:v>21.42</c:v>
                </c:pt>
                <c:pt idx="200">
                  <c:v>20.86</c:v>
                </c:pt>
                <c:pt idx="201">
                  <c:v>20.93</c:v>
                </c:pt>
                <c:pt idx="202">
                  <c:v>20.46</c:v>
                </c:pt>
                <c:pt idx="203">
                  <c:v>19.7</c:v>
                </c:pt>
                <c:pt idx="204">
                  <c:v>20.64</c:v>
                </c:pt>
                <c:pt idx="205">
                  <c:v>19.579999999999998</c:v>
                </c:pt>
                <c:pt idx="206">
                  <c:v>19.11</c:v>
                </c:pt>
                <c:pt idx="207">
                  <c:v>18.03</c:v>
                </c:pt>
                <c:pt idx="208">
                  <c:v>18.37</c:v>
                </c:pt>
                <c:pt idx="209">
                  <c:v>18.2</c:v>
                </c:pt>
                <c:pt idx="210">
                  <c:v>19.239999999999998</c:v>
                </c:pt>
                <c:pt idx="211">
                  <c:v>19.079999999999998</c:v>
                </c:pt>
                <c:pt idx="212">
                  <c:v>20.329999999999998</c:v>
                </c:pt>
                <c:pt idx="213">
                  <c:v>19.8</c:v>
                </c:pt>
                <c:pt idx="214">
                  <c:v>19.34</c:v>
                </c:pt>
                <c:pt idx="215">
                  <c:v>20.350000000000001</c:v>
                </c:pt>
                <c:pt idx="216">
                  <c:v>23.16</c:v>
                </c:pt>
                <c:pt idx="217">
                  <c:v>21.88</c:v>
                </c:pt>
                <c:pt idx="218">
                  <c:v>21.98</c:v>
                </c:pt>
                <c:pt idx="219">
                  <c:v>20.49</c:v>
                </c:pt>
                <c:pt idx="220">
                  <c:v>16.27</c:v>
                </c:pt>
                <c:pt idx="221">
                  <c:v>15.2</c:v>
                </c:pt>
                <c:pt idx="222">
                  <c:v>14.94</c:v>
                </c:pt>
                <c:pt idx="223">
                  <c:v>14.97</c:v>
                </c:pt>
                <c:pt idx="224">
                  <c:v>14.71</c:v>
                </c:pt>
                <c:pt idx="225">
                  <c:v>14.02</c:v>
                </c:pt>
                <c:pt idx="226">
                  <c:v>14.31</c:v>
                </c:pt>
                <c:pt idx="227">
                  <c:v>16.14</c:v>
                </c:pt>
                <c:pt idx="228">
                  <c:v>15.58</c:v>
                </c:pt>
                <c:pt idx="229">
                  <c:v>16.350000000000001</c:v>
                </c:pt>
                <c:pt idx="230">
                  <c:v>17.16</c:v>
                </c:pt>
                <c:pt idx="231">
                  <c:v>16.87</c:v>
                </c:pt>
                <c:pt idx="232">
                  <c:v>15.24</c:v>
                </c:pt>
                <c:pt idx="233">
                  <c:v>14.6</c:v>
                </c:pt>
                <c:pt idx="234">
                  <c:v>14.1</c:v>
                </c:pt>
                <c:pt idx="235">
                  <c:v>14.1</c:v>
                </c:pt>
                <c:pt idx="236">
                  <c:v>13.9</c:v>
                </c:pt>
                <c:pt idx="237">
                  <c:v>13.51</c:v>
                </c:pt>
                <c:pt idx="238">
                  <c:v>13.34</c:v>
                </c:pt>
                <c:pt idx="239">
                  <c:v>13.3</c:v>
                </c:pt>
                <c:pt idx="240">
                  <c:v>13.45</c:v>
                </c:pt>
                <c:pt idx="241">
                  <c:v>13.54</c:v>
                </c:pt>
                <c:pt idx="242">
                  <c:v>12.77</c:v>
                </c:pt>
                <c:pt idx="243">
                  <c:v>14.19</c:v>
                </c:pt>
                <c:pt idx="244">
                  <c:v>14.18</c:v>
                </c:pt>
                <c:pt idx="245">
                  <c:v>13.58</c:v>
                </c:pt>
                <c:pt idx="246">
                  <c:v>13.92</c:v>
                </c:pt>
                <c:pt idx="247">
                  <c:v>13.81</c:v>
                </c:pt>
                <c:pt idx="248">
                  <c:v>14.69</c:v>
                </c:pt>
                <c:pt idx="249">
                  <c:v>15.87</c:v>
                </c:pt>
                <c:pt idx="250">
                  <c:v>27.62</c:v>
                </c:pt>
                <c:pt idx="251">
                  <c:v>24.09</c:v>
                </c:pt>
                <c:pt idx="252">
                  <c:v>18.36</c:v>
                </c:pt>
                <c:pt idx="253">
                  <c:v>16.78</c:v>
                </c:pt>
                <c:pt idx="254">
                  <c:v>14.27</c:v>
                </c:pt>
                <c:pt idx="255">
                  <c:v>14.73</c:v>
                </c:pt>
                <c:pt idx="256">
                  <c:v>15.95</c:v>
                </c:pt>
                <c:pt idx="257">
                  <c:v>17.399999999999999</c:v>
                </c:pt>
                <c:pt idx="258">
                  <c:v>17.350000000000001</c:v>
                </c:pt>
                <c:pt idx="259">
                  <c:v>17.93</c:v>
                </c:pt>
                <c:pt idx="260">
                  <c:v>16.13</c:v>
                </c:pt>
                <c:pt idx="261">
                  <c:v>16.04</c:v>
                </c:pt>
                <c:pt idx="262">
                  <c:v>17.82</c:v>
                </c:pt>
                <c:pt idx="263">
                  <c:v>17.7</c:v>
                </c:pt>
                <c:pt idx="264">
                  <c:v>18.07</c:v>
                </c:pt>
                <c:pt idx="265">
                  <c:v>19.54</c:v>
                </c:pt>
                <c:pt idx="266">
                  <c:v>19.190000000000001</c:v>
                </c:pt>
                <c:pt idx="267">
                  <c:v>18.71</c:v>
                </c:pt>
                <c:pt idx="268">
                  <c:v>16.12</c:v>
                </c:pt>
                <c:pt idx="269">
                  <c:v>16.600000000000001</c:v>
                </c:pt>
                <c:pt idx="270">
                  <c:v>15.97</c:v>
                </c:pt>
                <c:pt idx="271">
                  <c:v>15.81</c:v>
                </c:pt>
                <c:pt idx="272">
                  <c:v>15.06</c:v>
                </c:pt>
                <c:pt idx="273">
                  <c:v>15.1</c:v>
                </c:pt>
                <c:pt idx="274">
                  <c:v>15.02</c:v>
                </c:pt>
                <c:pt idx="275">
                  <c:v>14.85</c:v>
                </c:pt>
                <c:pt idx="276">
                  <c:v>17.899999999999999</c:v>
                </c:pt>
                <c:pt idx="277">
                  <c:v>16.41</c:v>
                </c:pt>
                <c:pt idx="278">
                  <c:v>16.559999999999999</c:v>
                </c:pt>
                <c:pt idx="279">
                  <c:v>15.84</c:v>
                </c:pt>
                <c:pt idx="280">
                  <c:v>16.43</c:v>
                </c:pt>
                <c:pt idx="281">
                  <c:v>18.62</c:v>
                </c:pt>
                <c:pt idx="282">
                  <c:v>17.21</c:v>
                </c:pt>
                <c:pt idx="283">
                  <c:v>15.77</c:v>
                </c:pt>
                <c:pt idx="284">
                  <c:v>15.5</c:v>
                </c:pt>
                <c:pt idx="285">
                  <c:v>16.54</c:v>
                </c:pt>
                <c:pt idx="286">
                  <c:v>15.81</c:v>
                </c:pt>
                <c:pt idx="287">
                  <c:v>16.02</c:v>
                </c:pt>
                <c:pt idx="288">
                  <c:v>15.89</c:v>
                </c:pt>
                <c:pt idx="289">
                  <c:v>15.1</c:v>
                </c:pt>
                <c:pt idx="290">
                  <c:v>14.77</c:v>
                </c:pt>
                <c:pt idx="291">
                  <c:v>15.37</c:v>
                </c:pt>
                <c:pt idx="292">
                  <c:v>15.35</c:v>
                </c:pt>
                <c:pt idx="293">
                  <c:v>15.27</c:v>
                </c:pt>
                <c:pt idx="294">
                  <c:v>15.66</c:v>
                </c:pt>
                <c:pt idx="295">
                  <c:v>18.21</c:v>
                </c:pt>
                <c:pt idx="296">
                  <c:v>18.98</c:v>
                </c:pt>
                <c:pt idx="297">
                  <c:v>19.43</c:v>
                </c:pt>
                <c:pt idx="298">
                  <c:v>19.100000000000001</c:v>
                </c:pt>
                <c:pt idx="299">
                  <c:v>21.13</c:v>
                </c:pt>
                <c:pt idx="300">
                  <c:v>19.63</c:v>
                </c:pt>
                <c:pt idx="301">
                  <c:v>22.78</c:v>
                </c:pt>
                <c:pt idx="302">
                  <c:v>23.51</c:v>
                </c:pt>
                <c:pt idx="303">
                  <c:v>21.93</c:v>
                </c:pt>
                <c:pt idx="304">
                  <c:v>24.87</c:v>
                </c:pt>
                <c:pt idx="305">
                  <c:v>23.37</c:v>
                </c:pt>
                <c:pt idx="306">
                  <c:v>27.86</c:v>
                </c:pt>
                <c:pt idx="307">
                  <c:v>26.92</c:v>
                </c:pt>
                <c:pt idx="308">
                  <c:v>24.23</c:v>
                </c:pt>
                <c:pt idx="309">
                  <c:v>24.66</c:v>
                </c:pt>
                <c:pt idx="310">
                  <c:v>21.77</c:v>
                </c:pt>
                <c:pt idx="311">
                  <c:v>20.51</c:v>
                </c:pt>
                <c:pt idx="312">
                  <c:v>21.7</c:v>
                </c:pt>
                <c:pt idx="313">
                  <c:v>19.899999999999999</c:v>
                </c:pt>
                <c:pt idx="314">
                  <c:v>19.8</c:v>
                </c:pt>
                <c:pt idx="315">
                  <c:v>19.28</c:v>
                </c:pt>
                <c:pt idx="316">
                  <c:v>17.48</c:v>
                </c:pt>
                <c:pt idx="317">
                  <c:v>17.149999999999999</c:v>
                </c:pt>
                <c:pt idx="318">
                  <c:v>18.329999999999998</c:v>
                </c:pt>
                <c:pt idx="319">
                  <c:v>18.690000000000001</c:v>
                </c:pt>
                <c:pt idx="320">
                  <c:v>21.65</c:v>
                </c:pt>
                <c:pt idx="321">
                  <c:v>22.28</c:v>
                </c:pt>
                <c:pt idx="322">
                  <c:v>21.77</c:v>
                </c:pt>
                <c:pt idx="323">
                  <c:v>21.51</c:v>
                </c:pt>
                <c:pt idx="324">
                  <c:v>30.02</c:v>
                </c:pt>
                <c:pt idx="325">
                  <c:v>45.31</c:v>
                </c:pt>
                <c:pt idx="326">
                  <c:v>46.98</c:v>
                </c:pt>
                <c:pt idx="327">
                  <c:v>52.33</c:v>
                </c:pt>
                <c:pt idx="328">
                  <c:v>33.619999999999997</c:v>
                </c:pt>
                <c:pt idx="329">
                  <c:v>40.72</c:v>
                </c:pt>
                <c:pt idx="330">
                  <c:v>37.56</c:v>
                </c:pt>
                <c:pt idx="331">
                  <c:v>30.89</c:v>
                </c:pt>
                <c:pt idx="332">
                  <c:v>30.12</c:v>
                </c:pt>
                <c:pt idx="333">
                  <c:v>32.64</c:v>
                </c:pt>
                <c:pt idx="334">
                  <c:v>29.65</c:v>
                </c:pt>
                <c:pt idx="335">
                  <c:v>33.82</c:v>
                </c:pt>
                <c:pt idx="336">
                  <c:v>30.57</c:v>
                </c:pt>
                <c:pt idx="337">
                  <c:v>28.45</c:v>
                </c:pt>
                <c:pt idx="338">
                  <c:v>26.47</c:v>
                </c:pt>
                <c:pt idx="339">
                  <c:v>24.84</c:v>
                </c:pt>
                <c:pt idx="340">
                  <c:v>25.15</c:v>
                </c:pt>
                <c:pt idx="341">
                  <c:v>24.17</c:v>
                </c:pt>
                <c:pt idx="342">
                  <c:v>24.7</c:v>
                </c:pt>
                <c:pt idx="343">
                  <c:v>24.6</c:v>
                </c:pt>
                <c:pt idx="344">
                  <c:v>22.68</c:v>
                </c:pt>
                <c:pt idx="345">
                  <c:v>23.64</c:v>
                </c:pt>
                <c:pt idx="346">
                  <c:v>24.76</c:v>
                </c:pt>
                <c:pt idx="347">
                  <c:v>23.55</c:v>
                </c:pt>
                <c:pt idx="348">
                  <c:v>22.48</c:v>
                </c:pt>
                <c:pt idx="349">
                  <c:v>21.9</c:v>
                </c:pt>
                <c:pt idx="350">
                  <c:v>18.39</c:v>
                </c:pt>
                <c:pt idx="351">
                  <c:v>18.22</c:v>
                </c:pt>
                <c:pt idx="352">
                  <c:v>18.62</c:v>
                </c:pt>
                <c:pt idx="353">
                  <c:v>17.829999999999998</c:v>
                </c:pt>
                <c:pt idx="354">
                  <c:v>17.239999999999998</c:v>
                </c:pt>
                <c:pt idx="355">
                  <c:v>18.14</c:v>
                </c:pt>
                <c:pt idx="356">
                  <c:v>18.09</c:v>
                </c:pt>
                <c:pt idx="357">
                  <c:v>20.87</c:v>
                </c:pt>
                <c:pt idx="358">
                  <c:v>20.28</c:v>
                </c:pt>
                <c:pt idx="359">
                  <c:v>22.29</c:v>
                </c:pt>
                <c:pt idx="360">
                  <c:v>20.57</c:v>
                </c:pt>
                <c:pt idx="361">
                  <c:v>18.96</c:v>
                </c:pt>
                <c:pt idx="362">
                  <c:v>19.309999999999999</c:v>
                </c:pt>
                <c:pt idx="363">
                  <c:v>19.18</c:v>
                </c:pt>
                <c:pt idx="364">
                  <c:v>18.57</c:v>
                </c:pt>
                <c:pt idx="365">
                  <c:v>18.36</c:v>
                </c:pt>
                <c:pt idx="366">
                  <c:v>17.690000000000001</c:v>
                </c:pt>
                <c:pt idx="367">
                  <c:v>17.61</c:v>
                </c:pt>
                <c:pt idx="368">
                  <c:v>18.48</c:v>
                </c:pt>
                <c:pt idx="369">
                  <c:v>16.77</c:v>
                </c:pt>
                <c:pt idx="370">
                  <c:v>17.16</c:v>
                </c:pt>
                <c:pt idx="371">
                  <c:v>16.95</c:v>
                </c:pt>
                <c:pt idx="372">
                  <c:v>17.260000000000002</c:v>
                </c:pt>
                <c:pt idx="373">
                  <c:v>18.02</c:v>
                </c:pt>
                <c:pt idx="374">
                  <c:v>20.82</c:v>
                </c:pt>
                <c:pt idx="375">
                  <c:v>19.11</c:v>
                </c:pt>
                <c:pt idx="376">
                  <c:v>21.6</c:v>
                </c:pt>
                <c:pt idx="377">
                  <c:v>20.14</c:v>
                </c:pt>
                <c:pt idx="378">
                  <c:v>22.17</c:v>
                </c:pt>
                <c:pt idx="379">
                  <c:v>20.62</c:v>
                </c:pt>
                <c:pt idx="380">
                  <c:v>19.829999999999998</c:v>
                </c:pt>
                <c:pt idx="381">
                  <c:v>17.48</c:v>
                </c:pt>
                <c:pt idx="382">
                  <c:v>16.760000000000002</c:v>
                </c:pt>
                <c:pt idx="383">
                  <c:v>16.59</c:v>
                </c:pt>
                <c:pt idx="384">
                  <c:v>16.32</c:v>
                </c:pt>
                <c:pt idx="385">
                  <c:v>16.73</c:v>
                </c:pt>
                <c:pt idx="386">
                  <c:v>16.829999999999998</c:v>
                </c:pt>
                <c:pt idx="387">
                  <c:v>16.64</c:v>
                </c:pt>
                <c:pt idx="388">
                  <c:v>16.38</c:v>
                </c:pt>
                <c:pt idx="389">
                  <c:v>17.48</c:v>
                </c:pt>
                <c:pt idx="390">
                  <c:v>17.79</c:v>
                </c:pt>
                <c:pt idx="391">
                  <c:v>16.809999999999999</c:v>
                </c:pt>
                <c:pt idx="392">
                  <c:v>15.94</c:v>
                </c:pt>
                <c:pt idx="393">
                  <c:v>15.78</c:v>
                </c:pt>
                <c:pt idx="394">
                  <c:v>16.399999999999999</c:v>
                </c:pt>
                <c:pt idx="395">
                  <c:v>17.2</c:v>
                </c:pt>
                <c:pt idx="396">
                  <c:v>17.38</c:v>
                </c:pt>
                <c:pt idx="397">
                  <c:v>17.16</c:v>
                </c:pt>
                <c:pt idx="398">
                  <c:v>16.52</c:v>
                </c:pt>
                <c:pt idx="399">
                  <c:v>16.41</c:v>
                </c:pt>
                <c:pt idx="400">
                  <c:v>16.649999999999999</c:v>
                </c:pt>
                <c:pt idx="401">
                  <c:v>16.5</c:v>
                </c:pt>
                <c:pt idx="402">
                  <c:v>15.37</c:v>
                </c:pt>
                <c:pt idx="403">
                  <c:v>15.39</c:v>
                </c:pt>
                <c:pt idx="404">
                  <c:v>14.93</c:v>
                </c:pt>
                <c:pt idx="405">
                  <c:v>15.03</c:v>
                </c:pt>
                <c:pt idx="406">
                  <c:v>15.98</c:v>
                </c:pt>
                <c:pt idx="407">
                  <c:v>15.48</c:v>
                </c:pt>
                <c:pt idx="408">
                  <c:v>16.72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0-8142-A485-5575C7B01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5427983"/>
        <c:axId val="2130739407"/>
      </c:lineChart>
      <c:dateAx>
        <c:axId val="2125427983"/>
        <c:scaling>
          <c:orientation val="minMax"/>
          <c:min val="45292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739407"/>
        <c:crosses val="autoZero"/>
        <c:auto val="1"/>
        <c:lblOffset val="100"/>
        <c:baseTimeUnit val="days"/>
      </c:dateAx>
      <c:valAx>
        <c:axId val="213073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5427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40" workbookViewId="0"/>
  </sheetViews>
  <pageMargins left="1" right="1" top="1" bottom="1" header="0.5" footer="0.5"/>
  <pageSetup orientation="landscape" r:id="rId1"/>
  <headerFooter>
    <oddHeader>&amp;R&amp;K000000DPS-RAB-2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123464" cy="58374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18</xdr:row>
      <xdr:rowOff>171450</xdr:rowOff>
    </xdr:from>
    <xdr:to>
      <xdr:col>22</xdr:col>
      <xdr:colOff>419100</xdr:colOff>
      <xdr:row>48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BE734F-22B8-D8EE-006A-3A023A049F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698500</xdr:colOff>
      <xdr:row>1144</xdr:row>
      <xdr:rowOff>101600</xdr:rowOff>
    </xdr:from>
    <xdr:to>
      <xdr:col>16</xdr:col>
      <xdr:colOff>546100</xdr:colOff>
      <xdr:row>1167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29FB21-F097-BC4C-A0C0-BD99566BA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Old\Desktop\BRC%20Work%20Folders\2013%20TECO%20Rate%20Case\Baudino%20Testimony%20and%20Workpapers\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Old\Desktop\BRC%20Work%20Folders\2013%20TECO%20Rate%20Case\Baudino%20Testimony%20and%20Workpapers\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:/SLG/Forecasts/2008%20Fall%20Forecast/Prelim%20for%20Forecast_SC%202008%20Fuel%20Filing%208-12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__M&amp;A/GENERAL/MODEL_A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A\2011%20Rate%20Case\Capital\_Capital%20sup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SLG/See%20Annual%20Fuel%20Filings%20Folder/2009%20Forecasts%20-%20Fall/Prelim%20for%20Forecast_SC%202008%20Fuel%20Filing%208-12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%20Models\Keys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Old\Desktop\BRC%20Work%20Folders\2013%20TECO%20Rate%20Case\Baudino%20Testimony%20and%20Workpapers\bond%20and%20stock%20returns%20-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en%20Acct\MO\2004\JE's\09.04\Je145%20AWC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PForce/Heads-Up%20Spreadsheets/2005/2005%20Intercompany%20billing%20-%20Tax%20Alloc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meyerdj/My%20Documents/0%20Maintenance%20Services/Tank%20Painting/2008%20Tank%20Painting/Budgets/Project%20Prices%20Itemized%200712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kdaga/My%20Documents/Excel/Dec%20'03/Flash%20Report%20v3%20final%201216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perezm/LOCALS~1/Temp/notes6030C8/2005%20Year%20End%20Disclosure%20(FAS%20with%20PA)%201-25-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decriss/Copy%20of%202004%20Year%20End%20Disclosure%20(FAS%20with%20PA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meyerdj/My%20Documents/0%20Maintenance%20Services/Tank%20Painting/2006%20Tank%20Painting/Projects/2006%20Tank%20Task%20Orders%20v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Old\Library\Mobile%20Documents\com~apple~CloudDocs\Green%20Mountain%20Power%202017%20Rate%20Case\Baudino%20Work%20Papers%20and%20Exhibits\192.168.1.15\ceadata\FINANC\AFUDC\AFUDC%202002\AFUDC2002%20Forecast%20All%20Cos%20Act.%20thru%20M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HP%20v125w\FPL%202012%20Rate%20Case\Baudino%20Testimony%20and%20Work%20Papers\TREASURY%20(AVERA)%20-%20OPC%203rd%20POD.3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keiffeej.AWW/LOCALS~1/Temp/C.Lotus.Notes.Data/DOCUME~1/hartnejf/LOCALS~1/Temp/cash7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ata/American%20Water%20Works/Back%20up/2004/Year%20End/Financial%20Statements/SUD/Consolidated%20SU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en%20Acct/IL/IL_09/2013/Analysis/AFUDC%20Analysis/12.13/1025_AFUDC%20Analysis_12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Rick\Desktop\Minnesota%20Power\Baudino%20Testimony%20and%20Work%20papers\UntitledWV%20ROE\Baudino%20Testimony%20and%20Work%20Product\SORTED%20AUS%20Report%20-%20January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A%20SSC/Annual%20Report/2003/2003%20Related%20Party%20Transactions/2003%20Related%20Party%20Transac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schollm/LOCALS~1/Temp/notes6030C8/Valuation/NQVal2005_Inactive%20GAM9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team/Designs/NEI%20Summary%20for%20redesign%20v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3ret/othsys/team/NQVal/NQVal2003P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Temporary/Madsen%20Barr%20Unlicensed%20Large%20Equip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schollm/LOCALS~1/Temp/notes6030C8/Valuation/NEI%20Actives_GAM94%20g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Hyperion/Hyperion%20Documents/Flash%20Report/Prior%20Versions/Flash%20Budget%20JAN%2003%20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formaj.000/LOCALS~1/Temp/C.NOTEDATA/fastoolprotectedv1_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schollm/My%20Documents/AWW/SERP-SRP-NEI%20active%20PBO%20and%20NC%2083gam%20mv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3ret/othsys/team/NQVal/YED123103_NQ%20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mulligjf/LOCALS~1/Temp/notes6030C8/2005%20APB%20%20Bf%20Valle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water.net\NorthEast\NJ\Voorhees\FinanceBIR\Internal%20Reporting\Landing%20Zone\2020\05.2020\State%20Files\LZ%20Retriever%2005.2020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Corporate%20Finance/United%20States/Apollo/Financial%20Model%20ML%2021.08.2001%20(from%20CQ)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en%20Acct/AWK/2006/JE's/11.06/JE%20110_Record%20Cash%20Transactions_11.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Old\Desktop\BRC%20Work%20Folders\Atmos%20Pipeline%202017\Baudino%20Testimony%20and%20Work%20Papers\Capital%20Structure%20Analysis%2005-19-1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trates04\Carolinas%202017%20Rate%20Cases\Pro%20Formas\DEC%20NC%20Pro%20Forma%20Adjs%20-%2012.31.18\01%20-%20Original%20Filing%20Position\E-1%20Item%2010%20-%20SCP%20-%20Filed%20Version\A%20DEC%20NC-%20Exhibit%20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Financial%20Reporting/Annual%20Report%20&amp;%20PwC/2005/2005%20Annual%20Reports/2005%20Annual%20Report%20Financials-M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dino/Desktop/LGE:KU%202012%20Rate%20Case/Baudino%20Testimony%20and%20Work%20Papers/Avera%20Work%20Papers/LGE_KIUC_Att_1-010_(004)_WEA_2-1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lijp/LOCALS~1/Temp/02-03%20AWW%20Summar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team/Designs/SERP-redesign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team/Designs/SERP-redesign-OLD.xls" TargetMode="External"/></Relationships>
</file>

<file path=xl/externalLinks/_rels/externalLink43.xml.rels><?xml version="1.0" encoding="UTF-8" standalone="yes"?>
<Relationships xmlns="http://schemas.openxmlformats.org/package/2006/relationships"><Relationship Id="rId2" Type="http://schemas.microsoft.com/office/2019/04/relationships/externalLinkLongPath" Target="https://amwater.sharepoint.com/Documents%20and%20Settings/meyerdj/My%20Documents/0%20Maintenance%20Services/Tank%20Painting/2008%20Tank%20Painting/Budgets/Power%20Plant%20Reports%20&amp;%20Issues/Monthly%20Costs%20Reports/0All%20Costs%20Jan%2007%20thru%20Oct%2007.xls?71345E97" TargetMode="External"/><Relationship Id="rId1" Type="http://schemas.openxmlformats.org/officeDocument/2006/relationships/externalLinkPath" Target="file:///\\71345E97\0All%20Costs%20Jan%2007%20thru%20Oct%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A\2011%20Rate%20Case\Capital\_Capital%20Structure%20Sch%201%20thru%208.xlsx" TargetMode="External"/></Relationships>
</file>

<file path=xl/externalLinks/_rels/externalLink4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KY\2023%20Water%20Rate%20Case\Exhibits%20Support\Capital%20Structure\Cash%20Flow%20Forecast%20Template%20-%20KY%2004.2023.xlsx" TargetMode="External"/><Relationship Id="rId1" Type="http://schemas.openxmlformats.org/officeDocument/2006/relationships/externalLinkPath" Target="file:///R:\KY\2023%20Water%20Rate%20Case\Exhibits%20Support\Capital%20Structure\Cash%20Flow%20Forecast%20Template%20-%20KY%2004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3.1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Target_D&amp;A"/>
      <sheetName val="CA"/>
      <sheetName val="02 - AWK"/>
      <sheetName val="Returns"/>
      <sheetName val="PPV"/>
      <sheetName val="Target_D&amp;A1"/>
      <sheetName val="Total"/>
      <sheetName val="BS Consolidated"/>
      <sheetName val="02_-_AWK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K_2010_pg 40"/>
      <sheetName val="Q3_2011_BS VA JDE"/>
      <sheetName val="Sheet2"/>
      <sheetName val="Schedule 3 Back Up"/>
      <sheetName val="All Capital"/>
      <sheetName val="Short Debt Rate"/>
      <sheetName val="Debt"/>
      <sheetName val="Select Financial Data 2010"/>
      <sheetName val="Gain"/>
      <sheetName val="YTM-do not print"/>
      <sheetName val="08 10K TABLE9 (pg54)"/>
      <sheetName val="VA IS 12Mo data"/>
      <sheetName val="IS Q3 '09"/>
      <sheetName val="08 10K CASH_FLOW"/>
      <sheetName val="CASH_FLOW q3'09"/>
      <sheetName val="BS Q3 '09 a"/>
      <sheetName val="08 10k BALANCE_SHEET1"/>
      <sheetName val="08 10K BALANCE_SHEET2 (pg93)"/>
      <sheetName val="ExtFunds12Mo 9-2009"/>
      <sheetName val="# shares Calc"/>
      <sheetName val="AWK stock price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s"/>
      <sheetName val="DIAMOND"/>
      <sheetName val="MDSummary"/>
      <sheetName val="Status"/>
      <sheetName val="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Retur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m's Sheet"/>
      <sheetName val="Tom's_Sheet"/>
      <sheetName val="exchange rates"/>
    </sheetNames>
    <sheetDataSet>
      <sheetData sheetId="0">
        <row r="1">
          <cell r="A1" t="str">
            <v>Thames Water Aqua US Holdings, Inc. Consolidated</v>
          </cell>
        </row>
      </sheetData>
      <sheetData sheetId="1" refreshError="1">
        <row r="1">
          <cell r="A1" t="str">
            <v>Thames Water Aqua US Holdings, Inc. Consolidated</v>
          </cell>
        </row>
        <row r="2">
          <cell r="A2" t="str">
            <v>Intercompany Billing schedule 2005</v>
          </cell>
        </row>
        <row r="7">
          <cell r="A7" t="str">
            <v>COMPANY</v>
          </cell>
        </row>
        <row r="10">
          <cell r="A10" t="str">
            <v>American Water Works Company, Inc.</v>
          </cell>
        </row>
        <row r="13">
          <cell r="A13" t="str">
            <v>American Water Resources, Inc.</v>
          </cell>
        </row>
        <row r="16">
          <cell r="A16" t="str">
            <v>American Water Services CDM, Inc.</v>
          </cell>
        </row>
        <row r="17">
          <cell r="A17" t="str">
            <v>American Water Services Engineering, Inc.</v>
          </cell>
        </row>
        <row r="18">
          <cell r="A18" t="str">
            <v>American Water Services Industrial Operations</v>
          </cell>
        </row>
        <row r="19">
          <cell r="A19" t="str">
            <v>American Water Services Operations &amp; Maintenance</v>
          </cell>
        </row>
        <row r="20">
          <cell r="A20" t="str">
            <v>American Water Services Residuals Management</v>
          </cell>
        </row>
        <row r="21">
          <cell r="A21" t="str">
            <v>American Water Services Underground</v>
          </cell>
        </row>
        <row r="22">
          <cell r="A22" t="str">
            <v>American Water Services, Inc.</v>
          </cell>
        </row>
        <row r="23">
          <cell r="A23" t="str">
            <v>Mag-Con Inc.</v>
          </cell>
        </row>
        <row r="24">
          <cell r="A24" t="str">
            <v>AAET, Inc.</v>
          </cell>
        </row>
        <row r="25">
          <cell r="A25" t="str">
            <v>Philip Automated Management Controls, Inc.</v>
          </cell>
        </row>
        <row r="26">
          <cell r="A26" t="str">
            <v>AWS Corp.</v>
          </cell>
        </row>
        <row r="27">
          <cell r="A27" t="str">
            <v>AWS Industrials Corp.</v>
          </cell>
        </row>
        <row r="28">
          <cell r="A28" t="str">
            <v>American Water Services (USA), Inc.</v>
          </cell>
        </row>
        <row r="29">
          <cell r="A29" t="str">
            <v>Trimax Residuals Management (USA), Inc.</v>
          </cell>
        </row>
        <row r="30">
          <cell r="A30" t="str">
            <v>U-Liner Mid-America, Inc.</v>
          </cell>
        </row>
        <row r="31">
          <cell r="A31" t="str">
            <v>Utility Management and Engineering, Inc.</v>
          </cell>
        </row>
        <row r="34">
          <cell r="A34" t="str">
            <v>Connecticut-American Water Company</v>
          </cell>
        </row>
        <row r="35">
          <cell r="A35" t="str">
            <v>Edgewood Water, Inc.</v>
          </cell>
        </row>
        <row r="36">
          <cell r="A36" t="str">
            <v>Massachusetts Capital Resources Company</v>
          </cell>
        </row>
        <row r="37">
          <cell r="A37" t="str">
            <v>Massachusetts-American Water Company</v>
          </cell>
        </row>
        <row r="38">
          <cell r="A38" t="str">
            <v>The Salisbury Water Supply Company</v>
          </cell>
        </row>
        <row r="39">
          <cell r="A39" t="str">
            <v>The F B Leopold Company, Inc.</v>
          </cell>
        </row>
        <row r="40">
          <cell r="A40" t="str">
            <v>Hydro-Aerobics Inc.</v>
          </cell>
        </row>
        <row r="41">
          <cell r="A41" t="str">
            <v>PWT Waste Solutions</v>
          </cell>
        </row>
        <row r="42">
          <cell r="A42" t="str">
            <v>UESG Holdings, Inc.</v>
          </cell>
        </row>
        <row r="44">
          <cell r="A44" t="str">
            <v>Ashbrook Corporation Inc.</v>
          </cell>
        </row>
        <row r="47">
          <cell r="A47" t="str">
            <v>Laurel Oak Properties</v>
          </cell>
        </row>
        <row r="49">
          <cell r="A49" t="str">
            <v>Thames Water Holdings, Inc.</v>
          </cell>
        </row>
        <row r="50">
          <cell r="A50" t="str">
            <v>Thames Water North America, Inc.</v>
          </cell>
        </row>
        <row r="51">
          <cell r="A51" t="str">
            <v>Thames Water Aqua US Holdings, Inc. (TWUS)</v>
          </cell>
        </row>
        <row r="54">
          <cell r="A54" t="str">
            <v>American Water Capital Corp.</v>
          </cell>
        </row>
        <row r="55">
          <cell r="A55" t="str">
            <v>American Water Works Service Company, Inc.</v>
          </cell>
        </row>
        <row r="56">
          <cell r="A56" t="str">
            <v>Arizona-American</v>
          </cell>
        </row>
        <row r="57">
          <cell r="A57" t="str">
            <v>Bluefield Valley Water Works Company</v>
          </cell>
        </row>
        <row r="58">
          <cell r="A58" t="str">
            <v>California-American Water Company</v>
          </cell>
        </row>
        <row r="59">
          <cell r="A59" t="str">
            <v>Hawaii-American Water Company</v>
          </cell>
        </row>
        <row r="60">
          <cell r="A60" t="str">
            <v>Ilinois Water Service Company</v>
          </cell>
        </row>
        <row r="61">
          <cell r="A61" t="str">
            <v>Illinois Lake Water Company</v>
          </cell>
        </row>
        <row r="62">
          <cell r="A62" t="str">
            <v>Illinois-American Water Company</v>
          </cell>
        </row>
        <row r="63">
          <cell r="A63" t="str">
            <v>Indiana-American Water Company, Inc.</v>
          </cell>
        </row>
        <row r="64">
          <cell r="A64" t="str">
            <v>Iowa-American Water Company</v>
          </cell>
        </row>
        <row r="65">
          <cell r="A65" t="str">
            <v>Kentucky-American Water Company</v>
          </cell>
        </row>
        <row r="66">
          <cell r="A66" t="str">
            <v>Long Island Water Corporation</v>
          </cell>
        </row>
        <row r="67">
          <cell r="A67" t="str">
            <v>Maryland-American Water Company</v>
          </cell>
        </row>
        <row r="68">
          <cell r="A68" t="str">
            <v>Michigan-American Water Company</v>
          </cell>
        </row>
        <row r="69">
          <cell r="A69" t="str">
            <v>Missouri-American Water Company</v>
          </cell>
        </row>
        <row r="70">
          <cell r="A70" t="str">
            <v>New Jersey-American Water Company, Inc.</v>
          </cell>
        </row>
        <row r="71">
          <cell r="A71" t="str">
            <v>New Mexico-American Water Company, Inc.</v>
          </cell>
        </row>
        <row r="72">
          <cell r="A72" t="str">
            <v>New York-American Water Company , Inc.</v>
          </cell>
        </row>
        <row r="73">
          <cell r="A73" t="str">
            <v>Ohio-American Water Company</v>
          </cell>
        </row>
        <row r="74">
          <cell r="A74" t="str">
            <v>Pennsylvania-American Water Company, Inc.</v>
          </cell>
        </row>
        <row r="75">
          <cell r="A75" t="str">
            <v>Tennessee-American Water Company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JulyRF"/>
      <sheetName val="UtilAcct&amp;PC"/>
      <sheetName val="BU or FP"/>
      <sheetName val="OH&amp;Tax"/>
      <sheetName val="Budget"/>
      <sheetName val="BudgetSum"/>
      <sheetName val="ProjData"/>
      <sheetName val="WOsSum"/>
      <sheetName val="WOs"/>
      <sheetName val="ProjDeCostNoC"/>
      <sheetName val="Payment"/>
      <sheetName val="PaymentSumNoChng"/>
      <sheetName val="ItemsList"/>
      <sheetName val="ProjDetails"/>
      <sheetName val="ProjDeAcctSum"/>
      <sheetName val="ActualCost-PP"/>
      <sheetName val="Payment$ vs ProjDetails$"/>
      <sheetName val="PaymentPlay (2)"/>
      <sheetName val="CrawRadios"/>
      <sheetName val="19th&amp;Jeff"/>
      <sheetName val="WO I-S"/>
      <sheetName val="AsBuilt"/>
      <sheetName val="Commitment"/>
      <sheetName val="ProjSumPlay"/>
      <sheetName val="ProjDetailsPlay"/>
      <sheetName val="ProjDetailsPlayILCap"/>
      <sheetName val="AccrualWO"/>
      <sheetName val="Contact Data"/>
      <sheetName val="Company Data"/>
      <sheetName val="Unit Data"/>
      <sheetName val="PickLists"/>
      <sheetName val="Accrual Date"/>
      <sheetName val="BU_or_FP"/>
      <sheetName val="Payment$_vs_ProjDetails$"/>
      <sheetName val="PaymentPlay_(2)"/>
      <sheetName val="WO_I-S"/>
    </sheetNames>
    <sheetDataSet>
      <sheetData sheetId="0">
        <row r="1">
          <cell r="D1" t="str">
            <v>DistBud</v>
          </cell>
        </row>
      </sheetData>
      <sheetData sheetId="1"/>
      <sheetData sheetId="2"/>
      <sheetData sheetId="3" refreshError="1">
        <row r="1">
          <cell r="D1" t="str">
            <v>DistBud</v>
          </cell>
          <cell r="E1" t="str">
            <v>Budget Unit or Funding Proj Number</v>
          </cell>
        </row>
        <row r="2">
          <cell r="D2" t="str">
            <v>CorporateCapital</v>
          </cell>
          <cell r="E2" t="str">
            <v>RP-1101-R1</v>
          </cell>
        </row>
        <row r="3">
          <cell r="D3" t="str">
            <v>DavenportAmortized</v>
          </cell>
          <cell r="E3">
            <v>110205.186401</v>
          </cell>
        </row>
        <row r="4">
          <cell r="D4" t="str">
            <v>DavenportCapital</v>
          </cell>
          <cell r="E4" t="str">
            <v>RP-1101-R1</v>
          </cell>
        </row>
        <row r="5">
          <cell r="D5" t="str">
            <v>AltonAmortized</v>
          </cell>
          <cell r="E5" t="str">
            <v>091505.186401</v>
          </cell>
        </row>
        <row r="6">
          <cell r="D6" t="str">
            <v>AltonCapitalJDE</v>
          </cell>
          <cell r="E6" t="str">
            <v>09350093</v>
          </cell>
        </row>
        <row r="7">
          <cell r="D7" t="str">
            <v>AltonCapital</v>
          </cell>
          <cell r="E7" t="str">
            <v>RP-0985-R1</v>
          </cell>
        </row>
        <row r="8">
          <cell r="D8" t="str">
            <v>CairoAmortized</v>
          </cell>
          <cell r="E8" t="str">
            <v>092505.186401</v>
          </cell>
        </row>
        <row r="9">
          <cell r="D9" t="str">
            <v>CairoCapitalJDE</v>
          </cell>
          <cell r="E9" t="str">
            <v>09350093</v>
          </cell>
        </row>
        <row r="10">
          <cell r="D10" t="str">
            <v>CairoCapital</v>
          </cell>
          <cell r="E10" t="str">
            <v>RP-0985-R1</v>
          </cell>
        </row>
        <row r="11">
          <cell r="D11" t="str">
            <v>ChampaignAmortized</v>
          </cell>
          <cell r="E11" t="str">
            <v>091405.186401</v>
          </cell>
        </row>
        <row r="12">
          <cell r="D12" t="str">
            <v>ChampaignCapitalJDE</v>
          </cell>
          <cell r="E12" t="str">
            <v>09350093</v>
          </cell>
        </row>
        <row r="13">
          <cell r="D13" t="str">
            <v>ChampaignCapital</v>
          </cell>
          <cell r="E13" t="str">
            <v>RP-0985-R1</v>
          </cell>
        </row>
        <row r="14">
          <cell r="D14" t="str">
            <v>ChicagoAmortized</v>
          </cell>
          <cell r="E14" t="str">
            <v>098605.186401</v>
          </cell>
        </row>
        <row r="15">
          <cell r="D15" t="str">
            <v>ChicagoCapitalJDE</v>
          </cell>
          <cell r="E15" t="str">
            <v>09350093</v>
          </cell>
        </row>
        <row r="16">
          <cell r="D16" t="str">
            <v>ChicagoCapital</v>
          </cell>
          <cell r="E16" t="str">
            <v>RP-0985-R1</v>
          </cell>
        </row>
        <row r="17">
          <cell r="D17" t="str">
            <v>CorporateCapitalJDE</v>
          </cell>
          <cell r="E17" t="str">
            <v>09350093</v>
          </cell>
        </row>
        <row r="18">
          <cell r="D18" t="str">
            <v>CorporateCapital</v>
          </cell>
          <cell r="E18" t="str">
            <v>RP-0985-R1</v>
          </cell>
        </row>
        <row r="19">
          <cell r="D19" t="str">
            <v>InterurbanAmortized</v>
          </cell>
          <cell r="E19" t="str">
            <v>093505.186401</v>
          </cell>
        </row>
        <row r="20">
          <cell r="D20" t="str">
            <v>InterurbanCapitalJDE</v>
          </cell>
          <cell r="E20" t="str">
            <v>09350093</v>
          </cell>
        </row>
        <row r="21">
          <cell r="D21" t="str">
            <v>InterurbanCapital</v>
          </cell>
          <cell r="E21" t="str">
            <v>RP-0985-R1</v>
          </cell>
        </row>
        <row r="22">
          <cell r="D22" t="str">
            <v>LincolnAmortized</v>
          </cell>
          <cell r="E22" t="str">
            <v>097705.186401</v>
          </cell>
        </row>
        <row r="23">
          <cell r="D23" t="str">
            <v>LincolnCapitalJDE</v>
          </cell>
          <cell r="E23" t="str">
            <v>09350093</v>
          </cell>
        </row>
        <row r="24">
          <cell r="D24" t="str">
            <v>LincolnCapital</v>
          </cell>
          <cell r="E24" t="str">
            <v>RP-0985-R1</v>
          </cell>
        </row>
        <row r="25">
          <cell r="D25" t="str">
            <v>PeoriaCapitalJDE</v>
          </cell>
          <cell r="E25" t="str">
            <v>09350093</v>
          </cell>
        </row>
        <row r="26">
          <cell r="D26" t="str">
            <v>PontiacAmortized</v>
          </cell>
          <cell r="E26" t="str">
            <v>094405.186401</v>
          </cell>
        </row>
        <row r="27">
          <cell r="D27" t="str">
            <v>PontiacCapitalJDE</v>
          </cell>
          <cell r="E27" t="str">
            <v>09350093</v>
          </cell>
        </row>
        <row r="28">
          <cell r="D28" t="str">
            <v>PontiacCapital</v>
          </cell>
          <cell r="E28" t="str">
            <v>RP-0985-R1</v>
          </cell>
        </row>
        <row r="29">
          <cell r="D29" t="str">
            <v>CorporateCapital</v>
          </cell>
          <cell r="E29" t="str">
            <v>RP-1001-R1</v>
          </cell>
        </row>
        <row r="30">
          <cell r="D30" t="str">
            <v>CrawfordsvilleCapitalJDE</v>
          </cell>
          <cell r="E30">
            <v>10010096</v>
          </cell>
        </row>
        <row r="31">
          <cell r="D31" t="str">
            <v>CrawfordsvilleO&amp;M</v>
          </cell>
          <cell r="E31" t="str">
            <v>105006.501200.24</v>
          </cell>
        </row>
        <row r="32">
          <cell r="D32" t="str">
            <v>CrawfordsvilleO&amp;M</v>
          </cell>
          <cell r="E32" t="str">
            <v>105006.501200.24</v>
          </cell>
        </row>
        <row r="33">
          <cell r="D33" t="str">
            <v>CrawfordsvilleCapital</v>
          </cell>
          <cell r="E33" t="str">
            <v>RP-1001-R1</v>
          </cell>
        </row>
        <row r="34">
          <cell r="D34" t="str">
            <v>JeffersonvilleO&amp;M</v>
          </cell>
          <cell r="E34" t="str">
            <v>107506.501200.24</v>
          </cell>
        </row>
        <row r="35">
          <cell r="D35" t="str">
            <v>JeffersonvilleCapital</v>
          </cell>
          <cell r="E35" t="str">
            <v>RP-1001-R1</v>
          </cell>
        </row>
        <row r="36">
          <cell r="D36" t="str">
            <v>Johnson Co.CapitalJDE</v>
          </cell>
          <cell r="E36">
            <v>10010096</v>
          </cell>
        </row>
        <row r="37">
          <cell r="D37" t="str">
            <v>Johnson Co.O&amp;M</v>
          </cell>
          <cell r="E37" t="str">
            <v>105506.501200.24</v>
          </cell>
        </row>
        <row r="38">
          <cell r="D38" t="str">
            <v>Johnson Co.Capital</v>
          </cell>
          <cell r="E38" t="str">
            <v>RP-1001-R1</v>
          </cell>
        </row>
        <row r="39">
          <cell r="D39" t="str">
            <v>KokomoO&amp;M</v>
          </cell>
          <cell r="E39" t="str">
            <v>101006.501200.24</v>
          </cell>
        </row>
        <row r="40">
          <cell r="D40" t="str">
            <v>KokomoCapital</v>
          </cell>
          <cell r="E40" t="str">
            <v>RP-1001-R1</v>
          </cell>
        </row>
        <row r="41">
          <cell r="D41" t="str">
            <v>MooresvilleO&amp;M</v>
          </cell>
          <cell r="E41" t="str">
            <v>105806.501200.24</v>
          </cell>
        </row>
        <row r="42">
          <cell r="D42" t="str">
            <v>MooresvilleCapital</v>
          </cell>
          <cell r="E42" t="str">
            <v>RP-1001-R1</v>
          </cell>
        </row>
        <row r="43">
          <cell r="D43" t="str">
            <v>MuncieO&amp;M</v>
          </cell>
          <cell r="E43" t="str">
            <v>101506.501200.24</v>
          </cell>
        </row>
        <row r="44">
          <cell r="D44" t="str">
            <v>MuncieCapital</v>
          </cell>
          <cell r="E44" t="str">
            <v>RP-1001-R1</v>
          </cell>
        </row>
        <row r="45">
          <cell r="D45" t="str">
            <v>New AlbanyCapitalJDE</v>
          </cell>
          <cell r="E45">
            <v>10010096</v>
          </cell>
        </row>
        <row r="46">
          <cell r="D46" t="str">
            <v>New AlbanyO&amp;M</v>
          </cell>
          <cell r="E46" t="str">
            <v>107506.501200.24</v>
          </cell>
        </row>
        <row r="47">
          <cell r="D47" t="str">
            <v>New AlbanyCapital</v>
          </cell>
          <cell r="E47" t="str">
            <v>RP-1001-R1</v>
          </cell>
        </row>
        <row r="48">
          <cell r="D48" t="str">
            <v>NewburghO&amp;M</v>
          </cell>
          <cell r="E48" t="str">
            <v>107506.501200.24</v>
          </cell>
        </row>
        <row r="49">
          <cell r="D49" t="str">
            <v>NewburghCapital</v>
          </cell>
          <cell r="E49" t="str">
            <v>RP-1001-R1</v>
          </cell>
        </row>
        <row r="50">
          <cell r="D50" t="str">
            <v>NoblesvilleO&amp;M</v>
          </cell>
          <cell r="E50" t="str">
            <v>106006.501200.24</v>
          </cell>
        </row>
        <row r="51">
          <cell r="D51" t="str">
            <v>NoblesvilleCapital</v>
          </cell>
          <cell r="E51" t="str">
            <v>RP-1001-R1</v>
          </cell>
        </row>
        <row r="52">
          <cell r="D52" t="str">
            <v>NorthwestCapitalJDE</v>
          </cell>
          <cell r="E52">
            <v>10010096</v>
          </cell>
        </row>
        <row r="53">
          <cell r="D53" t="str">
            <v>NorthwestO&amp;M</v>
          </cell>
          <cell r="E53" t="str">
            <v>109001.501200.24</v>
          </cell>
        </row>
        <row r="54">
          <cell r="D54" t="str">
            <v>NorthwestCapital</v>
          </cell>
          <cell r="E54" t="str">
            <v>RP-1001-R1</v>
          </cell>
        </row>
        <row r="55">
          <cell r="D55" t="str">
            <v>RichmondO&amp;M</v>
          </cell>
          <cell r="E55" t="str">
            <v>102506.501200.24</v>
          </cell>
        </row>
        <row r="56">
          <cell r="D56" t="str">
            <v>RichmondCapital</v>
          </cell>
          <cell r="E56" t="str">
            <v>RP-1001-R1</v>
          </cell>
        </row>
        <row r="57">
          <cell r="D57" t="str">
            <v>SeymourO&amp;M</v>
          </cell>
          <cell r="E57" t="str">
            <v>108506.501200.24</v>
          </cell>
        </row>
        <row r="58">
          <cell r="D58" t="str">
            <v>SeymourCapital</v>
          </cell>
          <cell r="E58" t="str">
            <v>RP-1001-R1</v>
          </cell>
        </row>
        <row r="59">
          <cell r="D59" t="str">
            <v>ShelbyvilleO&amp;M</v>
          </cell>
          <cell r="E59" t="str">
            <v>106506.501200.24</v>
          </cell>
        </row>
        <row r="60">
          <cell r="D60" t="str">
            <v>ShelbyvilleCapital</v>
          </cell>
          <cell r="E60" t="str">
            <v>RP-1001-R1</v>
          </cell>
        </row>
        <row r="61">
          <cell r="D61" t="str">
            <v>StateCapitalJDE</v>
          </cell>
          <cell r="E61">
            <v>10010096</v>
          </cell>
        </row>
        <row r="62">
          <cell r="D62" t="str">
            <v>Terre HauteO&amp;M</v>
          </cell>
          <cell r="E62" t="str">
            <v>107006.501200.24</v>
          </cell>
        </row>
        <row r="63">
          <cell r="D63" t="str">
            <v>Terre HauteCapital</v>
          </cell>
          <cell r="E63" t="str">
            <v>RP-1001-R1</v>
          </cell>
        </row>
        <row r="64">
          <cell r="D64" t="str">
            <v>W. LafayetteO&amp;M</v>
          </cell>
          <cell r="E64" t="str">
            <v>104701.501200.24</v>
          </cell>
        </row>
        <row r="65">
          <cell r="D65" t="str">
            <v>W. LafayetteCapital</v>
          </cell>
          <cell r="E65" t="str">
            <v>RP-1001-R1</v>
          </cell>
        </row>
        <row r="66">
          <cell r="D66" t="str">
            <v>WabashO&amp;M</v>
          </cell>
          <cell r="E66" t="str">
            <v>104501.501200.24</v>
          </cell>
        </row>
        <row r="67">
          <cell r="D67" t="str">
            <v>WabashCapital</v>
          </cell>
          <cell r="E67" t="str">
            <v>RP-1001-R1</v>
          </cell>
        </row>
        <row r="68">
          <cell r="D68" t="str">
            <v>Wabash ValleyCapitalJDE</v>
          </cell>
          <cell r="E68">
            <v>10010096</v>
          </cell>
        </row>
        <row r="69">
          <cell r="D69" t="str">
            <v>WarsawCapitalJDE</v>
          </cell>
          <cell r="E69">
            <v>10010096</v>
          </cell>
        </row>
        <row r="70">
          <cell r="D70" t="str">
            <v>WarsawO&amp;M</v>
          </cell>
          <cell r="E70" t="str">
            <v>104606.501200.24</v>
          </cell>
        </row>
        <row r="71">
          <cell r="D71" t="str">
            <v>WarsawCapital</v>
          </cell>
          <cell r="E71" t="str">
            <v>RP-1001-R1</v>
          </cell>
        </row>
        <row r="72">
          <cell r="D72" t="str">
            <v>WinchesterO&amp;M</v>
          </cell>
          <cell r="E72" t="str">
            <v>104806.501200.24</v>
          </cell>
        </row>
        <row r="73">
          <cell r="D73" t="str">
            <v>WinchesterCapital</v>
          </cell>
          <cell r="E73" t="str">
            <v>RP-1001-R1</v>
          </cell>
        </row>
        <row r="74">
          <cell r="D74" t="str">
            <v>BrunswickO&amp;M</v>
          </cell>
          <cell r="E74" t="str">
            <v>170801.635000.24</v>
          </cell>
        </row>
        <row r="75">
          <cell r="D75" t="str">
            <v>Cedar HillO&amp;M</v>
          </cell>
          <cell r="E75" t="str">
            <v>170701.635000.24</v>
          </cell>
        </row>
        <row r="76">
          <cell r="D76" t="str">
            <v>Incline VillageO&amp;M</v>
          </cell>
          <cell r="E76" t="str">
            <v>171401.635000.24</v>
          </cell>
        </row>
        <row r="77">
          <cell r="D77" t="str">
            <v>Jefferson CityO&amp;M</v>
          </cell>
          <cell r="E77" t="str">
            <v>171201.635000.24</v>
          </cell>
        </row>
        <row r="78">
          <cell r="D78" t="str">
            <v>JoplinO&amp;M</v>
          </cell>
          <cell r="E78" t="str">
            <v>171101.635000.24</v>
          </cell>
        </row>
        <row r="79">
          <cell r="D79" t="str">
            <v>MexicoO&amp;M</v>
          </cell>
          <cell r="E79" t="str">
            <v>171001.635000.24</v>
          </cell>
        </row>
        <row r="80">
          <cell r="D80" t="str">
            <v>ParkvilleO&amp;M</v>
          </cell>
          <cell r="E80" t="str">
            <v>170401.635000.24</v>
          </cell>
        </row>
        <row r="81">
          <cell r="D81" t="str">
            <v>ParkvilleO&amp;M</v>
          </cell>
          <cell r="E81" t="str">
            <v>170401.635000.24</v>
          </cell>
        </row>
        <row r="82">
          <cell r="D82" t="str">
            <v>St. CharlesO&amp;M</v>
          </cell>
          <cell r="E82" t="str">
            <v>170901.635000.24</v>
          </cell>
        </row>
        <row r="83">
          <cell r="D83" t="str">
            <v>St. JosephO&amp;M</v>
          </cell>
          <cell r="E83" t="str">
            <v>170301.635000.24</v>
          </cell>
        </row>
        <row r="84">
          <cell r="D84" t="str">
            <v>St. JosephCapital</v>
          </cell>
          <cell r="E84" t="str">
            <v>RP-1703-R1</v>
          </cell>
        </row>
        <row r="85">
          <cell r="D85" t="str">
            <v>St. LouisO&amp;M</v>
          </cell>
          <cell r="E85" t="str">
            <v>170255.635000.24</v>
          </cell>
        </row>
        <row r="86">
          <cell r="D86" t="str">
            <v>St. LouisCapital</v>
          </cell>
          <cell r="E86" t="str">
            <v>RP-1702-R1</v>
          </cell>
        </row>
        <row r="87">
          <cell r="D87" t="str">
            <v>WarrensburgO&amp;M</v>
          </cell>
          <cell r="E87" t="str">
            <v>170601.635000.24</v>
          </cell>
        </row>
        <row r="88">
          <cell r="D88" t="str">
            <v>AshtabulaAccrual</v>
          </cell>
          <cell r="E88" t="str">
            <v>220105.265700</v>
          </cell>
        </row>
        <row r="89">
          <cell r="D89" t="str">
            <v>AshtabulaCapital</v>
          </cell>
          <cell r="E89" t="str">
            <v>RP-2201-R1</v>
          </cell>
        </row>
        <row r="90">
          <cell r="D90" t="str">
            <v>CorporateCapital</v>
          </cell>
          <cell r="E90" t="str">
            <v>RP-2201-R1</v>
          </cell>
        </row>
        <row r="91">
          <cell r="D91" t="str">
            <v>Franklin Co.Accrual</v>
          </cell>
          <cell r="E91" t="str">
            <v>220105.265700</v>
          </cell>
        </row>
        <row r="92">
          <cell r="D92" t="str">
            <v>Franklin Co.Capital</v>
          </cell>
          <cell r="E92" t="str">
            <v>RP-2201-R1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lControl"/>
      <sheetName val="Changes"/>
      <sheetName val="MDSummary"/>
      <sheetName val="SUMMARY"/>
      <sheetName val="O&amp;M"/>
      <sheetName val="RESIDUALS"/>
      <sheetName val="ENGINEERING"/>
      <sheetName val="UID"/>
      <sheetName val="CAR"/>
      <sheetName val="MIL"/>
      <sheetName val="OH"/>
      <sheetName val="REGIONAL OH"/>
      <sheetName val="WLPP"/>
      <sheetName val="Validation"/>
      <sheetName val="Engines"/>
      <sheetName val="OUD"/>
      <sheetName val="Americas2"/>
      <sheetName val="FunnelData"/>
      <sheetName val="TableofDeals"/>
      <sheetName val="Database"/>
      <sheetName val="HotDealData"/>
      <sheetName val="LeadSources"/>
      <sheetName val="OutlierData"/>
      <sheetName val="Pivot"/>
      <sheetName val="BSC2"/>
      <sheetName val="ScorecardBackup"/>
      <sheetName val="FunnelReport"/>
      <sheetName val="SuspectData"/>
      <sheetName val="ScorecardReport"/>
      <sheetName val="WinAll"/>
      <sheetName val="SCBackupData"/>
      <sheetName val="REGIONAL_OH"/>
      <sheetName val="IL - PL"/>
      <sheetName val="Regn by Line"/>
      <sheetName val="S塅䕃⹌塅EtData"/>
      <sheetName val="REGIONAL_OH1"/>
      <sheetName val="IL_-_PL"/>
      <sheetName val="Regn_by_Line"/>
      <sheetName val="Scenario_Import"/>
      <sheetName val="fifo cost allocation gross"/>
    </sheetNames>
    <sheetDataSet>
      <sheetData sheetId="0" refreshError="1"/>
      <sheetData sheetId="1"/>
      <sheetData sheetId="2" refreshError="1"/>
      <sheetData sheetId="3" refreshError="1">
        <row r="3">
          <cell r="D3" t="str">
            <v>AZURIXNA</v>
          </cell>
        </row>
        <row r="10">
          <cell r="D10">
            <v>37956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Summary - page 1 without Etown"/>
      <sheetName val="Summary  - page 2 without Etown"/>
      <sheetName val="NPPC - page 3 without Etown"/>
      <sheetName val="Summary - page 1 Etown only"/>
      <sheetName val="Summary  - page 2 Etown only"/>
      <sheetName val="NPPC - page 3 Etown only"/>
      <sheetName val="FAS132 - 2005"/>
      <sheetName val="FAS132 - 2004"/>
      <sheetName val="Summary - page 1"/>
      <sheetName val="Summary  - page 2"/>
      <sheetName val="NPPC - page 3"/>
      <sheetName val="FAS132 - 2003"/>
      <sheetName val="FAS132 - 2002"/>
      <sheetName val="Disb - 2005"/>
      <sheetName val="Disb - 2004"/>
      <sheetName val="Disb - 2003"/>
      <sheetName val="FAS132PY2"/>
      <sheetName val="GeorgePatrick"/>
      <sheetName val="Settlement Acctg"/>
      <sheetName val="Input"/>
      <sheetName val="Notes"/>
      <sheetName val="Total Ahorros Estudio"/>
      <sheetName val="AGRIUM"/>
      <sheetName val="ATCO"/>
      <sheetName val="AULT"/>
      <sheetName val="FINNING"/>
      <sheetName val="assumptions"/>
      <sheetName val="IVACO"/>
      <sheetName val="LAFARGE CANADA"/>
      <sheetName val="METHANEX"/>
      <sheetName val="NOVA"/>
      <sheetName val="PLACER DOME"/>
      <sheetName val="RIO ALGOM"/>
      <sheetName val="RUSSEL METALS"/>
      <sheetName val="STONE CONS"/>
      <sheetName val="SUNCOR"/>
      <sheetName val="MDSummary"/>
      <sheetName val="Summary_-_page_1_without_Etown"/>
      <sheetName val="Summary__-_page_2_without_Etown"/>
      <sheetName val="NPPC_-_page_3_without_Etown"/>
      <sheetName val="Summary_-_page_1_Etown_only"/>
      <sheetName val="Summary__-_page_2_Etown_only"/>
      <sheetName val="NPPC_-_page_3_Etown_only"/>
      <sheetName val="FAS132_-_2005"/>
      <sheetName val="FAS132_-_2004"/>
      <sheetName val="Summary_-_page_1"/>
      <sheetName val="Summary__-_page_2"/>
      <sheetName val="NPPC_-_page_3"/>
      <sheetName val="FAS132_-_2003"/>
      <sheetName val="FAS132_-_2002"/>
      <sheetName val="Disb_-_2005"/>
      <sheetName val="Disb_-_2004"/>
      <sheetName val="Disb_-_2003"/>
      <sheetName val="Settlement_Acctg"/>
      <sheetName val="Total_Ahorros_Estudio"/>
      <sheetName val="IL - PL"/>
    </sheetNames>
    <sheetDataSet>
      <sheetData sheetId="0">
        <row r="1">
          <cell r="B1" t="str">
            <v>American Water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American Water</v>
          </cell>
        </row>
        <row r="2">
          <cell r="B2">
            <v>38717</v>
          </cell>
        </row>
        <row r="6">
          <cell r="B6" t="str">
            <v>December</v>
          </cell>
        </row>
      </sheetData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Summary - page 1"/>
      <sheetName val="Summary  - page 2"/>
      <sheetName val="NPPC - page 3"/>
      <sheetName val="FAS132 - 2004"/>
      <sheetName val="FAS132 - 2003"/>
      <sheetName val="FAS132 - 2002"/>
      <sheetName val="Disb - 2004"/>
      <sheetName val="Disb - 2003"/>
      <sheetName val="FAS132PY2"/>
      <sheetName val="GeorgePatrick"/>
      <sheetName val="Settlement Acctg"/>
      <sheetName val="Input"/>
      <sheetName val="Notes"/>
      <sheetName val="Summary_-_page_1"/>
      <sheetName val="Summary__-_page_2"/>
      <sheetName val="NPPC_-_page_3"/>
      <sheetName val="FAS132_-_2004"/>
      <sheetName val="FAS132_-_2003"/>
      <sheetName val="FAS132_-_2002"/>
      <sheetName val="Disb_-_2004"/>
      <sheetName val="Disb_-_2003"/>
      <sheetName val="Settlement_Acctg"/>
    </sheetNames>
    <sheetDataSet>
      <sheetData sheetId="0">
        <row r="1">
          <cell r="B1" t="str">
            <v>American Water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American Water</v>
          </cell>
        </row>
        <row r="2">
          <cell r="B2">
            <v>38352</v>
          </cell>
        </row>
        <row r="6">
          <cell r="B6" t="str">
            <v>December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Data"/>
      <sheetName val="CostSum"/>
      <sheetName val="O&amp;M Accruals"/>
      <sheetName val="Invoices"/>
      <sheetName val="Sheet1"/>
      <sheetName val="Sheet2"/>
      <sheetName val="Task Orders"/>
      <sheetName val="IA SalesTax"/>
      <sheetName val="American Water"/>
      <sheetName val="Inv Status Sum"/>
      <sheetName val="TaxCode"/>
      <sheetName val="BU"/>
      <sheetName val="American Water (2)"/>
      <sheetName val="98LTIP6b-10b"/>
      <sheetName val="Input"/>
      <sheetName val="BU or FP"/>
      <sheetName val="O&amp;M_Accruals"/>
      <sheetName val="Task_Orders"/>
      <sheetName val="IA_SalesTax"/>
      <sheetName val="American_Water"/>
      <sheetName val="Inv_Status_Sum"/>
      <sheetName val="American_Water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District</v>
          </cell>
          <cell r="C1" t="str">
            <v>BU</v>
          </cell>
        </row>
        <row r="2">
          <cell r="C2" t="str">
            <v xml:space="preserve">09000 </v>
          </cell>
        </row>
        <row r="3">
          <cell r="B3" t="str">
            <v>Champaign</v>
          </cell>
          <cell r="C3" t="str">
            <v>091405</v>
          </cell>
        </row>
        <row r="4">
          <cell r="B4" t="str">
            <v>Alton</v>
          </cell>
          <cell r="C4" t="str">
            <v>091505</v>
          </cell>
        </row>
        <row r="5">
          <cell r="B5" t="str">
            <v>Streator</v>
          </cell>
          <cell r="C5" t="str">
            <v>092405</v>
          </cell>
        </row>
        <row r="6">
          <cell r="B6" t="str">
            <v>Cairo</v>
          </cell>
          <cell r="C6" t="str">
            <v>092505</v>
          </cell>
        </row>
        <row r="7">
          <cell r="B7" t="str">
            <v>Sterling</v>
          </cell>
          <cell r="C7" t="str">
            <v>093405</v>
          </cell>
        </row>
        <row r="8">
          <cell r="B8" t="str">
            <v>Interurban</v>
          </cell>
          <cell r="C8" t="str">
            <v>093505</v>
          </cell>
        </row>
        <row r="9">
          <cell r="B9" t="str">
            <v>Pontiac</v>
          </cell>
          <cell r="C9" t="str">
            <v>094405</v>
          </cell>
        </row>
        <row r="10">
          <cell r="C10" t="str">
            <v>094505</v>
          </cell>
        </row>
        <row r="11">
          <cell r="C11" t="str">
            <v>094605</v>
          </cell>
        </row>
        <row r="12">
          <cell r="C12" t="str">
            <v>095405</v>
          </cell>
        </row>
        <row r="13">
          <cell r="B13" t="str">
            <v>Pekin</v>
          </cell>
          <cell r="C13" t="str">
            <v>095505</v>
          </cell>
        </row>
        <row r="14">
          <cell r="C14" t="str">
            <v>095605</v>
          </cell>
        </row>
        <row r="15">
          <cell r="B15" t="str">
            <v>Peoria</v>
          </cell>
          <cell r="C15" t="str">
            <v>096505</v>
          </cell>
        </row>
        <row r="16">
          <cell r="C16" t="str">
            <v>097505</v>
          </cell>
        </row>
        <row r="17">
          <cell r="C17" t="str">
            <v>097605</v>
          </cell>
        </row>
        <row r="18">
          <cell r="B18" t="str">
            <v>Lincoln</v>
          </cell>
          <cell r="C18" t="str">
            <v>097705</v>
          </cell>
        </row>
        <row r="19">
          <cell r="C19" t="str">
            <v>098505</v>
          </cell>
        </row>
        <row r="20">
          <cell r="B20" t="str">
            <v>Chicago</v>
          </cell>
          <cell r="C20" t="str">
            <v>098605</v>
          </cell>
        </row>
        <row r="21">
          <cell r="C21" t="str">
            <v>099605</v>
          </cell>
        </row>
        <row r="22">
          <cell r="C22" t="str">
            <v xml:space="preserve">10000 </v>
          </cell>
        </row>
        <row r="23">
          <cell r="C23" t="str">
            <v>100105</v>
          </cell>
        </row>
        <row r="24">
          <cell r="C24" t="str">
            <v>100505</v>
          </cell>
        </row>
        <row r="25">
          <cell r="B25" t="str">
            <v>Kokomo</v>
          </cell>
          <cell r="C25" t="str">
            <v>101005</v>
          </cell>
        </row>
        <row r="26">
          <cell r="B26" t="str">
            <v>Muncie</v>
          </cell>
          <cell r="C26" t="str">
            <v>101505</v>
          </cell>
        </row>
        <row r="27">
          <cell r="C27" t="str">
            <v>102005</v>
          </cell>
        </row>
        <row r="28">
          <cell r="B28" t="str">
            <v>Richmond</v>
          </cell>
          <cell r="C28" t="str">
            <v>102505</v>
          </cell>
        </row>
        <row r="29">
          <cell r="B29" t="str">
            <v>Somerset</v>
          </cell>
          <cell r="C29" t="str">
            <v>103005</v>
          </cell>
        </row>
        <row r="30">
          <cell r="C30" t="str">
            <v>103505</v>
          </cell>
        </row>
        <row r="31">
          <cell r="B31" t="str">
            <v>Summitville</v>
          </cell>
          <cell r="C31" t="str">
            <v>104005</v>
          </cell>
        </row>
        <row r="32">
          <cell r="B32" t="str">
            <v>Wabash</v>
          </cell>
          <cell r="C32" t="str">
            <v>104505</v>
          </cell>
        </row>
        <row r="33">
          <cell r="B33" t="str">
            <v>Warsaw</v>
          </cell>
          <cell r="C33" t="str">
            <v>104605</v>
          </cell>
        </row>
        <row r="34">
          <cell r="B34" t="str">
            <v>West Lafaette</v>
          </cell>
          <cell r="C34" t="str">
            <v>104705</v>
          </cell>
        </row>
        <row r="35">
          <cell r="B35" t="str">
            <v>Winchester</v>
          </cell>
          <cell r="C35" t="str">
            <v>104805</v>
          </cell>
        </row>
        <row r="36">
          <cell r="B36" t="str">
            <v>Crawfordsville</v>
          </cell>
          <cell r="C36" t="str">
            <v>105005</v>
          </cell>
        </row>
        <row r="37">
          <cell r="B37" t="str">
            <v>Johnson County</v>
          </cell>
          <cell r="C37" t="str">
            <v>105505</v>
          </cell>
        </row>
        <row r="38">
          <cell r="B38" t="str">
            <v>Moorseville</v>
          </cell>
          <cell r="C38" t="str">
            <v>105805</v>
          </cell>
        </row>
        <row r="39">
          <cell r="B39" t="str">
            <v>Noblesville</v>
          </cell>
          <cell r="C39" t="str">
            <v>106005</v>
          </cell>
        </row>
        <row r="40">
          <cell r="B40" t="str">
            <v>Shelbyville</v>
          </cell>
          <cell r="C40" t="str">
            <v>106505</v>
          </cell>
        </row>
        <row r="41">
          <cell r="B41" t="str">
            <v>Wabash Valley</v>
          </cell>
          <cell r="C41" t="str">
            <v>107005</v>
          </cell>
        </row>
        <row r="42">
          <cell r="B42" t="str">
            <v>Southern Indiana</v>
          </cell>
          <cell r="C42" t="str">
            <v>107505</v>
          </cell>
        </row>
        <row r="43">
          <cell r="B43" t="str">
            <v>Newberg</v>
          </cell>
          <cell r="C43" t="str">
            <v>108005</v>
          </cell>
        </row>
        <row r="44">
          <cell r="B44" t="str">
            <v>Seymore</v>
          </cell>
          <cell r="C44" t="str">
            <v>108505</v>
          </cell>
        </row>
        <row r="45">
          <cell r="B45" t="str">
            <v>Northwest</v>
          </cell>
          <cell r="C45" t="str">
            <v>109005</v>
          </cell>
        </row>
        <row r="46">
          <cell r="C46" t="str">
            <v xml:space="preserve">11000 </v>
          </cell>
        </row>
        <row r="47">
          <cell r="C47" t="str">
            <v>110105</v>
          </cell>
        </row>
        <row r="48">
          <cell r="B48" t="str">
            <v>Quad Cities</v>
          </cell>
          <cell r="C48" t="str">
            <v>110205</v>
          </cell>
        </row>
        <row r="49">
          <cell r="B49" t="str">
            <v>Clinton</v>
          </cell>
          <cell r="C49" t="str">
            <v>110305</v>
          </cell>
        </row>
        <row r="50">
          <cell r="C50" t="str">
            <v>170105</v>
          </cell>
        </row>
        <row r="51">
          <cell r="B51" t="str">
            <v>St. Louis</v>
          </cell>
          <cell r="C51" t="str">
            <v>170205</v>
          </cell>
        </row>
        <row r="52">
          <cell r="B52" t="str">
            <v>St. Joseph</v>
          </cell>
          <cell r="C52" t="str">
            <v>170305</v>
          </cell>
        </row>
        <row r="53">
          <cell r="B53" t="str">
            <v>Parkville</v>
          </cell>
          <cell r="C53" t="str">
            <v>170405</v>
          </cell>
        </row>
        <row r="54">
          <cell r="C54" t="str">
            <v>170505</v>
          </cell>
        </row>
        <row r="55">
          <cell r="B55" t="str">
            <v>Warrensburg</v>
          </cell>
          <cell r="C55" t="str">
            <v>170605</v>
          </cell>
        </row>
        <row r="56">
          <cell r="B56" t="str">
            <v>Cedar Hill</v>
          </cell>
          <cell r="C56" t="str">
            <v>170705</v>
          </cell>
        </row>
        <row r="57">
          <cell r="B57" t="str">
            <v>Brunswick</v>
          </cell>
          <cell r="C57" t="str">
            <v>170805</v>
          </cell>
        </row>
        <row r="58">
          <cell r="B58" t="str">
            <v>St. Charles</v>
          </cell>
          <cell r="C58" t="str">
            <v>170905</v>
          </cell>
        </row>
        <row r="59">
          <cell r="B59" t="str">
            <v>Mexico</v>
          </cell>
          <cell r="C59" t="str">
            <v>171005</v>
          </cell>
        </row>
        <row r="60">
          <cell r="B60" t="str">
            <v>Joplin</v>
          </cell>
          <cell r="C60" t="str">
            <v>171105</v>
          </cell>
        </row>
        <row r="61">
          <cell r="B61" t="str">
            <v>Jefferson City</v>
          </cell>
          <cell r="C61" t="str">
            <v>171205</v>
          </cell>
        </row>
        <row r="62">
          <cell r="B62" t="str">
            <v>Waren County</v>
          </cell>
          <cell r="C62" t="str">
            <v>171405</v>
          </cell>
        </row>
        <row r="63">
          <cell r="C63" t="str">
            <v>171505</v>
          </cell>
        </row>
        <row r="64">
          <cell r="C64" t="str">
            <v>179908</v>
          </cell>
        </row>
        <row r="65">
          <cell r="C65" t="str">
            <v>220105</v>
          </cell>
        </row>
        <row r="66">
          <cell r="B66" t="str">
            <v>Marion</v>
          </cell>
          <cell r="C66" t="str">
            <v>220205</v>
          </cell>
        </row>
        <row r="67">
          <cell r="B67" t="str">
            <v>Mansfield</v>
          </cell>
          <cell r="C67" t="str">
            <v>220305</v>
          </cell>
        </row>
        <row r="68">
          <cell r="B68" t="str">
            <v>Tiffin</v>
          </cell>
          <cell r="C68" t="str">
            <v>220405</v>
          </cell>
        </row>
        <row r="69">
          <cell r="B69" t="str">
            <v>Ashtabula</v>
          </cell>
          <cell r="C69" t="str">
            <v>220505</v>
          </cell>
        </row>
        <row r="70">
          <cell r="B70" t="str">
            <v>Lawrence County</v>
          </cell>
          <cell r="C70" t="str">
            <v>220605</v>
          </cell>
        </row>
        <row r="71">
          <cell r="B71" t="str">
            <v>Lake White</v>
          </cell>
          <cell r="C71" t="str">
            <v>221005</v>
          </cell>
        </row>
        <row r="72">
          <cell r="B72" t="str">
            <v>Portage</v>
          </cell>
          <cell r="C72" t="str">
            <v>221105</v>
          </cell>
        </row>
        <row r="73">
          <cell r="B73" t="str">
            <v>Franklin County</v>
          </cell>
          <cell r="C73" t="str">
            <v>221205</v>
          </cell>
        </row>
        <row r="74">
          <cell r="C74" t="str">
            <v>221311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rcial Paper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 Data"/>
      <sheetName val="Utility Proxy Group"/>
      <sheetName val="Value Line 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Out Def Summ"/>
      <sheetName val="CashOut Def - Details"/>
      <sheetName val="CashOut"/>
      <sheetName val="Summ"/>
      <sheetName val="Retention Bonus"/>
      <sheetName val="PSUs 02-04"/>
      <sheetName val="LTIP In Progress 01-03 Max"/>
      <sheetName val="Outstanding Options 2001-2000"/>
      <sheetName val="Restricted Stock 00 Max"/>
      <sheetName val="DO NOT PRINT - RS 97 Table"/>
      <sheetName val="DO NOT PRINT - Deferrals"/>
      <sheetName val="DO NOT PRINT - Div Eq"/>
      <sheetName val="DO NOT PRINT - Prices"/>
      <sheetName val="DO NOT PRINT - Notes"/>
      <sheetName val="DO NOT PRINT - Names"/>
      <sheetName val="LTIP In Progress 01-03"/>
      <sheetName val="Restricted Stock 00"/>
      <sheetName val="Restricted St塅䕃⹌塅E0"/>
      <sheetName val="1994 LTIP"/>
      <sheetName val="ValSummary"/>
      <sheetName val="BS - older"/>
      <sheetName val="Input"/>
      <sheetName val="CashOut_Def_Summ"/>
      <sheetName val="CashOut_Def_-_Details"/>
      <sheetName val="Retention_Bonus"/>
      <sheetName val="PSUs_02-04"/>
      <sheetName val="LTIP_In_Progress_01-03_Max"/>
      <sheetName val="Outstanding_Options_2001-2000"/>
      <sheetName val="Restricted_Stock_00_Max"/>
      <sheetName val="DO_NOT_PRINT_-_RS_97_Table"/>
      <sheetName val="DO_NOT_PRINT_-_Deferrals"/>
      <sheetName val="DO_NOT_PRINT_-_Div_Eq"/>
      <sheetName val="DO_NOT_PRINT_-_Prices"/>
      <sheetName val="DO_NOT_PRINT_-_Notes"/>
      <sheetName val="DO_NOT_PRINT_-_Names"/>
      <sheetName val="LTIP_In_Progress_01-03"/>
      <sheetName val="Restricted_Stock_00"/>
      <sheetName val="Restricted_St塅䕃⹌塅E0"/>
      <sheetName val="1994_LTIP"/>
      <sheetName val="cash7A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37631</v>
          </cell>
          <cell r="D1">
            <v>2</v>
          </cell>
        </row>
        <row r="2">
          <cell r="A2">
            <v>46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3">
          <cell r="C13">
            <v>1</v>
          </cell>
          <cell r="E13" t="str">
            <v>Barr, J. James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>
            <v>2</v>
          </cell>
          <cell r="E14" t="str">
            <v>Wolf, Ellen C.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C15">
            <v>3</v>
          </cell>
          <cell r="E15" t="str">
            <v>Kelleher, Daniel L.</v>
          </cell>
          <cell r="G15">
            <v>10</v>
          </cell>
          <cell r="H15">
            <v>10</v>
          </cell>
          <cell r="I15">
            <v>90</v>
          </cell>
          <cell r="J15">
            <v>90</v>
          </cell>
          <cell r="K15">
            <v>90</v>
          </cell>
          <cell r="L15">
            <v>100</v>
          </cell>
          <cell r="M15">
            <v>100</v>
          </cell>
          <cell r="N15">
            <v>100</v>
          </cell>
          <cell r="O15">
            <v>100</v>
          </cell>
          <cell r="P15">
            <v>100</v>
          </cell>
        </row>
        <row r="16">
          <cell r="C16">
            <v>4</v>
          </cell>
          <cell r="E16" t="str">
            <v>Pohl, W. Timothy</v>
          </cell>
          <cell r="G16">
            <v>100</v>
          </cell>
          <cell r="H16">
            <v>100</v>
          </cell>
          <cell r="I16">
            <v>100</v>
          </cell>
          <cell r="J16">
            <v>0</v>
          </cell>
          <cell r="K16">
            <v>0</v>
          </cell>
          <cell r="L16">
            <v>100</v>
          </cell>
          <cell r="M16">
            <v>100</v>
          </cell>
          <cell r="N16">
            <v>100</v>
          </cell>
          <cell r="O16">
            <v>100</v>
          </cell>
          <cell r="P16">
            <v>100</v>
          </cell>
        </row>
        <row r="17">
          <cell r="C17">
            <v>5</v>
          </cell>
          <cell r="E17" t="str">
            <v>Carrasco, Jorge</v>
          </cell>
          <cell r="G17">
            <v>100</v>
          </cell>
          <cell r="H17">
            <v>100</v>
          </cell>
          <cell r="I17">
            <v>100</v>
          </cell>
          <cell r="J17">
            <v>100</v>
          </cell>
          <cell r="K17">
            <v>100</v>
          </cell>
          <cell r="L17">
            <v>100</v>
          </cell>
          <cell r="M17">
            <v>75</v>
          </cell>
          <cell r="N17">
            <v>75</v>
          </cell>
          <cell r="O17">
            <v>75</v>
          </cell>
          <cell r="P17">
            <v>100</v>
          </cell>
        </row>
        <row r="18">
          <cell r="C18">
            <v>6</v>
          </cell>
          <cell r="E18" t="str">
            <v>Gorden, Stephen, F.</v>
          </cell>
          <cell r="G18">
            <v>100</v>
          </cell>
          <cell r="H18">
            <v>100</v>
          </cell>
          <cell r="I18">
            <v>0</v>
          </cell>
          <cell r="J18">
            <v>100</v>
          </cell>
          <cell r="K18">
            <v>100</v>
          </cell>
          <cell r="L18">
            <v>100</v>
          </cell>
          <cell r="M18">
            <v>100</v>
          </cell>
          <cell r="N18">
            <v>100</v>
          </cell>
          <cell r="O18">
            <v>100</v>
          </cell>
          <cell r="P18">
            <v>100</v>
          </cell>
        </row>
        <row r="19">
          <cell r="C19">
            <v>7</v>
          </cell>
          <cell r="E19" t="str">
            <v>Patrick, George W.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8</v>
          </cell>
          <cell r="E20" t="str">
            <v>Pierce, II, C. Glenn</v>
          </cell>
          <cell r="G20">
            <v>0</v>
          </cell>
          <cell r="H20">
            <v>0</v>
          </cell>
          <cell r="I20">
            <v>100</v>
          </cell>
          <cell r="J20">
            <v>100</v>
          </cell>
          <cell r="K20">
            <v>100</v>
          </cell>
          <cell r="L20">
            <v>100</v>
          </cell>
          <cell r="M20">
            <v>100</v>
          </cell>
          <cell r="N20">
            <v>100</v>
          </cell>
          <cell r="O20">
            <v>100</v>
          </cell>
          <cell r="P20">
            <v>100</v>
          </cell>
        </row>
        <row r="21">
          <cell r="C21">
            <v>9</v>
          </cell>
          <cell r="E21" t="str">
            <v>Ross, Robert M.</v>
          </cell>
          <cell r="G21">
            <v>0</v>
          </cell>
          <cell r="H21">
            <v>0</v>
          </cell>
          <cell r="I21">
            <v>100</v>
          </cell>
          <cell r="J21">
            <v>100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</row>
        <row r="22">
          <cell r="C22">
            <v>10</v>
          </cell>
          <cell r="E22" t="str">
            <v>Gallo, Robert J.</v>
          </cell>
          <cell r="G22">
            <v>100</v>
          </cell>
          <cell r="H22">
            <v>100</v>
          </cell>
          <cell r="I22">
            <v>50</v>
          </cell>
          <cell r="J22">
            <v>100</v>
          </cell>
          <cell r="K22">
            <v>100</v>
          </cell>
          <cell r="L22">
            <v>100</v>
          </cell>
          <cell r="M22">
            <v>100</v>
          </cell>
          <cell r="N22">
            <v>100</v>
          </cell>
          <cell r="O22">
            <v>100</v>
          </cell>
          <cell r="P22">
            <v>50</v>
          </cell>
        </row>
        <row r="23">
          <cell r="C23">
            <v>11</v>
          </cell>
          <cell r="E23" t="str">
            <v>Gloriod, Terry L.</v>
          </cell>
          <cell r="G23">
            <v>100</v>
          </cell>
          <cell r="H23">
            <v>100</v>
          </cell>
          <cell r="I23">
            <v>100</v>
          </cell>
          <cell r="J23">
            <v>100</v>
          </cell>
          <cell r="K23">
            <v>100</v>
          </cell>
          <cell r="L23">
            <v>100</v>
          </cell>
          <cell r="M23">
            <v>100</v>
          </cell>
          <cell r="N23">
            <v>100</v>
          </cell>
          <cell r="O23">
            <v>100</v>
          </cell>
          <cell r="P23">
            <v>100</v>
          </cell>
        </row>
        <row r="24">
          <cell r="C24">
            <v>12</v>
          </cell>
          <cell r="E24" t="str">
            <v>Eckart, John E.</v>
          </cell>
          <cell r="G24">
            <v>50</v>
          </cell>
          <cell r="H24">
            <v>100</v>
          </cell>
          <cell r="I24">
            <v>100</v>
          </cell>
          <cell r="J24">
            <v>100</v>
          </cell>
          <cell r="K24">
            <v>100</v>
          </cell>
          <cell r="L24">
            <v>100</v>
          </cell>
          <cell r="M24">
            <v>100</v>
          </cell>
          <cell r="N24">
            <v>100</v>
          </cell>
          <cell r="O24">
            <v>100</v>
          </cell>
          <cell r="P24">
            <v>50</v>
          </cell>
        </row>
        <row r="25">
          <cell r="C25">
            <v>13</v>
          </cell>
          <cell r="E25" t="str">
            <v>Jarrett, Chris E.</v>
          </cell>
          <cell r="G25">
            <v>50</v>
          </cell>
          <cell r="H25">
            <v>50</v>
          </cell>
          <cell r="I25">
            <v>100</v>
          </cell>
          <cell r="J25">
            <v>100</v>
          </cell>
          <cell r="K25">
            <v>100</v>
          </cell>
          <cell r="L25">
            <v>50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</row>
        <row r="26">
          <cell r="C26">
            <v>14</v>
          </cell>
          <cell r="E26" t="str">
            <v>Hartnett, Jr., Joseph F.</v>
          </cell>
          <cell r="G26">
            <v>100</v>
          </cell>
          <cell r="H26">
            <v>100</v>
          </cell>
          <cell r="I26">
            <v>100</v>
          </cell>
          <cell r="J26">
            <v>100</v>
          </cell>
          <cell r="K26">
            <v>100</v>
          </cell>
          <cell r="L26">
            <v>100</v>
          </cell>
          <cell r="M26">
            <v>100</v>
          </cell>
          <cell r="N26">
            <v>100</v>
          </cell>
          <cell r="O26">
            <v>100</v>
          </cell>
          <cell r="P26">
            <v>0</v>
          </cell>
        </row>
        <row r="27">
          <cell r="C27">
            <v>15</v>
          </cell>
          <cell r="E27" t="str">
            <v>Thornburg, Eric W.</v>
          </cell>
          <cell r="G27">
            <v>65</v>
          </cell>
          <cell r="H27">
            <v>65</v>
          </cell>
          <cell r="I27">
            <v>100</v>
          </cell>
          <cell r="J27">
            <v>100</v>
          </cell>
          <cell r="K27">
            <v>100</v>
          </cell>
          <cell r="L27">
            <v>100</v>
          </cell>
          <cell r="M27">
            <v>90</v>
          </cell>
          <cell r="N27">
            <v>90</v>
          </cell>
          <cell r="O27">
            <v>90</v>
          </cell>
          <cell r="P27">
            <v>100</v>
          </cell>
        </row>
        <row r="28">
          <cell r="C28">
            <v>16</v>
          </cell>
          <cell r="E28" t="str">
            <v>Sievers, Robert D.</v>
          </cell>
          <cell r="G28">
            <v>100</v>
          </cell>
          <cell r="H28">
            <v>100</v>
          </cell>
          <cell r="I28">
            <v>0</v>
          </cell>
          <cell r="J28">
            <v>100</v>
          </cell>
          <cell r="K28">
            <v>100</v>
          </cell>
          <cell r="L28">
            <v>100</v>
          </cell>
          <cell r="M28">
            <v>100</v>
          </cell>
          <cell r="N28">
            <v>100</v>
          </cell>
          <cell r="O28">
            <v>100</v>
          </cell>
          <cell r="P28">
            <v>0</v>
          </cell>
        </row>
        <row r="29">
          <cell r="C29">
            <v>18</v>
          </cell>
          <cell r="E29" t="str">
            <v>Strand, Mark N.</v>
          </cell>
          <cell r="G29">
            <v>0</v>
          </cell>
          <cell r="H29">
            <v>0</v>
          </cell>
          <cell r="I29">
            <v>100</v>
          </cell>
          <cell r="J29">
            <v>100</v>
          </cell>
          <cell r="K29">
            <v>100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19</v>
          </cell>
          <cell r="E30" t="str">
            <v>Townsley, Paul G.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20</v>
          </cell>
          <cell r="E31" t="str">
            <v>Vallejo, Edward D.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21</v>
          </cell>
          <cell r="E32" t="str">
            <v>Young, Jr., John S.</v>
          </cell>
          <cell r="G32">
            <v>100</v>
          </cell>
          <cell r="H32">
            <v>0</v>
          </cell>
          <cell r="I32">
            <v>100</v>
          </cell>
          <cell r="J32">
            <v>100</v>
          </cell>
          <cell r="K32">
            <v>100</v>
          </cell>
          <cell r="L32">
            <v>100</v>
          </cell>
          <cell r="M32">
            <v>100</v>
          </cell>
          <cell r="N32">
            <v>100</v>
          </cell>
          <cell r="O32">
            <v>100</v>
          </cell>
          <cell r="P32">
            <v>0</v>
          </cell>
        </row>
        <row r="33">
          <cell r="C33">
            <v>22</v>
          </cell>
          <cell r="E33" t="str">
            <v>Tousignant, Timothy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23</v>
          </cell>
          <cell r="E34" t="str">
            <v>Bigelow, John R.</v>
          </cell>
          <cell r="G34">
            <v>55</v>
          </cell>
          <cell r="H34">
            <v>0</v>
          </cell>
          <cell r="I34">
            <v>95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24</v>
          </cell>
          <cell r="E35" t="str">
            <v>Foran, Paul G.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100</v>
          </cell>
          <cell r="N35">
            <v>100</v>
          </cell>
          <cell r="O35">
            <v>100</v>
          </cell>
          <cell r="P35">
            <v>0</v>
          </cell>
        </row>
        <row r="36">
          <cell r="C36">
            <v>25</v>
          </cell>
          <cell r="E36" t="str">
            <v>Turner, B. Kent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26</v>
          </cell>
          <cell r="E37" t="str">
            <v>Almond, Judith L.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C38">
            <v>27</v>
          </cell>
          <cell r="E38" t="str">
            <v>Hobbs, Doneen S.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C39">
            <v>28</v>
          </cell>
          <cell r="E39" t="str">
            <v>Piszker, William M.</v>
          </cell>
          <cell r="G39">
            <v>100</v>
          </cell>
          <cell r="H39">
            <v>100</v>
          </cell>
          <cell r="I39">
            <v>85</v>
          </cell>
          <cell r="J39">
            <v>85</v>
          </cell>
          <cell r="K39">
            <v>85</v>
          </cell>
          <cell r="L39">
            <v>90</v>
          </cell>
          <cell r="M39">
            <v>90</v>
          </cell>
          <cell r="N39">
            <v>90</v>
          </cell>
          <cell r="O39">
            <v>90</v>
          </cell>
          <cell r="P39">
            <v>0</v>
          </cell>
        </row>
        <row r="40">
          <cell r="C40">
            <v>29</v>
          </cell>
          <cell r="E40" t="str">
            <v>Harrison, James E.</v>
          </cell>
          <cell r="G40">
            <v>0</v>
          </cell>
          <cell r="H40">
            <v>0</v>
          </cell>
          <cell r="I40">
            <v>100</v>
          </cell>
          <cell r="J40">
            <v>100</v>
          </cell>
          <cell r="K40">
            <v>100</v>
          </cell>
          <cell r="L40">
            <v>100</v>
          </cell>
          <cell r="M40">
            <v>100</v>
          </cell>
          <cell r="N40">
            <v>100</v>
          </cell>
          <cell r="O40">
            <v>100</v>
          </cell>
          <cell r="P40">
            <v>0</v>
          </cell>
        </row>
        <row r="41">
          <cell r="C41">
            <v>30</v>
          </cell>
          <cell r="E41" t="str">
            <v>Jones, Ray L.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32</v>
          </cell>
          <cell r="E42" t="str">
            <v>Morgan, Wayne D.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33</v>
          </cell>
          <cell r="E43" t="str">
            <v>Moser, Richard H.</v>
          </cell>
          <cell r="G43">
            <v>0</v>
          </cell>
          <cell r="H43">
            <v>0</v>
          </cell>
          <cell r="I43">
            <v>100</v>
          </cell>
          <cell r="J43">
            <v>100</v>
          </cell>
          <cell r="K43">
            <v>100</v>
          </cell>
          <cell r="L43">
            <v>80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34</v>
          </cell>
          <cell r="E44" t="str">
            <v>Schmitt, Stephen P.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36</v>
          </cell>
          <cell r="E45" t="str">
            <v>Johnston, Charles W.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37</v>
          </cell>
          <cell r="E46" t="str">
            <v>Overby, Susan L.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>
            <v>38</v>
          </cell>
          <cell r="E47" t="str">
            <v>Krauss-Kelleher, Deborah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>
            <v>39</v>
          </cell>
          <cell r="E48" t="str">
            <v>Smith, Jr., Girard T.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>
            <v>40</v>
          </cell>
          <cell r="E49" t="str">
            <v>Clarkson, William A.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>
            <v>41</v>
          </cell>
          <cell r="E50" t="str">
            <v>LeChevallier, Mark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>
            <v>42</v>
          </cell>
          <cell r="E51" t="str">
            <v>Jerpe, David E.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>
            <v>43</v>
          </cell>
          <cell r="E52" t="str">
            <v>Cox, William E.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44</v>
          </cell>
          <cell r="E53" t="str">
            <v>LeGrand, Robert J.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>
            <v>45</v>
          </cell>
          <cell r="E54" t="str">
            <v>Smith, Kris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>
            <v>46</v>
          </cell>
          <cell r="E55" t="str">
            <v>Alario, Chris G.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>
            <v>47</v>
          </cell>
          <cell r="E56" t="str">
            <v>Pennay, Richard A.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>
            <v>48</v>
          </cell>
          <cell r="E57" t="str">
            <v>Hamilton, James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>
            <v>49</v>
          </cell>
          <cell r="E58" t="str">
            <v>Bickerton, Daniel P.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>
            <v>50</v>
          </cell>
          <cell r="E59" t="str">
            <v>Clarke, Gary D.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>
            <v>51</v>
          </cell>
          <cell r="E60" t="str">
            <v>Davis, William B.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>
            <v>52</v>
          </cell>
          <cell r="E61" t="str">
            <v>Jones, Lendel G.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>
            <v>53</v>
          </cell>
          <cell r="E62" t="str">
            <v>Kyriss, Karl M.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>
            <v>54</v>
          </cell>
          <cell r="E63" t="str">
            <v>Sgro, Michael A.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>
            <v>55</v>
          </cell>
          <cell r="E64" t="str">
            <v>Jenkins, James M.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>
            <v>56</v>
          </cell>
          <cell r="E65" t="str">
            <v>Mundy II, Roy W.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100</v>
          </cell>
        </row>
        <row r="66">
          <cell r="C66">
            <v>57</v>
          </cell>
          <cell r="E66" t="str">
            <v>L'Ecuyer, William F</v>
          </cell>
          <cell r="G66">
            <v>100</v>
          </cell>
          <cell r="H66">
            <v>100</v>
          </cell>
          <cell r="I66">
            <v>100</v>
          </cell>
          <cell r="J66">
            <v>100</v>
          </cell>
          <cell r="K66">
            <v>100</v>
          </cell>
          <cell r="L66">
            <v>100</v>
          </cell>
          <cell r="M66">
            <v>100</v>
          </cell>
          <cell r="N66">
            <v>100</v>
          </cell>
          <cell r="O66">
            <v>100</v>
          </cell>
          <cell r="P66">
            <v>0</v>
          </cell>
        </row>
        <row r="67">
          <cell r="C67">
            <v>58</v>
          </cell>
          <cell r="E67" t="str">
            <v>Ruckman, Fred L.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>
            <v>59</v>
          </cell>
          <cell r="E68" t="str">
            <v>Miller, Michael A.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>
            <v>60</v>
          </cell>
          <cell r="E69" t="str">
            <v>Freeston, Rob W.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>
            <v>61</v>
          </cell>
          <cell r="E70" t="str">
            <v>Mitchem, R. Douglas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>
            <v>62</v>
          </cell>
          <cell r="E71" t="str">
            <v>Kartman, Frank L.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63</v>
          </cell>
          <cell r="E72" t="str">
            <v>Kelvington, William C.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>
            <v>64</v>
          </cell>
          <cell r="E73" t="str">
            <v>Schultz, David B.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C74">
            <v>65</v>
          </cell>
          <cell r="E74" t="str">
            <v>Rowe, Nick O.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66</v>
          </cell>
          <cell r="E75" t="str">
            <v>Cole, Duane D.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>
            <v>67</v>
          </cell>
          <cell r="E76" t="str">
            <v>Smith, Laird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>
            <v>68</v>
          </cell>
          <cell r="E77" t="str">
            <v>Abernathy, David P.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69</v>
          </cell>
          <cell r="E78" t="str">
            <v>Redmond, Velma A.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>
            <v>70</v>
          </cell>
          <cell r="E79" t="str">
            <v>Chambers, Stephen N.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>
            <v>71</v>
          </cell>
          <cell r="E80" t="str">
            <v>Schultz, Sue A.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>
            <v>72</v>
          </cell>
          <cell r="E81" t="str">
            <v>Miller, Herbert A.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>
            <v>73</v>
          </cell>
          <cell r="E82" t="str">
            <v>Jones, Theodore (c)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>
            <v>74</v>
          </cell>
          <cell r="E83" t="str">
            <v>McKitrick, Thomas G.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WW Consolidated"/>
      <sheetName val="AWW parent"/>
      <sheetName val="AZ"/>
      <sheetName val="CA"/>
      <sheetName val="HI"/>
      <sheetName val="IL"/>
      <sheetName val="IN"/>
      <sheetName val="IA"/>
      <sheetName val="KY"/>
      <sheetName val="LI"/>
      <sheetName val="MD"/>
      <sheetName val="MO"/>
      <sheetName val="NJ"/>
      <sheetName val="NM"/>
      <sheetName val="OH"/>
      <sheetName val="PA"/>
      <sheetName val="TN"/>
      <sheetName val="VA &amp; VAE"/>
      <sheetName val="WV &amp; BFV"/>
      <sheetName val="AWS"/>
      <sheetName val="Summ"/>
      <sheetName val="DO NOT PRINT - Deferrals"/>
      <sheetName val="datalist2012"/>
      <sheetName val="datalist_2010"/>
      <sheetName val="datalist_2011"/>
      <sheetName val="BS - older"/>
      <sheetName val="AWW_Consolidated"/>
      <sheetName val="AWW_parent"/>
      <sheetName val="VA_&amp;_VAE"/>
      <sheetName val="WV_&amp;_BFV"/>
      <sheetName val="DO_NOT_PRINT_-_Deferrals"/>
    </sheetNames>
    <sheetDataSet>
      <sheetData sheetId="0" refreshError="1">
        <row r="4">
          <cell r="J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roj 2023w_current month"/>
      <sheetName val="Proj 2023w_prior month"/>
      <sheetName val="71128w_current month"/>
      <sheetName val="71128w_prior month"/>
      <sheetName val="December 2013 AFUDC Calc"/>
      <sheetName val="AFUDC Rates 12-2013"/>
      <sheetName val="Sheet1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INDEX"/>
      <sheetName val="RANKINGS"/>
      <sheetName val="CATMASTE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Z"/>
      <sheetName val="CA"/>
      <sheetName val="HI"/>
      <sheetName val="IL"/>
      <sheetName val="IN"/>
      <sheetName val="IA"/>
      <sheetName val="KY"/>
      <sheetName val="LI"/>
      <sheetName val="MD"/>
      <sheetName val="MI"/>
      <sheetName val="MO"/>
      <sheetName val="NJ"/>
      <sheetName val="NM"/>
      <sheetName val="OH"/>
      <sheetName val="PA"/>
      <sheetName val="TN"/>
      <sheetName val="VA EAST"/>
      <sheetName val="VA"/>
      <sheetName val="WV"/>
      <sheetName val="Sheet1"/>
      <sheetName val="Sheet2"/>
      <sheetName val="NM (19)"/>
      <sheetName val="VA_EAST"/>
      <sheetName val="2012 pen cost draft"/>
      <sheetName val="Tables"/>
      <sheetName val="VA_EAST1"/>
      <sheetName val="NM_(19)"/>
      <sheetName val="2012_pen_cost_draft"/>
      <sheetName val="BS - older"/>
      <sheetName val="2011 Pen cost fr TW"/>
      <sheetName val="2003 Related Party Transactions"/>
      <sheetName val="capitalisation"/>
      <sheetName val="AWW Consolid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General"/>
      <sheetName val="Valuation"/>
      <sheetName val="NEI"/>
      <sheetName val="Etown SERP"/>
      <sheetName val="Etown Directors"/>
      <sheetName val="Customize Your Invoice"/>
      <sheetName val="Assumptions"/>
      <sheetName val="Etown_SERP"/>
      <sheetName val="Etown_Directors"/>
      <sheetName val="Customize_Your_Invoice"/>
      <sheetName val="CA"/>
      <sheetName val="C LTV"/>
      <sheetName val="Scenario_Import"/>
      <sheetName val="CalculationR&amp;R"/>
      <sheetName val="MDSummary"/>
    </sheetNames>
    <sheetDataSet>
      <sheetData sheetId="0" refreshError="1"/>
      <sheetData sheetId="1" refreshError="1">
        <row r="1">
          <cell r="B1">
            <v>38353</v>
          </cell>
        </row>
        <row r="2">
          <cell r="B2">
            <v>0.06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"/>
      <sheetName val="TPACT"/>
      <sheetName val="NEI"/>
      <sheetName val="NEI-NEW"/>
      <sheetName val="NEI (Abernathy)"/>
      <sheetName val="Sheet2"/>
      <sheetName val="IO"/>
      <sheetName val="NEI_(Abernathy)"/>
      <sheetName val="General"/>
      <sheetName val="NEI Summary for redesign v2"/>
    </sheetNames>
    <sheetDataSet>
      <sheetData sheetId="0">
        <row r="287">
          <cell r="B287" t="str">
            <v>S&amp;U-Q</v>
          </cell>
        </row>
      </sheetData>
      <sheetData sheetId="1"/>
      <sheetData sheetId="2" refreshError="1">
        <row r="287">
          <cell r="B287" t="str">
            <v>S&amp;U-Q</v>
          </cell>
        </row>
        <row r="288">
          <cell r="B288">
            <v>1</v>
          </cell>
        </row>
        <row r="289">
          <cell r="B289">
            <v>125</v>
          </cell>
        </row>
        <row r="290">
          <cell r="B290">
            <v>1</v>
          </cell>
        </row>
        <row r="291">
          <cell r="B291">
            <v>126</v>
          </cell>
        </row>
        <row r="292">
          <cell r="B292">
            <v>-1</v>
          </cell>
        </row>
        <row r="293">
          <cell r="B293">
            <v>1</v>
          </cell>
        </row>
        <row r="294">
          <cell r="B294">
            <v>0</v>
          </cell>
        </row>
        <row r="295">
          <cell r="B295">
            <v>5</v>
          </cell>
        </row>
        <row r="296">
          <cell r="B296">
            <v>1</v>
          </cell>
        </row>
        <row r="297">
          <cell r="B297">
            <v>110</v>
          </cell>
        </row>
        <row r="298">
          <cell r="B298">
            <v>2</v>
          </cell>
        </row>
        <row r="299">
          <cell r="B299">
            <v>10000000</v>
          </cell>
        </row>
        <row r="300">
          <cell r="B300">
            <v>10000000</v>
          </cell>
        </row>
        <row r="301">
          <cell r="B301">
            <v>10000000</v>
          </cell>
        </row>
        <row r="302">
          <cell r="B302">
            <v>10000000</v>
          </cell>
        </row>
        <row r="303">
          <cell r="B303">
            <v>10000000</v>
          </cell>
        </row>
        <row r="304">
          <cell r="B304">
            <v>9996580</v>
          </cell>
        </row>
        <row r="305">
          <cell r="B305">
            <v>9993401.0875599999</v>
          </cell>
        </row>
        <row r="306">
          <cell r="B306">
            <v>9990383.0804315563</v>
          </cell>
        </row>
        <row r="307">
          <cell r="B307">
            <v>9987445.9078059085</v>
          </cell>
        </row>
        <row r="308">
          <cell r="B308">
            <v>9984529.5736008286</v>
          </cell>
        </row>
        <row r="309">
          <cell r="B309">
            <v>9981604.1064357646</v>
          </cell>
        </row>
        <row r="310">
          <cell r="B310">
            <v>9978629.5884120464</v>
          </cell>
        </row>
        <row r="311">
          <cell r="B311">
            <v>9975596.0850171689</v>
          </cell>
        </row>
        <row r="312">
          <cell r="B312">
            <v>9972503.6502308138</v>
          </cell>
        </row>
        <row r="313">
          <cell r="B313">
            <v>9969342.3665736914</v>
          </cell>
        </row>
        <row r="314">
          <cell r="B314">
            <v>9966102.3303045556</v>
          </cell>
        </row>
        <row r="315">
          <cell r="B315">
            <v>9962783.618228564</v>
          </cell>
        </row>
        <row r="316">
          <cell r="B316">
            <v>9959366.3834475111</v>
          </cell>
        </row>
        <row r="317">
          <cell r="B317">
            <v>9955850.727114154</v>
          </cell>
        </row>
        <row r="318">
          <cell r="B318">
            <v>9952216.8415987585</v>
          </cell>
        </row>
        <row r="319">
          <cell r="B319">
            <v>9948464.8558494765</v>
          </cell>
        </row>
        <row r="320">
          <cell r="B320">
            <v>9944565.0576259848</v>
          </cell>
        </row>
        <row r="321">
          <cell r="B321">
            <v>9940507.6750824731</v>
          </cell>
        </row>
        <row r="322">
          <cell r="B322">
            <v>9936292.8998282384</v>
          </cell>
        </row>
        <row r="323">
          <cell r="B323">
            <v>9931881.1857807152</v>
          </cell>
        </row>
        <row r="324">
          <cell r="B324">
            <v>9927272.7929105125</v>
          </cell>
        </row>
        <row r="325">
          <cell r="B325">
            <v>9922428.2837875709</v>
          </cell>
        </row>
        <row r="326">
          <cell r="B326">
            <v>9917338.0780779887</v>
          </cell>
        </row>
        <row r="327">
          <cell r="B327">
            <v>9911962.8808396701</v>
          </cell>
        </row>
        <row r="328">
          <cell r="B328">
            <v>9906293.2380718291</v>
          </cell>
        </row>
        <row r="329">
          <cell r="B329">
            <v>9900280.1180763189</v>
          </cell>
        </row>
        <row r="330">
          <cell r="B330">
            <v>9893894.4374001604</v>
          </cell>
        </row>
        <row r="331">
          <cell r="B331">
            <v>9887097.3319216669</v>
          </cell>
        </row>
        <row r="332">
          <cell r="B332">
            <v>9879840.2024800368</v>
          </cell>
        </row>
        <row r="333">
          <cell r="B333">
            <v>9872084.5279210899</v>
          </cell>
        </row>
        <row r="334">
          <cell r="B334">
            <v>9863594.5352270789</v>
          </cell>
        </row>
        <row r="335">
          <cell r="B335">
            <v>9854648.2549836282</v>
          </cell>
        </row>
        <row r="336">
          <cell r="B336">
            <v>9845128.6647693142</v>
          </cell>
        </row>
        <row r="337">
          <cell r="B337">
            <v>9834899.576086618</v>
          </cell>
        </row>
        <row r="338">
          <cell r="B338">
            <v>9823805.809364792</v>
          </cell>
        </row>
        <row r="339">
          <cell r="B339">
            <v>9811643.9377727993</v>
          </cell>
        </row>
        <row r="340">
          <cell r="B340">
            <v>9798201.9855780508</v>
          </cell>
        </row>
        <row r="341">
          <cell r="B341">
            <v>9783240.1311460733</v>
          </cell>
        </row>
        <row r="342">
          <cell r="B342">
            <v>9766461.8743211571</v>
          </cell>
        </row>
        <row r="343">
          <cell r="B343">
            <v>9747593.0699799675</v>
          </cell>
        </row>
        <row r="344">
          <cell r="B344">
            <v>9726314.0743082017</v>
          </cell>
        </row>
        <row r="345">
          <cell r="B345">
            <v>9702280.3522305861</v>
          </cell>
        </row>
        <row r="346">
          <cell r="B346">
            <v>9675210.9900478628</v>
          </cell>
        </row>
        <row r="347">
          <cell r="B347">
            <v>9644850.1779610924</v>
          </cell>
        </row>
        <row r="348">
          <cell r="B348">
            <v>9610967.8192859162</v>
          </cell>
        </row>
        <row r="349">
          <cell r="B349">
            <v>9573398.5460803267</v>
          </cell>
        </row>
        <row r="350">
          <cell r="B350">
            <v>9532003.1707670745</v>
          </cell>
        </row>
        <row r="351">
          <cell r="B351">
            <v>9486678.4956900775</v>
          </cell>
        </row>
        <row r="352">
          <cell r="B352">
            <v>9437347.7675124891</v>
          </cell>
        </row>
        <row r="353">
          <cell r="B353">
            <v>9383932.3791483678</v>
          </cell>
        </row>
        <row r="354">
          <cell r="B354">
            <v>9326399.4897318091</v>
          </cell>
        </row>
        <row r="355">
          <cell r="B355">
            <v>9264677.3779087644</v>
          </cell>
        </row>
        <row r="356">
          <cell r="B356">
            <v>9198536.8461078741</v>
          </cell>
        </row>
        <row r="357">
          <cell r="B357">
            <v>9127533.3401927669</v>
          </cell>
        </row>
        <row r="358">
          <cell r="B358">
            <v>9051008.1006685905</v>
          </cell>
        </row>
        <row r="359">
          <cell r="B359">
            <v>8968118.9684826676</v>
          </cell>
        </row>
        <row r="360">
          <cell r="B360">
            <v>8877863.8191838581</v>
          </cell>
        </row>
        <row r="361">
          <cell r="B361">
            <v>8779026.5612848848</v>
          </cell>
        </row>
        <row r="362">
          <cell r="B362">
            <v>8670245.6431640033</v>
          </cell>
        </row>
        <row r="363">
          <cell r="B363">
            <v>8550006.6765846051</v>
          </cell>
        </row>
        <row r="364">
          <cell r="B364">
            <v>8416694.9724832978</v>
          </cell>
        </row>
        <row r="365">
          <cell r="B365">
            <v>8268737.8915620139</v>
          </cell>
        </row>
        <row r="366">
          <cell r="B366">
            <v>8104983.8063575197</v>
          </cell>
        </row>
        <row r="367">
          <cell r="B367">
            <v>7924818.1213259976</v>
          </cell>
        </row>
        <row r="368">
          <cell r="B368">
            <v>7728147.9100090507</v>
          </cell>
        </row>
        <row r="369">
          <cell r="B369">
            <v>7515391.9980465015</v>
          </cell>
        </row>
        <row r="370">
          <cell r="B370">
            <v>7287269.789337798</v>
          </cell>
        </row>
        <row r="371">
          <cell r="B371">
            <v>7044093.5964675955</v>
          </cell>
        </row>
        <row r="372">
          <cell r="B372">
            <v>6785716.2433491638</v>
          </cell>
        </row>
        <row r="373">
          <cell r="B373">
            <v>6511654.7357127778</v>
          </cell>
        </row>
        <row r="374">
          <cell r="B374">
            <v>6221254.469464195</v>
          </cell>
        </row>
        <row r="375">
          <cell r="B375">
            <v>5913999.1537262974</v>
          </cell>
        </row>
        <row r="376">
          <cell r="B376">
            <v>5590160.3880665526</v>
          </cell>
        </row>
        <row r="377">
          <cell r="B377">
            <v>5250960.6360394498</v>
          </cell>
        </row>
        <row r="378">
          <cell r="B378">
            <v>4898489.9033453017</v>
          </cell>
        </row>
        <row r="379">
          <cell r="B379">
            <v>4535658.7562045157</v>
          </cell>
        </row>
        <row r="380">
          <cell r="B380">
            <v>4166075.1381139471</v>
          </cell>
        </row>
        <row r="381">
          <cell r="B381">
            <v>3793961.3067776095</v>
          </cell>
        </row>
        <row r="382">
          <cell r="B382">
            <v>3423955.2303341231</v>
          </cell>
        </row>
        <row r="383">
          <cell r="B383">
            <v>3060855.0500228805</v>
          </cell>
        </row>
        <row r="384">
          <cell r="B384">
            <v>2709358.6994984532</v>
          </cell>
        </row>
        <row r="385">
          <cell r="B385">
            <v>2372937.62978173</v>
          </cell>
        </row>
        <row r="386">
          <cell r="B386">
            <v>2055272.4692828499</v>
          </cell>
        </row>
        <row r="387">
          <cell r="B387">
            <v>1759163.1988158619</v>
          </cell>
        </row>
        <row r="388">
          <cell r="B388">
            <v>1486740.9450104365</v>
          </cell>
        </row>
        <row r="389">
          <cell r="B389">
            <v>1239485.5186685859</v>
          </cell>
        </row>
        <row r="390">
          <cell r="B390">
            <v>1018591.8464445826</v>
          </cell>
        </row>
        <row r="391">
          <cell r="B391">
            <v>824590.8433707474</v>
          </cell>
        </row>
        <row r="392">
          <cell r="B392">
            <v>657193.13003058219</v>
          </cell>
        </row>
        <row r="393">
          <cell r="B393">
            <v>513988.11822439823</v>
          </cell>
        </row>
        <row r="394">
          <cell r="B394">
            <v>393670.69558172172</v>
          </cell>
        </row>
        <row r="395">
          <cell r="B395">
            <v>295868.72265418113</v>
          </cell>
        </row>
        <row r="396">
          <cell r="B396">
            <v>217772.9898347194</v>
          </cell>
        </row>
        <row r="397">
          <cell r="B397">
            <v>156621.68097016067</v>
          </cell>
        </row>
        <row r="398">
          <cell r="B398">
            <v>109767.67862121324</v>
          </cell>
        </row>
        <row r="399">
          <cell r="B399">
            <v>74731.482120501285</v>
          </cell>
        </row>
        <row r="400">
          <cell r="B400">
            <v>49241.619809947981</v>
          </cell>
        </row>
        <row r="401">
          <cell r="B401">
            <v>31265.868015086853</v>
          </cell>
        </row>
        <row r="402">
          <cell r="B402">
            <v>18975.192766620177</v>
          </cell>
        </row>
        <row r="403">
          <cell r="B403">
            <v>10867.946781117875</v>
          </cell>
        </row>
        <row r="404">
          <cell r="B404">
            <v>5765.1088610328188</v>
          </cell>
        </row>
        <row r="405">
          <cell r="B405">
            <v>2756.0391165610445</v>
          </cell>
        </row>
        <row r="406">
          <cell r="B406">
            <v>1139.5725659938939</v>
          </cell>
        </row>
        <row r="407">
          <cell r="B407">
            <v>381.45140416026811</v>
          </cell>
        </row>
        <row r="408">
          <cell r="B408">
            <v>91.466324946569898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"/>
      <sheetName val="TPACT"/>
      <sheetName val="Projection"/>
      <sheetName val="Lookups"/>
      <sheetName val="NEI (Abernathy)"/>
      <sheetName val="NEI_(Abernathy)"/>
      <sheetName val="Sheet1"/>
    </sheetNames>
    <sheetDataSet>
      <sheetData sheetId="0" refreshError="1">
        <row r="6">
          <cell r="C6">
            <v>5.2500000000000005E-2</v>
          </cell>
        </row>
        <row r="13">
          <cell r="C13">
            <v>7.0000000000000007E-2</v>
          </cell>
        </row>
        <row r="25">
          <cell r="C25">
            <v>1</v>
          </cell>
        </row>
      </sheetData>
      <sheetData sheetId="1" refreshError="1">
        <row r="5">
          <cell r="B5" t="str">
            <v>S&amp;U-Q</v>
          </cell>
        </row>
        <row r="6">
          <cell r="B6">
            <v>1</v>
          </cell>
        </row>
        <row r="7">
          <cell r="B7">
            <v>125</v>
          </cell>
        </row>
        <row r="8">
          <cell r="B8">
            <v>1</v>
          </cell>
        </row>
        <row r="9">
          <cell r="B9">
            <v>126</v>
          </cell>
        </row>
        <row r="10">
          <cell r="B10">
            <v>-1</v>
          </cell>
        </row>
        <row r="11">
          <cell r="B11">
            <v>1</v>
          </cell>
        </row>
        <row r="12">
          <cell r="B12">
            <v>0</v>
          </cell>
        </row>
        <row r="13">
          <cell r="B13">
            <v>5</v>
          </cell>
        </row>
        <row r="14">
          <cell r="B14">
            <v>1</v>
          </cell>
        </row>
        <row r="15">
          <cell r="B15">
            <v>110</v>
          </cell>
        </row>
        <row r="16">
          <cell r="B16">
            <v>2</v>
          </cell>
        </row>
        <row r="17">
          <cell r="B17">
            <v>10000000</v>
          </cell>
        </row>
        <row r="18">
          <cell r="B18">
            <v>10000000</v>
          </cell>
        </row>
        <row r="19">
          <cell r="B19">
            <v>10000000</v>
          </cell>
        </row>
        <row r="20">
          <cell r="B20">
            <v>10000000</v>
          </cell>
        </row>
        <row r="21">
          <cell r="B21">
            <v>10000000</v>
          </cell>
        </row>
        <row r="22">
          <cell r="B22">
            <v>9996580</v>
          </cell>
        </row>
        <row r="23">
          <cell r="B23">
            <v>9993401.0875599999</v>
          </cell>
        </row>
        <row r="24">
          <cell r="B24">
            <v>9990383.0804315563</v>
          </cell>
        </row>
        <row r="25">
          <cell r="B25">
            <v>9987445.9078059085</v>
          </cell>
        </row>
        <row r="26">
          <cell r="B26">
            <v>9984529.5736008286</v>
          </cell>
        </row>
        <row r="27">
          <cell r="B27">
            <v>9981604.1064357646</v>
          </cell>
        </row>
        <row r="28">
          <cell r="B28">
            <v>9978629.5884120464</v>
          </cell>
        </row>
        <row r="29">
          <cell r="B29">
            <v>9975596.0850171689</v>
          </cell>
        </row>
        <row r="30">
          <cell r="B30">
            <v>9972503.6502308138</v>
          </cell>
        </row>
        <row r="31">
          <cell r="B31">
            <v>9969342.3665736914</v>
          </cell>
        </row>
        <row r="32">
          <cell r="B32">
            <v>9966102.3303045556</v>
          </cell>
        </row>
        <row r="33">
          <cell r="B33">
            <v>9962783.618228564</v>
          </cell>
        </row>
        <row r="34">
          <cell r="B34">
            <v>9959366.3834475111</v>
          </cell>
        </row>
        <row r="35">
          <cell r="B35">
            <v>9955850.727114154</v>
          </cell>
        </row>
        <row r="36">
          <cell r="B36">
            <v>9952216.8415987585</v>
          </cell>
        </row>
        <row r="37">
          <cell r="B37">
            <v>9948464.8558494765</v>
          </cell>
        </row>
        <row r="38">
          <cell r="B38">
            <v>9944565.0576259848</v>
          </cell>
        </row>
        <row r="39">
          <cell r="B39">
            <v>9940507.6750824731</v>
          </cell>
        </row>
        <row r="40">
          <cell r="B40">
            <v>9936292.8998282384</v>
          </cell>
        </row>
        <row r="41">
          <cell r="B41">
            <v>9931881.1857807152</v>
          </cell>
        </row>
        <row r="42">
          <cell r="B42">
            <v>9927272.7929105125</v>
          </cell>
        </row>
        <row r="43">
          <cell r="B43">
            <v>9922428.2837875709</v>
          </cell>
        </row>
        <row r="44">
          <cell r="B44">
            <v>9917338.0780779887</v>
          </cell>
        </row>
        <row r="45">
          <cell r="B45">
            <v>9911962.8808396701</v>
          </cell>
        </row>
        <row r="46">
          <cell r="B46">
            <v>9906293.2380718291</v>
          </cell>
        </row>
        <row r="47">
          <cell r="B47">
            <v>9900280.1180763189</v>
          </cell>
        </row>
        <row r="48">
          <cell r="B48">
            <v>9893894.4374001604</v>
          </cell>
        </row>
        <row r="49">
          <cell r="B49">
            <v>9887097.3319216669</v>
          </cell>
        </row>
        <row r="50">
          <cell r="B50">
            <v>9879840.2024800368</v>
          </cell>
        </row>
        <row r="51">
          <cell r="B51">
            <v>9872084.5279210899</v>
          </cell>
        </row>
        <row r="52">
          <cell r="B52">
            <v>9863594.5352270789</v>
          </cell>
        </row>
        <row r="53">
          <cell r="B53">
            <v>9854648.2549836282</v>
          </cell>
        </row>
        <row r="54">
          <cell r="B54">
            <v>9845128.6647693142</v>
          </cell>
        </row>
        <row r="55">
          <cell r="B55">
            <v>9834899.576086618</v>
          </cell>
        </row>
        <row r="56">
          <cell r="B56">
            <v>9823805.809364792</v>
          </cell>
        </row>
        <row r="57">
          <cell r="B57">
            <v>9811643.9377727993</v>
          </cell>
        </row>
        <row r="58">
          <cell r="B58">
            <v>9798201.9855780508</v>
          </cell>
        </row>
        <row r="59">
          <cell r="B59">
            <v>9783240.1311460733</v>
          </cell>
        </row>
        <row r="60">
          <cell r="B60">
            <v>9766461.8743211571</v>
          </cell>
        </row>
        <row r="61">
          <cell r="B61">
            <v>9747593.0699799675</v>
          </cell>
        </row>
        <row r="62">
          <cell r="B62">
            <v>9726314.0743082017</v>
          </cell>
        </row>
        <row r="63">
          <cell r="B63">
            <v>9702280.3522305861</v>
          </cell>
        </row>
        <row r="64">
          <cell r="B64">
            <v>9675210.9900478628</v>
          </cell>
        </row>
        <row r="65">
          <cell r="B65">
            <v>9644850.1779610924</v>
          </cell>
        </row>
        <row r="66">
          <cell r="B66">
            <v>9610967.8192859162</v>
          </cell>
        </row>
        <row r="67">
          <cell r="B67">
            <v>9573398.5460803267</v>
          </cell>
        </row>
        <row r="68">
          <cell r="B68">
            <v>9532003.1707670745</v>
          </cell>
        </row>
        <row r="69">
          <cell r="B69">
            <v>9486678.4956900775</v>
          </cell>
        </row>
        <row r="70">
          <cell r="B70">
            <v>9437347.7675124891</v>
          </cell>
        </row>
        <row r="71">
          <cell r="B71">
            <v>9383932.3791483678</v>
          </cell>
        </row>
        <row r="72">
          <cell r="B72">
            <v>9326399.4897318091</v>
          </cell>
        </row>
        <row r="73">
          <cell r="B73">
            <v>9264677.3779087644</v>
          </cell>
        </row>
        <row r="74">
          <cell r="B74">
            <v>9198536.8461078741</v>
          </cell>
        </row>
        <row r="75">
          <cell r="B75">
            <v>9127533.3401927669</v>
          </cell>
        </row>
        <row r="76">
          <cell r="B76">
            <v>9051008.1006685905</v>
          </cell>
        </row>
        <row r="77">
          <cell r="B77">
            <v>8968118.9684826676</v>
          </cell>
        </row>
        <row r="78">
          <cell r="B78">
            <v>8877863.8191838581</v>
          </cell>
        </row>
        <row r="79">
          <cell r="B79">
            <v>8779026.5612848848</v>
          </cell>
        </row>
        <row r="80">
          <cell r="B80">
            <v>8670245.6431640033</v>
          </cell>
        </row>
        <row r="81">
          <cell r="B81">
            <v>8550006.6765846051</v>
          </cell>
        </row>
        <row r="82">
          <cell r="B82">
            <v>8416694.9724832978</v>
          </cell>
        </row>
        <row r="83">
          <cell r="B83">
            <v>8268737.8915620139</v>
          </cell>
        </row>
        <row r="84">
          <cell r="B84">
            <v>8104983.8063575197</v>
          </cell>
        </row>
        <row r="85">
          <cell r="B85">
            <v>7924818.1213259976</v>
          </cell>
        </row>
        <row r="86">
          <cell r="B86">
            <v>7728147.9100090507</v>
          </cell>
        </row>
        <row r="87">
          <cell r="B87">
            <v>7515391.9980465015</v>
          </cell>
        </row>
        <row r="88">
          <cell r="B88">
            <v>7287269.789337798</v>
          </cell>
        </row>
        <row r="89">
          <cell r="B89">
            <v>7044093.5964675955</v>
          </cell>
        </row>
        <row r="90">
          <cell r="B90">
            <v>6785716.2433491638</v>
          </cell>
        </row>
        <row r="91">
          <cell r="B91">
            <v>6511654.7357127778</v>
          </cell>
        </row>
        <row r="92">
          <cell r="B92">
            <v>6221254.469464195</v>
          </cell>
        </row>
        <row r="93">
          <cell r="B93">
            <v>5913999.1537262974</v>
          </cell>
        </row>
        <row r="94">
          <cell r="B94">
            <v>5590160.3880665526</v>
          </cell>
        </row>
        <row r="95">
          <cell r="B95">
            <v>5250960.6360394498</v>
          </cell>
        </row>
        <row r="96">
          <cell r="B96">
            <v>4898489.9033453017</v>
          </cell>
        </row>
        <row r="97">
          <cell r="B97">
            <v>4535658.7562045157</v>
          </cell>
        </row>
        <row r="98">
          <cell r="B98">
            <v>4166075.1381139471</v>
          </cell>
        </row>
        <row r="99">
          <cell r="B99">
            <v>3793961.3067776095</v>
          </cell>
        </row>
        <row r="100">
          <cell r="B100">
            <v>3423955.2303341231</v>
          </cell>
        </row>
        <row r="101">
          <cell r="B101">
            <v>3060855.0500228805</v>
          </cell>
        </row>
        <row r="102">
          <cell r="B102">
            <v>2709358.6994984532</v>
          </cell>
        </row>
        <row r="103">
          <cell r="B103">
            <v>2372937.62978173</v>
          </cell>
        </row>
        <row r="104">
          <cell r="B104">
            <v>2055272.4692828499</v>
          </cell>
        </row>
        <row r="105">
          <cell r="B105">
            <v>1759163.1988158619</v>
          </cell>
        </row>
        <row r="106">
          <cell r="B106">
            <v>1486740.9450104365</v>
          </cell>
        </row>
        <row r="107">
          <cell r="B107">
            <v>1239485.5186685859</v>
          </cell>
        </row>
        <row r="108">
          <cell r="B108">
            <v>1018591.8464445826</v>
          </cell>
        </row>
        <row r="109">
          <cell r="B109">
            <v>824590.8433707474</v>
          </cell>
        </row>
        <row r="110">
          <cell r="B110">
            <v>657193.13003058219</v>
          </cell>
        </row>
        <row r="111">
          <cell r="B111">
            <v>513988.11822439823</v>
          </cell>
        </row>
        <row r="112">
          <cell r="B112">
            <v>393670.69558172172</v>
          </cell>
        </row>
        <row r="113">
          <cell r="B113">
            <v>295868.72265418113</v>
          </cell>
        </row>
        <row r="114">
          <cell r="B114">
            <v>217772.9898347194</v>
          </cell>
        </row>
        <row r="115">
          <cell r="B115">
            <v>156621.68097016067</v>
          </cell>
        </row>
        <row r="116">
          <cell r="B116">
            <v>109767.67862121324</v>
          </cell>
        </row>
        <row r="117">
          <cell r="B117">
            <v>74731.482120501285</v>
          </cell>
        </row>
        <row r="118">
          <cell r="B118">
            <v>49241.619809947981</v>
          </cell>
        </row>
        <row r="119">
          <cell r="B119">
            <v>31265.868015086853</v>
          </cell>
        </row>
        <row r="120">
          <cell r="B120">
            <v>18975.192766620177</v>
          </cell>
        </row>
        <row r="121">
          <cell r="B121">
            <v>10867.946781117875</v>
          </cell>
        </row>
        <row r="122">
          <cell r="B122">
            <v>5765.1088610328188</v>
          </cell>
        </row>
        <row r="123">
          <cell r="B123">
            <v>2756.0391165610445</v>
          </cell>
        </row>
        <row r="124">
          <cell r="B124">
            <v>1139.5725659938939</v>
          </cell>
        </row>
        <row r="125">
          <cell r="B125">
            <v>381.45140416026811</v>
          </cell>
        </row>
        <row r="126">
          <cell r="B126">
            <v>91.466324946569898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6">
          <cell r="B146" t="str">
            <v>S&amp;U-Q</v>
          </cell>
        </row>
        <row r="147">
          <cell r="B147">
            <v>1</v>
          </cell>
        </row>
        <row r="148">
          <cell r="B148">
            <v>125</v>
          </cell>
        </row>
        <row r="149">
          <cell r="B149">
            <v>1</v>
          </cell>
        </row>
        <row r="150">
          <cell r="B150">
            <v>126</v>
          </cell>
        </row>
        <row r="151">
          <cell r="B151">
            <v>-1</v>
          </cell>
        </row>
        <row r="152">
          <cell r="B152">
            <v>1</v>
          </cell>
        </row>
        <row r="153">
          <cell r="B153">
            <v>0</v>
          </cell>
        </row>
        <row r="154">
          <cell r="B154">
            <v>5</v>
          </cell>
        </row>
        <row r="155">
          <cell r="B155">
            <v>1</v>
          </cell>
        </row>
        <row r="156">
          <cell r="B156">
            <v>110</v>
          </cell>
        </row>
        <row r="157">
          <cell r="B157">
            <v>2</v>
          </cell>
        </row>
        <row r="158">
          <cell r="B158">
            <v>10000000</v>
          </cell>
        </row>
        <row r="159">
          <cell r="B159">
            <v>10000000</v>
          </cell>
        </row>
        <row r="160">
          <cell r="B160">
            <v>10000000</v>
          </cell>
        </row>
        <row r="161">
          <cell r="B161">
            <v>10000000</v>
          </cell>
        </row>
        <row r="162">
          <cell r="B162">
            <v>10000000</v>
          </cell>
        </row>
        <row r="163">
          <cell r="B163">
            <v>9998290</v>
          </cell>
        </row>
        <row r="164">
          <cell r="B164">
            <v>9996890.2393999994</v>
          </cell>
        </row>
        <row r="165">
          <cell r="B165">
            <v>9995710.60635175</v>
          </cell>
        </row>
        <row r="166">
          <cell r="B166">
            <v>9994671.0524486899</v>
          </cell>
        </row>
        <row r="167">
          <cell r="B167">
            <v>9993701.5693566017</v>
          </cell>
        </row>
        <row r="168">
          <cell r="B168">
            <v>9992742.1740059443</v>
          </cell>
        </row>
        <row r="169">
          <cell r="B169">
            <v>9991702.9288198482</v>
          </cell>
        </row>
        <row r="170">
          <cell r="B170">
            <v>9990573.8663888909</v>
          </cell>
        </row>
        <row r="171">
          <cell r="B171">
            <v>9989365.0069510583</v>
          </cell>
        </row>
        <row r="172">
          <cell r="B172">
            <v>9988056.4001351483</v>
          </cell>
        </row>
        <row r="173">
          <cell r="B173">
            <v>9986658.0722391289</v>
          </cell>
        </row>
        <row r="174">
          <cell r="B174">
            <v>9985170.0601863656</v>
          </cell>
        </row>
        <row r="175">
          <cell r="B175">
            <v>9983582.4181467965</v>
          </cell>
        </row>
        <row r="176">
          <cell r="B176">
            <v>9981905.176300548</v>
          </cell>
        </row>
        <row r="177">
          <cell r="B177">
            <v>9980118.4152739905</v>
          </cell>
        </row>
        <row r="178">
          <cell r="B178">
            <v>9978232.1728935037</v>
          </cell>
        </row>
        <row r="179">
          <cell r="B179">
            <v>9976226.5482267514</v>
          </cell>
        </row>
        <row r="180">
          <cell r="B180">
            <v>9974111.5881985277</v>
          </cell>
        </row>
        <row r="181">
          <cell r="B181">
            <v>9971867.4130911827</v>
          </cell>
        </row>
        <row r="182">
          <cell r="B182">
            <v>9969494.1086468678</v>
          </cell>
        </row>
        <row r="183">
          <cell r="B183">
            <v>9966971.8266373798</v>
          </cell>
        </row>
        <row r="184">
          <cell r="B184">
            <v>9964300.6781878397</v>
          </cell>
        </row>
        <row r="185">
          <cell r="B185">
            <v>9961480.7810959127</v>
          </cell>
        </row>
        <row r="186">
          <cell r="B186">
            <v>9958482.3753808029</v>
          </cell>
        </row>
        <row r="187">
          <cell r="B187">
            <v>9955295.6610206813</v>
          </cell>
        </row>
        <row r="188">
          <cell r="B188">
            <v>9951890.9499046132</v>
          </cell>
        </row>
        <row r="189">
          <cell r="B189">
            <v>9948268.4615988471</v>
          </cell>
        </row>
        <row r="190">
          <cell r="B190">
            <v>9944408.533435747</v>
          </cell>
        </row>
        <row r="191">
          <cell r="B191">
            <v>9940291.5483029038</v>
          </cell>
        </row>
        <row r="192">
          <cell r="B192">
            <v>9935887.9991470054</v>
          </cell>
        </row>
        <row r="193">
          <cell r="B193">
            <v>9931158.516459411</v>
          </cell>
        </row>
        <row r="194">
          <cell r="B194">
            <v>9926173.0748841483</v>
          </cell>
        </row>
        <row r="195">
          <cell r="B195">
            <v>9920862.572289085</v>
          </cell>
        </row>
        <row r="196">
          <cell r="B196">
            <v>9915177.9180351626</v>
          </cell>
        </row>
        <row r="197">
          <cell r="B197">
            <v>9909060.2532597352</v>
          </cell>
        </row>
        <row r="198">
          <cell r="B198">
            <v>9902470.728191318</v>
          </cell>
        </row>
        <row r="199">
          <cell r="B199">
            <v>9895380.5591499321</v>
          </cell>
        </row>
        <row r="200">
          <cell r="B200">
            <v>9887711.6392165907</v>
          </cell>
        </row>
        <row r="201">
          <cell r="B201">
            <v>9879396.0737280101</v>
          </cell>
        </row>
        <row r="202">
          <cell r="B202">
            <v>9870316.9087362532</v>
          </cell>
        </row>
        <row r="203">
          <cell r="B203">
            <v>9860347.8886584304</v>
          </cell>
        </row>
        <row r="204">
          <cell r="B204">
            <v>9849333.880066799</v>
          </cell>
        </row>
        <row r="205">
          <cell r="B205">
            <v>9837150.2540571559</v>
          </cell>
        </row>
        <row r="206">
          <cell r="B206">
            <v>9823712.7068101149</v>
          </cell>
        </row>
        <row r="207">
          <cell r="B207">
            <v>9808928.0191863663</v>
          </cell>
        </row>
        <row r="208">
          <cell r="B208">
            <v>9792772.7147387676</v>
          </cell>
        </row>
        <row r="209">
          <cell r="B209">
            <v>9775214.2732612398</v>
          </cell>
        </row>
        <row r="210">
          <cell r="B210">
            <v>9756172.1558569279</v>
          </cell>
        </row>
        <row r="211">
          <cell r="B211">
            <v>9735498.8270586673</v>
          </cell>
        </row>
        <row r="212">
          <cell r="B212">
            <v>9712961.1472740266</v>
          </cell>
        </row>
        <row r="213">
          <cell r="B213">
            <v>9688280.5129988026</v>
          </cell>
        </row>
        <row r="214">
          <cell r="B214">
            <v>9661124.2627208661</v>
          </cell>
        </row>
        <row r="215">
          <cell r="B215">
            <v>9631145.7941336427</v>
          </cell>
        </row>
        <row r="216">
          <cell r="B216">
            <v>9597995.3903102353</v>
          </cell>
        </row>
        <row r="217">
          <cell r="B217">
            <v>9561321.4499238599</v>
          </cell>
        </row>
        <row r="218">
          <cell r="B218">
            <v>9520771.8856547326</v>
          </cell>
        </row>
        <row r="219">
          <cell r="B219">
            <v>9476005.2162483837</v>
          </cell>
        </row>
        <row r="220">
          <cell r="B220">
            <v>9426635.2290717289</v>
          </cell>
        </row>
        <row r="221">
          <cell r="B221">
            <v>9372252.9704352133</v>
          </cell>
        </row>
        <row r="222">
          <cell r="B222">
            <v>9312411.1352189854</v>
          </cell>
        </row>
        <row r="223">
          <cell r="B223">
            <v>9246628.2629597988</v>
          </cell>
        </row>
        <row r="224">
          <cell r="B224">
            <v>9174347.3698282428</v>
          </cell>
        </row>
        <row r="225">
          <cell r="B225">
            <v>9094704.8603107631</v>
          </cell>
        </row>
        <row r="226">
          <cell r="B226">
            <v>9006468.0337560289</v>
          </cell>
        </row>
        <row r="227">
          <cell r="B227">
            <v>8908108.3963593803</v>
          </cell>
        </row>
        <row r="228">
          <cell r="B228">
            <v>8797781.4738704693</v>
          </cell>
        </row>
        <row r="229">
          <cell r="B229">
            <v>8673486.4172076266</v>
          </cell>
        </row>
        <row r="230">
          <cell r="B230">
            <v>8533331.5501919687</v>
          </cell>
        </row>
        <row r="231">
          <cell r="B231">
            <v>8375627.049812871</v>
          </cell>
        </row>
        <row r="232">
          <cell r="B232">
            <v>8198976.6997052683</v>
          </cell>
        </row>
        <row r="233">
          <cell r="B233">
            <v>8002266.8507259395</v>
          </cell>
        </row>
        <row r="234">
          <cell r="B234">
            <v>7784733.2286558058</v>
          </cell>
        </row>
        <row r="235">
          <cell r="B235">
            <v>7545959.8910664748</v>
          </cell>
        </row>
        <row r="236">
          <cell r="B236">
            <v>7285933.6591802146</v>
          </cell>
        </row>
        <row r="237">
          <cell r="B237">
            <v>7005068.2025524769</v>
          </cell>
        </row>
        <row r="238">
          <cell r="B238">
            <v>6704235.5485938611</v>
          </cell>
        </row>
        <row r="239">
          <cell r="B239">
            <v>6384745.2035256205</v>
          </cell>
        </row>
        <row r="240">
          <cell r="B240">
            <v>6048326.594006652</v>
          </cell>
        </row>
        <row r="241">
          <cell r="B241">
            <v>5697094.2203660915</v>
          </cell>
        </row>
        <row r="242">
          <cell r="B242">
            <v>5333579.7294471925</v>
          </cell>
        </row>
        <row r="243">
          <cell r="B243">
            <v>4960666.5019237036</v>
          </cell>
        </row>
        <row r="244">
          <cell r="B244">
            <v>4580828.2678714059</v>
          </cell>
        </row>
        <row r="245">
          <cell r="B245">
            <v>4196634.2010450307</v>
          </cell>
        </row>
        <row r="246">
          <cell r="B246">
            <v>3810816.6357719558</v>
          </cell>
        </row>
        <row r="247">
          <cell r="B247">
            <v>3424575.126469925</v>
          </cell>
        </row>
        <row r="248">
          <cell r="B248">
            <v>3041878.8560869107</v>
          </cell>
        </row>
        <row r="249">
          <cell r="B249">
            <v>2667496.5739951581</v>
          </cell>
        </row>
        <row r="250">
          <cell r="B250">
            <v>2305704.0136641948</v>
          </cell>
        </row>
        <row r="251">
          <cell r="B251">
            <v>1960823.7244123456</v>
          </cell>
        </row>
        <row r="252">
          <cell r="B252">
            <v>1637085.8450406941</v>
          </cell>
        </row>
        <row r="253">
          <cell r="B253">
            <v>1338450.2822742157</v>
          </cell>
        </row>
        <row r="254">
          <cell r="B254">
            <v>1068408.5686734167</v>
          </cell>
        </row>
        <row r="255">
          <cell r="B255">
            <v>831175.92485946533</v>
          </cell>
        </row>
        <row r="256">
          <cell r="B256">
            <v>628452.94796216663</v>
          </cell>
        </row>
        <row r="257">
          <cell r="B257">
            <v>459911.29411293298</v>
          </cell>
        </row>
        <row r="258">
          <cell r="B258">
            <v>324151.45893761865</v>
          </cell>
        </row>
        <row r="259">
          <cell r="B259">
            <v>218729.30070463163</v>
          </cell>
        </row>
        <row r="260">
          <cell r="B260">
            <v>140228.01086964144</v>
          </cell>
        </row>
        <row r="261">
          <cell r="B261">
            <v>84719.874590980835</v>
          </cell>
        </row>
        <row r="262">
          <cell r="B262">
            <v>47582.070365278472</v>
          </cell>
        </row>
        <row r="263">
          <cell r="B263">
            <v>24370.775127969788</v>
          </cell>
        </row>
        <row r="264">
          <cell r="B264">
            <v>11067.110176462873</v>
          </cell>
        </row>
        <row r="265">
          <cell r="B265">
            <v>4268.4847910701419</v>
          </cell>
        </row>
        <row r="266">
          <cell r="B266">
            <v>1302.3830055121578</v>
          </cell>
        </row>
        <row r="267">
          <cell r="B267">
            <v>274.18548461845251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"/>
      <sheetName val="Unlicensed equipment &gt;$50,000"/>
      <sheetName val="TPACT"/>
      <sheetName val="IO"/>
      <sheetName val="Unlicensed_equipment_&gt;$50,000"/>
      <sheetName val="Casualty Data"/>
      <sheetName val="Sheet2"/>
      <sheetName val="Hist View"/>
    </sheetNames>
    <sheetDataSet>
      <sheetData sheetId="0" refreshError="1">
        <row r="6">
          <cell r="A6" t="str">
            <v>EQ#</v>
          </cell>
          <cell r="B6" t="str">
            <v>EQ#</v>
          </cell>
          <cell r="C6" t="str">
            <v>LOC</v>
          </cell>
          <cell r="D6" t="str">
            <v>YR</v>
          </cell>
          <cell r="E6" t="str">
            <v>DESCRIPTION</v>
          </cell>
          <cell r="F6" t="str">
            <v>SERIAL/VIN#</v>
          </cell>
          <cell r="G6" t="str">
            <v>PRICE</v>
          </cell>
        </row>
        <row r="7">
          <cell r="A7">
            <v>39</v>
          </cell>
          <cell r="B7">
            <v>201</v>
          </cell>
          <cell r="C7">
            <v>4</v>
          </cell>
          <cell r="D7">
            <v>1984</v>
          </cell>
          <cell r="E7" t="str">
            <v>Caterpillar 920 Loader</v>
          </cell>
          <cell r="F7" t="str">
            <v>62K12989</v>
          </cell>
          <cell r="G7">
            <v>42000</v>
          </cell>
        </row>
        <row r="8">
          <cell r="A8">
            <v>108</v>
          </cell>
          <cell r="B8">
            <v>202</v>
          </cell>
          <cell r="C8">
            <v>4</v>
          </cell>
          <cell r="D8">
            <v>1992</v>
          </cell>
          <cell r="E8" t="str">
            <v>Kawasaki Loader</v>
          </cell>
          <cell r="F8">
            <v>5128</v>
          </cell>
          <cell r="G8">
            <v>49820</v>
          </cell>
        </row>
        <row r="9">
          <cell r="A9">
            <v>112</v>
          </cell>
          <cell r="B9">
            <v>203</v>
          </cell>
          <cell r="C9">
            <v>4</v>
          </cell>
          <cell r="D9">
            <v>1992</v>
          </cell>
          <cell r="E9" t="str">
            <v>Bobcat Skid Loader</v>
          </cell>
          <cell r="F9">
            <v>503762059</v>
          </cell>
          <cell r="G9">
            <v>29000</v>
          </cell>
        </row>
        <row r="10">
          <cell r="A10">
            <v>14</v>
          </cell>
          <cell r="B10">
            <v>205</v>
          </cell>
          <cell r="C10">
            <v>4</v>
          </cell>
          <cell r="D10">
            <v>1983</v>
          </cell>
          <cell r="E10" t="str">
            <v>Huber M850A Maintainer</v>
          </cell>
          <cell r="F10" t="str">
            <v>H10-6347</v>
          </cell>
          <cell r="G10">
            <v>37430</v>
          </cell>
        </row>
        <row r="11">
          <cell r="A11">
            <v>57</v>
          </cell>
          <cell r="B11">
            <v>251</v>
          </cell>
          <cell r="C11">
            <v>4</v>
          </cell>
          <cell r="D11">
            <v>1981</v>
          </cell>
          <cell r="E11" t="str">
            <v>Dynahoe 140 Tractor Hoe</v>
          </cell>
          <cell r="F11" t="str">
            <v>30088E</v>
          </cell>
          <cell r="G11">
            <v>30000</v>
          </cell>
        </row>
        <row r="12">
          <cell r="A12">
            <v>82</v>
          </cell>
          <cell r="B12">
            <v>252</v>
          </cell>
          <cell r="C12">
            <v>4</v>
          </cell>
          <cell r="D12">
            <v>1993</v>
          </cell>
          <cell r="E12" t="str">
            <v>CAT 320 Hydraulic Excavator</v>
          </cell>
          <cell r="F12" t="str">
            <v>9KK00259</v>
          </cell>
          <cell r="G12">
            <v>132390</v>
          </cell>
        </row>
        <row r="13">
          <cell r="A13">
            <v>100</v>
          </cell>
          <cell r="B13">
            <v>253</v>
          </cell>
          <cell r="C13">
            <v>4</v>
          </cell>
          <cell r="D13">
            <v>1994</v>
          </cell>
          <cell r="E13" t="str">
            <v>Caterpiller 416B Backhoe/Loader</v>
          </cell>
          <cell r="F13" t="str">
            <v>85G05669</v>
          </cell>
          <cell r="G13">
            <v>57420</v>
          </cell>
        </row>
        <row r="14">
          <cell r="A14">
            <v>128</v>
          </cell>
          <cell r="B14">
            <v>301</v>
          </cell>
          <cell r="C14">
            <v>3</v>
          </cell>
          <cell r="D14">
            <v>1986</v>
          </cell>
          <cell r="E14" t="str">
            <v>Case 585D 4x4 Forklift</v>
          </cell>
          <cell r="F14">
            <v>1709127</v>
          </cell>
          <cell r="G14">
            <v>13500</v>
          </cell>
        </row>
        <row r="15">
          <cell r="A15">
            <v>129</v>
          </cell>
          <cell r="B15">
            <v>302</v>
          </cell>
          <cell r="C15">
            <v>7</v>
          </cell>
          <cell r="D15">
            <v>1987</v>
          </cell>
          <cell r="E15" t="str">
            <v>Case 585E 5,000 Lb Forklift</v>
          </cell>
          <cell r="F15">
            <v>17020307</v>
          </cell>
          <cell r="G15">
            <v>13500</v>
          </cell>
        </row>
        <row r="16">
          <cell r="A16">
            <v>97</v>
          </cell>
          <cell r="B16">
            <v>303</v>
          </cell>
          <cell r="C16">
            <v>5</v>
          </cell>
          <cell r="D16">
            <v>1993</v>
          </cell>
          <cell r="E16" t="str">
            <v>Caterpillar Fork Lift</v>
          </cell>
          <cell r="F16" t="str">
            <v>3EC07885</v>
          </cell>
          <cell r="G16">
            <v>17226</v>
          </cell>
        </row>
        <row r="17">
          <cell r="A17">
            <v>72</v>
          </cell>
          <cell r="B17">
            <v>304</v>
          </cell>
          <cell r="C17">
            <v>4</v>
          </cell>
          <cell r="D17">
            <v>1970</v>
          </cell>
          <cell r="E17" t="str">
            <v>Case 585 Rough Terrain Forklift</v>
          </cell>
          <cell r="F17">
            <v>17019058</v>
          </cell>
          <cell r="G17">
            <v>41540</v>
          </cell>
        </row>
        <row r="18">
          <cell r="B18">
            <v>307</v>
          </cell>
          <cell r="C18">
            <v>10</v>
          </cell>
          <cell r="D18">
            <v>1995</v>
          </cell>
          <cell r="E18" t="str">
            <v>Caterpillar Fork Lift</v>
          </cell>
          <cell r="F18" t="str">
            <v>8AD00757</v>
          </cell>
          <cell r="G18">
            <v>11400</v>
          </cell>
        </row>
        <row r="19">
          <cell r="A19">
            <v>131</v>
          </cell>
          <cell r="B19">
            <v>351</v>
          </cell>
          <cell r="C19">
            <v>4</v>
          </cell>
          <cell r="D19">
            <v>1996</v>
          </cell>
          <cell r="E19" t="str">
            <v>Light Weight Pipe Trailer</v>
          </cell>
          <cell r="F19">
            <v>96000981</v>
          </cell>
          <cell r="G19">
            <v>750</v>
          </cell>
        </row>
        <row r="20">
          <cell r="A20">
            <v>98</v>
          </cell>
          <cell r="B20">
            <v>352</v>
          </cell>
          <cell r="C20">
            <v>4</v>
          </cell>
          <cell r="D20">
            <v>1994</v>
          </cell>
          <cell r="E20" t="str">
            <v>Dynapac CC102 Roller</v>
          </cell>
          <cell r="F20">
            <v>60110901</v>
          </cell>
          <cell r="G20">
            <v>25221</v>
          </cell>
        </row>
        <row r="21">
          <cell r="A21">
            <v>21</v>
          </cell>
          <cell r="B21">
            <v>503</v>
          </cell>
          <cell r="C21">
            <v>4</v>
          </cell>
          <cell r="D21">
            <v>1989</v>
          </cell>
          <cell r="E21" t="str">
            <v>Chevrolet Mechanic Truck</v>
          </cell>
          <cell r="F21" t="str">
            <v>1GBJR34K3KF306797</v>
          </cell>
          <cell r="G21">
            <v>14895</v>
          </cell>
        </row>
        <row r="22">
          <cell r="A22">
            <v>22</v>
          </cell>
          <cell r="B22">
            <v>504</v>
          </cell>
          <cell r="C22">
            <v>5</v>
          </cell>
          <cell r="D22">
            <v>1995</v>
          </cell>
          <cell r="E22" t="str">
            <v>Ford F350 w/Flatbed</v>
          </cell>
          <cell r="F22" t="str">
            <v>1FDKF37F7SNB09849</v>
          </cell>
          <cell r="G22">
            <v>25322</v>
          </cell>
        </row>
        <row r="23">
          <cell r="A23">
            <v>32</v>
          </cell>
          <cell r="B23">
            <v>506</v>
          </cell>
          <cell r="C23">
            <v>5</v>
          </cell>
          <cell r="D23">
            <v>1994</v>
          </cell>
          <cell r="E23" t="str">
            <v>Chevrolet Pickup</v>
          </cell>
          <cell r="F23" t="str">
            <v>1GCFC24HXRZ258290</v>
          </cell>
          <cell r="G23">
            <v>17967</v>
          </cell>
        </row>
        <row r="24">
          <cell r="A24">
            <v>71</v>
          </cell>
          <cell r="B24">
            <v>509</v>
          </cell>
          <cell r="C24">
            <v>4</v>
          </cell>
          <cell r="D24">
            <v>1992</v>
          </cell>
          <cell r="E24" t="str">
            <v>Ford F450 Mechanic Truck</v>
          </cell>
          <cell r="F24" t="str">
            <v>2FDLF47M2NCB11494</v>
          </cell>
          <cell r="G24">
            <v>24231</v>
          </cell>
        </row>
        <row r="25">
          <cell r="A25">
            <v>102</v>
          </cell>
          <cell r="B25">
            <v>515</v>
          </cell>
          <cell r="C25">
            <v>5</v>
          </cell>
          <cell r="D25">
            <v>1994</v>
          </cell>
          <cell r="E25" t="str">
            <v>Ford Mechanic Truck</v>
          </cell>
          <cell r="F25" t="str">
            <v>1FDLF47F7REA44621</v>
          </cell>
          <cell r="G25">
            <v>28268</v>
          </cell>
        </row>
        <row r="26">
          <cell r="A26">
            <v>103</v>
          </cell>
          <cell r="B26">
            <v>516</v>
          </cell>
          <cell r="C26">
            <v>5</v>
          </cell>
          <cell r="D26">
            <v>1994</v>
          </cell>
          <cell r="E26" t="str">
            <v>Ford F-450 Diesel Mechanic Truck</v>
          </cell>
          <cell r="F26" t="str">
            <v>1FDLF47F9REA44622</v>
          </cell>
          <cell r="G26">
            <v>28268</v>
          </cell>
        </row>
        <row r="27">
          <cell r="A27">
            <v>114</v>
          </cell>
          <cell r="B27">
            <v>517</v>
          </cell>
          <cell r="C27">
            <v>4</v>
          </cell>
          <cell r="D27">
            <v>1994</v>
          </cell>
          <cell r="E27" t="str">
            <v>Chevrolet 1500 Pickup</v>
          </cell>
          <cell r="F27" t="str">
            <v>1GCEC14ZORZ281379</v>
          </cell>
          <cell r="G27">
            <v>14530</v>
          </cell>
        </row>
        <row r="28">
          <cell r="A28">
            <v>118</v>
          </cell>
          <cell r="B28">
            <v>518</v>
          </cell>
          <cell r="C28">
            <v>7</v>
          </cell>
          <cell r="D28">
            <v>1995</v>
          </cell>
          <cell r="E28" t="str">
            <v>Ford S-450 Truck</v>
          </cell>
          <cell r="F28" t="str">
            <v>1FDLF47F9SEA68277</v>
          </cell>
          <cell r="G28">
            <v>26766</v>
          </cell>
        </row>
        <row r="29">
          <cell r="A29">
            <v>130</v>
          </cell>
          <cell r="B29">
            <v>519</v>
          </cell>
          <cell r="C29">
            <v>7</v>
          </cell>
          <cell r="D29">
            <v>1996</v>
          </cell>
          <cell r="E29" t="str">
            <v>Ford F350 Flat Bed Truck</v>
          </cell>
          <cell r="F29" t="str">
            <v>1FDJF37H1TEB78695</v>
          </cell>
          <cell r="G29">
            <v>20482</v>
          </cell>
        </row>
        <row r="30">
          <cell r="A30">
            <v>136</v>
          </cell>
          <cell r="B30">
            <v>520</v>
          </cell>
          <cell r="C30">
            <v>5</v>
          </cell>
          <cell r="D30">
            <v>1997</v>
          </cell>
          <cell r="E30" t="str">
            <v>Ford F250 Pickup</v>
          </cell>
          <cell r="F30" t="str">
            <v>1FTHX25F4VEC60015</v>
          </cell>
          <cell r="G30">
            <v>25532</v>
          </cell>
        </row>
        <row r="31">
          <cell r="B31">
            <v>521</v>
          </cell>
          <cell r="C31">
            <v>4</v>
          </cell>
          <cell r="D31">
            <v>1999</v>
          </cell>
          <cell r="E31" t="str">
            <v xml:space="preserve">Ford F250 Super Cab </v>
          </cell>
          <cell r="F31" t="str">
            <v>1FTNX20F4XEB67587</v>
          </cell>
          <cell r="G31">
            <v>27962</v>
          </cell>
        </row>
        <row r="32">
          <cell r="B32">
            <v>522</v>
          </cell>
          <cell r="C32">
            <v>5</v>
          </cell>
          <cell r="D32">
            <v>1999</v>
          </cell>
          <cell r="E32" t="str">
            <v xml:space="preserve">Ford F250 Super Cab </v>
          </cell>
          <cell r="F32" t="str">
            <v>1FTNX20F4XEB67444</v>
          </cell>
          <cell r="G32">
            <v>27962</v>
          </cell>
        </row>
        <row r="33">
          <cell r="B33">
            <v>523</v>
          </cell>
          <cell r="C33">
            <v>10</v>
          </cell>
          <cell r="D33">
            <v>1999</v>
          </cell>
          <cell r="E33" t="str">
            <v xml:space="preserve">Ford F250 Super Cab </v>
          </cell>
          <cell r="F33" t="str">
            <v>1FTNX20F1XFB75341</v>
          </cell>
          <cell r="G33">
            <v>27962</v>
          </cell>
        </row>
        <row r="34">
          <cell r="B34">
            <v>524</v>
          </cell>
          <cell r="C34">
            <v>7</v>
          </cell>
          <cell r="D34">
            <v>1999</v>
          </cell>
          <cell r="E34" t="str">
            <v xml:space="preserve">Ford F250 Super Cab </v>
          </cell>
          <cell r="F34" t="str">
            <v>1FTNX20F5XEB75343</v>
          </cell>
          <cell r="G34">
            <v>27962</v>
          </cell>
        </row>
        <row r="35">
          <cell r="B35">
            <v>525</v>
          </cell>
          <cell r="C35">
            <v>10</v>
          </cell>
          <cell r="D35">
            <v>1999</v>
          </cell>
          <cell r="E35" t="str">
            <v>Ford F250 Diesel Pickup</v>
          </cell>
          <cell r="F35" t="str">
            <v>1FTNF20F7XED91925</v>
          </cell>
          <cell r="G35">
            <v>23775</v>
          </cell>
        </row>
        <row r="36">
          <cell r="B36">
            <v>526</v>
          </cell>
          <cell r="C36">
            <v>4</v>
          </cell>
          <cell r="D36">
            <v>1999</v>
          </cell>
          <cell r="E36" t="str">
            <v>Ford F250 Diesel Super Cab</v>
          </cell>
          <cell r="F36" t="str">
            <v>1FTNX20F1XED93490</v>
          </cell>
          <cell r="G36">
            <v>25995</v>
          </cell>
        </row>
        <row r="37">
          <cell r="B37">
            <v>527</v>
          </cell>
          <cell r="C37">
            <v>4</v>
          </cell>
          <cell r="D37">
            <v>1999</v>
          </cell>
          <cell r="E37" t="str">
            <v>Ford F250 Diesel Pickup</v>
          </cell>
          <cell r="F37" t="str">
            <v>1FTNF20F1XED91922</v>
          </cell>
          <cell r="G37">
            <v>23775</v>
          </cell>
        </row>
        <row r="38">
          <cell r="B38">
            <v>528</v>
          </cell>
          <cell r="C38">
            <v>4</v>
          </cell>
          <cell r="D38">
            <v>1999</v>
          </cell>
          <cell r="E38" t="str">
            <v>Ford F250 Diesel Pickup</v>
          </cell>
          <cell r="F38" t="str">
            <v>1FTNF20F5XED91924</v>
          </cell>
          <cell r="G38">
            <v>23775</v>
          </cell>
        </row>
        <row r="39">
          <cell r="B39">
            <v>529</v>
          </cell>
          <cell r="C39">
            <v>9</v>
          </cell>
          <cell r="D39">
            <v>1999</v>
          </cell>
          <cell r="E39" t="str">
            <v xml:space="preserve">Ford F250 Super Cab </v>
          </cell>
          <cell r="F39" t="str">
            <v>1FTNX20F6XEE68006</v>
          </cell>
          <cell r="G39">
            <v>26293</v>
          </cell>
        </row>
        <row r="40">
          <cell r="B40">
            <v>530</v>
          </cell>
          <cell r="C40">
            <v>9</v>
          </cell>
          <cell r="D40">
            <v>2000</v>
          </cell>
          <cell r="E40" t="str">
            <v>Ford F150 Pickup</v>
          </cell>
          <cell r="F40" t="str">
            <v>1FTRF17W2YNA38298</v>
          </cell>
          <cell r="G40">
            <v>18799</v>
          </cell>
        </row>
        <row r="41">
          <cell r="B41">
            <v>531</v>
          </cell>
          <cell r="C41">
            <v>9</v>
          </cell>
          <cell r="D41">
            <v>2000</v>
          </cell>
          <cell r="E41" t="str">
            <v>Ford F350 Mechanic Truck</v>
          </cell>
          <cell r="F41" t="str">
            <v>1FDWF37F0YEA66899</v>
          </cell>
          <cell r="G41">
            <v>33405</v>
          </cell>
        </row>
        <row r="42">
          <cell r="B42">
            <v>532</v>
          </cell>
          <cell r="C42">
            <v>9</v>
          </cell>
          <cell r="D42">
            <v>2000</v>
          </cell>
          <cell r="E42" t="str">
            <v>Ford F450 Flatbed w/ 5th Wheel</v>
          </cell>
          <cell r="F42" t="str">
            <v>1FDXW46F4YEA91252</v>
          </cell>
          <cell r="G42">
            <v>35759</v>
          </cell>
        </row>
        <row r="43">
          <cell r="B43">
            <v>590</v>
          </cell>
          <cell r="C43">
            <v>10</v>
          </cell>
          <cell r="D43">
            <v>1999</v>
          </cell>
          <cell r="E43" t="str">
            <v xml:space="preserve">Ford F-550 Box Truck  </v>
          </cell>
          <cell r="F43" t="str">
            <v>1FDAF56F3XEA56812</v>
          </cell>
          <cell r="G43">
            <v>34289</v>
          </cell>
        </row>
        <row r="44">
          <cell r="A44">
            <v>24</v>
          </cell>
          <cell r="B44">
            <v>592</v>
          </cell>
          <cell r="C44">
            <v>4</v>
          </cell>
          <cell r="D44">
            <v>1987</v>
          </cell>
          <cell r="E44" t="str">
            <v>Ford LNT-8000 Boom Truck</v>
          </cell>
          <cell r="F44" t="str">
            <v>1FDYW82A6HVA00195</v>
          </cell>
          <cell r="G44">
            <v>41342</v>
          </cell>
        </row>
        <row r="45">
          <cell r="A45">
            <v>49</v>
          </cell>
          <cell r="B45">
            <v>593</v>
          </cell>
          <cell r="C45">
            <v>4</v>
          </cell>
          <cell r="D45">
            <v>1990</v>
          </cell>
          <cell r="E45" t="str">
            <v>International Dump Truck</v>
          </cell>
          <cell r="F45" t="str">
            <v>1HTSAZPMXLH657531</v>
          </cell>
          <cell r="G45">
            <v>22684</v>
          </cell>
        </row>
        <row r="46">
          <cell r="B46">
            <v>594</v>
          </cell>
          <cell r="C46">
            <v>10</v>
          </cell>
          <cell r="D46">
            <v>1991</v>
          </cell>
          <cell r="E46" t="str">
            <v>Ford Reefer Truck</v>
          </cell>
          <cell r="F46" t="str">
            <v>1FDYW90TXMVA10037</v>
          </cell>
          <cell r="G46">
            <v>40800</v>
          </cell>
        </row>
        <row r="47">
          <cell r="B47">
            <v>595</v>
          </cell>
          <cell r="C47">
            <v>7</v>
          </cell>
          <cell r="D47">
            <v>1999</v>
          </cell>
          <cell r="E47" t="str">
            <v>Ford F-550 Box Truck</v>
          </cell>
          <cell r="F47" t="str">
            <v>1FDAF56F0XEE68346</v>
          </cell>
          <cell r="G47">
            <v>33793</v>
          </cell>
        </row>
        <row r="48">
          <cell r="A48">
            <v>63</v>
          </cell>
          <cell r="B48">
            <v>601</v>
          </cell>
          <cell r="C48">
            <v>10</v>
          </cell>
          <cell r="D48">
            <v>1987</v>
          </cell>
          <cell r="E48" t="str">
            <v>Sloan 4” Hydraulic Pump</v>
          </cell>
          <cell r="F48" t="str">
            <v>3K223148</v>
          </cell>
          <cell r="G48">
            <v>367</v>
          </cell>
        </row>
        <row r="49">
          <cell r="A49">
            <v>64</v>
          </cell>
          <cell r="B49">
            <v>602</v>
          </cell>
          <cell r="C49">
            <v>4</v>
          </cell>
          <cell r="D49">
            <v>1987</v>
          </cell>
          <cell r="E49" t="str">
            <v>FP 8” Hydraulic Pump</v>
          </cell>
          <cell r="F49">
            <v>7259992</v>
          </cell>
          <cell r="G49">
            <v>14800</v>
          </cell>
        </row>
        <row r="50">
          <cell r="A50">
            <v>65</v>
          </cell>
          <cell r="B50">
            <v>603</v>
          </cell>
          <cell r="C50">
            <v>7</v>
          </cell>
          <cell r="D50">
            <v>1986</v>
          </cell>
          <cell r="E50" t="str">
            <v>FP 6” Hydraulic Pump</v>
          </cell>
          <cell r="F50">
            <v>80566184</v>
          </cell>
          <cell r="G50">
            <v>4000</v>
          </cell>
        </row>
        <row r="51">
          <cell r="A51">
            <v>125</v>
          </cell>
          <cell r="B51">
            <v>605</v>
          </cell>
          <cell r="C51">
            <v>4</v>
          </cell>
          <cell r="D51">
            <v>1993</v>
          </cell>
          <cell r="E51" t="str">
            <v>Godwin 6” Dry Prime Pump</v>
          </cell>
          <cell r="F51" t="str">
            <v>924580-79</v>
          </cell>
          <cell r="G51">
            <v>4000</v>
          </cell>
        </row>
        <row r="52">
          <cell r="A52">
            <v>70</v>
          </cell>
          <cell r="B52">
            <v>606</v>
          </cell>
          <cell r="C52">
            <v>4</v>
          </cell>
          <cell r="D52">
            <v>1986</v>
          </cell>
          <cell r="E52" t="str">
            <v>FP 6" Hydraulic Pump</v>
          </cell>
          <cell r="G52">
            <v>4000</v>
          </cell>
        </row>
        <row r="53">
          <cell r="B53">
            <v>607</v>
          </cell>
          <cell r="C53">
            <v>4</v>
          </cell>
          <cell r="E53" t="str">
            <v>Thompson 8" Wellpoint Pump</v>
          </cell>
          <cell r="F53" t="str">
            <v>W-262</v>
          </cell>
          <cell r="G53">
            <v>24159</v>
          </cell>
        </row>
        <row r="54">
          <cell r="A54">
            <v>91</v>
          </cell>
          <cell r="B54">
            <v>621</v>
          </cell>
          <cell r="C54">
            <v>5</v>
          </cell>
          <cell r="D54">
            <v>1994</v>
          </cell>
          <cell r="E54" t="str">
            <v>Sullair Air Compressor</v>
          </cell>
          <cell r="F54">
            <v>4113371</v>
          </cell>
          <cell r="G54">
            <v>11960</v>
          </cell>
        </row>
        <row r="55">
          <cell r="A55">
            <v>106</v>
          </cell>
          <cell r="B55">
            <v>622</v>
          </cell>
          <cell r="C55">
            <v>7</v>
          </cell>
          <cell r="D55">
            <v>1994</v>
          </cell>
          <cell r="E55" t="str">
            <v>Sullair Compressor</v>
          </cell>
          <cell r="F55">
            <v>4115112</v>
          </cell>
          <cell r="G55">
            <v>14930</v>
          </cell>
        </row>
        <row r="56">
          <cell r="A56">
            <v>121</v>
          </cell>
          <cell r="B56">
            <v>623</v>
          </cell>
          <cell r="C56">
            <v>7</v>
          </cell>
          <cell r="D56">
            <v>1996</v>
          </cell>
          <cell r="E56" t="str">
            <v>Sullair 185 DPQ Air Compressor</v>
          </cell>
          <cell r="F56" t="str">
            <v>E04-120247</v>
          </cell>
          <cell r="G56">
            <v>12190</v>
          </cell>
        </row>
        <row r="57">
          <cell r="A57">
            <v>107</v>
          </cell>
          <cell r="B57">
            <v>624</v>
          </cell>
          <cell r="C57">
            <v>4</v>
          </cell>
          <cell r="D57">
            <v>1994</v>
          </cell>
          <cell r="E57" t="str">
            <v>Sullair Compressor</v>
          </cell>
          <cell r="F57">
            <v>4115132</v>
          </cell>
          <cell r="G57">
            <v>14930</v>
          </cell>
        </row>
        <row r="58">
          <cell r="A58">
            <v>90</v>
          </cell>
          <cell r="B58">
            <v>625</v>
          </cell>
          <cell r="C58">
            <v>5</v>
          </cell>
          <cell r="D58">
            <v>1994</v>
          </cell>
          <cell r="E58" t="str">
            <v>Sullair Air Compressor</v>
          </cell>
          <cell r="F58">
            <v>4113365</v>
          </cell>
          <cell r="G58">
            <v>11960</v>
          </cell>
        </row>
        <row r="59">
          <cell r="A59">
            <v>15</v>
          </cell>
          <cell r="B59">
            <v>626</v>
          </cell>
          <cell r="C59">
            <v>7</v>
          </cell>
          <cell r="D59">
            <v>1991</v>
          </cell>
          <cell r="E59" t="str">
            <v>Sullair 185 CFM Air Compressor</v>
          </cell>
          <cell r="F59" t="str">
            <v>004-106154</v>
          </cell>
          <cell r="G59">
            <v>8295</v>
          </cell>
        </row>
        <row r="60">
          <cell r="A60">
            <v>3</v>
          </cell>
          <cell r="B60">
            <v>627</v>
          </cell>
          <cell r="C60">
            <v>10</v>
          </cell>
          <cell r="D60">
            <v>1991</v>
          </cell>
          <cell r="E60" t="str">
            <v>Sullair Compressor - Trailer</v>
          </cell>
          <cell r="F60">
            <v>4106894</v>
          </cell>
          <cell r="G60">
            <v>12040</v>
          </cell>
        </row>
        <row r="61">
          <cell r="B61">
            <v>628</v>
          </cell>
          <cell r="C61">
            <v>10</v>
          </cell>
          <cell r="D61">
            <v>1998</v>
          </cell>
          <cell r="E61" t="str">
            <v>Sullair Air Compressor</v>
          </cell>
          <cell r="F61">
            <v>4126573</v>
          </cell>
          <cell r="G61">
            <v>14070</v>
          </cell>
        </row>
        <row r="62">
          <cell r="B62">
            <v>629</v>
          </cell>
          <cell r="C62">
            <v>4</v>
          </cell>
          <cell r="D62">
            <v>1998</v>
          </cell>
          <cell r="E62" t="str">
            <v>Sullair Air Compressor</v>
          </cell>
          <cell r="F62">
            <v>4126574</v>
          </cell>
          <cell r="G62">
            <v>13425</v>
          </cell>
        </row>
        <row r="63">
          <cell r="B63">
            <v>630</v>
          </cell>
          <cell r="C63" t="str">
            <v>ME</v>
          </cell>
          <cell r="E63" t="str">
            <v>(ME) Air Compressor</v>
          </cell>
          <cell r="F63" t="str">
            <v>297364UBJ222</v>
          </cell>
          <cell r="G63">
            <v>12898</v>
          </cell>
        </row>
        <row r="64">
          <cell r="B64">
            <v>631</v>
          </cell>
          <cell r="C64">
            <v>10</v>
          </cell>
          <cell r="D64">
            <v>1999</v>
          </cell>
          <cell r="E64" t="str">
            <v>Sullair 185 Air Compressor</v>
          </cell>
          <cell r="F64">
            <v>4129570</v>
          </cell>
          <cell r="G64">
            <v>11666</v>
          </cell>
        </row>
        <row r="65">
          <cell r="B65">
            <v>632</v>
          </cell>
          <cell r="C65">
            <v>9</v>
          </cell>
          <cell r="E65" t="str">
            <v>Sullair Air Compressor</v>
          </cell>
          <cell r="F65">
            <v>4130476</v>
          </cell>
          <cell r="G65">
            <v>11426</v>
          </cell>
        </row>
        <row r="66">
          <cell r="B66">
            <v>633</v>
          </cell>
          <cell r="C66">
            <v>9</v>
          </cell>
          <cell r="E66" t="str">
            <v>Sullair Air Compressor</v>
          </cell>
          <cell r="F66">
            <v>4130475</v>
          </cell>
          <cell r="G66">
            <v>11426</v>
          </cell>
        </row>
        <row r="67">
          <cell r="A67">
            <v>111</v>
          </cell>
          <cell r="B67">
            <v>650</v>
          </cell>
          <cell r="C67">
            <v>7</v>
          </cell>
          <cell r="D67">
            <v>1994</v>
          </cell>
          <cell r="E67" t="str">
            <v>Horizon Reel Trailer</v>
          </cell>
          <cell r="F67" t="str">
            <v>HRT443089408070HB</v>
          </cell>
          <cell r="G67">
            <v>4532</v>
          </cell>
        </row>
        <row r="68">
          <cell r="A68">
            <v>109</v>
          </cell>
          <cell r="B68">
            <v>652</v>
          </cell>
          <cell r="C68">
            <v>5</v>
          </cell>
          <cell r="D68">
            <v>1994</v>
          </cell>
          <cell r="E68" t="str">
            <v>Horizon Reel Trailer</v>
          </cell>
          <cell r="F68" t="str">
            <v>HRT442989408070HB</v>
          </cell>
          <cell r="G68">
            <v>4532</v>
          </cell>
        </row>
        <row r="69">
          <cell r="A69">
            <v>86</v>
          </cell>
          <cell r="B69">
            <v>653</v>
          </cell>
          <cell r="C69">
            <v>4</v>
          </cell>
          <cell r="D69">
            <v>1993</v>
          </cell>
          <cell r="E69" t="str">
            <v>Horizon Reel Trailer</v>
          </cell>
          <cell r="F69" t="str">
            <v>HRT4200129308070B</v>
          </cell>
          <cell r="G69">
            <v>4826</v>
          </cell>
        </row>
        <row r="70">
          <cell r="A70">
            <v>29</v>
          </cell>
          <cell r="B70">
            <v>654</v>
          </cell>
          <cell r="C70">
            <v>5</v>
          </cell>
          <cell r="D70">
            <v>1994</v>
          </cell>
          <cell r="E70" t="str">
            <v>Horizon Reel Trailer</v>
          </cell>
          <cell r="F70" t="str">
            <v>HRT439179408070HB</v>
          </cell>
          <cell r="G70">
            <v>4532</v>
          </cell>
        </row>
        <row r="71">
          <cell r="A71">
            <v>85</v>
          </cell>
          <cell r="B71">
            <v>655</v>
          </cell>
          <cell r="C71">
            <v>3</v>
          </cell>
          <cell r="D71">
            <v>1994</v>
          </cell>
          <cell r="E71" t="str">
            <v>Horizon Reel Trailer</v>
          </cell>
          <cell r="F71" t="str">
            <v>HRT4199129308070B</v>
          </cell>
          <cell r="G71">
            <v>4826</v>
          </cell>
        </row>
        <row r="72">
          <cell r="A72">
            <v>40</v>
          </cell>
          <cell r="B72">
            <v>656</v>
          </cell>
          <cell r="C72">
            <v>3</v>
          </cell>
          <cell r="D72">
            <v>1985</v>
          </cell>
          <cell r="E72" t="str">
            <v>Hudson Flat Bed Trailer</v>
          </cell>
          <cell r="F72" t="str">
            <v>10BHHT2002F1000001</v>
          </cell>
          <cell r="G72">
            <v>2500</v>
          </cell>
        </row>
        <row r="73">
          <cell r="A73">
            <v>62</v>
          </cell>
          <cell r="B73">
            <v>657</v>
          </cell>
          <cell r="C73">
            <v>7</v>
          </cell>
          <cell r="D73">
            <v>1991</v>
          </cell>
          <cell r="E73" t="str">
            <v>Horizon Reel Trailer</v>
          </cell>
          <cell r="F73" t="str">
            <v>HRT3224003916870H</v>
          </cell>
          <cell r="G73">
            <v>4500</v>
          </cell>
        </row>
        <row r="74">
          <cell r="A74">
            <v>59</v>
          </cell>
          <cell r="B74">
            <v>658</v>
          </cell>
          <cell r="C74">
            <v>5</v>
          </cell>
          <cell r="D74">
            <v>1991</v>
          </cell>
          <cell r="E74" t="str">
            <v>Horizon Reel Trl</v>
          </cell>
          <cell r="F74" t="str">
            <v>HRT3223003916870H</v>
          </cell>
          <cell r="G74">
            <v>4500</v>
          </cell>
        </row>
        <row r="75">
          <cell r="A75">
            <v>104</v>
          </cell>
          <cell r="B75">
            <v>659</v>
          </cell>
          <cell r="C75">
            <v>4</v>
          </cell>
          <cell r="D75">
            <v>1994</v>
          </cell>
          <cell r="E75" t="str">
            <v>Horizon Roller Trailer</v>
          </cell>
          <cell r="F75" t="str">
            <v>HFL443889461280EB</v>
          </cell>
          <cell r="G75">
            <v>4532</v>
          </cell>
        </row>
        <row r="76">
          <cell r="A76">
            <v>88</v>
          </cell>
          <cell r="B76">
            <v>660</v>
          </cell>
          <cell r="C76">
            <v>4</v>
          </cell>
          <cell r="D76">
            <v>1994</v>
          </cell>
          <cell r="E76" t="str">
            <v>Horizon Reel Trailer</v>
          </cell>
          <cell r="F76" t="str">
            <v>HRT439279408070HB</v>
          </cell>
          <cell r="G76">
            <v>4532</v>
          </cell>
        </row>
        <row r="77">
          <cell r="B77">
            <v>661</v>
          </cell>
          <cell r="C77">
            <v>3</v>
          </cell>
          <cell r="E77" t="str">
            <v>Reel Trailer</v>
          </cell>
          <cell r="F77" t="str">
            <v>FLT5344MM</v>
          </cell>
          <cell r="G77">
            <v>4500</v>
          </cell>
        </row>
        <row r="78">
          <cell r="A78">
            <v>113</v>
          </cell>
          <cell r="B78">
            <v>670</v>
          </cell>
          <cell r="C78">
            <v>5</v>
          </cell>
          <cell r="D78">
            <v>1997</v>
          </cell>
          <cell r="E78" t="str">
            <v>Condux 6-Ton Cable Puller</v>
          </cell>
          <cell r="G78">
            <v>7784</v>
          </cell>
        </row>
        <row r="79">
          <cell r="B79">
            <v>671</v>
          </cell>
          <cell r="C79">
            <v>10</v>
          </cell>
          <cell r="D79">
            <v>1999</v>
          </cell>
          <cell r="E79" t="str">
            <v>Condux 6-Ton Cable Puller</v>
          </cell>
          <cell r="F79">
            <v>8674680</v>
          </cell>
          <cell r="G79">
            <v>5395</v>
          </cell>
        </row>
        <row r="80">
          <cell r="A80">
            <v>115</v>
          </cell>
          <cell r="B80">
            <v>672</v>
          </cell>
          <cell r="C80">
            <v>7</v>
          </cell>
          <cell r="D80">
            <v>1995</v>
          </cell>
          <cell r="E80" t="str">
            <v>Sreco 10 Ton Puller</v>
          </cell>
          <cell r="F80" t="str">
            <v>4H5LB1116SL941984</v>
          </cell>
          <cell r="G80">
            <v>27204</v>
          </cell>
        </row>
        <row r="81">
          <cell r="A81">
            <v>16</v>
          </cell>
          <cell r="B81">
            <v>673</v>
          </cell>
          <cell r="C81">
            <v>4</v>
          </cell>
          <cell r="D81">
            <v>1991</v>
          </cell>
          <cell r="E81" t="str">
            <v>Aquatech Bucket Machine</v>
          </cell>
          <cell r="F81">
            <v>90201004</v>
          </cell>
          <cell r="G81">
            <v>24804</v>
          </cell>
        </row>
        <row r="82">
          <cell r="A82">
            <v>19</v>
          </cell>
          <cell r="B82">
            <v>674</v>
          </cell>
          <cell r="C82">
            <v>5</v>
          </cell>
          <cell r="D82">
            <v>1990</v>
          </cell>
          <cell r="E82" t="str">
            <v>Sreco Bucket Machine</v>
          </cell>
          <cell r="F82" t="str">
            <v>LBH30901783</v>
          </cell>
          <cell r="G82">
            <v>16482</v>
          </cell>
        </row>
        <row r="83">
          <cell r="A83">
            <v>74</v>
          </cell>
          <cell r="B83">
            <v>675</v>
          </cell>
          <cell r="C83">
            <v>5</v>
          </cell>
          <cell r="D83">
            <v>1990</v>
          </cell>
          <cell r="E83" t="str">
            <v>Aquatech Bucket Mach</v>
          </cell>
          <cell r="F83">
            <v>90201176</v>
          </cell>
          <cell r="G83">
            <v>12473</v>
          </cell>
        </row>
        <row r="84">
          <cell r="A84">
            <v>75</v>
          </cell>
          <cell r="B84">
            <v>676</v>
          </cell>
          <cell r="C84">
            <v>3</v>
          </cell>
          <cell r="D84">
            <v>1990</v>
          </cell>
          <cell r="E84" t="str">
            <v>Aquatech Bucket Mach</v>
          </cell>
          <cell r="F84">
            <v>90201174</v>
          </cell>
          <cell r="G84">
            <v>12473</v>
          </cell>
        </row>
        <row r="85">
          <cell r="A85">
            <v>135</v>
          </cell>
          <cell r="B85">
            <v>677</v>
          </cell>
          <cell r="C85">
            <v>5</v>
          </cell>
          <cell r="D85">
            <v>1994</v>
          </cell>
          <cell r="E85" t="str">
            <v>Timberland TSE-UDP 300 Puller</v>
          </cell>
          <cell r="F85" t="str">
            <v>2T9C71A1XRA022008</v>
          </cell>
          <cell r="G85">
            <v>40000</v>
          </cell>
        </row>
        <row r="86">
          <cell r="B86">
            <v>678</v>
          </cell>
          <cell r="C86">
            <v>3</v>
          </cell>
          <cell r="E86" t="str">
            <v>Bucket Machine</v>
          </cell>
          <cell r="F86" t="str">
            <v>FLT5343MM</v>
          </cell>
          <cell r="G86">
            <v>25000</v>
          </cell>
        </row>
        <row r="87">
          <cell r="A87">
            <v>119</v>
          </cell>
          <cell r="B87">
            <v>691</v>
          </cell>
          <cell r="C87">
            <v>5</v>
          </cell>
          <cell r="D87">
            <v>1995</v>
          </cell>
          <cell r="E87" t="str">
            <v>AMIDA Solar Arrow Board</v>
          </cell>
          <cell r="F87">
            <v>950328864</v>
          </cell>
          <cell r="G87">
            <v>5543</v>
          </cell>
        </row>
        <row r="88">
          <cell r="A88">
            <v>126</v>
          </cell>
          <cell r="B88">
            <v>692</v>
          </cell>
          <cell r="C88">
            <v>4</v>
          </cell>
          <cell r="D88">
            <v>1996</v>
          </cell>
          <cell r="E88" t="str">
            <v>AMIDA Solar Arrow Board</v>
          </cell>
          <cell r="F88" t="str">
            <v>60937076X</v>
          </cell>
          <cell r="G88">
            <v>5512</v>
          </cell>
        </row>
        <row r="89">
          <cell r="A89">
            <v>28</v>
          </cell>
          <cell r="B89">
            <v>693</v>
          </cell>
          <cell r="C89">
            <v>4</v>
          </cell>
          <cell r="D89">
            <v>1980</v>
          </cell>
          <cell r="E89" t="str">
            <v>Hercules Trailer 20 Ton</v>
          </cell>
          <cell r="F89" t="str">
            <v>B802004</v>
          </cell>
          <cell r="G89">
            <v>7844</v>
          </cell>
        </row>
        <row r="90">
          <cell r="A90">
            <v>68</v>
          </cell>
          <cell r="B90">
            <v>694</v>
          </cell>
          <cell r="C90">
            <v>4</v>
          </cell>
          <cell r="D90">
            <v>1993</v>
          </cell>
          <cell r="E90" t="str">
            <v>Wells Cargo Trailer</v>
          </cell>
          <cell r="F90" t="str">
            <v>1WC200F25P3026181</v>
          </cell>
          <cell r="G90">
            <v>4256</v>
          </cell>
        </row>
        <row r="91">
          <cell r="B91">
            <v>695</v>
          </cell>
          <cell r="C91">
            <v>9</v>
          </cell>
          <cell r="D91">
            <v>2000</v>
          </cell>
          <cell r="E91" t="str">
            <v>Gooseneck Trailer</v>
          </cell>
          <cell r="F91" t="str">
            <v>4FPA52828YG044994</v>
          </cell>
          <cell r="G91">
            <v>7582</v>
          </cell>
        </row>
        <row r="92">
          <cell r="A92">
            <v>6</v>
          </cell>
          <cell r="B92">
            <v>701</v>
          </cell>
          <cell r="C92">
            <v>7</v>
          </cell>
          <cell r="D92">
            <v>1995</v>
          </cell>
          <cell r="E92" t="str">
            <v>Shamrock Jetting Trailer</v>
          </cell>
          <cell r="F92" t="str">
            <v>1S9AF1923SB377306</v>
          </cell>
          <cell r="G92">
            <v>6500</v>
          </cell>
        </row>
        <row r="93">
          <cell r="A93">
            <v>8</v>
          </cell>
          <cell r="B93">
            <v>702</v>
          </cell>
          <cell r="C93">
            <v>5</v>
          </cell>
          <cell r="D93">
            <v>1995</v>
          </cell>
          <cell r="E93" t="str">
            <v>Shamrock Sewer Cleaning Trailer</v>
          </cell>
          <cell r="F93" t="str">
            <v>1S9AF1927SB377307</v>
          </cell>
          <cell r="G93">
            <v>21872</v>
          </cell>
        </row>
        <row r="94">
          <cell r="A94">
            <v>36</v>
          </cell>
          <cell r="B94">
            <v>703</v>
          </cell>
          <cell r="C94">
            <v>10</v>
          </cell>
          <cell r="D94">
            <v>1993</v>
          </cell>
          <cell r="E94" t="str">
            <v>Aquatech Jetting System</v>
          </cell>
          <cell r="F94">
            <v>93201007</v>
          </cell>
          <cell r="G94">
            <v>22428</v>
          </cell>
        </row>
        <row r="95">
          <cell r="A95">
            <v>89</v>
          </cell>
          <cell r="B95">
            <v>704</v>
          </cell>
          <cell r="C95">
            <v>5</v>
          </cell>
          <cell r="D95">
            <v>1993</v>
          </cell>
          <cell r="E95" t="str">
            <v>Aquatech Jet Trailer</v>
          </cell>
          <cell r="F95">
            <v>93201177</v>
          </cell>
          <cell r="G95">
            <v>22428</v>
          </cell>
        </row>
        <row r="96">
          <cell r="A96">
            <v>95</v>
          </cell>
          <cell r="B96">
            <v>705</v>
          </cell>
          <cell r="C96">
            <v>5</v>
          </cell>
          <cell r="D96">
            <v>1994</v>
          </cell>
          <cell r="E96" t="str">
            <v>Aquatech Jet Trailer</v>
          </cell>
          <cell r="F96">
            <v>94201002</v>
          </cell>
          <cell r="G96">
            <v>20352</v>
          </cell>
        </row>
        <row r="97">
          <cell r="B97">
            <v>706</v>
          </cell>
          <cell r="C97">
            <v>4</v>
          </cell>
          <cell r="D97">
            <v>1998</v>
          </cell>
          <cell r="E97" t="str">
            <v>SECA Jet Trailer</v>
          </cell>
          <cell r="F97">
            <v>1337</v>
          </cell>
          <cell r="G97">
            <v>30278</v>
          </cell>
        </row>
        <row r="98">
          <cell r="B98">
            <v>707</v>
          </cell>
          <cell r="C98">
            <v>5</v>
          </cell>
          <cell r="D98">
            <v>1998</v>
          </cell>
          <cell r="E98" t="str">
            <v>SECA Jet Trailer</v>
          </cell>
          <cell r="F98">
            <v>1338</v>
          </cell>
          <cell r="G98">
            <v>30278</v>
          </cell>
        </row>
        <row r="99">
          <cell r="B99">
            <v>708</v>
          </cell>
          <cell r="C99">
            <v>7</v>
          </cell>
          <cell r="D99">
            <v>1998</v>
          </cell>
          <cell r="E99" t="str">
            <v>Shamrock Jet Trailer</v>
          </cell>
          <cell r="F99" t="str">
            <v>1S9AL1824WB377054</v>
          </cell>
          <cell r="G99">
            <v>37984</v>
          </cell>
        </row>
        <row r="100">
          <cell r="B100">
            <v>709</v>
          </cell>
          <cell r="C100">
            <v>5</v>
          </cell>
          <cell r="D100">
            <v>1998</v>
          </cell>
          <cell r="E100" t="str">
            <v>Shamrock Jet Trailer</v>
          </cell>
          <cell r="F100" t="str">
            <v>1S9AL1824WB377055</v>
          </cell>
          <cell r="G100">
            <v>37984</v>
          </cell>
        </row>
        <row r="101">
          <cell r="B101">
            <v>710</v>
          </cell>
          <cell r="C101">
            <v>10</v>
          </cell>
          <cell r="D101">
            <v>1999</v>
          </cell>
          <cell r="E101" t="str">
            <v>SECA Jet Trailer</v>
          </cell>
          <cell r="F101">
            <v>1571</v>
          </cell>
          <cell r="G101">
            <v>37966</v>
          </cell>
        </row>
        <row r="102">
          <cell r="B102">
            <v>711</v>
          </cell>
          <cell r="C102">
            <v>9</v>
          </cell>
          <cell r="D102">
            <v>1999</v>
          </cell>
          <cell r="E102" t="str">
            <v>SECA Jet Trailer</v>
          </cell>
          <cell r="F102">
            <v>1707</v>
          </cell>
          <cell r="G102">
            <v>37966</v>
          </cell>
        </row>
        <row r="103">
          <cell r="A103">
            <v>35</v>
          </cell>
          <cell r="B103">
            <v>751</v>
          </cell>
          <cell r="C103">
            <v>4</v>
          </cell>
          <cell r="D103">
            <v>1992</v>
          </cell>
          <cell r="E103" t="str">
            <v>Aquatech Cleaning/Winch Truck (GMC)</v>
          </cell>
          <cell r="F103" t="str">
            <v>1GDM7H1J1NJ500913</v>
          </cell>
          <cell r="G103">
            <v>89992</v>
          </cell>
        </row>
        <row r="104">
          <cell r="A104">
            <v>76</v>
          </cell>
          <cell r="B104">
            <v>752</v>
          </cell>
          <cell r="C104">
            <v>10</v>
          </cell>
          <cell r="D104">
            <v>1992</v>
          </cell>
          <cell r="E104" t="str">
            <v>Ford LN8000 Vac-Con Jet Vac Trk</v>
          </cell>
          <cell r="F104" t="str">
            <v>1FDYR82A6NVA19011</v>
          </cell>
          <cell r="G104">
            <v>99000</v>
          </cell>
        </row>
        <row r="105">
          <cell r="A105">
            <v>116</v>
          </cell>
          <cell r="B105">
            <v>754</v>
          </cell>
          <cell r="C105">
            <v>7</v>
          </cell>
          <cell r="D105">
            <v>1995</v>
          </cell>
          <cell r="E105" t="str">
            <v>Ford Vac-Con Sewer Cleaner</v>
          </cell>
          <cell r="F105" t="str">
            <v>1FDZW82E2SVA76706</v>
          </cell>
          <cell r="G105">
            <v>169388</v>
          </cell>
        </row>
        <row r="106">
          <cell r="A106">
            <v>133</v>
          </cell>
          <cell r="B106">
            <v>755</v>
          </cell>
          <cell r="C106">
            <v>4</v>
          </cell>
          <cell r="D106">
            <v>1997</v>
          </cell>
          <cell r="E106" t="str">
            <v>Ford Vac-Con Sewer Cleaner</v>
          </cell>
          <cell r="F106" t="str">
            <v>1FDZW86E8VVA39240</v>
          </cell>
          <cell r="G106">
            <v>133004</v>
          </cell>
        </row>
        <row r="107">
          <cell r="B107">
            <v>756</v>
          </cell>
          <cell r="C107">
            <v>5</v>
          </cell>
          <cell r="D107">
            <v>1998</v>
          </cell>
          <cell r="E107" t="str">
            <v>International Vac-Con Jet Vac</v>
          </cell>
          <cell r="F107" t="str">
            <v>1HTGCADTXWH577955</v>
          </cell>
          <cell r="G107">
            <v>189713</v>
          </cell>
        </row>
        <row r="108">
          <cell r="B108">
            <v>757</v>
          </cell>
          <cell r="C108">
            <v>5</v>
          </cell>
          <cell r="D108">
            <v>1998</v>
          </cell>
          <cell r="E108" t="str">
            <v>International Vac-Con Jet Vac</v>
          </cell>
          <cell r="F108" t="str">
            <v>IHTGCADT3WH576050</v>
          </cell>
          <cell r="G108">
            <v>189713</v>
          </cell>
        </row>
        <row r="109">
          <cell r="B109">
            <v>758</v>
          </cell>
          <cell r="C109" t="str">
            <v>ME</v>
          </cell>
          <cell r="D109">
            <v>1999</v>
          </cell>
          <cell r="E109" t="str">
            <v>(ME) Sterling Vac-Con Jet Vac</v>
          </cell>
          <cell r="F109" t="str">
            <v>2FZXMJBB8XAA66940</v>
          </cell>
          <cell r="G109">
            <v>206916</v>
          </cell>
        </row>
        <row r="110">
          <cell r="B110">
            <v>759</v>
          </cell>
          <cell r="C110">
            <v>10</v>
          </cell>
          <cell r="D110">
            <v>1999</v>
          </cell>
          <cell r="E110" t="str">
            <v>Sterling Vac-Con Jet Vac</v>
          </cell>
          <cell r="F110" t="str">
            <v>2FZXKWYB6XAB47929</v>
          </cell>
          <cell r="G110">
            <v>208800</v>
          </cell>
        </row>
        <row r="111">
          <cell r="B111">
            <v>760</v>
          </cell>
          <cell r="C111">
            <v>9</v>
          </cell>
          <cell r="D111">
            <v>1999</v>
          </cell>
          <cell r="E111" t="str">
            <v>Sterling Vac-Con Jet Vac</v>
          </cell>
          <cell r="F111" t="str">
            <v>2FZNEWDBXXAF46945</v>
          </cell>
          <cell r="G111">
            <v>211872</v>
          </cell>
        </row>
        <row r="112">
          <cell r="A112">
            <v>17</v>
          </cell>
          <cell r="B112">
            <v>801</v>
          </cell>
          <cell r="C112">
            <v>7</v>
          </cell>
          <cell r="D112">
            <v>1994</v>
          </cell>
          <cell r="E112" t="str">
            <v>Cues TV Truck (GMC)</v>
          </cell>
          <cell r="F112" t="str">
            <v>1GDKP32KXR3501022</v>
          </cell>
          <cell r="G112">
            <v>140000</v>
          </cell>
        </row>
        <row r="113">
          <cell r="A113">
            <v>42</v>
          </cell>
          <cell r="B113">
            <v>803</v>
          </cell>
          <cell r="C113">
            <v>4</v>
          </cell>
          <cell r="D113">
            <v>1992</v>
          </cell>
          <cell r="E113" t="str">
            <v>Cues TV/Grout Truck (GMC)</v>
          </cell>
          <cell r="F113" t="str">
            <v>1GDKP32K7N3501957</v>
          </cell>
          <cell r="G113">
            <v>165360</v>
          </cell>
        </row>
        <row r="114">
          <cell r="A114">
            <v>48</v>
          </cell>
          <cell r="B114">
            <v>804</v>
          </cell>
          <cell r="C114">
            <v>10</v>
          </cell>
          <cell r="D114">
            <v>1989</v>
          </cell>
          <cell r="E114" t="str">
            <v>Isuzu Truck w/Cues TV &amp; Cutting Sys</v>
          </cell>
          <cell r="F114" t="str">
            <v>JALB4B1H6K7003538</v>
          </cell>
          <cell r="G114">
            <v>105000</v>
          </cell>
        </row>
        <row r="115">
          <cell r="A115">
            <v>54</v>
          </cell>
          <cell r="B115">
            <v>805</v>
          </cell>
          <cell r="C115">
            <v>7</v>
          </cell>
          <cell r="D115">
            <v>1993</v>
          </cell>
          <cell r="E115" t="str">
            <v>Cues TV/Seal Truck (GMC)</v>
          </cell>
          <cell r="F115" t="str">
            <v>1GDKP32K4P3502101</v>
          </cell>
          <cell r="G115">
            <v>106500</v>
          </cell>
        </row>
        <row r="116">
          <cell r="A116">
            <v>87</v>
          </cell>
          <cell r="B116">
            <v>808</v>
          </cell>
          <cell r="C116">
            <v>4</v>
          </cell>
          <cell r="D116">
            <v>1993</v>
          </cell>
          <cell r="E116" t="str">
            <v>Cues TV/Seal Truck (GMC)</v>
          </cell>
          <cell r="F116" t="str">
            <v>1GDKP32KXP3502071</v>
          </cell>
          <cell r="G116">
            <v>122750</v>
          </cell>
        </row>
        <row r="117">
          <cell r="A117">
            <v>99</v>
          </cell>
          <cell r="B117">
            <v>809</v>
          </cell>
          <cell r="C117">
            <v>5</v>
          </cell>
          <cell r="D117">
            <v>1994</v>
          </cell>
          <cell r="E117" t="str">
            <v>Cues TV/Seal Truck (GMC)</v>
          </cell>
          <cell r="F117" t="str">
            <v>1GDKP32K9R3500444</v>
          </cell>
          <cell r="G117">
            <v>139125</v>
          </cell>
        </row>
        <row r="118">
          <cell r="A118">
            <v>105</v>
          </cell>
          <cell r="B118">
            <v>810</v>
          </cell>
          <cell r="C118">
            <v>5</v>
          </cell>
          <cell r="D118">
            <v>1994</v>
          </cell>
          <cell r="E118" t="str">
            <v>Chevy/Isuzu TV Cutter Truck</v>
          </cell>
          <cell r="F118" t="str">
            <v>J8BH6A1U2R3100368</v>
          </cell>
          <cell r="G118">
            <v>56381</v>
          </cell>
        </row>
        <row r="119">
          <cell r="A119">
            <v>134</v>
          </cell>
          <cell r="B119">
            <v>811</v>
          </cell>
          <cell r="C119">
            <v>5</v>
          </cell>
          <cell r="D119">
            <v>1996</v>
          </cell>
          <cell r="E119" t="str">
            <v>Aries T.V./Grout Truck (GMC)</v>
          </cell>
          <cell r="F119" t="str">
            <v>1GDKP32R8T3500195</v>
          </cell>
          <cell r="G119">
            <v>136528</v>
          </cell>
        </row>
        <row r="120">
          <cell r="B120">
            <v>812</v>
          </cell>
          <cell r="C120">
            <v>4</v>
          </cell>
          <cell r="D120">
            <v>1999</v>
          </cell>
          <cell r="E120" t="str">
            <v xml:space="preserve">Cues CCTV/Grout Truck    </v>
          </cell>
          <cell r="F120" t="str">
            <v>1FDAF56F3XEB00341</v>
          </cell>
          <cell r="G120">
            <v>260909</v>
          </cell>
        </row>
        <row r="121">
          <cell r="B121">
            <v>813</v>
          </cell>
          <cell r="C121">
            <v>10</v>
          </cell>
          <cell r="D121">
            <v>1999</v>
          </cell>
          <cell r="E121" t="str">
            <v xml:space="preserve">Aries CCTV/Grout Truck   </v>
          </cell>
          <cell r="F121" t="str">
            <v>3FENF80C2XMA03333</v>
          </cell>
          <cell r="G121">
            <v>189252</v>
          </cell>
        </row>
        <row r="122">
          <cell r="B122">
            <v>815</v>
          </cell>
          <cell r="C122">
            <v>5</v>
          </cell>
          <cell r="D122">
            <v>1996</v>
          </cell>
          <cell r="E122" t="str">
            <v xml:space="preserve">Aries CCTV/Grout Truck   </v>
          </cell>
          <cell r="F122" t="str">
            <v>1GDKP32R6T3500180</v>
          </cell>
          <cell r="G122">
            <v>191494</v>
          </cell>
        </row>
        <row r="123">
          <cell r="B123">
            <v>816</v>
          </cell>
          <cell r="C123" t="str">
            <v>ME</v>
          </cell>
          <cell r="D123">
            <v>1998</v>
          </cell>
          <cell r="E123" t="str">
            <v>(ME) Aries CCTV/Cut Truck</v>
          </cell>
          <cell r="F123" t="str">
            <v>1FDNF70J4WVA23651</v>
          </cell>
          <cell r="G123">
            <v>237130</v>
          </cell>
        </row>
        <row r="124">
          <cell r="B124">
            <v>817</v>
          </cell>
          <cell r="C124">
            <v>5</v>
          </cell>
          <cell r="D124">
            <v>1999</v>
          </cell>
          <cell r="E124" t="str">
            <v>Aries CCTV/Cut Truck</v>
          </cell>
          <cell r="F124" t="str">
            <v>1FDAF56F6XEC19517</v>
          </cell>
          <cell r="G124">
            <v>141186</v>
          </cell>
        </row>
        <row r="125">
          <cell r="B125">
            <v>818</v>
          </cell>
          <cell r="C125">
            <v>10</v>
          </cell>
          <cell r="D125">
            <v>1999</v>
          </cell>
          <cell r="E125" t="str">
            <v>Aries TV/Grout Truck</v>
          </cell>
          <cell r="F125" t="str">
            <v>3FENF80C5XMA17078</v>
          </cell>
          <cell r="G125">
            <v>248148</v>
          </cell>
        </row>
        <row r="126">
          <cell r="B126">
            <v>819</v>
          </cell>
          <cell r="C126">
            <v>7</v>
          </cell>
          <cell r="D126">
            <v>1999</v>
          </cell>
          <cell r="E126" t="str">
            <v>Cues TV/Grout Truck</v>
          </cell>
          <cell r="F126" t="str">
            <v>1FDAF56F9XEE44188</v>
          </cell>
          <cell r="G126">
            <v>210301</v>
          </cell>
        </row>
        <row r="127">
          <cell r="B127">
            <v>820</v>
          </cell>
          <cell r="C127">
            <v>9</v>
          </cell>
          <cell r="D127">
            <v>2000</v>
          </cell>
          <cell r="E127" t="str">
            <v>Aries TV/Grout/Cut Truck</v>
          </cell>
          <cell r="F127" t="str">
            <v>3FENF65A2YMA00624</v>
          </cell>
          <cell r="G127">
            <v>223212</v>
          </cell>
        </row>
        <row r="128">
          <cell r="B128">
            <v>821</v>
          </cell>
          <cell r="C128">
            <v>9</v>
          </cell>
          <cell r="D128">
            <v>2000</v>
          </cell>
          <cell r="E128" t="str">
            <v>Aries TV/Cut Truck</v>
          </cell>
          <cell r="F128" t="str">
            <v>3FENF65ABYMA00630</v>
          </cell>
          <cell r="G128">
            <v>194730</v>
          </cell>
        </row>
        <row r="129">
          <cell r="A129">
            <v>13</v>
          </cell>
          <cell r="B129">
            <v>851</v>
          </cell>
          <cell r="C129">
            <v>5</v>
          </cell>
          <cell r="D129">
            <v>1993</v>
          </cell>
          <cell r="E129" t="str">
            <v>Grout Trailer</v>
          </cell>
          <cell r="F129" t="str">
            <v>4FPUB1421PG003188</v>
          </cell>
          <cell r="G129">
            <v>3237</v>
          </cell>
        </row>
        <row r="130">
          <cell r="A130">
            <v>44</v>
          </cell>
          <cell r="B130">
            <v>852</v>
          </cell>
          <cell r="C130">
            <v>5</v>
          </cell>
          <cell r="D130">
            <v>1993</v>
          </cell>
          <cell r="E130" t="str">
            <v>Buchen S.I.S. Grout Trailer</v>
          </cell>
          <cell r="F130" t="str">
            <v>1WC200E2XP1058301</v>
          </cell>
          <cell r="G130">
            <v>37171</v>
          </cell>
        </row>
        <row r="131">
          <cell r="A131">
            <v>31</v>
          </cell>
          <cell r="B131">
            <v>901</v>
          </cell>
          <cell r="C131">
            <v>3</v>
          </cell>
          <cell r="D131">
            <v>1990</v>
          </cell>
          <cell r="E131" t="str">
            <v>Ford Truck w/Boiler Unit</v>
          </cell>
          <cell r="F131" t="str">
            <v>1FDNK72P4LVA15509</v>
          </cell>
          <cell r="G131">
            <v>28874</v>
          </cell>
        </row>
        <row r="132">
          <cell r="A132">
            <v>34</v>
          </cell>
          <cell r="B132">
            <v>902</v>
          </cell>
          <cell r="C132">
            <v>4</v>
          </cell>
          <cell r="D132">
            <v>1992</v>
          </cell>
          <cell r="E132" t="str">
            <v>F7000 Ford Boiler Truck</v>
          </cell>
          <cell r="F132" t="str">
            <v>1FDXK74P6NVA01233</v>
          </cell>
          <cell r="G132">
            <v>41270</v>
          </cell>
        </row>
        <row r="133">
          <cell r="A133">
            <v>38</v>
          </cell>
          <cell r="B133">
            <v>903</v>
          </cell>
          <cell r="C133">
            <v>5</v>
          </cell>
          <cell r="D133">
            <v>1990</v>
          </cell>
          <cell r="E133" t="str">
            <v>Ford LN8000 Boiler Truck</v>
          </cell>
          <cell r="F133" t="str">
            <v>1FDXR82A2LVA14672</v>
          </cell>
          <cell r="G133">
            <v>68938</v>
          </cell>
        </row>
        <row r="134">
          <cell r="A134">
            <v>101</v>
          </cell>
          <cell r="B134">
            <v>904</v>
          </cell>
          <cell r="C134">
            <v>7</v>
          </cell>
          <cell r="D134">
            <v>1995</v>
          </cell>
          <cell r="E134" t="str">
            <v>Ford Tandem Boiler Truck</v>
          </cell>
          <cell r="F134" t="str">
            <v>1FDYL90E3SVA17564</v>
          </cell>
          <cell r="G134">
            <v>64430</v>
          </cell>
        </row>
        <row r="135">
          <cell r="A135">
            <v>127</v>
          </cell>
          <cell r="B135">
            <v>905</v>
          </cell>
          <cell r="C135">
            <v>5</v>
          </cell>
          <cell r="D135">
            <v>1997</v>
          </cell>
          <cell r="E135" t="str">
            <v>Ford FT900 Boiler Truck</v>
          </cell>
          <cell r="F135" t="str">
            <v>1FDYL90E2VVA37230</v>
          </cell>
          <cell r="G135">
            <v>116000</v>
          </cell>
        </row>
        <row r="136">
          <cell r="B136">
            <v>906</v>
          </cell>
          <cell r="C136">
            <v>10</v>
          </cell>
          <cell r="D136">
            <v>1998</v>
          </cell>
          <cell r="E136" t="str">
            <v>Ford Heater / Tower Truck</v>
          </cell>
          <cell r="F136" t="str">
            <v>1FDZS86F7WVA39669</v>
          </cell>
          <cell r="G136">
            <v>188342</v>
          </cell>
        </row>
        <row r="137">
          <cell r="B137">
            <v>907</v>
          </cell>
          <cell r="C137" t="str">
            <v>ME</v>
          </cell>
          <cell r="D137">
            <v>1999</v>
          </cell>
          <cell r="E137" t="str">
            <v>Freightliner Heater / Tower Truck</v>
          </cell>
          <cell r="F137" t="str">
            <v>1FVXTWEB5XHB44195</v>
          </cell>
          <cell r="G137">
            <v>209615</v>
          </cell>
        </row>
        <row r="138">
          <cell r="B138">
            <v>908</v>
          </cell>
          <cell r="C138">
            <v>9</v>
          </cell>
          <cell r="D138">
            <v>2000</v>
          </cell>
          <cell r="E138" t="str">
            <v>Freightliner Heater / Tower Truck</v>
          </cell>
          <cell r="F138" t="str">
            <v>1FVXTWEBXYHG04887</v>
          </cell>
          <cell r="G138">
            <v>209050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"/>
      <sheetName val="TPACT"/>
      <sheetName val="NEI"/>
      <sheetName val="NEI (Abernathy)"/>
      <sheetName val="Formulas"/>
      <sheetName val="NEI Actives_GAM94 gl"/>
      <sheetName val="IO"/>
      <sheetName val="Op Revenue"/>
      <sheetName val="NEW"/>
      <sheetName val="NEI_(Abernathy)"/>
      <sheetName val="fifo cost allocation gross"/>
    </sheetNames>
    <sheetDataSet>
      <sheetData sheetId="0" refreshError="1">
        <row r="4">
          <cell r="E4">
            <v>7.0000000000000007E-2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"/>
      <sheetName val="AWS"/>
      <sheetName val="Regional"/>
      <sheetName val="anaytd"/>
      <sheetName val="Total"/>
      <sheetName val="Regn Exec"/>
      <sheetName val="Regn by Line"/>
      <sheetName val="NE"/>
      <sheetName val="MA"/>
      <sheetName val="SE"/>
      <sheetName val="SW"/>
      <sheetName val="NW"/>
      <sheetName val="OH"/>
      <sheetName val="O&amp;M"/>
      <sheetName val="RM"/>
      <sheetName val="UID"/>
      <sheetName val="E&amp;A"/>
      <sheetName val="OH (2)"/>
      <sheetName val="CONTROL"/>
      <sheetName val="Summ"/>
      <sheetName val="DO NOT PRINT - Deferrals"/>
      <sheetName val="Assumptions"/>
      <sheetName val="Regn_Exec"/>
      <sheetName val="Regn_by_Line"/>
      <sheetName val="OH_(2)"/>
      <sheetName val="DO_NOT_PRINT_-_Deferrals"/>
      <sheetName val="Formu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A7" t="str">
            <v>m.ytd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1"/>
      <sheetName val="Input2"/>
      <sheetName val="Benefit Obligations"/>
      <sheetName val="Plan Assets"/>
      <sheetName val="Funded Status"/>
      <sheetName val="Cash Flow and Cost"/>
      <sheetName val="WC RATES"/>
      <sheetName val="FLC"/>
      <sheetName val="Capital Summary "/>
      <sheetName val="Regn by Line"/>
      <sheetName val="Benefit_Obligations"/>
      <sheetName val="Plan_Assets"/>
      <sheetName val="Funded_Status"/>
      <sheetName val="Cash_Flow_and_Cost"/>
      <sheetName val="WC_RATES"/>
      <sheetName val="CONTROL"/>
      <sheetName val="info"/>
    </sheetNames>
    <sheetDataSet>
      <sheetData sheetId="0" refreshError="1">
        <row r="6">
          <cell r="B6">
            <v>2003</v>
          </cell>
        </row>
        <row r="7">
          <cell r="B7">
            <v>2002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Summary"/>
      <sheetName val="OLD"/>
      <sheetName val="NEW"/>
      <sheetName val="Assumptions"/>
      <sheetName val="Data"/>
      <sheetName val="NEI"/>
      <sheetName val="NEI-NEW"/>
      <sheetName val="Payments"/>
      <sheetName val="IO"/>
      <sheetName val="Input1"/>
      <sheetName val="General Assumptions"/>
      <sheetName val="FLC"/>
      <sheetName val="Regn by Line"/>
    </sheetNames>
    <sheetDataSet>
      <sheetData sheetId="0" refreshError="1">
        <row r="5">
          <cell r="B5" t="str">
            <v>S&amp;U-Q</v>
          </cell>
        </row>
        <row r="6">
          <cell r="B6">
            <v>1</v>
          </cell>
        </row>
        <row r="7">
          <cell r="B7">
            <v>125</v>
          </cell>
        </row>
        <row r="8">
          <cell r="B8">
            <v>1</v>
          </cell>
        </row>
        <row r="9">
          <cell r="B9">
            <v>126</v>
          </cell>
        </row>
        <row r="10">
          <cell r="B10">
            <v>-1</v>
          </cell>
        </row>
        <row r="11">
          <cell r="B11">
            <v>1</v>
          </cell>
        </row>
        <row r="12">
          <cell r="B12">
            <v>0</v>
          </cell>
        </row>
        <row r="13">
          <cell r="B13">
            <v>1</v>
          </cell>
        </row>
        <row r="14">
          <cell r="B14">
            <v>1</v>
          </cell>
        </row>
        <row r="15">
          <cell r="B15">
            <v>120</v>
          </cell>
        </row>
        <row r="16">
          <cell r="B16">
            <v>2</v>
          </cell>
        </row>
        <row r="17">
          <cell r="B17">
            <v>10000000</v>
          </cell>
        </row>
        <row r="18">
          <cell r="B18">
            <v>9994080</v>
          </cell>
        </row>
        <row r="19">
          <cell r="B19">
            <v>9990082.3680000007</v>
          </cell>
        </row>
        <row r="20">
          <cell r="B20">
            <v>9986765.660653824</v>
          </cell>
        </row>
        <row r="21">
          <cell r="B21">
            <v>9984179.0883477144</v>
          </cell>
        </row>
        <row r="22">
          <cell r="B22">
            <v>9981812.8379037753</v>
          </cell>
        </row>
        <row r="23">
          <cell r="B23">
            <v>9979546.9663895722</v>
          </cell>
        </row>
        <row r="24">
          <cell r="B24">
            <v>9977381.4046978652</v>
          </cell>
        </row>
        <row r="25">
          <cell r="B25">
            <v>9975375.9510355201</v>
          </cell>
        </row>
        <row r="26">
          <cell r="B26">
            <v>9973440.7281010188</v>
          </cell>
        </row>
        <row r="27">
          <cell r="B27">
            <v>9971475.9602775835</v>
          </cell>
        </row>
        <row r="28">
          <cell r="B28">
            <v>9969401.8932778463</v>
          </cell>
        </row>
        <row r="29">
          <cell r="B29">
            <v>9967148.8084499668</v>
          </cell>
        </row>
        <row r="30">
          <cell r="B30">
            <v>9964607.1855038125</v>
          </cell>
        </row>
        <row r="31">
          <cell r="B31">
            <v>9961647.6971697174</v>
          </cell>
        </row>
        <row r="32">
          <cell r="B32">
            <v>9958210.9287141934</v>
          </cell>
        </row>
        <row r="33">
          <cell r="B33">
            <v>9954317.2682410665</v>
          </cell>
        </row>
        <row r="34">
          <cell r="B34">
            <v>9950036.9118157215</v>
          </cell>
        </row>
        <row r="35">
          <cell r="B35">
            <v>9945459.8948362861</v>
          </cell>
        </row>
        <row r="36">
          <cell r="B36">
            <v>9940646.2922471855</v>
          </cell>
        </row>
        <row r="37">
          <cell r="B37">
            <v>9935606.3845770154</v>
          </cell>
        </row>
        <row r="38">
          <cell r="B38">
            <v>9930340.5131931901</v>
          </cell>
        </row>
        <row r="39">
          <cell r="B39">
            <v>9924819.2438678555</v>
          </cell>
        </row>
        <row r="40">
          <cell r="B40">
            <v>9918973.5253332183</v>
          </cell>
        </row>
        <row r="41">
          <cell r="B41">
            <v>9912784.0858534109</v>
          </cell>
        </row>
        <row r="42">
          <cell r="B42">
            <v>9906231.7355726622</v>
          </cell>
        </row>
        <row r="43">
          <cell r="B43">
            <v>9899336.9982847031</v>
          </cell>
        </row>
        <row r="44">
          <cell r="B44">
            <v>9892140.1802869495</v>
          </cell>
        </row>
        <row r="45">
          <cell r="B45">
            <v>9884681.5065910127</v>
          </cell>
        </row>
        <row r="46">
          <cell r="B46">
            <v>9876981.3396973778</v>
          </cell>
        </row>
        <row r="47">
          <cell r="B47">
            <v>9869069.87764428</v>
          </cell>
        </row>
        <row r="48">
          <cell r="B48">
            <v>9860967.3712747339</v>
          </cell>
        </row>
        <row r="49">
          <cell r="B49">
            <v>9852694.0196502339</v>
          </cell>
        </row>
        <row r="50">
          <cell r="B50">
            <v>9844338.9351215716</v>
          </cell>
        </row>
        <row r="51">
          <cell r="B51">
            <v>9835981.091365654</v>
          </cell>
        </row>
        <row r="52">
          <cell r="B52">
            <v>9827610.6714569014</v>
          </cell>
        </row>
        <row r="53">
          <cell r="B53">
            <v>9819139.2710581049</v>
          </cell>
        </row>
        <row r="54">
          <cell r="B54">
            <v>9810390.4179675933</v>
          </cell>
        </row>
        <row r="55">
          <cell r="B55">
            <v>9801178.4613651223</v>
          </cell>
        </row>
        <row r="56">
          <cell r="B56">
            <v>9791387.0840822197</v>
          </cell>
        </row>
        <row r="57">
          <cell r="B57">
            <v>9780890.7171280831</v>
          </cell>
        </row>
        <row r="58">
          <cell r="B58">
            <v>9769584.0074590817</v>
          </cell>
        </row>
        <row r="59">
          <cell r="B59">
            <v>9757352.4882817417</v>
          </cell>
        </row>
        <row r="60">
          <cell r="B60">
            <v>9744160.5477175843</v>
          </cell>
        </row>
        <row r="61">
          <cell r="B61">
            <v>9729953.5616390128</v>
          </cell>
        </row>
        <row r="62">
          <cell r="B62">
            <v>9714599.6949187461</v>
          </cell>
        </row>
        <row r="63">
          <cell r="B63">
            <v>9697871.1542440969</v>
          </cell>
        </row>
        <row r="64">
          <cell r="B64">
            <v>9679454.8969221879</v>
          </cell>
        </row>
        <row r="65">
          <cell r="B65">
            <v>9659108.6827288568</v>
          </cell>
        </row>
        <row r="66">
          <cell r="B66">
            <v>9636641.5959328283</v>
          </cell>
        </row>
        <row r="67">
          <cell r="B67">
            <v>9611788.6972569171</v>
          </cell>
        </row>
        <row r="68">
          <cell r="B68">
            <v>9584183.6401183959</v>
          </cell>
        </row>
        <row r="69">
          <cell r="B69">
            <v>9553389.6580826957</v>
          </cell>
        </row>
        <row r="70">
          <cell r="B70">
            <v>9519150.3095481265</v>
          </cell>
        </row>
        <row r="71">
          <cell r="B71">
            <v>9481273.6104664356</v>
          </cell>
        </row>
        <row r="72">
          <cell r="B72">
            <v>9439318.9747401215</v>
          </cell>
        </row>
        <row r="73">
          <cell r="B73">
            <v>9392603.785134133</v>
          </cell>
        </row>
        <row r="74">
          <cell r="B74">
            <v>9340183.6634093001</v>
          </cell>
        </row>
        <row r="75">
          <cell r="B75">
            <v>9281340.5063298214</v>
          </cell>
        </row>
        <row r="76">
          <cell r="B76">
            <v>9215535.8021399435</v>
          </cell>
        </row>
        <row r="77">
          <cell r="B77">
            <v>9142032.6885820758</v>
          </cell>
        </row>
        <row r="78">
          <cell r="B78">
            <v>9059882.3828424774</v>
          </cell>
        </row>
        <row r="79">
          <cell r="B79">
            <v>8967951.7563037742</v>
          </cell>
        </row>
        <row r="80">
          <cell r="B80">
            <v>8865080.3817072138</v>
          </cell>
        </row>
        <row r="81">
          <cell r="B81">
            <v>8750366.2415679228</v>
          </cell>
        </row>
        <row r="82">
          <cell r="B82">
            <v>8623179.668246733</v>
          </cell>
        </row>
        <row r="83">
          <cell r="B83">
            <v>8483147.8536140751</v>
          </cell>
        </row>
        <row r="84">
          <cell r="B84">
            <v>8330162.765221999</v>
          </cell>
        </row>
        <row r="85">
          <cell r="B85">
            <v>8164734.0628674561</v>
          </cell>
        </row>
        <row r="86">
          <cell r="B86">
            <v>7987322.5564154088</v>
          </cell>
        </row>
        <row r="87">
          <cell r="B87">
            <v>7797783.3921516705</v>
          </cell>
        </row>
        <row r="88">
          <cell r="B88">
            <v>7595423.1153419428</v>
          </cell>
        </row>
        <row r="89">
          <cell r="B89">
            <v>7379097.8695938895</v>
          </cell>
        </row>
        <row r="90">
          <cell r="B90">
            <v>7148862.6369646899</v>
          </cell>
        </row>
        <row r="91">
          <cell r="B91">
            <v>6905436.7153134048</v>
          </cell>
        </row>
        <row r="92">
          <cell r="B92">
            <v>6648478.5096998774</v>
          </cell>
        </row>
        <row r="93">
          <cell r="B93">
            <v>6376834.9747505598</v>
          </cell>
        </row>
        <row r="94">
          <cell r="B94">
            <v>6088786.9621061021</v>
          </cell>
        </row>
        <row r="95">
          <cell r="B95">
            <v>5783062.8799517928</v>
          </cell>
        </row>
        <row r="96">
          <cell r="B96">
            <v>5460015.2044148054</v>
          </cell>
        </row>
        <row r="97">
          <cell r="B97">
            <v>5121346.8413305683</v>
          </cell>
        </row>
        <row r="98">
          <cell r="B98">
            <v>4769945.6278126715</v>
          </cell>
        </row>
        <row r="99">
          <cell r="B99">
            <v>4409662.0946527245</v>
          </cell>
        </row>
        <row r="100">
          <cell r="B100">
            <v>4045820.8752229284</v>
          </cell>
        </row>
        <row r="101">
          <cell r="B101">
            <v>3683262.7291315761</v>
          </cell>
        </row>
        <row r="102">
          <cell r="B102">
            <v>3325102.2613508217</v>
          </cell>
        </row>
        <row r="103">
          <cell r="B103">
            <v>2973333.0429179957</v>
          </cell>
        </row>
        <row r="104">
          <cell r="B104">
            <v>2629404.6365106283</v>
          </cell>
        </row>
        <row r="105">
          <cell r="B105">
            <v>2295522.8357665087</v>
          </cell>
        </row>
        <row r="106">
          <cell r="B106">
            <v>1975407.5852731974</v>
          </cell>
        </row>
        <row r="107">
          <cell r="B107">
            <v>1673306.527849782</v>
          </cell>
        </row>
        <row r="108">
          <cell r="B108">
            <v>1393429.2780016277</v>
          </cell>
        </row>
        <row r="109">
          <cell r="B109">
            <v>1139433.5957782129</v>
          </cell>
        </row>
        <row r="110">
          <cell r="B110">
            <v>913379.08584458171</v>
          </cell>
        </row>
        <row r="111">
          <cell r="B111">
            <v>716363.2170279054</v>
          </cell>
        </row>
        <row r="112">
          <cell r="B112">
            <v>549016.47135088453</v>
          </cell>
        </row>
        <row r="113">
          <cell r="B113">
            <v>410933.33864142356</v>
          </cell>
        </row>
        <row r="114">
          <cell r="B114">
            <v>300468.29321452929</v>
          </cell>
        </row>
        <row r="115">
          <cell r="B115">
            <v>214751.59993116802</v>
          </cell>
        </row>
        <row r="116">
          <cell r="B116">
            <v>150047.37237510693</v>
          </cell>
        </row>
        <row r="117">
          <cell r="B117">
            <v>102446.64405757276</v>
          </cell>
        </row>
        <row r="118">
          <cell r="B118">
            <v>68284.683683490497</v>
          </cell>
        </row>
        <row r="119">
          <cell r="B119">
            <v>44362.510448653273</v>
          </cell>
        </row>
        <row r="120">
          <cell r="B120">
            <v>28013.062122885702</v>
          </cell>
        </row>
        <row r="121">
          <cell r="B121">
            <v>17148.055913213866</v>
          </cell>
        </row>
        <row r="122">
          <cell r="B122">
            <v>10164.955992011262</v>
          </cell>
        </row>
        <row r="123">
          <cell r="B123">
            <v>5838.7608867672607</v>
          </cell>
        </row>
        <row r="124">
          <cell r="B124">
            <v>3258.4080942737714</v>
          </cell>
        </row>
        <row r="125">
          <cell r="B125">
            <v>1767.5136955145244</v>
          </cell>
        </row>
        <row r="126">
          <cell r="B126">
            <v>931.21459048182726</v>
          </cell>
        </row>
        <row r="127">
          <cell r="B127">
            <v>477.95054463775028</v>
          </cell>
        </row>
        <row r="128">
          <cell r="B128">
            <v>240.71692410353509</v>
          </cell>
        </row>
        <row r="129">
          <cell r="B129">
            <v>120.35846205176755</v>
          </cell>
        </row>
        <row r="130">
          <cell r="B130">
            <v>60.179231025883773</v>
          </cell>
        </row>
        <row r="131">
          <cell r="B131">
            <v>30.089615512941887</v>
          </cell>
        </row>
        <row r="132">
          <cell r="B132">
            <v>15.044807756470943</v>
          </cell>
        </row>
        <row r="133">
          <cell r="B133">
            <v>7.5224038782354716</v>
          </cell>
        </row>
        <row r="134">
          <cell r="B134">
            <v>3.7612019391177358</v>
          </cell>
        </row>
        <row r="135">
          <cell r="B135">
            <v>1.8806009695588679</v>
          </cell>
        </row>
        <row r="136">
          <cell r="B136">
            <v>0.94030048477943395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6">
          <cell r="B146" t="str">
            <v>S&amp;U-Q</v>
          </cell>
        </row>
        <row r="147">
          <cell r="B147">
            <v>1</v>
          </cell>
        </row>
        <row r="148">
          <cell r="B148">
            <v>125</v>
          </cell>
        </row>
        <row r="149">
          <cell r="B149">
            <v>1</v>
          </cell>
        </row>
        <row r="150">
          <cell r="B150">
            <v>126</v>
          </cell>
        </row>
        <row r="151">
          <cell r="B151">
            <v>-1</v>
          </cell>
        </row>
        <row r="152">
          <cell r="B152">
            <v>1</v>
          </cell>
        </row>
        <row r="153">
          <cell r="B153">
            <v>0</v>
          </cell>
        </row>
        <row r="154">
          <cell r="B154">
            <v>1</v>
          </cell>
        </row>
        <row r="155">
          <cell r="B155">
            <v>1</v>
          </cell>
        </row>
        <row r="156">
          <cell r="B156">
            <v>120</v>
          </cell>
        </row>
        <row r="157">
          <cell r="B157">
            <v>2</v>
          </cell>
        </row>
        <row r="158">
          <cell r="B158">
            <v>10000000</v>
          </cell>
        </row>
        <row r="159">
          <cell r="B159">
            <v>9994690</v>
          </cell>
        </row>
        <row r="160">
          <cell r="B160">
            <v>9991231.8372600004</v>
          </cell>
        </row>
        <row r="161">
          <cell r="B161">
            <v>9988654.0994459875</v>
          </cell>
        </row>
        <row r="162">
          <cell r="B162">
            <v>9986716.3005506955</v>
          </cell>
        </row>
        <row r="163">
          <cell r="B163">
            <v>9984968.6251980979</v>
          </cell>
        </row>
        <row r="164">
          <cell r="B164">
            <v>9983341.0753121898</v>
          </cell>
        </row>
        <row r="165">
          <cell r="B165">
            <v>9981813.6241276674</v>
          </cell>
        </row>
        <row r="166">
          <cell r="B166">
            <v>9980446.115661161</v>
          </cell>
        </row>
        <row r="167">
          <cell r="B167">
            <v>9979148.6576661263</v>
          </cell>
        </row>
        <row r="168">
          <cell r="B168">
            <v>9977841.3891919721</v>
          </cell>
        </row>
        <row r="169">
          <cell r="B169">
            <v>9976464.4470802639</v>
          </cell>
        </row>
        <row r="170">
          <cell r="B170">
            <v>9974987.930342095</v>
          </cell>
        </row>
        <row r="171">
          <cell r="B171">
            <v>9973352.0323215183</v>
          </cell>
        </row>
        <row r="172">
          <cell r="B172">
            <v>9971467.068787409</v>
          </cell>
        </row>
        <row r="173">
          <cell r="B173">
            <v>9969313.2319005504</v>
          </cell>
        </row>
        <row r="174">
          <cell r="B174">
            <v>9966900.6580984313</v>
          </cell>
        </row>
        <row r="175">
          <cell r="B175">
            <v>9964289.3301260099</v>
          </cell>
        </row>
        <row r="176">
          <cell r="B176">
            <v>9961569.0791388862</v>
          </cell>
        </row>
        <row r="177">
          <cell r="B177">
            <v>9958779.8397967275</v>
          </cell>
        </row>
        <row r="178">
          <cell r="B178">
            <v>9955951.5463222265</v>
          </cell>
        </row>
        <row r="179">
          <cell r="B179">
            <v>9953104.1441799775</v>
          </cell>
        </row>
        <row r="180">
          <cell r="B180">
            <v>9950227.6970823091</v>
          </cell>
        </row>
        <row r="181">
          <cell r="B181">
            <v>9947322.2305947617</v>
          </cell>
        </row>
        <row r="182">
          <cell r="B182">
            <v>9944427.5598256588</v>
          </cell>
        </row>
        <row r="183">
          <cell r="B183">
            <v>9941533.7314057499</v>
          </cell>
        </row>
        <row r="184">
          <cell r="B184">
            <v>9938610.920488717</v>
          </cell>
        </row>
        <row r="185">
          <cell r="B185">
            <v>9935609.4599907286</v>
          </cell>
        </row>
        <row r="186">
          <cell r="B186">
            <v>9932489.6786202919</v>
          </cell>
        </row>
        <row r="187">
          <cell r="B187">
            <v>9929202.0245366693</v>
          </cell>
        </row>
        <row r="188">
          <cell r="B188">
            <v>9925716.8746260572</v>
          </cell>
        </row>
        <row r="189">
          <cell r="B189">
            <v>9922014.5822318215</v>
          </cell>
        </row>
        <row r="190">
          <cell r="B190">
            <v>9918075.5424426757</v>
          </cell>
        </row>
        <row r="191">
          <cell r="B191">
            <v>9913890.114563765</v>
          </cell>
        </row>
        <row r="192">
          <cell r="B192">
            <v>9909438.7779023256</v>
          </cell>
        </row>
        <row r="193">
          <cell r="B193">
            <v>9904702.0661664885</v>
          </cell>
        </row>
        <row r="194">
          <cell r="B194">
            <v>9899630.8587086108</v>
          </cell>
        </row>
        <row r="195">
          <cell r="B195">
            <v>9894176.1621054634</v>
          </cell>
        </row>
        <row r="196">
          <cell r="B196">
            <v>9888259.4447605237</v>
          </cell>
        </row>
        <row r="197">
          <cell r="B197">
            <v>9881812.2996025402</v>
          </cell>
        </row>
        <row r="198">
          <cell r="B198">
            <v>9874806.0946821216</v>
          </cell>
        </row>
        <row r="199">
          <cell r="B199">
            <v>9867222.243601406</v>
          </cell>
        </row>
        <row r="200">
          <cell r="B200">
            <v>9859081.7852504347</v>
          </cell>
        </row>
        <row r="201">
          <cell r="B201">
            <v>9850435.3705247696</v>
          </cell>
        </row>
        <row r="202">
          <cell r="B202">
            <v>9841343.4186777752</v>
          </cell>
        </row>
        <row r="203">
          <cell r="B203">
            <v>9831767.7915314026</v>
          </cell>
        </row>
        <row r="204">
          <cell r="B204">
            <v>9821611.5754027516</v>
          </cell>
        </row>
        <row r="205">
          <cell r="B205">
            <v>9810689.9433309045</v>
          </cell>
        </row>
        <row r="206">
          <cell r="B206">
            <v>9798858.2512592468</v>
          </cell>
        </row>
        <row r="207">
          <cell r="B207">
            <v>9786021.7469500974</v>
          </cell>
        </row>
        <row r="208">
          <cell r="B208">
            <v>9772047.3078954536</v>
          </cell>
        </row>
        <row r="209">
          <cell r="B209">
            <v>9756724.7377166729</v>
          </cell>
        </row>
        <row r="210">
          <cell r="B210">
            <v>9739806.5770214722</v>
          </cell>
        </row>
        <row r="211">
          <cell r="B211">
            <v>9721232.7658790927</v>
          </cell>
        </row>
        <row r="212">
          <cell r="B212">
            <v>9700973.7167950012</v>
          </cell>
        </row>
        <row r="213">
          <cell r="B213">
            <v>9678719.6830886733</v>
          </cell>
        </row>
        <row r="214">
          <cell r="B214">
            <v>9653913.1245409176</v>
          </cell>
        </row>
        <row r="215">
          <cell r="B215">
            <v>9625733.3521303833</v>
          </cell>
        </row>
        <row r="216">
          <cell r="B216">
            <v>9593400.5138005782</v>
          </cell>
        </row>
        <row r="217">
          <cell r="B217">
            <v>9556341.2076157667</v>
          </cell>
        </row>
        <row r="218">
          <cell r="B218">
            <v>9513920.6089951601</v>
          </cell>
        </row>
        <row r="219">
          <cell r="B219">
            <v>9465466.2113335468</v>
          </cell>
        </row>
        <row r="220">
          <cell r="B220">
            <v>9410263.6123890504</v>
          </cell>
        </row>
        <row r="221">
          <cell r="B221">
            <v>9347431.2822491284</v>
          </cell>
        </row>
        <row r="222">
          <cell r="B222">
            <v>9276194.5084471088</v>
          </cell>
        </row>
        <row r="223">
          <cell r="B223">
            <v>9196085.2926721592</v>
          </cell>
        </row>
        <row r="224">
          <cell r="B224">
            <v>9106938.4418449961</v>
          </cell>
        </row>
        <row r="225">
          <cell r="B225">
            <v>9008911.3564569764</v>
          </cell>
        </row>
        <row r="226">
          <cell r="B226">
            <v>8902939.5321709737</v>
          </cell>
        </row>
        <row r="227">
          <cell r="B227">
            <v>8789792.073656613</v>
          </cell>
        </row>
        <row r="228">
          <cell r="B228">
            <v>8669108.2284853067</v>
          </cell>
        </row>
        <row r="229">
          <cell r="B229">
            <v>8539479.053144766</v>
          </cell>
        </row>
        <row r="230">
          <cell r="B230">
            <v>8398526.4118935578</v>
          </cell>
        </row>
        <row r="231">
          <cell r="B231">
            <v>8244463.8433937822</v>
          </cell>
        </row>
        <row r="232">
          <cell r="B232">
            <v>8076433.4258015733</v>
          </cell>
        </row>
        <row r="233">
          <cell r="B233">
            <v>7893211.4571038391</v>
          </cell>
        </row>
        <row r="234">
          <cell r="B234">
            <v>7693315.8769526845</v>
          </cell>
        </row>
        <row r="235">
          <cell r="B235">
            <v>7475087.2787870448</v>
          </cell>
        </row>
        <row r="236">
          <cell r="B236">
            <v>7237925.1846929686</v>
          </cell>
        </row>
        <row r="237">
          <cell r="B237">
            <v>6981977.6743118558</v>
          </cell>
        </row>
        <row r="238">
          <cell r="B238">
            <v>6706915.6818546662</v>
          </cell>
        </row>
        <row r="239">
          <cell r="B239">
            <v>6412133.3238057904</v>
          </cell>
        </row>
        <row r="240">
          <cell r="B240">
            <v>6096957.7345407642</v>
          </cell>
        </row>
        <row r="241">
          <cell r="B241">
            <v>5762496.9240970612</v>
          </cell>
        </row>
        <row r="242">
          <cell r="B242">
            <v>5411105.6241625464</v>
          </cell>
        </row>
        <row r="243">
          <cell r="B243">
            <v>5044568.1513930243</v>
          </cell>
        </row>
        <row r="244">
          <cell r="B244">
            <v>4664475.0748900138</v>
          </cell>
        </row>
        <row r="245">
          <cell r="B245">
            <v>4272551.8856725302</v>
          </cell>
        </row>
        <row r="246">
          <cell r="B246">
            <v>3871701.0677587334</v>
          </cell>
        </row>
        <row r="247">
          <cell r="B247">
            <v>3466744.3662775764</v>
          </cell>
        </row>
        <row r="248">
          <cell r="B248">
            <v>3063683.3325323141</v>
          </cell>
        </row>
        <row r="249">
          <cell r="B249">
            <v>2669231.0397854461</v>
          </cell>
        </row>
        <row r="250">
          <cell r="B250">
            <v>2290272.301373987</v>
          </cell>
        </row>
        <row r="251">
          <cell r="B251">
            <v>1933147.8511484398</v>
          </cell>
        </row>
        <row r="252">
          <cell r="B252">
            <v>1603203.9753579777</v>
          </cell>
        </row>
        <row r="253">
          <cell r="B253">
            <v>1304666.5534946427</v>
          </cell>
        </row>
        <row r="254">
          <cell r="B254">
            <v>1040421.9990829448</v>
          </cell>
        </row>
        <row r="255">
          <cell r="B255">
            <v>811888.10487438063</v>
          </cell>
        </row>
        <row r="256">
          <cell r="B256">
            <v>618891.74780037696</v>
          </cell>
        </row>
        <row r="257">
          <cell r="B257">
            <v>460014.80943904654</v>
          </cell>
        </row>
        <row r="258">
          <cell r="B258">
            <v>332854.29571023921</v>
          </cell>
        </row>
        <row r="259">
          <cell r="B259">
            <v>234120.05882800664</v>
          </cell>
        </row>
        <row r="260">
          <cell r="B260">
            <v>159882.22701405751</v>
          </cell>
        </row>
        <row r="261">
          <cell r="B261">
            <v>105761.29375866396</v>
          </cell>
        </row>
        <row r="262">
          <cell r="B262">
            <v>67579.774531086136</v>
          </cell>
        </row>
        <row r="263">
          <cell r="B263">
            <v>41656.375760285089</v>
          </cell>
        </row>
        <row r="264">
          <cell r="B264">
            <v>24776.50414382965</v>
          </cell>
        </row>
        <row r="265">
          <cell r="B265">
            <v>14250.305464340197</v>
          </cell>
        </row>
        <row r="266">
          <cell r="B266">
            <v>7917.925725762273</v>
          </cell>
        </row>
        <row r="267">
          <cell r="B267">
            <v>4240.2946818431956</v>
          </cell>
        </row>
        <row r="268">
          <cell r="B268">
            <v>2195.0945494231764</v>
          </cell>
        </row>
        <row r="269">
          <cell r="B269">
            <v>1108.2812870582677</v>
          </cell>
        </row>
        <row r="270">
          <cell r="B270">
            <v>554.14064352913385</v>
          </cell>
        </row>
        <row r="271">
          <cell r="B271">
            <v>277.07032176456693</v>
          </cell>
        </row>
        <row r="272">
          <cell r="B272">
            <v>138.53516088228346</v>
          </cell>
        </row>
        <row r="273">
          <cell r="B273">
            <v>69.267580441141732</v>
          </cell>
        </row>
        <row r="274">
          <cell r="B274">
            <v>34.633790220570866</v>
          </cell>
        </row>
        <row r="275">
          <cell r="B275">
            <v>17.316895110285433</v>
          </cell>
        </row>
        <row r="276">
          <cell r="B276">
            <v>8.6584475551427165</v>
          </cell>
        </row>
        <row r="277">
          <cell r="B277">
            <v>4.3292237775713582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7">
          <cell r="B287" t="str">
            <v>S&amp;U-Q</v>
          </cell>
        </row>
        <row r="288">
          <cell r="B288">
            <v>1</v>
          </cell>
        </row>
        <row r="289">
          <cell r="B289">
            <v>125</v>
          </cell>
        </row>
        <row r="290">
          <cell r="B290">
            <v>1</v>
          </cell>
        </row>
        <row r="291">
          <cell r="B291">
            <v>126</v>
          </cell>
        </row>
        <row r="292">
          <cell r="B292">
            <v>-1</v>
          </cell>
        </row>
        <row r="293">
          <cell r="B293">
            <v>1</v>
          </cell>
        </row>
        <row r="294">
          <cell r="B294">
            <v>0</v>
          </cell>
        </row>
        <row r="295">
          <cell r="B295">
            <v>1</v>
          </cell>
        </row>
        <row r="296">
          <cell r="B296">
            <v>1</v>
          </cell>
        </row>
        <row r="297">
          <cell r="B297">
            <v>120</v>
          </cell>
        </row>
        <row r="298">
          <cell r="B298">
            <v>2</v>
          </cell>
        </row>
        <row r="299">
          <cell r="B299">
            <v>10000000</v>
          </cell>
        </row>
        <row r="300">
          <cell r="B300">
            <v>9994860</v>
          </cell>
        </row>
        <row r="301">
          <cell r="B301">
            <v>9991451.7527399994</v>
          </cell>
        </row>
        <row r="302">
          <cell r="B302">
            <v>9988754.0607667603</v>
          </cell>
        </row>
        <row r="303">
          <cell r="B303">
            <v>9986686.3886761814</v>
          </cell>
        </row>
        <row r="304">
          <cell r="B304">
            <v>9984808.8916351106</v>
          </cell>
        </row>
        <row r="305">
          <cell r="B305">
            <v>9983021.6108435076</v>
          </cell>
        </row>
        <row r="306">
          <cell r="B306">
            <v>9981324.4971696641</v>
          </cell>
        </row>
        <row r="307">
          <cell r="B307">
            <v>9979787.3731971011</v>
          </cell>
        </row>
        <row r="308">
          <cell r="B308">
            <v>9978310.3646658678</v>
          </cell>
        </row>
        <row r="309">
          <cell r="B309">
            <v>9976813.618111169</v>
          </cell>
        </row>
        <row r="310">
          <cell r="B310">
            <v>9975237.2815595083</v>
          </cell>
        </row>
        <row r="311">
          <cell r="B311">
            <v>9973531.515984362</v>
          </cell>
        </row>
        <row r="312">
          <cell r="B312">
            <v>9971616.5979332924</v>
          </cell>
        </row>
        <row r="313">
          <cell r="B313">
            <v>9969372.9841987565</v>
          </cell>
        </row>
        <row r="314">
          <cell r="B314">
            <v>9966761.0084768962</v>
          </cell>
        </row>
        <row r="315">
          <cell r="B315">
            <v>9963810.8472183868</v>
          </cell>
        </row>
        <row r="316">
          <cell r="B316">
            <v>9960582.572503889</v>
          </cell>
        </row>
        <row r="317">
          <cell r="B317">
            <v>9957166.0926815197</v>
          </cell>
        </row>
        <row r="318">
          <cell r="B318">
            <v>9953611.3843864314</v>
          </cell>
        </row>
        <row r="319">
          <cell r="B319">
            <v>9949948.4553969763</v>
          </cell>
        </row>
        <row r="320">
          <cell r="B320">
            <v>9946157.5250354707</v>
          </cell>
        </row>
        <row r="321">
          <cell r="B321">
            <v>9942218.8466555569</v>
          </cell>
        </row>
        <row r="322">
          <cell r="B322">
            <v>9938062.9991776552</v>
          </cell>
        </row>
        <row r="323">
          <cell r="B323">
            <v>9933680.3133950178</v>
          </cell>
        </row>
        <row r="324">
          <cell r="B324">
            <v>9929031.3510083482</v>
          </cell>
        </row>
        <row r="325">
          <cell r="B325">
            <v>9924066.8353328444</v>
          </cell>
        </row>
        <row r="326">
          <cell r="B326">
            <v>9918876.5483779646</v>
          </cell>
        </row>
        <row r="327">
          <cell r="B327">
            <v>9913490.5984121952</v>
          </cell>
        </row>
        <row r="328">
          <cell r="B328">
            <v>9907899.3897146899</v>
          </cell>
        </row>
        <row r="329">
          <cell r="B329">
            <v>9902073.5448735375</v>
          </cell>
        </row>
        <row r="330">
          <cell r="B330">
            <v>9896013.4758640751</v>
          </cell>
        </row>
        <row r="331">
          <cell r="B331">
            <v>9889749.2993338536</v>
          </cell>
        </row>
        <row r="332">
          <cell r="B332">
            <v>9883330.8520385865</v>
          </cell>
        </row>
        <row r="333">
          <cell r="B333">
            <v>9876797.9703453891</v>
          </cell>
        </row>
        <row r="334">
          <cell r="B334">
            <v>9870131.1317154057</v>
          </cell>
        </row>
        <row r="335">
          <cell r="B335">
            <v>9863271.3905788641</v>
          </cell>
        </row>
        <row r="336">
          <cell r="B336">
            <v>9856100.7922779135</v>
          </cell>
        </row>
        <row r="337">
          <cell r="B337">
            <v>9848531.3068694435</v>
          </cell>
        </row>
        <row r="338">
          <cell r="B338">
            <v>9840465.3597291168</v>
          </cell>
        </row>
        <row r="339">
          <cell r="B339">
            <v>9831815.5906779151</v>
          </cell>
        </row>
        <row r="340">
          <cell r="B340">
            <v>9822534.3567603156</v>
          </cell>
        </row>
        <row r="341">
          <cell r="B341">
            <v>9812574.3069225606</v>
          </cell>
        </row>
        <row r="342">
          <cell r="B342">
            <v>9801947.2889481634</v>
          </cell>
        </row>
        <row r="343">
          <cell r="B343">
            <v>9790665.247618584</v>
          </cell>
        </row>
        <row r="344">
          <cell r="B344">
            <v>9778681.4733554982</v>
          </cell>
        </row>
        <row r="345">
          <cell r="B345">
            <v>9765851.8432624564</v>
          </cell>
        </row>
        <row r="346">
          <cell r="B346">
            <v>9751964.8019413371</v>
          </cell>
        </row>
        <row r="347">
          <cell r="B347">
            <v>9736810.2486391198</v>
          </cell>
        </row>
        <row r="348">
          <cell r="B348">
            <v>9720267.4080266822</v>
          </cell>
        </row>
        <row r="349">
          <cell r="B349">
            <v>9702100.2282410804</v>
          </cell>
        </row>
        <row r="350">
          <cell r="B350">
            <v>9682065.3912697621</v>
          </cell>
        </row>
        <row r="351">
          <cell r="B351">
            <v>9659777.276739059</v>
          </cell>
        </row>
        <row r="352">
          <cell r="B352">
            <v>9634941.9893605635</v>
          </cell>
        </row>
        <row r="353">
          <cell r="B353">
            <v>9607443.8649229277</v>
          </cell>
        </row>
        <row r="354">
          <cell r="B354">
            <v>9576728.8668867685</v>
          </cell>
        </row>
        <row r="355">
          <cell r="B355">
            <v>9542118.5687618405</v>
          </cell>
        </row>
        <row r="356">
          <cell r="B356">
            <v>9502766.8717842661</v>
          </cell>
        </row>
        <row r="357">
          <cell r="B357">
            <v>9457989.8342844173</v>
          </cell>
        </row>
        <row r="358">
          <cell r="B358">
            <v>9407436.8786201663</v>
          </cell>
        </row>
        <row r="359">
          <cell r="B359">
            <v>9350408.9962619711</v>
          </cell>
        </row>
        <row r="360">
          <cell r="B360">
            <v>9285778.9692798089</v>
          </cell>
        </row>
        <row r="361">
          <cell r="B361">
            <v>9212922.7474868391</v>
          </cell>
        </row>
        <row r="362">
          <cell r="B362">
            <v>9130393.3855148517</v>
          </cell>
        </row>
        <row r="363">
          <cell r="B363">
            <v>9037710.7622584905</v>
          </cell>
        </row>
        <row r="364">
          <cell r="B364">
            <v>8934310.3134274911</v>
          </cell>
        </row>
        <row r="365">
          <cell r="B365">
            <v>8819325.7396936789</v>
          </cell>
        </row>
        <row r="366">
          <cell r="B366">
            <v>8693288.7555477154</v>
          </cell>
        </row>
        <row r="367">
          <cell r="B367">
            <v>8557551.7449185923</v>
          </cell>
        </row>
        <row r="368">
          <cell r="B368">
            <v>8412073.3652549759</v>
          </cell>
        </row>
        <row r="369">
          <cell r="B369">
            <v>8257324.8636277458</v>
          </cell>
        </row>
        <row r="370">
          <cell r="B370">
            <v>8091971.9332336001</v>
          </cell>
        </row>
        <row r="371">
          <cell r="B371">
            <v>7913738.159432197</v>
          </cell>
        </row>
        <row r="372">
          <cell r="B372">
            <v>7722328.5745700104</v>
          </cell>
        </row>
        <row r="373">
          <cell r="B373">
            <v>7517061.3587293653</v>
          </cell>
        </row>
        <row r="374">
          <cell r="B374">
            <v>7296736.2903050082</v>
          </cell>
        </row>
        <row r="375">
          <cell r="B375">
            <v>7060380.4083894482</v>
          </cell>
        </row>
        <row r="376">
          <cell r="B376">
            <v>6804173.3241298124</v>
          </cell>
        </row>
        <row r="377">
          <cell r="B377">
            <v>6527678.936930473</v>
          </cell>
        </row>
        <row r="378">
          <cell r="B378">
            <v>6230911.0694208024</v>
          </cell>
        </row>
        <row r="379">
          <cell r="B379">
            <v>5914411.9416495729</v>
          </cell>
        </row>
        <row r="380">
          <cell r="B380">
            <v>5579330.9330954161</v>
          </cell>
        </row>
        <row r="381">
          <cell r="B381">
            <v>5227476.0071306871</v>
          </cell>
        </row>
        <row r="382">
          <cell r="B382">
            <v>4864265.7466792399</v>
          </cell>
        </row>
        <row r="383">
          <cell r="B383">
            <v>4491959.7106941575</v>
          </cell>
        </row>
        <row r="384">
          <cell r="B384">
            <v>4114055.6321931686</v>
          </cell>
        </row>
        <row r="385">
          <cell r="B385">
            <v>3732740.2718677125</v>
          </cell>
        </row>
        <row r="386">
          <cell r="B386">
            <v>3348215.7655015322</v>
          </cell>
        </row>
        <row r="387">
          <cell r="B387">
            <v>2965066.0425921297</v>
          </cell>
        </row>
        <row r="388">
          <cell r="B388">
            <v>2588725.0351361237</v>
          </cell>
        </row>
        <row r="389">
          <cell r="B389">
            <v>2224620.8589442279</v>
          </cell>
        </row>
        <row r="390">
          <cell r="B390">
            <v>1880552.0984164779</v>
          </cell>
        </row>
        <row r="391">
          <cell r="B391">
            <v>1560500.9367869773</v>
          </cell>
        </row>
        <row r="392">
          <cell r="B392">
            <v>1269263.0864534869</v>
          </cell>
        </row>
        <row r="393">
          <cell r="B393">
            <v>1010945.2016246462</v>
          </cell>
        </row>
        <row r="394">
          <cell r="B394">
            <v>786391.02060417493</v>
          </cell>
        </row>
        <row r="395">
          <cell r="B395">
            <v>597473.94655137218</v>
          </cell>
        </row>
        <row r="396">
          <cell r="B396">
            <v>442501.15429487731</v>
          </cell>
        </row>
        <row r="397">
          <cell r="B397">
            <v>319071.65232048137</v>
          </cell>
        </row>
        <row r="398">
          <cell r="B398">
            <v>224111.46158677363</v>
          </cell>
        </row>
        <row r="399">
          <cell r="B399">
            <v>153151.04950455349</v>
          </cell>
        </row>
        <row r="400">
          <cell r="B400">
            <v>101269.90627648996</v>
          </cell>
        </row>
        <row r="401">
          <cell r="B401">
            <v>64931.225807297065</v>
          </cell>
        </row>
        <row r="402">
          <cell r="B402">
            <v>40209.635549555816</v>
          </cell>
        </row>
        <row r="403">
          <cell r="B403">
            <v>23947.813482791156</v>
          </cell>
        </row>
        <row r="404">
          <cell r="B404">
            <v>13700.951206334028</v>
          </cell>
        </row>
        <row r="405">
          <cell r="B405">
            <v>7548.0595338375115</v>
          </cell>
        </row>
        <row r="406">
          <cell r="B406">
            <v>4030.5732143548253</v>
          </cell>
        </row>
        <row r="407">
          <cell r="B407">
            <v>2101.6134242824642</v>
          </cell>
        </row>
        <row r="408">
          <cell r="B408">
            <v>1075.7318473532221</v>
          </cell>
        </row>
        <row r="409">
          <cell r="B409">
            <v>543.44574476883224</v>
          </cell>
        </row>
        <row r="410">
          <cell r="B410">
            <v>272.41630915474116</v>
          </cell>
        </row>
        <row r="411">
          <cell r="B411">
            <v>136.20815457737058</v>
          </cell>
        </row>
        <row r="412">
          <cell r="B412">
            <v>68.104077288685289</v>
          </cell>
        </row>
        <row r="413">
          <cell r="B413">
            <v>34.052038644342645</v>
          </cell>
        </row>
        <row r="414">
          <cell r="B414">
            <v>17.026019322171322</v>
          </cell>
        </row>
        <row r="415">
          <cell r="B415">
            <v>8.5130096610856612</v>
          </cell>
        </row>
        <row r="416">
          <cell r="B416">
            <v>4.2565048305428306</v>
          </cell>
        </row>
        <row r="417">
          <cell r="B417">
            <v>2.1282524152714153</v>
          </cell>
        </row>
        <row r="418">
          <cell r="B418">
            <v>1.0641262076357076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FAS132CY"/>
      <sheetName val="FAS132py_final"/>
      <sheetName val="GeorgePatrick"/>
      <sheetName val="Sensitivities"/>
      <sheetName val="Settlement Acctg"/>
      <sheetName val="Input1"/>
      <sheetName val="Payments"/>
      <sheetName val="Settlement_Acctg"/>
      <sheetName val="TABLES2000"/>
    </sheetNames>
    <sheetDataSet>
      <sheetData sheetId="0" refreshError="1">
        <row r="710">
          <cell r="B710" t="str">
            <v>S&amp;U-Q</v>
          </cell>
        </row>
        <row r="711">
          <cell r="B711">
            <v>1</v>
          </cell>
        </row>
        <row r="712">
          <cell r="B712">
            <v>125</v>
          </cell>
        </row>
        <row r="713">
          <cell r="B713">
            <v>1</v>
          </cell>
        </row>
        <row r="714">
          <cell r="B714">
            <v>126</v>
          </cell>
        </row>
        <row r="715">
          <cell r="B715">
            <v>-1</v>
          </cell>
        </row>
        <row r="716">
          <cell r="B716">
            <v>1</v>
          </cell>
        </row>
        <row r="717">
          <cell r="B717">
            <v>0</v>
          </cell>
        </row>
        <row r="718">
          <cell r="B718">
            <v>5</v>
          </cell>
        </row>
        <row r="719">
          <cell r="B719">
            <v>1</v>
          </cell>
        </row>
        <row r="720">
          <cell r="B720">
            <v>110</v>
          </cell>
        </row>
        <row r="721">
          <cell r="B721">
            <v>2</v>
          </cell>
        </row>
        <row r="722">
          <cell r="B722">
            <v>10000000</v>
          </cell>
        </row>
        <row r="723">
          <cell r="B723">
            <v>10000000</v>
          </cell>
        </row>
        <row r="724">
          <cell r="B724">
            <v>10000000</v>
          </cell>
        </row>
        <row r="725">
          <cell r="B725">
            <v>10000000</v>
          </cell>
        </row>
        <row r="726">
          <cell r="B726">
            <v>10000000</v>
          </cell>
        </row>
        <row r="727">
          <cell r="B727">
            <v>9996580</v>
          </cell>
        </row>
        <row r="728">
          <cell r="B728">
            <v>9993401.0875599999</v>
          </cell>
        </row>
        <row r="729">
          <cell r="B729">
            <v>9990383.0804315563</v>
          </cell>
        </row>
        <row r="730">
          <cell r="B730">
            <v>9987445.9078059085</v>
          </cell>
        </row>
        <row r="731">
          <cell r="B731">
            <v>9984529.5736008286</v>
          </cell>
        </row>
        <row r="732">
          <cell r="B732">
            <v>9981604.1064357646</v>
          </cell>
        </row>
        <row r="733">
          <cell r="B733">
            <v>9978629.5884120464</v>
          </cell>
        </row>
        <row r="734">
          <cell r="B734">
            <v>9975596.0850171689</v>
          </cell>
        </row>
        <row r="735">
          <cell r="B735">
            <v>9972503.6502308138</v>
          </cell>
        </row>
        <row r="736">
          <cell r="B736">
            <v>9969342.3665736914</v>
          </cell>
        </row>
        <row r="737">
          <cell r="B737">
            <v>9966102.3303045556</v>
          </cell>
        </row>
        <row r="738">
          <cell r="B738">
            <v>9962783.618228564</v>
          </cell>
        </row>
        <row r="739">
          <cell r="B739">
            <v>9959366.3834475111</v>
          </cell>
        </row>
        <row r="740">
          <cell r="B740">
            <v>9955850.727114154</v>
          </cell>
        </row>
        <row r="741">
          <cell r="B741">
            <v>9952216.8415987585</v>
          </cell>
        </row>
        <row r="742">
          <cell r="B742">
            <v>9948464.8558494765</v>
          </cell>
        </row>
        <row r="743">
          <cell r="B743">
            <v>9944565.0576259848</v>
          </cell>
        </row>
        <row r="744">
          <cell r="B744">
            <v>9940507.6750824731</v>
          </cell>
        </row>
        <row r="745">
          <cell r="B745">
            <v>9936292.8998282384</v>
          </cell>
        </row>
        <row r="746">
          <cell r="B746">
            <v>9931881.1857807152</v>
          </cell>
        </row>
        <row r="747">
          <cell r="B747">
            <v>9927272.7929105125</v>
          </cell>
        </row>
        <row r="748">
          <cell r="B748">
            <v>9922428.2837875709</v>
          </cell>
        </row>
        <row r="749">
          <cell r="B749">
            <v>9917338.0780779887</v>
          </cell>
        </row>
        <row r="750">
          <cell r="B750">
            <v>9911962.8808396701</v>
          </cell>
        </row>
        <row r="751">
          <cell r="B751">
            <v>9906293.2380718291</v>
          </cell>
        </row>
        <row r="752">
          <cell r="B752">
            <v>9900280.1180763189</v>
          </cell>
        </row>
        <row r="753">
          <cell r="B753">
            <v>9893894.4374001604</v>
          </cell>
        </row>
        <row r="754">
          <cell r="B754">
            <v>9887097.3319216669</v>
          </cell>
        </row>
        <row r="755">
          <cell r="B755">
            <v>9879840.2024800368</v>
          </cell>
        </row>
        <row r="756">
          <cell r="B756">
            <v>9872084.5279210899</v>
          </cell>
        </row>
        <row r="757">
          <cell r="B757">
            <v>9863594.5352270789</v>
          </cell>
        </row>
        <row r="758">
          <cell r="B758">
            <v>9854648.2549836282</v>
          </cell>
        </row>
        <row r="759">
          <cell r="B759">
            <v>9845128.6647693142</v>
          </cell>
        </row>
        <row r="760">
          <cell r="B760">
            <v>9834899.576086618</v>
          </cell>
        </row>
        <row r="761">
          <cell r="B761">
            <v>9823805.809364792</v>
          </cell>
        </row>
        <row r="762">
          <cell r="B762">
            <v>9811643.9377727993</v>
          </cell>
        </row>
        <row r="763">
          <cell r="B763">
            <v>9798201.9855780508</v>
          </cell>
        </row>
        <row r="764">
          <cell r="B764">
            <v>9783240.1311460733</v>
          </cell>
        </row>
        <row r="765">
          <cell r="B765">
            <v>9766461.8743211571</v>
          </cell>
        </row>
        <row r="766">
          <cell r="B766">
            <v>9747593.0699799675</v>
          </cell>
        </row>
        <row r="767">
          <cell r="B767">
            <v>9726314.0743082017</v>
          </cell>
        </row>
        <row r="768">
          <cell r="B768">
            <v>9702280.3522305861</v>
          </cell>
        </row>
        <row r="769">
          <cell r="B769">
            <v>9675210.9900478628</v>
          </cell>
        </row>
        <row r="770">
          <cell r="B770">
            <v>9644850.1779610924</v>
          </cell>
        </row>
        <row r="771">
          <cell r="B771">
            <v>9610967.8192859162</v>
          </cell>
        </row>
        <row r="772">
          <cell r="B772">
            <v>9573398.5460803267</v>
          </cell>
        </row>
        <row r="773">
          <cell r="B773">
            <v>9532003.1707670745</v>
          </cell>
        </row>
        <row r="774">
          <cell r="B774">
            <v>9486678.4956900775</v>
          </cell>
        </row>
        <row r="775">
          <cell r="B775">
            <v>9437347.7675124891</v>
          </cell>
        </row>
        <row r="776">
          <cell r="B776">
            <v>9383932.3791483678</v>
          </cell>
        </row>
        <row r="777">
          <cell r="B777">
            <v>9326399.4897318091</v>
          </cell>
        </row>
        <row r="778">
          <cell r="B778">
            <v>9264677.3779087644</v>
          </cell>
        </row>
        <row r="779">
          <cell r="B779">
            <v>9198536.8461078741</v>
          </cell>
        </row>
        <row r="780">
          <cell r="B780">
            <v>9127533.3401927669</v>
          </cell>
        </row>
        <row r="781">
          <cell r="B781">
            <v>9051008.1006685905</v>
          </cell>
        </row>
        <row r="782">
          <cell r="B782">
            <v>8968118.9684826676</v>
          </cell>
        </row>
        <row r="783">
          <cell r="B783">
            <v>8877863.8191838581</v>
          </cell>
        </row>
        <row r="784">
          <cell r="B784">
            <v>8779026.5612848848</v>
          </cell>
        </row>
        <row r="785">
          <cell r="B785">
            <v>8670245.6431640033</v>
          </cell>
        </row>
        <row r="786">
          <cell r="B786">
            <v>8550006.6765846051</v>
          </cell>
        </row>
        <row r="787">
          <cell r="B787">
            <v>8416694.9724832978</v>
          </cell>
        </row>
        <row r="788">
          <cell r="B788">
            <v>8268737.8915620139</v>
          </cell>
        </row>
        <row r="789">
          <cell r="B789">
            <v>8104983.8063575197</v>
          </cell>
        </row>
        <row r="790">
          <cell r="B790">
            <v>7924818.1213259976</v>
          </cell>
        </row>
        <row r="791">
          <cell r="B791">
            <v>7728147.9100090507</v>
          </cell>
        </row>
        <row r="792">
          <cell r="B792">
            <v>7515391.9980465015</v>
          </cell>
        </row>
        <row r="793">
          <cell r="B793">
            <v>7287269.789337798</v>
          </cell>
        </row>
        <row r="794">
          <cell r="B794">
            <v>7044093.5964675955</v>
          </cell>
        </row>
        <row r="795">
          <cell r="B795">
            <v>6785716.2433491638</v>
          </cell>
        </row>
        <row r="796">
          <cell r="B796">
            <v>6511654.7357127778</v>
          </cell>
        </row>
        <row r="797">
          <cell r="B797">
            <v>6221254.469464195</v>
          </cell>
        </row>
        <row r="798">
          <cell r="B798">
            <v>5913999.1537262974</v>
          </cell>
        </row>
        <row r="799">
          <cell r="B799">
            <v>5590160.3880665526</v>
          </cell>
        </row>
        <row r="800">
          <cell r="B800">
            <v>5250960.6360394498</v>
          </cell>
        </row>
        <row r="801">
          <cell r="B801">
            <v>4898489.9033453017</v>
          </cell>
        </row>
        <row r="802">
          <cell r="B802">
            <v>4535658.7562045157</v>
          </cell>
        </row>
        <row r="803">
          <cell r="B803">
            <v>4166075.1381139471</v>
          </cell>
        </row>
        <row r="804">
          <cell r="B804">
            <v>3793961.3067776095</v>
          </cell>
        </row>
        <row r="805">
          <cell r="B805">
            <v>3423955.2303341231</v>
          </cell>
        </row>
        <row r="806">
          <cell r="B806">
            <v>3060855.0500228805</v>
          </cell>
        </row>
        <row r="807">
          <cell r="B807">
            <v>2709358.6994984532</v>
          </cell>
        </row>
        <row r="808">
          <cell r="B808">
            <v>2372937.62978173</v>
          </cell>
        </row>
        <row r="809">
          <cell r="B809">
            <v>2055272.4692828499</v>
          </cell>
        </row>
        <row r="810">
          <cell r="B810">
            <v>1759163.1988158619</v>
          </cell>
        </row>
        <row r="811">
          <cell r="B811">
            <v>1486740.9450104365</v>
          </cell>
        </row>
        <row r="812">
          <cell r="B812">
            <v>1239485.5186685859</v>
          </cell>
        </row>
        <row r="813">
          <cell r="B813">
            <v>1018591.8464445826</v>
          </cell>
        </row>
        <row r="814">
          <cell r="B814">
            <v>824590.8433707474</v>
          </cell>
        </row>
        <row r="815">
          <cell r="B815">
            <v>657193.13003058219</v>
          </cell>
        </row>
        <row r="816">
          <cell r="B816">
            <v>513988.11822439823</v>
          </cell>
        </row>
        <row r="817">
          <cell r="B817">
            <v>393670.69558172172</v>
          </cell>
        </row>
        <row r="818">
          <cell r="B818">
            <v>295868.72265418113</v>
          </cell>
        </row>
        <row r="819">
          <cell r="B819">
            <v>217772.9898347194</v>
          </cell>
        </row>
        <row r="820">
          <cell r="B820">
            <v>156621.68097016067</v>
          </cell>
        </row>
        <row r="821">
          <cell r="B821">
            <v>109767.67862121324</v>
          </cell>
        </row>
        <row r="822">
          <cell r="B822">
            <v>74731.482120501285</v>
          </cell>
        </row>
        <row r="823">
          <cell r="B823">
            <v>49241.619809947981</v>
          </cell>
        </row>
        <row r="824">
          <cell r="B824">
            <v>31265.868015086853</v>
          </cell>
        </row>
        <row r="825">
          <cell r="B825">
            <v>18975.192766620177</v>
          </cell>
        </row>
        <row r="826">
          <cell r="B826">
            <v>10867.946781117875</v>
          </cell>
        </row>
        <row r="827">
          <cell r="B827">
            <v>5765.1088610328188</v>
          </cell>
        </row>
        <row r="828">
          <cell r="B828">
            <v>2756.0391165610445</v>
          </cell>
        </row>
        <row r="829">
          <cell r="B829">
            <v>1139.5725659938939</v>
          </cell>
        </row>
        <row r="830">
          <cell r="B830">
            <v>381.45140416026811</v>
          </cell>
        </row>
        <row r="831">
          <cell r="B831">
            <v>91.466324946569898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51">
          <cell r="B851" t="str">
            <v>S&amp;U-Q</v>
          </cell>
        </row>
        <row r="852">
          <cell r="B852">
            <v>1</v>
          </cell>
        </row>
        <row r="853">
          <cell r="B853">
            <v>125</v>
          </cell>
        </row>
        <row r="854">
          <cell r="B854">
            <v>1</v>
          </cell>
        </row>
        <row r="855">
          <cell r="B855">
            <v>126</v>
          </cell>
        </row>
        <row r="856">
          <cell r="B856">
            <v>-1</v>
          </cell>
        </row>
        <row r="857">
          <cell r="B857">
            <v>1</v>
          </cell>
        </row>
        <row r="858">
          <cell r="B858">
            <v>0</v>
          </cell>
        </row>
        <row r="859">
          <cell r="B859">
            <v>5</v>
          </cell>
        </row>
        <row r="860">
          <cell r="B860">
            <v>1</v>
          </cell>
        </row>
        <row r="861">
          <cell r="B861">
            <v>110</v>
          </cell>
        </row>
        <row r="862">
          <cell r="B862">
            <v>2</v>
          </cell>
        </row>
        <row r="863">
          <cell r="B863">
            <v>10000000</v>
          </cell>
        </row>
        <row r="864">
          <cell r="B864">
            <v>10000000</v>
          </cell>
        </row>
        <row r="865">
          <cell r="B865">
            <v>10000000</v>
          </cell>
        </row>
        <row r="866">
          <cell r="B866">
            <v>10000000</v>
          </cell>
        </row>
        <row r="867">
          <cell r="B867">
            <v>10000000</v>
          </cell>
        </row>
        <row r="868">
          <cell r="B868">
            <v>9998290</v>
          </cell>
        </row>
        <row r="869">
          <cell r="B869">
            <v>9996890.2393999994</v>
          </cell>
        </row>
        <row r="870">
          <cell r="B870">
            <v>9995710.60635175</v>
          </cell>
        </row>
        <row r="871">
          <cell r="B871">
            <v>9994671.0524486899</v>
          </cell>
        </row>
        <row r="872">
          <cell r="B872">
            <v>9993701.5693566017</v>
          </cell>
        </row>
        <row r="873">
          <cell r="B873">
            <v>9992742.1740059443</v>
          </cell>
        </row>
        <row r="874">
          <cell r="B874">
            <v>9991702.9288198482</v>
          </cell>
        </row>
        <row r="875">
          <cell r="B875">
            <v>9990573.8663888909</v>
          </cell>
        </row>
        <row r="876">
          <cell r="B876">
            <v>9989365.0069510583</v>
          </cell>
        </row>
        <row r="877">
          <cell r="B877">
            <v>9988056.4001351483</v>
          </cell>
        </row>
        <row r="878">
          <cell r="B878">
            <v>9986658.0722391289</v>
          </cell>
        </row>
        <row r="879">
          <cell r="B879">
            <v>9985170.0601863656</v>
          </cell>
        </row>
        <row r="880">
          <cell r="B880">
            <v>9983582.4181467965</v>
          </cell>
        </row>
        <row r="881">
          <cell r="B881">
            <v>9981905.176300548</v>
          </cell>
        </row>
        <row r="882">
          <cell r="B882">
            <v>9980118.4152739905</v>
          </cell>
        </row>
        <row r="883">
          <cell r="B883">
            <v>9978232.1728935037</v>
          </cell>
        </row>
        <row r="884">
          <cell r="B884">
            <v>9976226.5482267514</v>
          </cell>
        </row>
        <row r="885">
          <cell r="B885">
            <v>9974111.5881985277</v>
          </cell>
        </row>
        <row r="886">
          <cell r="B886">
            <v>9971867.4130911827</v>
          </cell>
        </row>
        <row r="887">
          <cell r="B887">
            <v>9969494.1086468678</v>
          </cell>
        </row>
        <row r="888">
          <cell r="B888">
            <v>9966971.8266373798</v>
          </cell>
        </row>
        <row r="889">
          <cell r="B889">
            <v>9964300.6781878397</v>
          </cell>
        </row>
        <row r="890">
          <cell r="B890">
            <v>9961480.7810959127</v>
          </cell>
        </row>
        <row r="891">
          <cell r="B891">
            <v>9958482.3753808029</v>
          </cell>
        </row>
        <row r="892">
          <cell r="B892">
            <v>9955295.6610206813</v>
          </cell>
        </row>
        <row r="893">
          <cell r="B893">
            <v>9951890.9499046132</v>
          </cell>
        </row>
        <row r="894">
          <cell r="B894">
            <v>9948268.4615988471</v>
          </cell>
        </row>
        <row r="895">
          <cell r="B895">
            <v>9944408.533435747</v>
          </cell>
        </row>
        <row r="896">
          <cell r="B896">
            <v>9940291.5483029038</v>
          </cell>
        </row>
        <row r="897">
          <cell r="B897">
            <v>9935887.9991470054</v>
          </cell>
        </row>
        <row r="898">
          <cell r="B898">
            <v>9931158.516459411</v>
          </cell>
        </row>
        <row r="899">
          <cell r="B899">
            <v>9926173.0748841483</v>
          </cell>
        </row>
        <row r="900">
          <cell r="B900">
            <v>9920862.572289085</v>
          </cell>
        </row>
        <row r="901">
          <cell r="B901">
            <v>9915177.9180351626</v>
          </cell>
        </row>
        <row r="902">
          <cell r="B902">
            <v>9909060.2532597352</v>
          </cell>
        </row>
        <row r="903">
          <cell r="B903">
            <v>9902470.728191318</v>
          </cell>
        </row>
        <row r="904">
          <cell r="B904">
            <v>9895380.5591499321</v>
          </cell>
        </row>
        <row r="905">
          <cell r="B905">
            <v>9887711.6392165907</v>
          </cell>
        </row>
        <row r="906">
          <cell r="B906">
            <v>9879396.0737280101</v>
          </cell>
        </row>
        <row r="907">
          <cell r="B907">
            <v>9870316.9087362532</v>
          </cell>
        </row>
        <row r="908">
          <cell r="B908">
            <v>9860347.8886584304</v>
          </cell>
        </row>
        <row r="909">
          <cell r="B909">
            <v>9849333.880066799</v>
          </cell>
        </row>
        <row r="910">
          <cell r="B910">
            <v>9837150.2540571559</v>
          </cell>
        </row>
        <row r="911">
          <cell r="B911">
            <v>9823712.7068101149</v>
          </cell>
        </row>
        <row r="912">
          <cell r="B912">
            <v>9808928.0191863663</v>
          </cell>
        </row>
        <row r="913">
          <cell r="B913">
            <v>9792772.7147387676</v>
          </cell>
        </row>
        <row r="914">
          <cell r="B914">
            <v>9775214.2732612398</v>
          </cell>
        </row>
        <row r="915">
          <cell r="B915">
            <v>9756172.1558569279</v>
          </cell>
        </row>
        <row r="916">
          <cell r="B916">
            <v>9735498.8270586673</v>
          </cell>
        </row>
        <row r="917">
          <cell r="B917">
            <v>9712961.1472740266</v>
          </cell>
        </row>
        <row r="918">
          <cell r="B918">
            <v>9688280.5129988026</v>
          </cell>
        </row>
        <row r="919">
          <cell r="B919">
            <v>9661124.2627208661</v>
          </cell>
        </row>
        <row r="920">
          <cell r="B920">
            <v>9631145.7941336427</v>
          </cell>
        </row>
        <row r="921">
          <cell r="B921">
            <v>9597995.3903102353</v>
          </cell>
        </row>
        <row r="922">
          <cell r="B922">
            <v>9561321.4499238599</v>
          </cell>
        </row>
        <row r="923">
          <cell r="B923">
            <v>9520771.8856547326</v>
          </cell>
        </row>
        <row r="924">
          <cell r="B924">
            <v>9476005.2162483837</v>
          </cell>
        </row>
        <row r="925">
          <cell r="B925">
            <v>9426635.2290717289</v>
          </cell>
        </row>
        <row r="926">
          <cell r="B926">
            <v>9372252.9704352133</v>
          </cell>
        </row>
        <row r="927">
          <cell r="B927">
            <v>9312411.1352189854</v>
          </cell>
        </row>
        <row r="928">
          <cell r="B928">
            <v>9246628.2629597988</v>
          </cell>
        </row>
        <row r="929">
          <cell r="B929">
            <v>9174347.3698282428</v>
          </cell>
        </row>
        <row r="930">
          <cell r="B930">
            <v>9094704.8603107631</v>
          </cell>
        </row>
        <row r="931">
          <cell r="B931">
            <v>9006468.0337560289</v>
          </cell>
        </row>
        <row r="932">
          <cell r="B932">
            <v>8908108.3963593803</v>
          </cell>
        </row>
        <row r="933">
          <cell r="B933">
            <v>8797781.4738704693</v>
          </cell>
        </row>
        <row r="934">
          <cell r="B934">
            <v>8673486.4172076266</v>
          </cell>
        </row>
        <row r="935">
          <cell r="B935">
            <v>8533331.5501919687</v>
          </cell>
        </row>
        <row r="936">
          <cell r="B936">
            <v>8375627.049812871</v>
          </cell>
        </row>
        <row r="937">
          <cell r="B937">
            <v>8198976.6997052683</v>
          </cell>
        </row>
        <row r="938">
          <cell r="B938">
            <v>8002266.8507259395</v>
          </cell>
        </row>
        <row r="939">
          <cell r="B939">
            <v>7784733.2286558058</v>
          </cell>
        </row>
        <row r="940">
          <cell r="B940">
            <v>7545959.8910664748</v>
          </cell>
        </row>
        <row r="941">
          <cell r="B941">
            <v>7285933.6591802146</v>
          </cell>
        </row>
        <row r="942">
          <cell r="B942">
            <v>7005068.2025524769</v>
          </cell>
        </row>
        <row r="943">
          <cell r="B943">
            <v>6704235.5485938611</v>
          </cell>
        </row>
        <row r="944">
          <cell r="B944">
            <v>6384745.2035256205</v>
          </cell>
        </row>
        <row r="945">
          <cell r="B945">
            <v>6048326.594006652</v>
          </cell>
        </row>
        <row r="946">
          <cell r="B946">
            <v>5697094.2203660915</v>
          </cell>
        </row>
        <row r="947">
          <cell r="B947">
            <v>5333579.7294471925</v>
          </cell>
        </row>
        <row r="948">
          <cell r="B948">
            <v>4960666.5019237036</v>
          </cell>
        </row>
        <row r="949">
          <cell r="B949">
            <v>4580828.2678714059</v>
          </cell>
        </row>
        <row r="950">
          <cell r="B950">
            <v>4196634.2010450307</v>
          </cell>
        </row>
        <row r="951">
          <cell r="B951">
            <v>3810816.6357719558</v>
          </cell>
        </row>
        <row r="952">
          <cell r="B952">
            <v>3424575.126469925</v>
          </cell>
        </row>
        <row r="953">
          <cell r="B953">
            <v>3041878.8560869107</v>
          </cell>
        </row>
        <row r="954">
          <cell r="B954">
            <v>2667496.5739951581</v>
          </cell>
        </row>
        <row r="955">
          <cell r="B955">
            <v>2305704.0136641948</v>
          </cell>
        </row>
        <row r="956">
          <cell r="B956">
            <v>1960823.7244123456</v>
          </cell>
        </row>
        <row r="957">
          <cell r="B957">
            <v>1637085.8450406941</v>
          </cell>
        </row>
        <row r="958">
          <cell r="B958">
            <v>1338450.2822742157</v>
          </cell>
        </row>
        <row r="959">
          <cell r="B959">
            <v>1068408.5686734167</v>
          </cell>
        </row>
        <row r="960">
          <cell r="B960">
            <v>831175.92485946533</v>
          </cell>
        </row>
        <row r="961">
          <cell r="B961">
            <v>628452.94796216663</v>
          </cell>
        </row>
        <row r="962">
          <cell r="B962">
            <v>459911.29411293298</v>
          </cell>
        </row>
        <row r="963">
          <cell r="B963">
            <v>324151.45893761865</v>
          </cell>
        </row>
        <row r="964">
          <cell r="B964">
            <v>218729.30070463163</v>
          </cell>
        </row>
        <row r="965">
          <cell r="B965">
            <v>140228.01086964144</v>
          </cell>
        </row>
        <row r="966">
          <cell r="B966">
            <v>84719.874590980835</v>
          </cell>
        </row>
        <row r="967">
          <cell r="B967">
            <v>47582.070365278472</v>
          </cell>
        </row>
        <row r="968">
          <cell r="B968">
            <v>24370.775127969788</v>
          </cell>
        </row>
        <row r="969">
          <cell r="B969">
            <v>11067.110176462873</v>
          </cell>
        </row>
        <row r="970">
          <cell r="B970">
            <v>4268.4847910701419</v>
          </cell>
        </row>
        <row r="971">
          <cell r="B971">
            <v>1302.3830055121578</v>
          </cell>
        </row>
        <row r="972">
          <cell r="B972">
            <v>274.18548461845251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LAN-INFO"/>
      <sheetName val="SCH1"/>
      <sheetName val="SCH2"/>
      <sheetName val="SCH3"/>
      <sheetName val="SCH4"/>
      <sheetName val="SCH5"/>
      <sheetName val="SCH6"/>
      <sheetName val="INT GEN"/>
      <sheetName val="169-INPUT"/>
      <sheetName val="168-INPUT"/>
      <sheetName val="INV"/>
      <sheetName val="FITB1"/>
      <sheetName val="FITB2"/>
      <sheetName val="FITB3"/>
      <sheetName val="AFUDC"/>
      <sheetName val="AFUDC-TAX"/>
      <sheetName val="Prop&amp;GrossRec"/>
      <sheetName val="ROR"/>
      <sheetName val="CAP VS RB"/>
      <sheetName val="CAP STRUCT"/>
      <sheetName val="Bonds "/>
      <sheetName val="Preferred"/>
      <sheetName val="Sinking Funds"/>
      <sheetName val="DEF PROJ"/>
      <sheetName val="INCSTATE"/>
      <sheetName val="WATERSALES"/>
      <sheetName val="329"/>
      <sheetName val="oldtd31"/>
      <sheetName val="TD31"/>
      <sheetName val="SUMMARY"/>
      <sheetName val="KC_DETAILS"/>
      <sheetName val="EC - INPUT"/>
      <sheetName val="Revenues"/>
      <sheetName val="TAX CALC"/>
      <sheetName val="Module1"/>
      <sheetName val="Module2"/>
      <sheetName val="Module3"/>
      <sheetName val="Module4"/>
      <sheetName val="Lookup Table"/>
      <sheetName val="main"/>
      <sheetName val="TPACT"/>
      <sheetName val="INT_GEN"/>
      <sheetName val="CAP_VS_RB"/>
      <sheetName val="CAP_STRUCT"/>
      <sheetName val="Bonds_"/>
      <sheetName val="Sinking_Funds"/>
      <sheetName val="DEF_PROJ"/>
      <sheetName val="EC_-_INPUT"/>
      <sheetName val="TAX_CALC"/>
      <sheetName val="Lookup_Table"/>
      <sheetName val="Payments"/>
    </sheetNames>
    <sheetDataSet>
      <sheetData sheetId="0" refreshError="1"/>
      <sheetData sheetId="1" refreshError="1">
        <row r="4">
          <cell r="C4" t="str">
            <v>Bluefield Valley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names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TOC"/>
      <sheetName val="ValSummary"/>
      <sheetName val="Cons Title"/>
      <sheetName val="Consolidated Model"/>
      <sheetName val="Net Debt"/>
      <sheetName val="Core Title"/>
      <sheetName val="Core Model"/>
      <sheetName val="Core DCF"/>
      <sheetName val="Bolt-on Title"/>
      <sheetName val="Bolt-on Model"/>
      <sheetName val="Bolt-on DCF"/>
      <sheetName val="Cerb Title"/>
      <sheetName val="Cerberus"/>
      <sheetName val="Cerberus DCF "/>
      <sheetName val="O&amp;M Title"/>
      <sheetName val="O&amp;M"/>
      <sheetName val="Sapphire"/>
      <sheetName val="Sapphire DCF"/>
      <sheetName val="AccDil Title"/>
      <sheetName val="Accretion-Dilution"/>
      <sheetName val="AccDil Out1"/>
      <sheetName val="AccDil Out2"/>
      <sheetName val="AccDil Out3"/>
      <sheetName val="ROCE"/>
      <sheetName val="IRR 2003"/>
      <sheetName val="Net Debt Reconc"/>
      <sheetName val="AccD塅䕃⹌塅Et2"/>
      <sheetName val="塅䕃⹌塅El Out2"/>
      <sheetName val="DIAMOND"/>
      <sheetName val="Raw-Hyp"/>
      <sheetName val="Input"/>
      <sheetName val="CalculationR&amp;R"/>
      <sheetName val="Cons_Title"/>
      <sheetName val="Consolidated_Model"/>
      <sheetName val="Net_Debt"/>
      <sheetName val="Core_Title"/>
      <sheetName val="Core_Model"/>
      <sheetName val="Core_DCF"/>
      <sheetName val="Bolt-on_Title"/>
      <sheetName val="Bolt-on_Model"/>
      <sheetName val="Bolt-on_DCF"/>
      <sheetName val="Cerb_Title"/>
      <sheetName val="Cerberus_DCF_"/>
      <sheetName val="O&amp;M_Title"/>
      <sheetName val="Sapphire_DCF"/>
      <sheetName val="AccDil_Title"/>
      <sheetName val="AccDil_Out1"/>
      <sheetName val="AccDil_Out2"/>
      <sheetName val="AccDil_Out3"/>
      <sheetName val="IRR_2003"/>
      <sheetName val="Net_Debt_Reconc"/>
      <sheetName val="塅䕃⹌塅El_Out2"/>
      <sheetName val="Assumptions"/>
      <sheetName val="BudgetYr1"/>
      <sheetName val="Master Sheet"/>
      <sheetName val="TARGET BONUS "/>
      <sheetName val="LTI"/>
    </sheetNames>
    <sheetDataSet>
      <sheetData sheetId="0">
        <row r="25">
          <cell r="B25">
            <v>100.51612</v>
          </cell>
        </row>
      </sheetData>
      <sheetData sheetId="1"/>
      <sheetData sheetId="2" refreshError="1">
        <row r="25">
          <cell r="B25">
            <v>100.51612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Format"/>
      <sheetName val="Journal Entry"/>
      <sheetName val="AWK Cashbook 11.29"/>
      <sheetName val="em"/>
      <sheetName val="2002 Tax Adj 12-9-05"/>
      <sheetName val="Tax allocation 3-21-06"/>
      <sheetName val="AWK Cashbook (2)"/>
      <sheetName val="AWK Cashbook 10.26"/>
      <sheetName val="AWK Cashbook"/>
      <sheetName val="082806 refinance"/>
      <sheetName val="2002 Tax Adj"/>
      <sheetName val="AWKedit"/>
      <sheetName val="je2017"/>
      <sheetName val="Macro"/>
      <sheetName val="Val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L Data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 Exh 1 (C)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DE TB"/>
      <sheetName val="BS"/>
      <sheetName val="IS"/>
      <sheetName val="CashFlow"/>
      <sheetName val="WCF"/>
      <sheetName val="Cap"/>
      <sheetName val="Equity"/>
      <sheetName val="Note C"/>
      <sheetName val="Note G"/>
      <sheetName val="Note H"/>
      <sheetName val="Note K"/>
      <sheetName val="Note L"/>
      <sheetName val="Note M"/>
      <sheetName val="Reg Assets"/>
      <sheetName val="Retained Earnings"/>
      <sheetName val="2005 top side entries"/>
      <sheetName val="2005 PWC SUD"/>
      <sheetName val="2004 top side entries"/>
      <sheetName val="Regressions"/>
      <sheetName val="JDE_TB"/>
      <sheetName val="Note_C"/>
      <sheetName val="Note_G"/>
      <sheetName val="Note_H"/>
      <sheetName val="Note_K"/>
      <sheetName val="Note_L"/>
      <sheetName val="Note_M"/>
      <sheetName val="Reg_Assets"/>
      <sheetName val="Retained_Earnings"/>
      <sheetName val="2005_top_side_entries"/>
      <sheetName val="2005_PWC_SUD"/>
      <sheetName val="2004_top_side_entries"/>
      <sheetName val="Raw-Hyp"/>
      <sheetName val="Op Revenue"/>
      <sheetName val="Tax allocation 3-21-06"/>
      <sheetName val="Income Taxes"/>
      <sheetName val="ValSummary"/>
      <sheetName val="CalculationR&amp;R"/>
      <sheetName val="People"/>
      <sheetName val="Sys9 Forms"/>
      <sheetName val="2005 Annual Report Financials-M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39.979999999999997</v>
          </cell>
          <cell r="D2">
            <v>43.9</v>
          </cell>
          <cell r="E2">
            <v>32.369999999999997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34.799999999999997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17.850000000000001</v>
          </cell>
          <cell r="R2">
            <v>33.369999999999997</v>
          </cell>
        </row>
        <row r="3">
          <cell r="C3">
            <v>40.450000000000003</v>
          </cell>
          <cell r="D3">
            <v>44.66</v>
          </cell>
          <cell r="E3">
            <v>32.43</v>
          </cell>
          <cell r="F3">
            <v>25.68</v>
          </cell>
          <cell r="G3">
            <v>32.200000000000003</v>
          </cell>
          <cell r="H3">
            <v>56.15</v>
          </cell>
          <cell r="I3">
            <v>19.97</v>
          </cell>
          <cell r="J3">
            <v>38.82</v>
          </cell>
          <cell r="K3">
            <v>34.840000000000003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17.989999999999998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17.850000000000001</v>
          </cell>
          <cell r="R4">
            <v>34.229999999999997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39.299999999999997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35.520000000000003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64.739999999999995</v>
          </cell>
          <cell r="Q6">
            <v>18.02</v>
          </cell>
          <cell r="R6">
            <v>34.369999999999997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17.940000000000001</v>
          </cell>
          <cell r="R7">
            <v>34.299999999999997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38.590000000000003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38.159999999999997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20.329999999999998</v>
          </cell>
          <cell r="J10">
            <v>37.94</v>
          </cell>
          <cell r="K10">
            <v>34.270000000000003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33.979999999999997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17.649999999999999</v>
          </cell>
          <cell r="R11">
            <v>33.18</v>
          </cell>
        </row>
        <row r="12">
          <cell r="C12">
            <v>40.590000000000003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34.380000000000003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64.510000000000005</v>
          </cell>
          <cell r="Q12">
            <v>17.850000000000001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32.340000000000003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40.299999999999997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34.409999999999997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34.659999999999997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40.340000000000003</v>
          </cell>
          <cell r="D16">
            <v>43.15</v>
          </cell>
          <cell r="E16">
            <v>31.64</v>
          </cell>
          <cell r="F16">
            <v>25.63</v>
          </cell>
          <cell r="G16">
            <v>32.619999999999997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33.590000000000003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32.299999999999997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19.649999999999999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17.329999999999998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33.409999999999997</v>
          </cell>
        </row>
        <row r="20">
          <cell r="C20">
            <v>40.049999999999997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34.369999999999997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33.369999999999997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38.229999999999997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40.869999999999997</v>
          </cell>
          <cell r="D22">
            <v>42.98</v>
          </cell>
          <cell r="E22">
            <v>32.090000000000003</v>
          </cell>
          <cell r="F22">
            <v>25.46</v>
          </cell>
          <cell r="G22">
            <v>33.369999999999997</v>
          </cell>
          <cell r="H22">
            <v>54.78</v>
          </cell>
          <cell r="I22">
            <v>20.010000000000002</v>
          </cell>
          <cell r="J22">
            <v>38.369999999999997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20.170000000000002</v>
          </cell>
          <cell r="J23">
            <v>38.89</v>
          </cell>
          <cell r="K23">
            <v>35.549999999999997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17.489999999999998</v>
          </cell>
          <cell r="R23">
            <v>34.619999999999997</v>
          </cell>
        </row>
        <row r="24">
          <cell r="C24">
            <v>41.68</v>
          </cell>
          <cell r="D24">
            <v>43.45</v>
          </cell>
          <cell r="E24">
            <v>32.409999999999997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34.950000000000003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35.200000000000003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20.350000000000001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39.119999999999997</v>
          </cell>
          <cell r="K27">
            <v>35.340000000000003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34.869999999999997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33.630000000000003</v>
          </cell>
          <cell r="H28">
            <v>54.82</v>
          </cell>
          <cell r="I28">
            <v>20.21</v>
          </cell>
          <cell r="J28">
            <v>38.85</v>
          </cell>
          <cell r="K28">
            <v>35.229999999999997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34.729999999999997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20.399999999999999</v>
          </cell>
          <cell r="J29">
            <v>39.090000000000003</v>
          </cell>
          <cell r="K29">
            <v>35.450000000000003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34.880000000000003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20.420000000000002</v>
          </cell>
          <cell r="J30">
            <v>38.979999999999997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34.659999999999997</v>
          </cell>
        </row>
        <row r="31">
          <cell r="C31">
            <v>40.869999999999997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20.170000000000002</v>
          </cell>
          <cell r="J31">
            <v>38.840000000000003</v>
          </cell>
          <cell r="K31">
            <v>34.869999999999997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34.450000000000003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</row>
        <row r="33">
          <cell r="C33">
            <v>40.826999999999998</v>
          </cell>
          <cell r="D33">
            <v>43.705000000000005</v>
          </cell>
          <cell r="E33">
            <v>32.081666666666671</v>
          </cell>
          <cell r="F33">
            <v>25.71166666666668</v>
          </cell>
          <cell r="G33">
            <v>32.993333333333332</v>
          </cell>
          <cell r="H33">
            <v>55.308</v>
          </cell>
          <cell r="I33">
            <v>20.135666666666665</v>
          </cell>
          <cell r="J33">
            <v>38.480666666666664</v>
          </cell>
          <cell r="K33">
            <v>34.923333333333332</v>
          </cell>
          <cell r="L33">
            <v>43.279999999999994</v>
          </cell>
          <cell r="M33">
            <v>27.445999999999991</v>
          </cell>
          <cell r="N33">
            <v>30.346333333333337</v>
          </cell>
          <cell r="O33">
            <v>45.246666666666655</v>
          </cell>
          <cell r="P33">
            <v>62.524666666666675</v>
          </cell>
          <cell r="Q33">
            <v>17.612333333333332</v>
          </cell>
          <cell r="R33">
            <v>34.060666666666663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ualty Data"/>
      <sheetName val="Property Data"/>
      <sheetName val="Casualty_Data"/>
      <sheetName val="Property_Data"/>
      <sheetName val="subcatlist"/>
      <sheetName val="BS"/>
      <sheetName val="ValSummary"/>
      <sheetName val="Labor wks"/>
      <sheetName val="Vehicle Input wks"/>
      <sheetName val="Casualty_Data1"/>
      <sheetName val="Property_Data1"/>
      <sheetName val="Consumo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O"/>
      <sheetName val="TPACT"/>
      <sheetName val="Projection"/>
      <sheetName val="Lookups"/>
      <sheetName val="Output"/>
      <sheetName val="Casualty Data"/>
      <sheetName val="Summary"/>
      <sheetName val="CONTROL"/>
      <sheetName val="All Co's"/>
      <sheetName val="ValSummary"/>
      <sheetName val="subcatlist"/>
      <sheetName val="CF"/>
      <sheetName val="BS"/>
      <sheetName val="CostCentersEPI"/>
      <sheetName val="TB-EPI"/>
      <sheetName val="Casualty_Data"/>
      <sheetName val="RecItemList"/>
      <sheetName val="Consumos"/>
    </sheetNames>
    <sheetDataSet>
      <sheetData sheetId="0">
        <row r="2">
          <cell r="K2">
            <v>1</v>
          </cell>
        </row>
      </sheetData>
      <sheetData sheetId="1" refreshError="1">
        <row r="2">
          <cell r="K2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O"/>
      <sheetName val="TPACT"/>
      <sheetName val="Projection"/>
      <sheetName val="Lookups"/>
      <sheetName val="Output"/>
      <sheetName val="Casualty Data"/>
      <sheetName val="General"/>
      <sheetName val="subcatlist"/>
    </sheetNames>
    <sheetDataSet>
      <sheetData sheetId="0">
        <row r="3">
          <cell r="C3">
            <v>38353</v>
          </cell>
        </row>
      </sheetData>
      <sheetData sheetId="1" refreshError="1">
        <row r="3">
          <cell r="C3">
            <v>38353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WO&amp;Proj06"/>
      <sheetName val="WO&amp;Proj07"/>
      <sheetName val="ExportToProj"/>
      <sheetName val="All Costs"/>
      <sheetName val="SumForMoEndNoChng"/>
      <sheetName val="IL OF CarryOver"/>
      <sheetName val="Play"/>
      <sheetName val="Sheet2"/>
      <sheetName val="Sheet3"/>
      <sheetName val="All_Costs"/>
      <sheetName val="IL_OF_CarryOver"/>
      <sheetName val="IO"/>
      <sheetName val="Modified Name"/>
      <sheetName val="BS"/>
      <sheetName val="All Co's"/>
    </sheetNames>
    <sheetDataSet>
      <sheetData sheetId="0">
        <row r="1">
          <cell r="A1" t="str">
            <v>Task Order #</v>
          </cell>
        </row>
      </sheetData>
      <sheetData sheetId="1" refreshError="1">
        <row r="1">
          <cell r="A1" t="str">
            <v>Task Order #</v>
          </cell>
          <cell r="B1" t="str">
            <v>Tank</v>
          </cell>
        </row>
        <row r="2">
          <cell r="A2">
            <v>414020</v>
          </cell>
          <cell r="B2" t="str">
            <v>Tolono Rehab</v>
          </cell>
        </row>
        <row r="3">
          <cell r="B3" t="str">
            <v>Urbana Reservior Rehab</v>
          </cell>
        </row>
        <row r="4">
          <cell r="A4">
            <v>50120201</v>
          </cell>
          <cell r="B4" t="str">
            <v>Surge #1 - DELETE</v>
          </cell>
        </row>
        <row r="5">
          <cell r="A5">
            <v>416617</v>
          </cell>
          <cell r="B5" t="str">
            <v>Clearwell</v>
          </cell>
        </row>
        <row r="6">
          <cell r="A6">
            <v>50120152</v>
          </cell>
          <cell r="B6" t="str">
            <v>Bluff Overflow Improvement</v>
          </cell>
        </row>
        <row r="7">
          <cell r="A7">
            <v>50120153</v>
          </cell>
          <cell r="B7" t="str">
            <v>Eagle Height Overflow Improvement</v>
          </cell>
        </row>
        <row r="8">
          <cell r="A8">
            <v>50120154</v>
          </cell>
          <cell r="B8" t="str">
            <v>Galbraith Elevated Overflow Improvement</v>
          </cell>
        </row>
        <row r="9">
          <cell r="A9">
            <v>50120155</v>
          </cell>
          <cell r="B9" t="str">
            <v>Galbraith Standpipe Overflow Improvement</v>
          </cell>
        </row>
        <row r="10">
          <cell r="A10">
            <v>50120155</v>
          </cell>
          <cell r="B10" t="str">
            <v>Galbraith Standpipe Overflow Improvement</v>
          </cell>
        </row>
        <row r="11">
          <cell r="A11">
            <v>50104574</v>
          </cell>
          <cell r="B11" t="str">
            <v>60th St. Elevated Interior</v>
          </cell>
        </row>
        <row r="12">
          <cell r="A12">
            <v>50119197</v>
          </cell>
          <cell r="B12" t="str">
            <v>60th St. Elevated Interior</v>
          </cell>
        </row>
        <row r="13">
          <cell r="A13">
            <v>50120156</v>
          </cell>
          <cell r="B13" t="str">
            <v>Bettendorf Overflow Improvement</v>
          </cell>
        </row>
        <row r="14">
          <cell r="A14">
            <v>50120157</v>
          </cell>
          <cell r="B14" t="str">
            <v>Fairgrounds Overflow Improvement</v>
          </cell>
        </row>
        <row r="15">
          <cell r="A15">
            <v>50120158</v>
          </cell>
          <cell r="B15" t="str">
            <v>Harrison St. Overflow Improvement</v>
          </cell>
        </row>
        <row r="16">
          <cell r="A16">
            <v>50120160</v>
          </cell>
          <cell r="B16" t="str">
            <v>Leclaire Overflow Improvement</v>
          </cell>
        </row>
        <row r="17">
          <cell r="A17">
            <v>50120271</v>
          </cell>
          <cell r="B17" t="str">
            <v>Ripley</v>
          </cell>
        </row>
        <row r="18">
          <cell r="A18">
            <v>50120162</v>
          </cell>
          <cell r="B18" t="str">
            <v>Cardinal Street</v>
          </cell>
        </row>
        <row r="19">
          <cell r="A19">
            <v>50120164</v>
          </cell>
          <cell r="B19" t="str">
            <v>Harold Street</v>
          </cell>
        </row>
        <row r="20">
          <cell r="A20">
            <v>50120165</v>
          </cell>
          <cell r="B20" t="str">
            <v>Principia #1</v>
          </cell>
        </row>
        <row r="21">
          <cell r="A21">
            <v>50120167</v>
          </cell>
          <cell r="B21" t="str">
            <v>Principia #2</v>
          </cell>
        </row>
        <row r="22">
          <cell r="A22">
            <v>50119381</v>
          </cell>
          <cell r="B22" t="str">
            <v>Rehab Godfrey Tank</v>
          </cell>
        </row>
        <row r="23">
          <cell r="A23">
            <v>50119199</v>
          </cell>
          <cell r="B23" t="str">
            <v>Rehab Godfrey Tank</v>
          </cell>
        </row>
        <row r="24">
          <cell r="A24">
            <v>50120168</v>
          </cell>
          <cell r="B24" t="str">
            <v>22nd Street Elevated</v>
          </cell>
        </row>
        <row r="25">
          <cell r="A25">
            <v>50120169</v>
          </cell>
          <cell r="B25" t="str">
            <v>Neil Street #1 Ladder</v>
          </cell>
        </row>
        <row r="26">
          <cell r="A26">
            <v>50120170</v>
          </cell>
          <cell r="B26" t="str">
            <v>Neil Street #2 Ladder</v>
          </cell>
        </row>
        <row r="27">
          <cell r="A27">
            <v>50120171</v>
          </cell>
          <cell r="B27" t="str">
            <v>Champaign Standpipe</v>
          </cell>
        </row>
        <row r="28">
          <cell r="A28">
            <v>50120170</v>
          </cell>
          <cell r="B28" t="str">
            <v>Neil St. Reservoir #2</v>
          </cell>
        </row>
        <row r="29">
          <cell r="A29">
            <v>50108012</v>
          </cell>
          <cell r="B29" t="str">
            <v>Rehab St. Joseph Tank</v>
          </cell>
        </row>
        <row r="30">
          <cell r="A30">
            <v>50119201</v>
          </cell>
          <cell r="B30" t="str">
            <v>Rehab St. Joseph Tank</v>
          </cell>
        </row>
        <row r="31">
          <cell r="A31">
            <v>50120172</v>
          </cell>
          <cell r="B31" t="str">
            <v>Tolono</v>
          </cell>
        </row>
        <row r="32">
          <cell r="A32">
            <v>50120173</v>
          </cell>
          <cell r="B32" t="str">
            <v>Urbana Reservoir</v>
          </cell>
        </row>
        <row r="33">
          <cell r="A33">
            <v>50120176</v>
          </cell>
          <cell r="B33" t="str">
            <v>Arrowhead Well #1 Tank B</v>
          </cell>
        </row>
        <row r="34">
          <cell r="A34">
            <v>50120177</v>
          </cell>
          <cell r="B34" t="str">
            <v>Chicago Suburban #4 Tank B</v>
          </cell>
        </row>
        <row r="35">
          <cell r="A35">
            <v>50120178</v>
          </cell>
          <cell r="B35" t="str">
            <v>Country Club #1 Tank A</v>
          </cell>
        </row>
        <row r="36">
          <cell r="A36">
            <v>50120180</v>
          </cell>
          <cell r="B36" t="str">
            <v>Dupage Tank A</v>
          </cell>
        </row>
        <row r="37">
          <cell r="A37">
            <v>50120186</v>
          </cell>
          <cell r="B37" t="str">
            <v>Valley View #1 Tank A</v>
          </cell>
        </row>
        <row r="38">
          <cell r="A38">
            <v>50120187</v>
          </cell>
          <cell r="B38" t="str">
            <v>Valley View #1 Tank C</v>
          </cell>
        </row>
        <row r="39">
          <cell r="A39">
            <v>50120189</v>
          </cell>
          <cell r="B39" t="str">
            <v>Waycinden</v>
          </cell>
        </row>
        <row r="40">
          <cell r="A40">
            <v>50120191</v>
          </cell>
          <cell r="B40" t="str">
            <v>West Suburban #12 Tank E</v>
          </cell>
        </row>
        <row r="41">
          <cell r="A41">
            <v>50120194</v>
          </cell>
          <cell r="B41" t="str">
            <v>WSU Bolingbrook Ground</v>
          </cell>
        </row>
        <row r="42">
          <cell r="A42">
            <v>50120174</v>
          </cell>
          <cell r="B42" t="str">
            <v>Arbury Well #1 Tank A</v>
          </cell>
        </row>
        <row r="43">
          <cell r="A43">
            <v>50120175</v>
          </cell>
          <cell r="B43" t="str">
            <v>Arrowhead Well #1 Tank A</v>
          </cell>
        </row>
        <row r="44">
          <cell r="A44">
            <v>50120179</v>
          </cell>
          <cell r="B44" t="str">
            <v>Derby Meadows #5 Tank A</v>
          </cell>
        </row>
        <row r="45">
          <cell r="A45">
            <v>50120181</v>
          </cell>
          <cell r="B45" t="str">
            <v>Dupage Tank B</v>
          </cell>
        </row>
        <row r="46">
          <cell r="A46">
            <v>50120182</v>
          </cell>
          <cell r="B46" t="str">
            <v>Fernway Tank A</v>
          </cell>
        </row>
        <row r="47">
          <cell r="A47">
            <v>50120183</v>
          </cell>
          <cell r="B47" t="str">
            <v>North Janes Bolingbrook</v>
          </cell>
        </row>
        <row r="48">
          <cell r="A48">
            <v>50111770</v>
          </cell>
          <cell r="B48" t="str">
            <v>Rehab East Boughton</v>
          </cell>
        </row>
        <row r="49">
          <cell r="A49">
            <v>50120184</v>
          </cell>
          <cell r="B49" t="str">
            <v>South Janes Bolingbrook</v>
          </cell>
        </row>
        <row r="50">
          <cell r="A50">
            <v>50120185</v>
          </cell>
          <cell r="B50" t="str">
            <v>Terra Cotta</v>
          </cell>
        </row>
        <row r="51">
          <cell r="A51">
            <v>50120188</v>
          </cell>
          <cell r="B51" t="str">
            <v>Valley View #4 Tank B</v>
          </cell>
        </row>
        <row r="52">
          <cell r="A52">
            <v>50120190</v>
          </cell>
          <cell r="B52" t="str">
            <v>West Boughton</v>
          </cell>
        </row>
        <row r="53">
          <cell r="A53">
            <v>50120192</v>
          </cell>
          <cell r="B53" t="str">
            <v>West Suburban #8 Tank B</v>
          </cell>
        </row>
        <row r="54">
          <cell r="A54">
            <v>50120193</v>
          </cell>
          <cell r="B54" t="str">
            <v>West Suburban Tank C</v>
          </cell>
        </row>
        <row r="55">
          <cell r="A55">
            <v>50120195</v>
          </cell>
          <cell r="B55" t="str">
            <v>French Village #1</v>
          </cell>
        </row>
        <row r="56">
          <cell r="A56">
            <v>50120196</v>
          </cell>
          <cell r="B56" t="str">
            <v>French Village #2</v>
          </cell>
        </row>
        <row r="57">
          <cell r="A57">
            <v>50120197</v>
          </cell>
          <cell r="B57" t="str">
            <v>Granite City Elevated</v>
          </cell>
        </row>
        <row r="58">
          <cell r="A58">
            <v>50120198</v>
          </cell>
          <cell r="B58" t="str">
            <v>Granite City Ground Storage</v>
          </cell>
        </row>
        <row r="59">
          <cell r="A59">
            <v>50120199</v>
          </cell>
          <cell r="B59" t="str">
            <v>Granite City Wash Water</v>
          </cell>
        </row>
        <row r="60">
          <cell r="A60">
            <v>50120200</v>
          </cell>
          <cell r="B60" t="str">
            <v>Shiloh</v>
          </cell>
        </row>
        <row r="61">
          <cell r="A61">
            <v>50120202</v>
          </cell>
          <cell r="B61" t="str">
            <v>Waterloo Standpipe</v>
          </cell>
        </row>
        <row r="62">
          <cell r="A62">
            <v>50120203</v>
          </cell>
          <cell r="B62" t="str">
            <v>Yorktown</v>
          </cell>
        </row>
        <row r="63">
          <cell r="A63">
            <v>50117599</v>
          </cell>
          <cell r="B63" t="str">
            <v>EDGEMONT #1 SOUTH</v>
          </cell>
        </row>
        <row r="64">
          <cell r="A64">
            <v>50120729</v>
          </cell>
          <cell r="B64" t="str">
            <v>Rehab Deepwell #1</v>
          </cell>
        </row>
        <row r="65">
          <cell r="A65">
            <v>50120216</v>
          </cell>
          <cell r="B65" t="str">
            <v>Rehab Deepwell #1</v>
          </cell>
        </row>
        <row r="66">
          <cell r="A66">
            <v>50120771</v>
          </cell>
          <cell r="B66" t="str">
            <v>Rehab Deepwell #2</v>
          </cell>
        </row>
        <row r="67">
          <cell r="A67">
            <v>50120217</v>
          </cell>
          <cell r="B67" t="str">
            <v>Rehab Deepwell #2</v>
          </cell>
        </row>
        <row r="68">
          <cell r="A68">
            <v>50117541</v>
          </cell>
          <cell r="B68" t="str">
            <v>Rehab Edgemont #1 South</v>
          </cell>
        </row>
        <row r="69">
          <cell r="A69">
            <v>50117599</v>
          </cell>
          <cell r="B69" t="str">
            <v>Rehab Edgemont #1 South</v>
          </cell>
        </row>
        <row r="70">
          <cell r="A70">
            <v>50120772</v>
          </cell>
          <cell r="B70" t="str">
            <v>Rehab Edgemont #2 North</v>
          </cell>
        </row>
        <row r="71">
          <cell r="A71">
            <v>50120218</v>
          </cell>
          <cell r="B71" t="str">
            <v>Rehab Edgemont #2 North</v>
          </cell>
        </row>
        <row r="72">
          <cell r="A72">
            <v>50120204</v>
          </cell>
          <cell r="B72" t="str">
            <v>Stetson St. Elevated</v>
          </cell>
        </row>
        <row r="73">
          <cell r="A73">
            <v>50089909</v>
          </cell>
          <cell r="B73" t="str">
            <v>Rehab Tazewell</v>
          </cell>
        </row>
        <row r="74">
          <cell r="A74">
            <v>50089915</v>
          </cell>
          <cell r="B74" t="str">
            <v>Rehab Clarifier &amp; Flocculator #1</v>
          </cell>
        </row>
        <row r="75">
          <cell r="A75">
            <v>50120773</v>
          </cell>
          <cell r="B75" t="str">
            <v>Rehab Grand Blvd Tank</v>
          </cell>
        </row>
        <row r="76">
          <cell r="A76">
            <v>50120219</v>
          </cell>
          <cell r="B76" t="str">
            <v>Rehab Grand Blvd Tank</v>
          </cell>
        </row>
        <row r="77">
          <cell r="A77">
            <v>50120205</v>
          </cell>
          <cell r="B77" t="str">
            <v>Pontiac Elevated Tank</v>
          </cell>
        </row>
        <row r="78">
          <cell r="A78">
            <v>50120363</v>
          </cell>
          <cell r="B78" t="str">
            <v>CLEARWATER TANK ( O &amp; T CENTER)</v>
          </cell>
        </row>
        <row r="79">
          <cell r="A79">
            <v>50120364</v>
          </cell>
          <cell r="B79" t="str">
            <v>REACTION TANK (O T &amp; T CENTER)</v>
          </cell>
        </row>
        <row r="80">
          <cell r="A80">
            <v>50120365</v>
          </cell>
          <cell r="B80" t="str">
            <v>CLEARWATER TANK (SUGAR CREEK WTP)</v>
          </cell>
        </row>
        <row r="81">
          <cell r="A81">
            <v>50120366</v>
          </cell>
          <cell r="B81" t="str">
            <v>62ND AND BROADWAY TANK</v>
          </cell>
        </row>
        <row r="82">
          <cell r="A82">
            <v>50120367</v>
          </cell>
          <cell r="B82" t="str">
            <v>6TH AND DEARBORN (MILLER) TANK</v>
          </cell>
        </row>
        <row r="83">
          <cell r="A83">
            <v>50120222</v>
          </cell>
          <cell r="B83" t="str">
            <v>Rehab 19th &amp; Jefferson - Paint</v>
          </cell>
        </row>
        <row r="84">
          <cell r="A84">
            <v>50120223</v>
          </cell>
          <cell r="B84" t="str">
            <v>Rehab 19th &amp; Jefferson - Structural Repairs</v>
          </cell>
        </row>
        <row r="85">
          <cell r="A85">
            <v>50117882</v>
          </cell>
          <cell r="B85" t="str">
            <v>Rehab Portage Elevated - Paint</v>
          </cell>
        </row>
        <row r="86">
          <cell r="A86">
            <v>50117883</v>
          </cell>
          <cell r="B86" t="str">
            <v>Rehab Portage Elevated - Structural Repairs</v>
          </cell>
        </row>
        <row r="87">
          <cell r="A87">
            <v>50120221</v>
          </cell>
          <cell r="B87" t="str">
            <v>Rehab Schell - Paint</v>
          </cell>
        </row>
        <row r="88">
          <cell r="A88">
            <v>50120220</v>
          </cell>
          <cell r="B88" t="str">
            <v>Rehab Schell - Structural Repairs</v>
          </cell>
        </row>
        <row r="89">
          <cell r="A89">
            <v>50119206</v>
          </cell>
          <cell r="B89" t="str">
            <v>Farmersburg Overflow &amp; Ladders</v>
          </cell>
        </row>
        <row r="90">
          <cell r="A90">
            <v>50120224</v>
          </cell>
          <cell r="B90" t="str">
            <v>Rehab Youngstown - Paint</v>
          </cell>
        </row>
        <row r="91">
          <cell r="A91">
            <v>50120225</v>
          </cell>
          <cell r="B91" t="str">
            <v>Rehab Youngstown - Structural Repairs</v>
          </cell>
        </row>
        <row r="92">
          <cell r="A92">
            <v>50119205</v>
          </cell>
          <cell r="B92" t="str">
            <v>Terre Vista Overflow</v>
          </cell>
        </row>
        <row r="93">
          <cell r="A93">
            <v>50120206</v>
          </cell>
          <cell r="B93" t="str">
            <v>East Tower</v>
          </cell>
        </row>
        <row r="94">
          <cell r="A94">
            <v>50120207</v>
          </cell>
          <cell r="B94" t="str">
            <v>East Well</v>
          </cell>
        </row>
        <row r="95">
          <cell r="A95">
            <v>50120208</v>
          </cell>
          <cell r="B95" t="str">
            <v>Jefferson Street Tower</v>
          </cell>
        </row>
        <row r="96">
          <cell r="A96">
            <v>50120209</v>
          </cell>
          <cell r="B96" t="str">
            <v>West Well</v>
          </cell>
        </row>
        <row r="97">
          <cell r="A97">
            <v>50120210</v>
          </cell>
          <cell r="B97" t="str">
            <v>Winona Lake Tower</v>
          </cell>
        </row>
        <row r="98">
          <cell r="A98">
            <v>50120226</v>
          </cell>
          <cell r="B98" t="str">
            <v>Brunswick Elevated (Hill)</v>
          </cell>
        </row>
        <row r="99">
          <cell r="A99">
            <v>50120793</v>
          </cell>
          <cell r="B99" t="str">
            <v>Brunswick Elevated (Hill)</v>
          </cell>
        </row>
        <row r="100">
          <cell r="A100">
            <v>50120793</v>
          </cell>
          <cell r="B100" t="str">
            <v>BRUNSWICK TANK</v>
          </cell>
        </row>
        <row r="101">
          <cell r="A101">
            <v>50117551</v>
          </cell>
          <cell r="B101" t="str">
            <v>Plant Clear Well</v>
          </cell>
        </row>
        <row r="102">
          <cell r="A102">
            <v>50103263</v>
          </cell>
          <cell r="B102" t="str">
            <v>Plant Clear Well</v>
          </cell>
        </row>
        <row r="103">
          <cell r="A103">
            <v>50117594</v>
          </cell>
          <cell r="B103" t="str">
            <v>Rehab Standpipe</v>
          </cell>
        </row>
        <row r="104">
          <cell r="A104">
            <v>50117592</v>
          </cell>
          <cell r="B104" t="str">
            <v>Rehab Standpipe</v>
          </cell>
        </row>
        <row r="105">
          <cell r="A105">
            <v>50104608</v>
          </cell>
          <cell r="B105" t="str">
            <v>Hill St.</v>
          </cell>
        </row>
        <row r="106">
          <cell r="A106">
            <v>50102343</v>
          </cell>
          <cell r="B106" t="str">
            <v>Hill St.</v>
          </cell>
        </row>
        <row r="107">
          <cell r="A107">
            <v>50120227</v>
          </cell>
          <cell r="B107" t="str">
            <v>Rehab West Tank</v>
          </cell>
        </row>
        <row r="108">
          <cell r="A108">
            <v>50120794</v>
          </cell>
          <cell r="B108" t="str">
            <v>Rehab West Tank</v>
          </cell>
        </row>
        <row r="109">
          <cell r="A109">
            <v>50120794</v>
          </cell>
          <cell r="B109" t="str">
            <v>Tank Logo</v>
          </cell>
        </row>
        <row r="110">
          <cell r="A110">
            <v>50104619</v>
          </cell>
          <cell r="B110" t="str">
            <v>Crooked Rd.</v>
          </cell>
        </row>
        <row r="111">
          <cell r="A111">
            <v>50102469</v>
          </cell>
          <cell r="B111" t="str">
            <v>Crooked Rd.</v>
          </cell>
        </row>
        <row r="112">
          <cell r="A112">
            <v>50107925</v>
          </cell>
          <cell r="B112" t="str">
            <v>Ehlmann Rd.</v>
          </cell>
        </row>
        <row r="113">
          <cell r="A113">
            <v>50107923</v>
          </cell>
          <cell r="B113" t="str">
            <v>Ehlmann Rd.</v>
          </cell>
        </row>
        <row r="114">
          <cell r="A114">
            <v>414807</v>
          </cell>
          <cell r="B114" t="str">
            <v>Towers Road Wash Out</v>
          </cell>
        </row>
        <row r="115">
          <cell r="A115">
            <v>414808</v>
          </cell>
          <cell r="B115" t="str">
            <v>Clarifier Visual Inspection</v>
          </cell>
        </row>
        <row r="116">
          <cell r="A116">
            <v>50120228</v>
          </cell>
          <cell r="B116" t="str">
            <v>King Hill #1</v>
          </cell>
        </row>
        <row r="117">
          <cell r="A117">
            <v>50114568</v>
          </cell>
          <cell r="B117" t="str">
            <v>King Hill #1</v>
          </cell>
        </row>
        <row r="118">
          <cell r="A118">
            <v>50120229</v>
          </cell>
          <cell r="B118" t="str">
            <v>King Hill #2</v>
          </cell>
        </row>
        <row r="119">
          <cell r="A119">
            <v>50114569</v>
          </cell>
          <cell r="B119" t="str">
            <v>King Hill #2</v>
          </cell>
        </row>
        <row r="120">
          <cell r="A120">
            <v>414813</v>
          </cell>
          <cell r="B120" t="str">
            <v>Ferguson Washout</v>
          </cell>
        </row>
        <row r="121">
          <cell r="A121">
            <v>414814</v>
          </cell>
          <cell r="B121" t="str">
            <v>Kehrs Mill #1 Wash Out</v>
          </cell>
        </row>
        <row r="122">
          <cell r="A122">
            <v>414815</v>
          </cell>
          <cell r="B122" t="str">
            <v>NCP East Washwater Wash Out</v>
          </cell>
        </row>
        <row r="123">
          <cell r="A123">
            <v>414816</v>
          </cell>
          <cell r="B123" t="str">
            <v>Sappington #1 Wash Out</v>
          </cell>
        </row>
        <row r="124">
          <cell r="A124">
            <v>414817</v>
          </cell>
          <cell r="B124" t="str">
            <v>Cherry Hills Visual Inspection</v>
          </cell>
        </row>
        <row r="125">
          <cell r="A125">
            <v>414818</v>
          </cell>
          <cell r="B125" t="str">
            <v>Crestview Wash Out</v>
          </cell>
        </row>
        <row r="126">
          <cell r="A126">
            <v>414819</v>
          </cell>
          <cell r="B126" t="str">
            <v>Kehrs Mill #2 Visual</v>
          </cell>
        </row>
        <row r="127">
          <cell r="A127">
            <v>50119202</v>
          </cell>
          <cell r="B127" t="str">
            <v>Norwood</v>
          </cell>
        </row>
        <row r="128">
          <cell r="A128">
            <v>50119323</v>
          </cell>
          <cell r="B128" t="str">
            <v>Norwood</v>
          </cell>
        </row>
        <row r="129">
          <cell r="A129">
            <v>50119204</v>
          </cell>
          <cell r="B129" t="str">
            <v>Valley Park</v>
          </cell>
        </row>
        <row r="130">
          <cell r="A130">
            <v>50110057</v>
          </cell>
          <cell r="B130" t="str">
            <v>Valley Park</v>
          </cell>
        </row>
        <row r="131">
          <cell r="A131">
            <v>415545</v>
          </cell>
          <cell r="B131" t="str">
            <v>Austinburg Rd.</v>
          </cell>
        </row>
        <row r="132">
          <cell r="A132">
            <v>415550</v>
          </cell>
          <cell r="B132" t="str">
            <v>Bunker Hill</v>
          </cell>
        </row>
        <row r="133">
          <cell r="A133">
            <v>416471</v>
          </cell>
          <cell r="B133" t="str">
            <v>Clearwell</v>
          </cell>
        </row>
        <row r="134">
          <cell r="A134">
            <v>416482</v>
          </cell>
          <cell r="B134" t="str">
            <v>East Washwater</v>
          </cell>
        </row>
        <row r="135">
          <cell r="A135">
            <v>416483</v>
          </cell>
          <cell r="B135" t="str">
            <v>Harmon Rd.</v>
          </cell>
        </row>
        <row r="136">
          <cell r="A136">
            <v>416484</v>
          </cell>
          <cell r="B136" t="str">
            <v>Route 84 Tank</v>
          </cell>
        </row>
        <row r="137">
          <cell r="A137">
            <v>416486</v>
          </cell>
          <cell r="B137" t="str">
            <v>Sed. Basin #1</v>
          </cell>
        </row>
        <row r="138">
          <cell r="A138">
            <v>416487</v>
          </cell>
          <cell r="B138" t="str">
            <v>Sed. Basin #2</v>
          </cell>
        </row>
        <row r="139">
          <cell r="A139">
            <v>416488</v>
          </cell>
          <cell r="B139" t="str">
            <v>West Washwater</v>
          </cell>
        </row>
        <row r="140">
          <cell r="A140">
            <v>416489</v>
          </cell>
          <cell r="B140" t="str">
            <v>Blacklick Estates</v>
          </cell>
        </row>
        <row r="141">
          <cell r="A141">
            <v>416490</v>
          </cell>
          <cell r="B141" t="str">
            <v>Huber Ridge</v>
          </cell>
        </row>
        <row r="142">
          <cell r="A142">
            <v>50112379</v>
          </cell>
          <cell r="B142" t="str">
            <v>Ladder &amp; Overflow Extension - Blacklick Elev</v>
          </cell>
        </row>
        <row r="143">
          <cell r="A143">
            <v>50112383</v>
          </cell>
          <cell r="B143" t="str">
            <v>Ladder &amp; Overflow Extension - Huber Ridge Elev</v>
          </cell>
        </row>
        <row r="144">
          <cell r="A144">
            <v>50112381</v>
          </cell>
          <cell r="B144" t="str">
            <v>Ladder &amp; Overflow Extension - Lake Darby Elev</v>
          </cell>
        </row>
        <row r="145">
          <cell r="A145">
            <v>50112382</v>
          </cell>
          <cell r="B145" t="str">
            <v>Ladder &amp; Overflow Extension - Timberbrook Elev</v>
          </cell>
        </row>
        <row r="146">
          <cell r="A146">
            <v>50112377</v>
          </cell>
          <cell r="B146" t="str">
            <v>Ladder &amp; Overflow Extension - Worth./Vlly Elev</v>
          </cell>
        </row>
        <row r="147">
          <cell r="A147">
            <v>418923</v>
          </cell>
          <cell r="B147" t="str">
            <v>Lake Darby</v>
          </cell>
        </row>
        <row r="148">
          <cell r="A148">
            <v>418935</v>
          </cell>
          <cell r="B148" t="str">
            <v>Worthington Hills</v>
          </cell>
        </row>
        <row r="149">
          <cell r="A149">
            <v>50120211</v>
          </cell>
          <cell r="B149" t="str">
            <v>Burlington Standpipe</v>
          </cell>
        </row>
        <row r="150">
          <cell r="A150">
            <v>418940</v>
          </cell>
          <cell r="B150" t="str">
            <v>Burlington Standpipe</v>
          </cell>
        </row>
        <row r="151">
          <cell r="A151">
            <v>50120212</v>
          </cell>
          <cell r="B151" t="str">
            <v>Sandusky Rd.</v>
          </cell>
        </row>
        <row r="152">
          <cell r="A152">
            <v>418947</v>
          </cell>
          <cell r="B152" t="str">
            <v>Sandusky Rd.</v>
          </cell>
        </row>
        <row r="153">
          <cell r="A153">
            <v>418949</v>
          </cell>
          <cell r="B153" t="str">
            <v>Clearwell System #1</v>
          </cell>
        </row>
        <row r="154">
          <cell r="A154">
            <v>418950</v>
          </cell>
          <cell r="B154" t="str">
            <v>Caledonia Tank</v>
          </cell>
        </row>
        <row r="155">
          <cell r="A155">
            <v>418951</v>
          </cell>
          <cell r="B155" t="str">
            <v>Clarifier</v>
          </cell>
        </row>
        <row r="156">
          <cell r="A156">
            <v>418953</v>
          </cell>
          <cell r="B156" t="str">
            <v>Gurley Hill Elevated</v>
          </cell>
        </row>
        <row r="157">
          <cell r="A157">
            <v>50112359</v>
          </cell>
          <cell r="B157" t="str">
            <v>Ladder &amp; Overflow Extension - Caledonia Elev</v>
          </cell>
        </row>
        <row r="158">
          <cell r="A158">
            <v>50112386</v>
          </cell>
          <cell r="B158" t="str">
            <v>Ladder &amp; Overflow Extension - Gurley Elev</v>
          </cell>
        </row>
        <row r="159">
          <cell r="A159">
            <v>418956</v>
          </cell>
          <cell r="B159" t="str">
            <v>Lime Tank</v>
          </cell>
        </row>
        <row r="160">
          <cell r="A160">
            <v>418959</v>
          </cell>
          <cell r="B160" t="str">
            <v>Mix Tank #1</v>
          </cell>
        </row>
        <row r="161">
          <cell r="A161">
            <v>418960</v>
          </cell>
          <cell r="B161" t="str">
            <v>Mix Tank #2</v>
          </cell>
        </row>
        <row r="162">
          <cell r="A162">
            <v>50112407</v>
          </cell>
          <cell r="B162" t="str">
            <v>Rehab Recarb Tank</v>
          </cell>
        </row>
        <row r="163">
          <cell r="A163">
            <v>418964</v>
          </cell>
          <cell r="B163" t="str">
            <v>Settling Tank</v>
          </cell>
        </row>
        <row r="164">
          <cell r="A164">
            <v>418965</v>
          </cell>
          <cell r="B164" t="str">
            <v>Soda Ash Tank</v>
          </cell>
        </row>
        <row r="165">
          <cell r="A165">
            <v>418966</v>
          </cell>
          <cell r="B165" t="str">
            <v>Victory Road Reservoir</v>
          </cell>
        </row>
        <row r="166">
          <cell r="A166">
            <v>418968</v>
          </cell>
          <cell r="B166" t="str">
            <v>Washwater Tank</v>
          </cell>
        </row>
        <row r="167">
          <cell r="A167">
            <v>418969</v>
          </cell>
          <cell r="B167" t="str">
            <v>Beach Crest Tower</v>
          </cell>
        </row>
        <row r="168">
          <cell r="A168">
            <v>418970</v>
          </cell>
          <cell r="B168" t="str">
            <v>Clearwell</v>
          </cell>
        </row>
        <row r="169">
          <cell r="A169">
            <v>50120213</v>
          </cell>
          <cell r="B169" t="str">
            <v>Highland</v>
          </cell>
        </row>
        <row r="170">
          <cell r="B170" t="str">
            <v>Highland Road</v>
          </cell>
        </row>
        <row r="171">
          <cell r="B171" t="str">
            <v>Mixtank</v>
          </cell>
        </row>
        <row r="172">
          <cell r="A172">
            <v>50120214</v>
          </cell>
          <cell r="B172" t="str">
            <v>Sentinel</v>
          </cell>
        </row>
        <row r="173">
          <cell r="A173">
            <v>411720</v>
          </cell>
          <cell r="B173" t="str">
            <v>Sentinel</v>
          </cell>
        </row>
        <row r="174">
          <cell r="A174">
            <v>50120215</v>
          </cell>
          <cell r="B174" t="str">
            <v>Washwater</v>
          </cell>
        </row>
        <row r="175">
          <cell r="A175">
            <v>412905</v>
          </cell>
          <cell r="B175" t="str">
            <v>Washwater Tank</v>
          </cell>
        </row>
      </sheetData>
      <sheetData sheetId="2" refreshError="1">
        <row r="1">
          <cell r="A1" t="str">
            <v>Work Order</v>
          </cell>
          <cell r="B1" t="str">
            <v>Project Name</v>
          </cell>
        </row>
        <row r="2">
          <cell r="A2">
            <v>414020</v>
          </cell>
          <cell r="B2" t="str">
            <v>Tolono Rehab</v>
          </cell>
        </row>
        <row r="3">
          <cell r="B3" t="str">
            <v>Urbana Reservior Rehab</v>
          </cell>
        </row>
        <row r="4">
          <cell r="A4">
            <v>414786</v>
          </cell>
          <cell r="B4" t="str">
            <v>Estl Wash Water Rehab</v>
          </cell>
        </row>
        <row r="5">
          <cell r="A5">
            <v>416617</v>
          </cell>
          <cell r="B5" t="str">
            <v>Granite Booster Rehab</v>
          </cell>
        </row>
        <row r="6">
          <cell r="A6">
            <v>416619</v>
          </cell>
          <cell r="B6" t="str">
            <v>Shiloh Rehab</v>
          </cell>
        </row>
        <row r="7">
          <cell r="B7" t="str">
            <v>Yorktown Rehab</v>
          </cell>
        </row>
        <row r="8">
          <cell r="A8">
            <v>416609</v>
          </cell>
          <cell r="B8" t="str">
            <v>West Suburban #8B Rehab</v>
          </cell>
        </row>
        <row r="9">
          <cell r="B9" t="str">
            <v>South Janes Int Rehab</v>
          </cell>
        </row>
        <row r="10">
          <cell r="B10" t="str">
            <v>Valley View 1A Rehab</v>
          </cell>
        </row>
        <row r="11">
          <cell r="B11" t="str">
            <v>Valley View 1C Rehab</v>
          </cell>
        </row>
        <row r="12">
          <cell r="B12" t="str">
            <v>Bettendorf Rehab</v>
          </cell>
        </row>
        <row r="13">
          <cell r="A13">
            <v>414840</v>
          </cell>
          <cell r="B13" t="str">
            <v>WEST WASHWATER Rehab</v>
          </cell>
        </row>
        <row r="14">
          <cell r="A14">
            <v>414841</v>
          </cell>
          <cell r="B14" t="str">
            <v>Worthington Hills Elev. Rehab</v>
          </cell>
        </row>
        <row r="15">
          <cell r="B15" t="str">
            <v>EAST WASHWATER Rehab</v>
          </cell>
        </row>
        <row r="16">
          <cell r="B16" t="str">
            <v>Lake Darby Rehab</v>
          </cell>
        </row>
        <row r="17">
          <cell r="A17">
            <v>50120162</v>
          </cell>
          <cell r="B17" t="str">
            <v>CARDINAL STREET TANK Overflow</v>
          </cell>
        </row>
        <row r="18">
          <cell r="A18">
            <v>50120164</v>
          </cell>
          <cell r="B18" t="str">
            <v>HAROLD STREET Overflow</v>
          </cell>
        </row>
        <row r="19">
          <cell r="A19">
            <v>50120165</v>
          </cell>
          <cell r="B19" t="str">
            <v>PRINCIPIA #1 Overflow</v>
          </cell>
        </row>
        <row r="20">
          <cell r="A20">
            <v>50120167</v>
          </cell>
          <cell r="B20" t="str">
            <v>PRINCIPIA #2 Overflow</v>
          </cell>
        </row>
        <row r="21">
          <cell r="A21">
            <v>50120168</v>
          </cell>
          <cell r="B21" t="str">
            <v>22ND STREET TANK Overflow</v>
          </cell>
        </row>
        <row r="22">
          <cell r="A22">
            <v>50120169</v>
          </cell>
          <cell r="B22" t="str">
            <v>Neil Street #1 Ladder</v>
          </cell>
        </row>
        <row r="23">
          <cell r="A23">
            <v>50120170</v>
          </cell>
          <cell r="B23" t="str">
            <v>Neil Street #2 Ladder</v>
          </cell>
        </row>
        <row r="24">
          <cell r="A24">
            <v>50120172</v>
          </cell>
          <cell r="B24" t="str">
            <v>Tolono Overflow</v>
          </cell>
        </row>
        <row r="25">
          <cell r="A25">
            <v>50120173</v>
          </cell>
          <cell r="B25" t="str">
            <v>Urbana Reservoir Overflow</v>
          </cell>
        </row>
        <row r="26">
          <cell r="A26">
            <v>50120174</v>
          </cell>
          <cell r="B26" t="str">
            <v>Arbury Well #1 Tank A Overflow</v>
          </cell>
        </row>
        <row r="27">
          <cell r="A27">
            <v>50120175</v>
          </cell>
          <cell r="B27" t="str">
            <v>Arrowhead Well #1 Tank A Overflow</v>
          </cell>
        </row>
        <row r="28">
          <cell r="A28">
            <v>50120176</v>
          </cell>
          <cell r="B28" t="str">
            <v>ARROWHEAD WELL #1 TANK B Overflow</v>
          </cell>
        </row>
        <row r="29">
          <cell r="A29">
            <v>50120177</v>
          </cell>
          <cell r="B29" t="str">
            <v>CHICAGO SUBURBAN #4 TANK B Overflow</v>
          </cell>
        </row>
        <row r="30">
          <cell r="A30">
            <v>50120178</v>
          </cell>
          <cell r="B30" t="str">
            <v>COUNTRY CLUB #1 TANK A Overflow</v>
          </cell>
        </row>
        <row r="31">
          <cell r="A31">
            <v>50120180</v>
          </cell>
          <cell r="B31" t="str">
            <v>DUPAGE TANK A Overflow</v>
          </cell>
        </row>
        <row r="32">
          <cell r="A32">
            <v>50120183</v>
          </cell>
          <cell r="B32" t="str">
            <v>North Janes Bolingbrook Overflow</v>
          </cell>
        </row>
        <row r="33">
          <cell r="A33">
            <v>50120185</v>
          </cell>
          <cell r="B33" t="str">
            <v>Terra Cotta Overflow</v>
          </cell>
        </row>
        <row r="34">
          <cell r="A34">
            <v>50120186</v>
          </cell>
          <cell r="B34" t="str">
            <v>VALLEY VIEW #1 TANK A Overflow</v>
          </cell>
        </row>
        <row r="35">
          <cell r="A35">
            <v>50120187</v>
          </cell>
          <cell r="B35" t="str">
            <v>VALLEY VIEW #1 TANK C Overflow</v>
          </cell>
        </row>
        <row r="36">
          <cell r="A36">
            <v>50120188</v>
          </cell>
          <cell r="B36" t="str">
            <v>Valley View #4 Tank B Overflow</v>
          </cell>
        </row>
        <row r="37">
          <cell r="A37">
            <v>50120189</v>
          </cell>
          <cell r="B37" t="str">
            <v>WAYCINDEN Overflow</v>
          </cell>
        </row>
        <row r="38">
          <cell r="A38">
            <v>50120190</v>
          </cell>
          <cell r="B38" t="str">
            <v>West Boughton Overflow</v>
          </cell>
        </row>
        <row r="39">
          <cell r="A39">
            <v>50120191</v>
          </cell>
          <cell r="B39" t="str">
            <v>WEST SUBURBAN #12 TANK E Overflow</v>
          </cell>
        </row>
        <row r="40">
          <cell r="A40">
            <v>50120194</v>
          </cell>
          <cell r="B40" t="str">
            <v>WSU - BOLINGBROOK GROUND Overflow</v>
          </cell>
        </row>
        <row r="41">
          <cell r="A41">
            <v>50120195</v>
          </cell>
          <cell r="B41" t="str">
            <v>FRENCH VILLAGE #1 Overflow</v>
          </cell>
        </row>
        <row r="42">
          <cell r="A42">
            <v>50120196</v>
          </cell>
          <cell r="B42" t="str">
            <v>FRENCH VILLAGE #2 Overflow</v>
          </cell>
        </row>
        <row r="43">
          <cell r="A43">
            <v>50120197</v>
          </cell>
          <cell r="B43" t="str">
            <v>GRANITE CITY ELEVATED Overflow</v>
          </cell>
        </row>
        <row r="44">
          <cell r="A44">
            <v>50120198</v>
          </cell>
          <cell r="B44" t="str">
            <v>GRANITE CITY  Overflow</v>
          </cell>
        </row>
        <row r="45">
          <cell r="A45">
            <v>50120199</v>
          </cell>
          <cell r="B45" t="str">
            <v>GRANITE CITY WASHWATER Overflow</v>
          </cell>
        </row>
        <row r="46">
          <cell r="A46">
            <v>50120200</v>
          </cell>
          <cell r="B46" t="str">
            <v>SHILOH Overflow</v>
          </cell>
        </row>
        <row r="47">
          <cell r="A47">
            <v>50120202</v>
          </cell>
          <cell r="B47" t="str">
            <v>WATERLOO Overflow</v>
          </cell>
        </row>
        <row r="48">
          <cell r="A48">
            <v>50120203</v>
          </cell>
          <cell r="B48" t="str">
            <v>YORKTOWN Overflow</v>
          </cell>
        </row>
        <row r="49">
          <cell r="A49">
            <v>50120204</v>
          </cell>
          <cell r="B49" t="str">
            <v>STETSON ST TANK Overflow</v>
          </cell>
        </row>
        <row r="50">
          <cell r="A50">
            <v>50120205</v>
          </cell>
          <cell r="B50" t="str">
            <v>PONTIAC TANK Overflow</v>
          </cell>
        </row>
        <row r="51">
          <cell r="A51">
            <v>50120216</v>
          </cell>
          <cell r="B51" t="str">
            <v>Rehab Deepwell #1 Rehab</v>
          </cell>
        </row>
        <row r="52">
          <cell r="A52">
            <v>50120217</v>
          </cell>
          <cell r="B52" t="str">
            <v>Rehab Deepwell #2 Rehab</v>
          </cell>
        </row>
        <row r="53">
          <cell r="A53">
            <v>50120218</v>
          </cell>
          <cell r="B53" t="str">
            <v>Rehab Edgemont #2 North Rehab</v>
          </cell>
        </row>
        <row r="54">
          <cell r="A54">
            <v>50120219</v>
          </cell>
          <cell r="B54" t="str">
            <v>Rehab Grand Blvd Tank Rehab</v>
          </cell>
        </row>
        <row r="55">
          <cell r="A55">
            <v>50074102</v>
          </cell>
          <cell r="B55" t="str">
            <v xml:space="preserve">December 2006 CAPEX Accrual </v>
          </cell>
        </row>
        <row r="56">
          <cell r="A56">
            <v>50120206</v>
          </cell>
          <cell r="B56" t="str">
            <v>EAST TOWER Overflow</v>
          </cell>
        </row>
        <row r="57">
          <cell r="A57">
            <v>50120207</v>
          </cell>
          <cell r="B57" t="str">
            <v>EAST WELL Overflow</v>
          </cell>
        </row>
        <row r="58">
          <cell r="A58">
            <v>50120208</v>
          </cell>
          <cell r="B58" t="str">
            <v>Jefferson Street Overflow</v>
          </cell>
        </row>
        <row r="59">
          <cell r="A59">
            <v>50120209</v>
          </cell>
          <cell r="B59" t="str">
            <v>WEST WELL Overflow</v>
          </cell>
        </row>
        <row r="60">
          <cell r="A60">
            <v>50120210</v>
          </cell>
          <cell r="B60" t="str">
            <v>WINONA LAKE TOWER Overflow</v>
          </cell>
        </row>
        <row r="61">
          <cell r="A61">
            <v>50120220</v>
          </cell>
          <cell r="B61" t="str">
            <v xml:space="preserve">Rehab Schell - Structural Repairs </v>
          </cell>
        </row>
        <row r="62">
          <cell r="A62">
            <v>50120221</v>
          </cell>
          <cell r="B62" t="str">
            <v xml:space="preserve">Rehab Schell - Paint </v>
          </cell>
        </row>
        <row r="63">
          <cell r="A63">
            <v>50120222</v>
          </cell>
          <cell r="B63" t="str">
            <v>19th &amp; Jefferson Paint Rehab</v>
          </cell>
        </row>
        <row r="64">
          <cell r="A64">
            <v>50120223</v>
          </cell>
          <cell r="B64" t="str">
            <v>19th &amp; Jefferson Struct Rehab</v>
          </cell>
        </row>
        <row r="65">
          <cell r="A65">
            <v>50120224</v>
          </cell>
          <cell r="B65" t="str">
            <v xml:space="preserve">Rehab Youngstown - Paint </v>
          </cell>
        </row>
        <row r="66">
          <cell r="A66">
            <v>50120225</v>
          </cell>
          <cell r="B66" t="str">
            <v xml:space="preserve">Rehab Youngstown - Structural Repairs </v>
          </cell>
        </row>
        <row r="67">
          <cell r="A67">
            <v>50120363</v>
          </cell>
          <cell r="B67" t="str">
            <v>CLEARWATER TANK ( O &amp; T CENTER) Overflow</v>
          </cell>
        </row>
        <row r="68">
          <cell r="A68">
            <v>50120364</v>
          </cell>
          <cell r="B68" t="str">
            <v>REACTION TANK (O T &amp; T CENTER) Overflow</v>
          </cell>
        </row>
        <row r="69">
          <cell r="A69">
            <v>50120365</v>
          </cell>
          <cell r="B69" t="str">
            <v>CLEARWATER TANK (SUGAR CREEK WTP) Overflow</v>
          </cell>
        </row>
        <row r="70">
          <cell r="A70">
            <v>50120366</v>
          </cell>
          <cell r="B70" t="str">
            <v>62ND AND BROADWAY TANK Overflow</v>
          </cell>
        </row>
        <row r="71">
          <cell r="A71">
            <v>50120367</v>
          </cell>
          <cell r="B71" t="str">
            <v>6TH AND DEARBORN (MILLER) TANK Overflow</v>
          </cell>
        </row>
        <row r="72">
          <cell r="A72" t="str">
            <v>n/a</v>
          </cell>
          <cell r="B72" t="str">
            <v>Fee Fee Wash Out</v>
          </cell>
        </row>
        <row r="73">
          <cell r="A73" t="str">
            <v>n/a</v>
          </cell>
          <cell r="B73" t="str">
            <v>Sappington #1 Wash Out</v>
          </cell>
        </row>
        <row r="74">
          <cell r="A74" t="str">
            <v>n/a</v>
          </cell>
          <cell r="B74" t="str">
            <v>Faucett Wash Out</v>
          </cell>
        </row>
        <row r="75">
          <cell r="A75" t="str">
            <v>n/a</v>
          </cell>
          <cell r="B75" t="str">
            <v>Faucett Repair</v>
          </cell>
        </row>
        <row r="76">
          <cell r="B76" t="str">
            <v>Riverside Rehab</v>
          </cell>
        </row>
        <row r="77">
          <cell r="A77">
            <v>414004</v>
          </cell>
          <cell r="B77" t="str">
            <v>ARROWHEAD WELL #1 TANK B Overflow</v>
          </cell>
        </row>
        <row r="78">
          <cell r="A78">
            <v>414007</v>
          </cell>
          <cell r="B78" t="str">
            <v>Tolono Rehab</v>
          </cell>
        </row>
        <row r="79">
          <cell r="A79">
            <v>414784</v>
          </cell>
          <cell r="B79" t="str">
            <v>Estl Wash Water Rehab</v>
          </cell>
        </row>
        <row r="80">
          <cell r="A80">
            <v>414792</v>
          </cell>
          <cell r="B80" t="str">
            <v>West Suburban #8B Rehab</v>
          </cell>
        </row>
        <row r="81">
          <cell r="A81">
            <v>414793</v>
          </cell>
          <cell r="B81" t="str">
            <v>Granite Booster Rehab</v>
          </cell>
        </row>
        <row r="82">
          <cell r="A82">
            <v>414794</v>
          </cell>
          <cell r="B82" t="str">
            <v>Shiloh Rehab</v>
          </cell>
        </row>
        <row r="83">
          <cell r="A83">
            <v>416213</v>
          </cell>
          <cell r="B83" t="str">
            <v>Valley View 1A Rehab</v>
          </cell>
        </row>
        <row r="84">
          <cell r="A84">
            <v>416216</v>
          </cell>
          <cell r="B84" t="str">
            <v>Valley View 1C Rehab</v>
          </cell>
        </row>
        <row r="85">
          <cell r="A85">
            <v>418972</v>
          </cell>
          <cell r="B85" t="str">
            <v>Urbana Reservior Rehab</v>
          </cell>
        </row>
        <row r="86">
          <cell r="A86">
            <v>418973</v>
          </cell>
          <cell r="B86" t="str">
            <v>Yorktown Rehab</v>
          </cell>
        </row>
        <row r="87">
          <cell r="A87">
            <v>418974</v>
          </cell>
          <cell r="B87" t="str">
            <v>South Janes Int Rehab</v>
          </cell>
        </row>
        <row r="88">
          <cell r="B88" t="str">
            <v>Granite Booster AL Dome</v>
          </cell>
        </row>
        <row r="89">
          <cell r="A89">
            <v>412920</v>
          </cell>
          <cell r="B89" t="str">
            <v>Crawfordsville Radios - Franklin St. Radios</v>
          </cell>
        </row>
        <row r="90">
          <cell r="A90">
            <v>412990</v>
          </cell>
          <cell r="B90" t="str">
            <v>Crawfordsville Radios - Todd Plant Radios</v>
          </cell>
        </row>
        <row r="91">
          <cell r="A91">
            <v>413048</v>
          </cell>
          <cell r="B91" t="str">
            <v>Crawfordsville Radios - Mall Tank Radios</v>
          </cell>
        </row>
        <row r="92">
          <cell r="A92">
            <v>413052</v>
          </cell>
          <cell r="B92" t="str">
            <v>Crawfordsville Radios - I-74 (Nrth) Tank Radios</v>
          </cell>
        </row>
        <row r="93">
          <cell r="A93">
            <v>413063</v>
          </cell>
          <cell r="B93" t="str">
            <v>Crawfordsville Radios - Main Plant (Ops Cntr) Radios</v>
          </cell>
        </row>
        <row r="94">
          <cell r="A94">
            <v>414006</v>
          </cell>
          <cell r="B94" t="str">
            <v>TREE TOPS Overflow</v>
          </cell>
        </row>
        <row r="95">
          <cell r="A95">
            <v>414774</v>
          </cell>
          <cell r="B95" t="str">
            <v>GREENTREE Overflow</v>
          </cell>
        </row>
        <row r="96">
          <cell r="A96">
            <v>414776</v>
          </cell>
          <cell r="B96" t="str">
            <v>ATKINS Overflow</v>
          </cell>
        </row>
        <row r="97">
          <cell r="A97">
            <v>414777</v>
          </cell>
          <cell r="B97" t="str">
            <v>MICHIGAN AVENUE Overflow</v>
          </cell>
        </row>
        <row r="98">
          <cell r="A98">
            <v>414778</v>
          </cell>
          <cell r="B98" t="str">
            <v>INDUSTRIAL PARK TANK Overflow</v>
          </cell>
        </row>
        <row r="99">
          <cell r="A99">
            <v>414789</v>
          </cell>
          <cell r="B99" t="str">
            <v>FREEMAN FIELD FIRE TANK Overflow</v>
          </cell>
        </row>
        <row r="100">
          <cell r="A100">
            <v>414790</v>
          </cell>
          <cell r="B100" t="str">
            <v>US 50 TANK (EASTERN) Overflow</v>
          </cell>
        </row>
        <row r="101">
          <cell r="A101">
            <v>414791</v>
          </cell>
          <cell r="B101" t="str">
            <v>SHIELDS PARK TANK (NORTH CENTRAL) Overflow</v>
          </cell>
        </row>
        <row r="102">
          <cell r="A102">
            <v>414795</v>
          </cell>
          <cell r="B102" t="str">
            <v>BOULEVARD MALL Overflow</v>
          </cell>
        </row>
        <row r="103">
          <cell r="A103">
            <v>414796</v>
          </cell>
          <cell r="B103" t="str">
            <v>FRANKLIN STREET Overflow</v>
          </cell>
        </row>
        <row r="104">
          <cell r="A104">
            <v>414797</v>
          </cell>
          <cell r="B104" t="str">
            <v>NORTH TANK Crawfordsville Overflow</v>
          </cell>
        </row>
        <row r="105">
          <cell r="A105">
            <v>414798</v>
          </cell>
          <cell r="B105" t="str">
            <v>Franklin St. Rehab</v>
          </cell>
        </row>
        <row r="106">
          <cell r="A106">
            <v>414799</v>
          </cell>
          <cell r="B106" t="str">
            <v>NORTH PORT TANK (CITY OWNED) Overflow</v>
          </cell>
        </row>
        <row r="107">
          <cell r="A107">
            <v>414800</v>
          </cell>
          <cell r="B107" t="str">
            <v>NORPLEX Overflow</v>
          </cell>
        </row>
        <row r="108">
          <cell r="A108">
            <v>414801</v>
          </cell>
          <cell r="B108" t="str">
            <v>REACTION TANK (SUGAR CREEK WTP) Overflow</v>
          </cell>
        </row>
        <row r="109">
          <cell r="A109">
            <v>414802</v>
          </cell>
          <cell r="B109" t="str">
            <v>WEST PUMP STATION TANK Overflow</v>
          </cell>
        </row>
        <row r="110">
          <cell r="A110">
            <v>414803</v>
          </cell>
          <cell r="B110" t="str">
            <v>JACKSON STREET Overflow</v>
          </cell>
        </row>
        <row r="111">
          <cell r="A111">
            <v>414804</v>
          </cell>
          <cell r="B111" t="str">
            <v>WASHWATER TANK #1 Muncie Overflow</v>
          </cell>
        </row>
        <row r="112">
          <cell r="A112">
            <v>414805</v>
          </cell>
          <cell r="B112" t="str">
            <v>WASHWATER TANK #2 Muncie Overflow</v>
          </cell>
        </row>
        <row r="113">
          <cell r="A113">
            <v>414806</v>
          </cell>
          <cell r="B113" t="str">
            <v>Tree Tops Rehab</v>
          </cell>
        </row>
        <row r="114">
          <cell r="A114">
            <v>414807</v>
          </cell>
          <cell r="B114" t="str">
            <v>13TH AND JENNINGS TANK Overflow</v>
          </cell>
        </row>
        <row r="115">
          <cell r="A115">
            <v>414808</v>
          </cell>
          <cell r="B115" t="str">
            <v>41ST AND CAROLINA TANK Overflow</v>
          </cell>
        </row>
        <row r="116">
          <cell r="A116">
            <v>414809</v>
          </cell>
          <cell r="B116" t="str">
            <v>41ST AND MASSACHUSETTS TOWER Overflow</v>
          </cell>
        </row>
        <row r="117">
          <cell r="A117">
            <v>414810</v>
          </cell>
          <cell r="B117" t="str">
            <v>BROADWAY TOWER Overflow</v>
          </cell>
        </row>
        <row r="118">
          <cell r="A118">
            <v>414811</v>
          </cell>
          <cell r="B118" t="str">
            <v>FRONTAGE ROAD TOWER Overflow</v>
          </cell>
        </row>
        <row r="119">
          <cell r="A119">
            <v>414812</v>
          </cell>
          <cell r="B119" t="str">
            <v>PORTER AVENUE TOWER Overflow</v>
          </cell>
        </row>
        <row r="120">
          <cell r="A120">
            <v>414813</v>
          </cell>
          <cell r="B120" t="str">
            <v>SHOREWOOD FOREST TANK Overflow</v>
          </cell>
        </row>
        <row r="121">
          <cell r="A121">
            <v>414814</v>
          </cell>
          <cell r="B121" t="str">
            <v>SOUTH HAVEN TOWER Overflow</v>
          </cell>
        </row>
        <row r="122">
          <cell r="A122">
            <v>414815</v>
          </cell>
          <cell r="B122" t="str">
            <v>FREEMAN FIELD TANK &amp; BOOSTER STATION Overflow</v>
          </cell>
        </row>
        <row r="123">
          <cell r="A123">
            <v>414816</v>
          </cell>
          <cell r="B123" t="str">
            <v>WASHWATER TANK Overflow</v>
          </cell>
        </row>
        <row r="124">
          <cell r="A124">
            <v>414817</v>
          </cell>
          <cell r="B124" t="str">
            <v>HUNTINGTON TANK Overflow</v>
          </cell>
        </row>
        <row r="125">
          <cell r="A125">
            <v>414818</v>
          </cell>
          <cell r="B125" t="str">
            <v>Salisbury Rehab</v>
          </cell>
        </row>
        <row r="126">
          <cell r="A126">
            <v>414819</v>
          </cell>
          <cell r="B126" t="str">
            <v>INDUSTRIAL PARK Overflow</v>
          </cell>
        </row>
        <row r="127">
          <cell r="A127">
            <v>414820</v>
          </cell>
          <cell r="B127" t="str">
            <v>PLANT #1 Overflow</v>
          </cell>
        </row>
        <row r="128">
          <cell r="A128">
            <v>414821</v>
          </cell>
          <cell r="B128" t="str">
            <v>WABASH PLANT #2 Overflow</v>
          </cell>
        </row>
        <row r="129">
          <cell r="A129">
            <v>414822</v>
          </cell>
          <cell r="B129" t="str">
            <v>WALNUT STREET Overflow</v>
          </cell>
        </row>
        <row r="130">
          <cell r="A130">
            <v>414823</v>
          </cell>
          <cell r="B130" t="str">
            <v>WEST WATER TOWER Overflow</v>
          </cell>
        </row>
        <row r="131">
          <cell r="A131">
            <v>415545</v>
          </cell>
          <cell r="B131" t="str">
            <v>CLEARWELL / RESERVOIR @ NTOC Overflow</v>
          </cell>
        </row>
        <row r="132">
          <cell r="A132">
            <v>415550</v>
          </cell>
          <cell r="B132" t="str">
            <v>DETENTION TANK @ NTOC Overflow</v>
          </cell>
        </row>
        <row r="133">
          <cell r="A133">
            <v>416471</v>
          </cell>
          <cell r="B133" t="str">
            <v>AERATOR- 1.4 MGD Overflow</v>
          </cell>
        </row>
        <row r="134">
          <cell r="A134">
            <v>416482</v>
          </cell>
          <cell r="B134" t="str">
            <v>INDIANA HEIGHTS TANK Overflow</v>
          </cell>
        </row>
        <row r="135">
          <cell r="A135">
            <v>416483</v>
          </cell>
          <cell r="B135" t="str">
            <v>NORTH TANK Kokomo Overflow</v>
          </cell>
        </row>
        <row r="136">
          <cell r="A136">
            <v>416484</v>
          </cell>
          <cell r="B136" t="str">
            <v>SOUTH TANK Overflow</v>
          </cell>
        </row>
        <row r="137">
          <cell r="A137">
            <v>416486</v>
          </cell>
          <cell r="B137" t="str">
            <v>SOUTHEAST (ALTO ROAD) Overflow</v>
          </cell>
        </row>
        <row r="138">
          <cell r="A138">
            <v>416487</v>
          </cell>
          <cell r="B138" t="str">
            <v>WASHWATER TANK #1 Kokomo Overflow</v>
          </cell>
        </row>
        <row r="139">
          <cell r="A139">
            <v>416488</v>
          </cell>
          <cell r="B139" t="str">
            <v>WASHWATER TANK #2 Kokomo Overflow</v>
          </cell>
        </row>
        <row r="140">
          <cell r="A140">
            <v>416489</v>
          </cell>
          <cell r="B140" t="str">
            <v>WATER TANK Mooresville Overflow</v>
          </cell>
        </row>
        <row r="141">
          <cell r="A141">
            <v>416490</v>
          </cell>
          <cell r="B141" t="str">
            <v>CLEARWATER TANK (NORTH WHITE RIVER WTP) Overflow</v>
          </cell>
        </row>
        <row r="142">
          <cell r="A142">
            <v>416492</v>
          </cell>
          <cell r="B142" t="str">
            <v>CLEARWATER TANK (WAYNE ST PLANT) Overflow</v>
          </cell>
        </row>
        <row r="143">
          <cell r="A143">
            <v>416493</v>
          </cell>
          <cell r="B143" t="str">
            <v>MARYLIN ROAD TANK Overflow</v>
          </cell>
        </row>
        <row r="144">
          <cell r="A144">
            <v>416494</v>
          </cell>
          <cell r="B144" t="str">
            <v>REACTION TANK #1 (NORTH WHITE RIVER WTP) Overflow</v>
          </cell>
        </row>
        <row r="145">
          <cell r="A145">
            <v>416495</v>
          </cell>
          <cell r="B145" t="str">
            <v>REACTION TANK #2 (NORTH WHITE RIVER WTP) Overflow</v>
          </cell>
        </row>
        <row r="146">
          <cell r="A146">
            <v>416496</v>
          </cell>
          <cell r="B146" t="str">
            <v>WATER TANK Winchester Overflow</v>
          </cell>
        </row>
        <row r="147">
          <cell r="A147">
            <v>418923</v>
          </cell>
          <cell r="B147" t="str">
            <v>Garwood Rehab</v>
          </cell>
        </row>
        <row r="148">
          <cell r="A148">
            <v>418935</v>
          </cell>
          <cell r="B148" t="str">
            <v>HIGHLAND ROAD Overflow</v>
          </cell>
        </row>
        <row r="149">
          <cell r="A149">
            <v>418937</v>
          </cell>
          <cell r="B149" t="str">
            <v>MIDDLE FORK WASHWATER Overflow</v>
          </cell>
        </row>
        <row r="150">
          <cell r="A150">
            <v>418940</v>
          </cell>
          <cell r="B150" t="str">
            <v>13th &amp; Jennings Rehab</v>
          </cell>
        </row>
        <row r="151">
          <cell r="A151">
            <v>418942</v>
          </cell>
          <cell r="B151" t="str">
            <v>FREEMAN FIELD TANK &amp; BOOSTER STATION Rehab</v>
          </cell>
        </row>
        <row r="152">
          <cell r="A152">
            <v>418947</v>
          </cell>
          <cell r="B152" t="str">
            <v>JACKSON STREET Rehab</v>
          </cell>
        </row>
        <row r="153">
          <cell r="A153">
            <v>418949</v>
          </cell>
          <cell r="B153" t="str">
            <v>BLUE RIVER, DETENTION TANK EAST Overflow</v>
          </cell>
        </row>
        <row r="154">
          <cell r="A154">
            <v>418950</v>
          </cell>
          <cell r="B154" t="str">
            <v>BLUE RIVER, DETENTION TANK WEST Overflow</v>
          </cell>
        </row>
        <row r="155">
          <cell r="A155">
            <v>418951</v>
          </cell>
          <cell r="B155" t="str">
            <v>DISTRIBUTION TANK #1 Overflow</v>
          </cell>
        </row>
        <row r="156">
          <cell r="A156">
            <v>418953</v>
          </cell>
          <cell r="B156" t="str">
            <v>DISTRIBUTION TANK #2 Overflow</v>
          </cell>
        </row>
        <row r="157">
          <cell r="A157">
            <v>418954</v>
          </cell>
          <cell r="B157" t="str">
            <v>FAIRVIEW ROAD S Overflow</v>
          </cell>
        </row>
        <row r="158">
          <cell r="A158">
            <v>418955</v>
          </cell>
          <cell r="B158" t="str">
            <v>GREENWOOD INDUSTRIAL PARK, NACHI Overflow</v>
          </cell>
        </row>
        <row r="159">
          <cell r="A159">
            <v>418956</v>
          </cell>
          <cell r="B159" t="str">
            <v>MERIDIAN PARK TANK Overflow</v>
          </cell>
        </row>
        <row r="160">
          <cell r="A160">
            <v>418959</v>
          </cell>
          <cell r="B160" t="str">
            <v>NATIONAL ROAD WEST Overflow</v>
          </cell>
        </row>
        <row r="161">
          <cell r="A161">
            <v>418960</v>
          </cell>
          <cell r="B161" t="str">
            <v>NOBLE STREET WEST Overflow</v>
          </cell>
        </row>
        <row r="162">
          <cell r="A162">
            <v>418962</v>
          </cell>
          <cell r="B162" t="str">
            <v>NORTHWEST Overflow</v>
          </cell>
        </row>
        <row r="163">
          <cell r="A163">
            <v>418964</v>
          </cell>
          <cell r="B163" t="str">
            <v>ORME PUMP STATION TANK Overflow</v>
          </cell>
        </row>
        <row r="164">
          <cell r="A164">
            <v>418965</v>
          </cell>
          <cell r="B164" t="str">
            <v>SPRING GROVE Overflow</v>
          </cell>
        </row>
        <row r="165">
          <cell r="A165">
            <v>418966</v>
          </cell>
          <cell r="B165" t="str">
            <v>SOUTHEAST (ALTO ROAD) Rehab</v>
          </cell>
        </row>
        <row r="166">
          <cell r="A166">
            <v>418968</v>
          </cell>
          <cell r="B166" t="str">
            <v>WASHWATER TANK #1 Kokomo Rehab</v>
          </cell>
        </row>
        <row r="167">
          <cell r="A167">
            <v>418969</v>
          </cell>
          <cell r="B167" t="str">
            <v>WASHWATER TANK #2 Kokomo Rehab</v>
          </cell>
        </row>
        <row r="168">
          <cell r="A168">
            <v>418970</v>
          </cell>
          <cell r="B168" t="str">
            <v>Industrial Tank Rehab</v>
          </cell>
        </row>
        <row r="169">
          <cell r="A169">
            <v>418975</v>
          </cell>
          <cell r="B169" t="str">
            <v>HIGHLAND ROAD Ext Rehab</v>
          </cell>
        </row>
        <row r="170">
          <cell r="B170" t="str">
            <v>41ST AND MASSACHUSETTS TOWER Rehab</v>
          </cell>
        </row>
        <row r="171">
          <cell r="B171" t="str">
            <v>Bettendorf Rehab</v>
          </cell>
        </row>
        <row r="172">
          <cell r="A172">
            <v>411719</v>
          </cell>
          <cell r="B172" t="str">
            <v>Sappington Mixing System</v>
          </cell>
        </row>
        <row r="173">
          <cell r="A173">
            <v>411720</v>
          </cell>
          <cell r="B173" t="str">
            <v>Fee Fee Mixing System</v>
          </cell>
        </row>
        <row r="174">
          <cell r="A174">
            <v>411721</v>
          </cell>
          <cell r="B174" t="str">
            <v>Norwood Mixing System</v>
          </cell>
        </row>
        <row r="175">
          <cell r="A175">
            <v>412905</v>
          </cell>
          <cell r="B175" t="str">
            <v>Affton #3 Mixing System</v>
          </cell>
        </row>
        <row r="176">
          <cell r="A176">
            <v>414834</v>
          </cell>
          <cell r="B176" t="str">
            <v>WEST WASHWATER Rehab</v>
          </cell>
        </row>
        <row r="177">
          <cell r="A177">
            <v>414835</v>
          </cell>
          <cell r="B177" t="str">
            <v>Worthington Hills Elev. Rehab</v>
          </cell>
        </row>
        <row r="178">
          <cell r="A178">
            <v>418976</v>
          </cell>
          <cell r="B178" t="str">
            <v>EAST WASHWATER Rehab</v>
          </cell>
        </row>
        <row r="179">
          <cell r="A179">
            <v>418977</v>
          </cell>
          <cell r="B179" t="str">
            <v>Lake Darby Rehab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_Instructions"/>
      <sheetName val="Sch1_3"/>
      <sheetName val="Sch4"/>
      <sheetName val="Sch5"/>
      <sheetName val="Sch6"/>
      <sheetName val="Sch7-AWW"/>
      <sheetName val="Sch7- VAAW"/>
      <sheetName val="Sch8_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Input"/>
      <sheetName val="CF Retrieve"/>
      <sheetName val="Sheet1"/>
      <sheetName val="RB"/>
      <sheetName val="Cash Flow Forecast"/>
      <sheetName val="Adjustments"/>
      <sheetName val="Amortization schedule"/>
      <sheetName val="Support == &gt;"/>
      <sheetName val="Equity breakdown"/>
      <sheetName val="2023 Capital Spend"/>
      <sheetName val="new 2024-2028 Capital Spend"/>
      <sheetName val="Fin Plan"/>
      <sheetName val="Plan Retrieve"/>
      <sheetName val="Authorized ROE and Equity %"/>
      <sheetName val="Total_Reports OYM"/>
      <sheetName val="JDITC support=&gt;"/>
      <sheetName val="IA JDITC Actuals"/>
      <sheetName val="KY JDITC Actuals"/>
      <sheetName val="VA JDITC Actuals"/>
      <sheetName val="MD JDITC Actuals"/>
      <sheetName val="IN support=&gt;"/>
      <sheetName val="IN JDITC Actuals"/>
      <sheetName val="Indiana Cities"/>
      <sheetName val="United Water"/>
      <sheetName val="AccDep CIAC"/>
      <sheetName val="IL support=&gt;"/>
      <sheetName val="CWIP Accr AFUDC - IL"/>
      <sheetName val="CA support=&gt;"/>
      <sheetName val="Chapter 3 Table 2"/>
      <sheetName val="CZN Acq Adj Post T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385"/>
  <sheetViews>
    <sheetView defaultGridColor="0" topLeftCell="A359" colorId="22" zoomScale="125" zoomScaleNormal="125" workbookViewId="0">
      <selection activeCell="B385" sqref="B385"/>
    </sheetView>
  </sheetViews>
  <sheetFormatPr defaultColWidth="11.28515625" defaultRowHeight="12.75"/>
  <cols>
    <col min="1" max="1" width="9.140625" style="22" customWidth="1"/>
    <col min="2" max="2" width="17.140625" style="22" customWidth="1"/>
    <col min="3" max="3" width="15" style="22" customWidth="1"/>
    <col min="4" max="4" width="11.28515625" style="22"/>
    <col min="5" max="5" width="12.7109375" style="22" bestFit="1" customWidth="1"/>
    <col min="6" max="16384" width="11.28515625" style="22"/>
  </cols>
  <sheetData>
    <row r="1" spans="1:5">
      <c r="A1" s="21"/>
      <c r="B1" s="21"/>
      <c r="C1" s="21"/>
      <c r="D1" s="21"/>
      <c r="E1" s="21"/>
    </row>
    <row r="2" spans="1:5">
      <c r="A2" s="21"/>
      <c r="B2" s="21"/>
      <c r="C2" s="21"/>
      <c r="D2" s="21"/>
      <c r="E2" s="21"/>
    </row>
    <row r="3" spans="1:5">
      <c r="A3" s="21" t="s">
        <v>32</v>
      </c>
      <c r="B3" s="21"/>
      <c r="C3" s="21"/>
      <c r="D3" s="21"/>
      <c r="E3" s="21"/>
    </row>
    <row r="4" spans="1:5">
      <c r="A4" s="21"/>
      <c r="B4" s="21"/>
      <c r="C4" s="21"/>
      <c r="D4" s="21"/>
      <c r="E4" s="21"/>
    </row>
    <row r="5" spans="1:5">
      <c r="A5" s="21"/>
      <c r="B5" s="30" t="s">
        <v>45</v>
      </c>
      <c r="C5" s="23" t="s">
        <v>33</v>
      </c>
      <c r="D5" s="21"/>
      <c r="E5" s="21"/>
    </row>
    <row r="6" spans="1:5">
      <c r="A6" s="21"/>
      <c r="B6" s="23" t="s">
        <v>34</v>
      </c>
      <c r="C6" s="23" t="s">
        <v>35</v>
      </c>
      <c r="D6" s="23" t="s">
        <v>36</v>
      </c>
      <c r="E6" s="21"/>
    </row>
    <row r="7" spans="1:5">
      <c r="A7" s="21"/>
      <c r="B7" s="21"/>
      <c r="C7" s="21"/>
      <c r="D7" s="21"/>
      <c r="E7" s="21"/>
    </row>
    <row r="8" spans="1:5">
      <c r="A8" s="24">
        <v>34335</v>
      </c>
      <c r="B8">
        <v>6.29</v>
      </c>
      <c r="C8" s="25">
        <v>7.31</v>
      </c>
      <c r="D8" s="26">
        <f t="shared" ref="D8:D71" si="0">C8-B8</f>
        <v>1.0199999999999996</v>
      </c>
      <c r="E8" s="21"/>
    </row>
    <row r="9" spans="1:5">
      <c r="A9" s="24">
        <v>34366</v>
      </c>
      <c r="B9">
        <v>6.49</v>
      </c>
      <c r="C9" s="25">
        <v>7.44</v>
      </c>
      <c r="D9" s="26">
        <f t="shared" si="0"/>
        <v>0.95000000000000018</v>
      </c>
      <c r="E9" s="21"/>
    </row>
    <row r="10" spans="1:5">
      <c r="A10" s="24">
        <v>34394</v>
      </c>
      <c r="B10">
        <v>6.91</v>
      </c>
      <c r="C10" s="25">
        <v>7.83</v>
      </c>
      <c r="D10" s="26">
        <f t="shared" si="0"/>
        <v>0.91999999999999993</v>
      </c>
      <c r="E10" s="21"/>
    </row>
    <row r="11" spans="1:5">
      <c r="A11" s="24">
        <v>34425</v>
      </c>
      <c r="B11">
        <v>7.27</v>
      </c>
      <c r="C11" s="25">
        <v>8.1999999999999993</v>
      </c>
      <c r="D11" s="26">
        <f t="shared" si="0"/>
        <v>0.92999999999999972</v>
      </c>
      <c r="E11" s="21"/>
    </row>
    <row r="12" spans="1:5">
      <c r="A12" s="24">
        <v>34455</v>
      </c>
      <c r="B12">
        <v>7.41</v>
      </c>
      <c r="C12" s="25">
        <v>8.32</v>
      </c>
      <c r="D12" s="26">
        <f t="shared" si="0"/>
        <v>0.91000000000000014</v>
      </c>
      <c r="E12" s="21"/>
    </row>
    <row r="13" spans="1:5">
      <c r="A13" s="24">
        <v>34486</v>
      </c>
      <c r="B13">
        <v>7.4</v>
      </c>
      <c r="C13" s="25">
        <v>8.31</v>
      </c>
      <c r="D13" s="26">
        <f t="shared" si="0"/>
        <v>0.91000000000000014</v>
      </c>
      <c r="E13" s="21"/>
    </row>
    <row r="14" spans="1:5">
      <c r="A14" s="24">
        <v>34516</v>
      </c>
      <c r="B14">
        <v>7.58</v>
      </c>
      <c r="C14" s="25">
        <v>8.4700000000000006</v>
      </c>
      <c r="D14" s="26">
        <f t="shared" si="0"/>
        <v>0.89000000000000057</v>
      </c>
      <c r="E14" s="21"/>
    </row>
    <row r="15" spans="1:5">
      <c r="A15" s="24">
        <v>34547</v>
      </c>
      <c r="B15">
        <v>7.49</v>
      </c>
      <c r="C15" s="25">
        <v>8.41</v>
      </c>
      <c r="D15" s="26">
        <f t="shared" si="0"/>
        <v>0.91999999999999993</v>
      </c>
      <c r="E15" s="21"/>
    </row>
    <row r="16" spans="1:5">
      <c r="A16" s="24">
        <v>34578</v>
      </c>
      <c r="B16">
        <v>7.71</v>
      </c>
      <c r="C16" s="25">
        <v>8.65</v>
      </c>
      <c r="D16" s="26">
        <f t="shared" si="0"/>
        <v>0.94000000000000039</v>
      </c>
      <c r="E16" s="21"/>
    </row>
    <row r="17" spans="1:5">
      <c r="A17" s="24">
        <v>34608</v>
      </c>
      <c r="B17">
        <v>7.94</v>
      </c>
      <c r="C17" s="25">
        <v>8.8800000000000008</v>
      </c>
      <c r="D17" s="26">
        <f t="shared" si="0"/>
        <v>0.94000000000000039</v>
      </c>
      <c r="E17" s="21"/>
    </row>
    <row r="18" spans="1:5">
      <c r="A18" s="24">
        <v>34639</v>
      </c>
      <c r="B18">
        <v>8.08</v>
      </c>
      <c r="C18" s="25">
        <v>9</v>
      </c>
      <c r="D18" s="26">
        <f t="shared" si="0"/>
        <v>0.91999999999999993</v>
      </c>
      <c r="E18" s="21"/>
    </row>
    <row r="19" spans="1:5">
      <c r="A19" s="24">
        <v>34669</v>
      </c>
      <c r="B19">
        <v>7.87</v>
      </c>
      <c r="C19" s="25">
        <v>8.7899999999999991</v>
      </c>
      <c r="D19" s="26">
        <f t="shared" si="0"/>
        <v>0.91999999999999904</v>
      </c>
      <c r="E19" s="21"/>
    </row>
    <row r="20" spans="1:5">
      <c r="A20" s="24">
        <v>34700</v>
      </c>
      <c r="B20">
        <v>7.85</v>
      </c>
      <c r="C20" s="25">
        <v>8.77</v>
      </c>
      <c r="D20" s="26">
        <f t="shared" si="0"/>
        <v>0.91999999999999993</v>
      </c>
      <c r="E20" s="21"/>
    </row>
    <row r="21" spans="1:5">
      <c r="A21" s="24">
        <v>34731</v>
      </c>
      <c r="B21">
        <v>7.61</v>
      </c>
      <c r="C21" s="25">
        <v>8.56</v>
      </c>
      <c r="D21" s="26">
        <f t="shared" si="0"/>
        <v>0.95000000000000018</v>
      </c>
      <c r="E21" s="21"/>
    </row>
    <row r="22" spans="1:5">
      <c r="A22" s="24">
        <v>34759</v>
      </c>
      <c r="B22">
        <v>7.45</v>
      </c>
      <c r="C22" s="25">
        <v>8.41</v>
      </c>
      <c r="D22" s="26">
        <f t="shared" si="0"/>
        <v>0.96</v>
      </c>
      <c r="E22" s="21"/>
    </row>
    <row r="23" spans="1:5">
      <c r="A23" s="24">
        <v>34790</v>
      </c>
      <c r="B23">
        <v>7.36</v>
      </c>
      <c r="C23" s="25">
        <v>8.3000000000000007</v>
      </c>
      <c r="D23" s="26">
        <f t="shared" si="0"/>
        <v>0.94000000000000039</v>
      </c>
      <c r="E23" s="21"/>
    </row>
    <row r="24" spans="1:5">
      <c r="A24" s="24">
        <v>34820</v>
      </c>
      <c r="B24">
        <v>6.95</v>
      </c>
      <c r="C24" s="25">
        <v>7.93</v>
      </c>
      <c r="D24" s="26">
        <f t="shared" si="0"/>
        <v>0.97999999999999954</v>
      </c>
      <c r="E24" s="21"/>
    </row>
    <row r="25" spans="1:5">
      <c r="A25" s="24">
        <v>34851</v>
      </c>
      <c r="B25">
        <v>6.57</v>
      </c>
      <c r="C25" s="25">
        <v>7.62</v>
      </c>
      <c r="D25" s="26">
        <f t="shared" si="0"/>
        <v>1.0499999999999998</v>
      </c>
      <c r="E25" s="21"/>
    </row>
    <row r="26" spans="1:5">
      <c r="A26" s="24">
        <v>34881</v>
      </c>
      <c r="B26">
        <v>6.72</v>
      </c>
      <c r="C26" s="25">
        <v>7.73</v>
      </c>
      <c r="D26" s="26">
        <f t="shared" si="0"/>
        <v>1.0100000000000007</v>
      </c>
      <c r="E26" s="21"/>
    </row>
    <row r="27" spans="1:5">
      <c r="A27" s="24">
        <v>34912</v>
      </c>
      <c r="B27">
        <v>6.86</v>
      </c>
      <c r="C27" s="25">
        <v>7.86</v>
      </c>
      <c r="D27" s="26">
        <f t="shared" si="0"/>
        <v>1</v>
      </c>
      <c r="E27" s="21"/>
    </row>
    <row r="28" spans="1:5">
      <c r="A28" s="24">
        <v>34943</v>
      </c>
      <c r="B28">
        <v>6.55</v>
      </c>
      <c r="C28" s="25">
        <v>7.62</v>
      </c>
      <c r="D28" s="26">
        <f t="shared" si="0"/>
        <v>1.0700000000000003</v>
      </c>
      <c r="E28" s="21"/>
    </row>
    <row r="29" spans="1:5">
      <c r="A29" s="24">
        <v>34973</v>
      </c>
      <c r="B29">
        <v>6.37</v>
      </c>
      <c r="C29" s="25">
        <v>7.46</v>
      </c>
      <c r="D29" s="26">
        <f t="shared" si="0"/>
        <v>1.0899999999999999</v>
      </c>
      <c r="E29" s="21"/>
    </row>
    <row r="30" spans="1:5">
      <c r="A30" s="24">
        <v>35004</v>
      </c>
      <c r="B30">
        <v>6.26</v>
      </c>
      <c r="C30" s="25">
        <v>7.4</v>
      </c>
      <c r="D30" s="26">
        <f t="shared" si="0"/>
        <v>1.1400000000000006</v>
      </c>
      <c r="E30" s="21"/>
    </row>
    <row r="31" spans="1:5">
      <c r="A31" s="24">
        <v>35034</v>
      </c>
      <c r="B31">
        <v>6.06</v>
      </c>
      <c r="C31" s="25">
        <v>7.21</v>
      </c>
      <c r="D31" s="26">
        <f t="shared" si="0"/>
        <v>1.1500000000000004</v>
      </c>
      <c r="E31" s="21"/>
    </row>
    <row r="32" spans="1:5">
      <c r="A32" s="24">
        <v>35065</v>
      </c>
      <c r="B32">
        <v>6.05</v>
      </c>
      <c r="C32" s="25">
        <v>7.2</v>
      </c>
      <c r="D32" s="26">
        <f t="shared" si="0"/>
        <v>1.1500000000000004</v>
      </c>
      <c r="E32" s="21"/>
    </row>
    <row r="33" spans="1:5">
      <c r="A33" s="24">
        <v>35096</v>
      </c>
      <c r="B33">
        <v>6.24</v>
      </c>
      <c r="C33" s="25">
        <v>7.37</v>
      </c>
      <c r="D33" s="26">
        <f t="shared" si="0"/>
        <v>1.1299999999999999</v>
      </c>
      <c r="E33" s="21"/>
    </row>
    <row r="34" spans="1:5">
      <c r="A34" s="24">
        <v>35125</v>
      </c>
      <c r="B34">
        <v>6.6</v>
      </c>
      <c r="C34" s="25">
        <v>7.72</v>
      </c>
      <c r="D34" s="26">
        <f t="shared" si="0"/>
        <v>1.1200000000000001</v>
      </c>
      <c r="E34" s="21"/>
    </row>
    <row r="35" spans="1:5">
      <c r="A35" s="24">
        <v>35156</v>
      </c>
      <c r="B35">
        <v>6.79</v>
      </c>
      <c r="C35" s="25">
        <v>7.88</v>
      </c>
      <c r="D35" s="26">
        <f t="shared" si="0"/>
        <v>1.0899999999999999</v>
      </c>
      <c r="E35" s="21"/>
    </row>
    <row r="36" spans="1:5">
      <c r="A36" s="24">
        <v>35186</v>
      </c>
      <c r="B36">
        <v>6.93</v>
      </c>
      <c r="C36" s="25">
        <v>7.99</v>
      </c>
      <c r="D36" s="26">
        <f t="shared" si="0"/>
        <v>1.0600000000000005</v>
      </c>
      <c r="E36" s="21"/>
    </row>
    <row r="37" spans="1:5">
      <c r="A37" s="24">
        <v>35217</v>
      </c>
      <c r="B37">
        <v>7.06</v>
      </c>
      <c r="C37" s="25">
        <v>8.07</v>
      </c>
      <c r="D37" s="26">
        <f t="shared" si="0"/>
        <v>1.0100000000000007</v>
      </c>
      <c r="E37" s="21"/>
    </row>
    <row r="38" spans="1:5">
      <c r="A38" s="24">
        <v>35247</v>
      </c>
      <c r="B38">
        <v>7.03</v>
      </c>
      <c r="C38" s="25">
        <v>8.02</v>
      </c>
      <c r="D38" s="26">
        <f t="shared" si="0"/>
        <v>0.98999999999999932</v>
      </c>
      <c r="E38" s="21"/>
    </row>
    <row r="39" spans="1:5">
      <c r="A39" s="24">
        <v>35278</v>
      </c>
      <c r="B39">
        <v>6.84</v>
      </c>
      <c r="C39" s="25">
        <v>7.84</v>
      </c>
      <c r="D39" s="26">
        <f t="shared" si="0"/>
        <v>1</v>
      </c>
      <c r="E39" s="21"/>
    </row>
    <row r="40" spans="1:5">
      <c r="A40" s="24">
        <v>35309</v>
      </c>
      <c r="B40">
        <v>7.03</v>
      </c>
      <c r="C40" s="25">
        <v>8.01</v>
      </c>
      <c r="D40" s="26">
        <f t="shared" si="0"/>
        <v>0.97999999999999954</v>
      </c>
      <c r="E40" s="21"/>
    </row>
    <row r="41" spans="1:5">
      <c r="A41" s="24">
        <v>35339</v>
      </c>
      <c r="B41">
        <v>6.81</v>
      </c>
      <c r="C41" s="25">
        <v>7.76</v>
      </c>
      <c r="D41" s="26">
        <f t="shared" si="0"/>
        <v>0.95000000000000018</v>
      </c>
      <c r="E41" s="21"/>
    </row>
    <row r="42" spans="1:5">
      <c r="A42" s="24">
        <v>35370</v>
      </c>
      <c r="B42">
        <v>6.48</v>
      </c>
      <c r="C42" s="26">
        <v>7.48</v>
      </c>
      <c r="D42" s="26">
        <f t="shared" si="0"/>
        <v>1</v>
      </c>
      <c r="E42" s="21"/>
    </row>
    <row r="43" spans="1:5">
      <c r="A43" s="24">
        <v>35400</v>
      </c>
      <c r="B43">
        <v>6.55</v>
      </c>
      <c r="C43" s="26">
        <v>7.58</v>
      </c>
      <c r="D43" s="26">
        <f t="shared" si="0"/>
        <v>1.0300000000000002</v>
      </c>
      <c r="E43" s="25">
        <f>AVERAGE(C32:C43)</f>
        <v>7.743333333333335</v>
      </c>
    </row>
    <row r="44" spans="1:5">
      <c r="A44" s="24">
        <v>35431</v>
      </c>
      <c r="B44">
        <v>6.83</v>
      </c>
      <c r="C44" s="26">
        <v>7.79</v>
      </c>
      <c r="D44" s="26">
        <f t="shared" si="0"/>
        <v>0.96</v>
      </c>
      <c r="E44" s="21"/>
    </row>
    <row r="45" spans="1:5">
      <c r="A45" s="24">
        <v>35462</v>
      </c>
      <c r="B45">
        <v>6.69</v>
      </c>
      <c r="C45" s="26">
        <v>7.68</v>
      </c>
      <c r="D45" s="26">
        <f t="shared" si="0"/>
        <v>0.98999999999999932</v>
      </c>
      <c r="E45" s="21"/>
    </row>
    <row r="46" spans="1:5">
      <c r="A46" s="24">
        <v>35490</v>
      </c>
      <c r="B46">
        <v>6.93</v>
      </c>
      <c r="C46" s="26">
        <v>7.92</v>
      </c>
      <c r="D46" s="26">
        <f t="shared" si="0"/>
        <v>0.99000000000000021</v>
      </c>
      <c r="E46" s="21"/>
    </row>
    <row r="47" spans="1:5">
      <c r="A47" s="24">
        <v>35521</v>
      </c>
      <c r="B47">
        <v>7.09</v>
      </c>
      <c r="C47" s="26">
        <v>8.08</v>
      </c>
      <c r="D47" s="26">
        <f t="shared" si="0"/>
        <v>0.99000000000000021</v>
      </c>
      <c r="E47" s="21"/>
    </row>
    <row r="48" spans="1:5">
      <c r="A48" s="24">
        <v>35551</v>
      </c>
      <c r="B48">
        <v>6.94</v>
      </c>
      <c r="C48" s="26">
        <v>7.94</v>
      </c>
      <c r="D48" s="26">
        <f t="shared" si="0"/>
        <v>1</v>
      </c>
      <c r="E48" s="21"/>
    </row>
    <row r="49" spans="1:5">
      <c r="A49" s="24">
        <v>35582</v>
      </c>
      <c r="B49">
        <v>6.77</v>
      </c>
      <c r="C49" s="26">
        <v>7.77</v>
      </c>
      <c r="D49" s="26">
        <f t="shared" si="0"/>
        <v>1</v>
      </c>
      <c r="E49" s="21"/>
    </row>
    <row r="50" spans="1:5">
      <c r="A50" s="24">
        <v>35612</v>
      </c>
      <c r="B50">
        <v>6.51</v>
      </c>
      <c r="C50" s="21">
        <v>7.52</v>
      </c>
      <c r="D50" s="26">
        <f t="shared" si="0"/>
        <v>1.0099999999999998</v>
      </c>
      <c r="E50" s="21"/>
    </row>
    <row r="51" spans="1:5">
      <c r="A51" s="24">
        <v>35643</v>
      </c>
      <c r="B51">
        <v>6.58</v>
      </c>
      <c r="C51" s="21">
        <v>7.57</v>
      </c>
      <c r="D51" s="26">
        <f t="shared" si="0"/>
        <v>0.99000000000000021</v>
      </c>
      <c r="E51" s="21"/>
    </row>
    <row r="52" spans="1:5">
      <c r="A52" s="24">
        <v>35674</v>
      </c>
      <c r="B52">
        <v>6.5</v>
      </c>
      <c r="C52" s="26">
        <v>7.5</v>
      </c>
      <c r="D52" s="26">
        <f t="shared" si="0"/>
        <v>1</v>
      </c>
      <c r="E52" s="21"/>
    </row>
    <row r="53" spans="1:5">
      <c r="A53" s="24">
        <v>35704</v>
      </c>
      <c r="B53">
        <v>6.33</v>
      </c>
      <c r="C53" s="26">
        <v>7.37</v>
      </c>
      <c r="D53" s="26">
        <f t="shared" si="0"/>
        <v>1.04</v>
      </c>
      <c r="E53" s="21"/>
    </row>
    <row r="54" spans="1:5">
      <c r="A54" s="24">
        <v>35735</v>
      </c>
      <c r="B54">
        <v>6.11</v>
      </c>
      <c r="C54" s="26">
        <v>7.24</v>
      </c>
      <c r="D54" s="26">
        <f t="shared" si="0"/>
        <v>1.1299999999999999</v>
      </c>
      <c r="E54" s="21"/>
    </row>
    <row r="55" spans="1:5">
      <c r="A55" s="24">
        <v>35765</v>
      </c>
      <c r="B55">
        <v>5.99</v>
      </c>
      <c r="C55" s="26">
        <v>7.16</v>
      </c>
      <c r="D55" s="26">
        <f t="shared" si="0"/>
        <v>1.17</v>
      </c>
      <c r="E55" s="25">
        <f>AVERAGE(C44:C55)</f>
        <v>7.6283333333333312</v>
      </c>
    </row>
    <row r="56" spans="1:5">
      <c r="A56" s="24">
        <v>35796</v>
      </c>
      <c r="B56">
        <v>5.81</v>
      </c>
      <c r="C56" s="26">
        <v>7.03</v>
      </c>
      <c r="D56" s="26">
        <f t="shared" si="0"/>
        <v>1.2200000000000006</v>
      </c>
      <c r="E56" s="21"/>
    </row>
    <row r="57" spans="1:5">
      <c r="A57" s="24">
        <v>35827</v>
      </c>
      <c r="B57">
        <v>5.89</v>
      </c>
      <c r="C57" s="26">
        <v>7.09</v>
      </c>
      <c r="D57" s="26">
        <f t="shared" si="0"/>
        <v>1.2000000000000002</v>
      </c>
      <c r="E57" s="21"/>
    </row>
    <row r="58" spans="1:5">
      <c r="A58" s="24">
        <v>35855</v>
      </c>
      <c r="B58">
        <v>5.95</v>
      </c>
      <c r="C58" s="26">
        <v>7.13</v>
      </c>
      <c r="D58" s="26">
        <f t="shared" si="0"/>
        <v>1.1799999999999997</v>
      </c>
      <c r="E58" s="21"/>
    </row>
    <row r="59" spans="1:5">
      <c r="A59" s="24">
        <v>35886</v>
      </c>
      <c r="B59">
        <v>5.92</v>
      </c>
      <c r="C59" s="26">
        <v>7.12</v>
      </c>
      <c r="D59" s="26">
        <f t="shared" si="0"/>
        <v>1.2000000000000002</v>
      </c>
      <c r="E59" s="21"/>
    </row>
    <row r="60" spans="1:5">
      <c r="A60" s="24">
        <v>35916</v>
      </c>
      <c r="B60">
        <v>5.93</v>
      </c>
      <c r="C60" s="26">
        <v>7.11</v>
      </c>
      <c r="D60" s="26">
        <f t="shared" si="0"/>
        <v>1.1800000000000006</v>
      </c>
      <c r="E60" s="21"/>
    </row>
    <row r="61" spans="1:5">
      <c r="A61" s="24">
        <v>35947</v>
      </c>
      <c r="B61">
        <v>5.7</v>
      </c>
      <c r="C61" s="26">
        <v>6.99</v>
      </c>
      <c r="D61" s="26">
        <f t="shared" si="0"/>
        <v>1.29</v>
      </c>
      <c r="E61" s="21"/>
    </row>
    <row r="62" spans="1:5">
      <c r="A62" s="24">
        <v>35977</v>
      </c>
      <c r="B62">
        <v>5.68</v>
      </c>
      <c r="C62" s="26">
        <v>6.99</v>
      </c>
      <c r="D62" s="26">
        <f t="shared" si="0"/>
        <v>1.3100000000000005</v>
      </c>
      <c r="E62" s="21"/>
    </row>
    <row r="63" spans="1:5">
      <c r="A63" s="24">
        <v>36008</v>
      </c>
      <c r="B63">
        <v>5.54</v>
      </c>
      <c r="C63" s="26">
        <v>6.96</v>
      </c>
      <c r="D63" s="26">
        <f t="shared" si="0"/>
        <v>1.42</v>
      </c>
      <c r="E63" s="21"/>
    </row>
    <row r="64" spans="1:5">
      <c r="A64" s="24">
        <v>36039</v>
      </c>
      <c r="B64">
        <v>5.2</v>
      </c>
      <c r="C64" s="26">
        <v>6.88</v>
      </c>
      <c r="D64" s="26">
        <f t="shared" si="0"/>
        <v>1.6799999999999997</v>
      </c>
      <c r="E64" s="21"/>
    </row>
    <row r="65" spans="1:5">
      <c r="A65" s="24">
        <v>36069</v>
      </c>
      <c r="B65">
        <v>5.01</v>
      </c>
      <c r="C65" s="26">
        <v>6.88</v>
      </c>
      <c r="D65" s="26">
        <f t="shared" si="0"/>
        <v>1.87</v>
      </c>
      <c r="E65" s="21"/>
    </row>
    <row r="66" spans="1:5">
      <c r="A66" s="24">
        <v>36100</v>
      </c>
      <c r="B66">
        <v>5.25</v>
      </c>
      <c r="C66" s="26">
        <v>6.96</v>
      </c>
      <c r="D66" s="26">
        <f t="shared" si="0"/>
        <v>1.71</v>
      </c>
      <c r="E66" s="21"/>
    </row>
    <row r="67" spans="1:5">
      <c r="A67" s="24">
        <v>36130</v>
      </c>
      <c r="B67">
        <v>5.0599999999999996</v>
      </c>
      <c r="C67" s="26">
        <v>6.84</v>
      </c>
      <c r="D67" s="26">
        <f t="shared" si="0"/>
        <v>1.7800000000000002</v>
      </c>
      <c r="E67" s="25">
        <f>AVERAGE(C56:C67)</f>
        <v>6.998333333333334</v>
      </c>
    </row>
    <row r="68" spans="1:5">
      <c r="A68" s="24">
        <v>36161</v>
      </c>
      <c r="B68">
        <v>5.16</v>
      </c>
      <c r="C68" s="26">
        <v>6.87</v>
      </c>
      <c r="D68" s="26">
        <f t="shared" si="0"/>
        <v>1.71</v>
      </c>
      <c r="E68" s="21"/>
    </row>
    <row r="69" spans="1:5">
      <c r="A69" s="24">
        <v>36192</v>
      </c>
      <c r="B69">
        <v>5.37</v>
      </c>
      <c r="C69" s="26">
        <v>7</v>
      </c>
      <c r="D69" s="26">
        <f t="shared" si="0"/>
        <v>1.63</v>
      </c>
      <c r="E69" s="21"/>
    </row>
    <row r="70" spans="1:5">
      <c r="A70" s="24">
        <v>36220</v>
      </c>
      <c r="B70">
        <v>5.58</v>
      </c>
      <c r="C70" s="26">
        <v>7.18</v>
      </c>
      <c r="D70" s="26">
        <f t="shared" si="0"/>
        <v>1.5999999999999996</v>
      </c>
      <c r="E70" s="21"/>
    </row>
    <row r="71" spans="1:5">
      <c r="A71" s="24">
        <v>36251</v>
      </c>
      <c r="B71">
        <v>5.55</v>
      </c>
      <c r="C71" s="26">
        <v>7.16</v>
      </c>
      <c r="D71" s="26">
        <f t="shared" si="0"/>
        <v>1.6100000000000003</v>
      </c>
      <c r="E71" s="21"/>
    </row>
    <row r="72" spans="1:5">
      <c r="A72" s="24">
        <v>36281</v>
      </c>
      <c r="B72">
        <v>5.81</v>
      </c>
      <c r="C72" s="27">
        <v>7.42</v>
      </c>
      <c r="D72" s="26">
        <f t="shared" ref="D72:D123" si="1">C72-B72</f>
        <v>1.6100000000000003</v>
      </c>
    </row>
    <row r="73" spans="1:5">
      <c r="A73" s="24">
        <v>36312</v>
      </c>
      <c r="B73">
        <v>6.04</v>
      </c>
      <c r="C73" s="27">
        <v>7.7</v>
      </c>
      <c r="D73" s="26">
        <f t="shared" si="1"/>
        <v>1.6600000000000001</v>
      </c>
    </row>
    <row r="74" spans="1:5">
      <c r="A74" s="24">
        <v>36342</v>
      </c>
      <c r="B74">
        <v>5.98</v>
      </c>
      <c r="C74" s="27">
        <v>7.66</v>
      </c>
      <c r="D74" s="26">
        <f t="shared" si="1"/>
        <v>1.6799999999999997</v>
      </c>
    </row>
    <row r="75" spans="1:5">
      <c r="A75" s="24">
        <v>36373</v>
      </c>
      <c r="B75">
        <v>6.07</v>
      </c>
      <c r="C75" s="27">
        <v>7.86</v>
      </c>
      <c r="D75" s="26">
        <f t="shared" si="1"/>
        <v>1.79</v>
      </c>
    </row>
    <row r="76" spans="1:5">
      <c r="A76" s="24">
        <v>36404</v>
      </c>
      <c r="B76">
        <v>6.07</v>
      </c>
      <c r="C76" s="22">
        <v>7.87</v>
      </c>
      <c r="D76" s="26">
        <f t="shared" si="1"/>
        <v>1.7999999999999998</v>
      </c>
    </row>
    <row r="77" spans="1:5">
      <c r="A77" s="24">
        <v>36434</v>
      </c>
      <c r="B77">
        <v>6.26</v>
      </c>
      <c r="C77" s="22">
        <v>8.02</v>
      </c>
      <c r="D77" s="26">
        <f t="shared" si="1"/>
        <v>1.7599999999999998</v>
      </c>
    </row>
    <row r="78" spans="1:5">
      <c r="A78" s="24">
        <v>36465</v>
      </c>
      <c r="B78">
        <v>6.15</v>
      </c>
      <c r="C78" s="22">
        <v>7.86</v>
      </c>
      <c r="D78" s="26">
        <f t="shared" si="1"/>
        <v>1.71</v>
      </c>
    </row>
    <row r="79" spans="1:5">
      <c r="A79" s="24">
        <v>36495</v>
      </c>
      <c r="B79">
        <v>6.35</v>
      </c>
      <c r="C79" s="22">
        <v>8.0399999999999991</v>
      </c>
      <c r="D79" s="26">
        <f t="shared" si="1"/>
        <v>1.6899999999999995</v>
      </c>
      <c r="E79" s="25">
        <f>AVERAGE(C68:C79)</f>
        <v>7.5533333333333346</v>
      </c>
    </row>
    <row r="80" spans="1:5">
      <c r="A80" s="24">
        <v>36526</v>
      </c>
      <c r="B80">
        <v>6.63</v>
      </c>
      <c r="C80" s="22">
        <v>8.2200000000000006</v>
      </c>
      <c r="D80" s="26">
        <f t="shared" si="1"/>
        <v>1.5900000000000007</v>
      </c>
    </row>
    <row r="81" spans="1:5">
      <c r="A81" s="24">
        <v>36557</v>
      </c>
      <c r="B81">
        <v>6.23</v>
      </c>
      <c r="C81" s="22">
        <v>8.1</v>
      </c>
      <c r="D81" s="26">
        <f t="shared" si="1"/>
        <v>1.8699999999999992</v>
      </c>
    </row>
    <row r="82" spans="1:5">
      <c r="A82" s="24">
        <v>36586</v>
      </c>
      <c r="B82">
        <v>6.05</v>
      </c>
      <c r="C82" s="22">
        <v>8.14</v>
      </c>
      <c r="D82" s="26">
        <f t="shared" si="1"/>
        <v>2.0900000000000007</v>
      </c>
    </row>
    <row r="83" spans="1:5">
      <c r="A83" s="24">
        <v>36617</v>
      </c>
      <c r="B83">
        <v>5.85</v>
      </c>
      <c r="C83" s="22">
        <v>8.14</v>
      </c>
      <c r="D83" s="26">
        <f t="shared" si="1"/>
        <v>2.2900000000000009</v>
      </c>
    </row>
    <row r="84" spans="1:5">
      <c r="A84" s="24">
        <v>36647</v>
      </c>
      <c r="B84">
        <v>6.15</v>
      </c>
      <c r="C84" s="22">
        <v>8.5500000000000007</v>
      </c>
      <c r="D84" s="26">
        <f t="shared" si="1"/>
        <v>2.4000000000000004</v>
      </c>
    </row>
    <row r="85" spans="1:5">
      <c r="A85" s="24">
        <v>36678</v>
      </c>
      <c r="B85">
        <v>5.93</v>
      </c>
      <c r="C85" s="22">
        <v>8.2200000000000006</v>
      </c>
      <c r="D85" s="26">
        <f t="shared" si="1"/>
        <v>2.2900000000000009</v>
      </c>
    </row>
    <row r="86" spans="1:5">
      <c r="A86" s="24">
        <v>36708</v>
      </c>
      <c r="B86">
        <v>5.85</v>
      </c>
      <c r="C86" s="22">
        <v>8.17</v>
      </c>
      <c r="D86" s="26">
        <f t="shared" si="1"/>
        <v>2.3200000000000003</v>
      </c>
    </row>
    <row r="87" spans="1:5">
      <c r="A87" s="24">
        <v>36739</v>
      </c>
      <c r="B87">
        <v>5.72</v>
      </c>
      <c r="C87" s="22">
        <v>8.0500000000000007</v>
      </c>
      <c r="D87" s="26">
        <f t="shared" si="1"/>
        <v>2.330000000000001</v>
      </c>
    </row>
    <row r="88" spans="1:5">
      <c r="A88" s="24">
        <v>36770</v>
      </c>
      <c r="B88">
        <v>5.83</v>
      </c>
      <c r="C88" s="22">
        <v>8.16</v>
      </c>
      <c r="D88" s="26">
        <f t="shared" si="1"/>
        <v>2.33</v>
      </c>
    </row>
    <row r="89" spans="1:5">
      <c r="A89" s="24">
        <v>36800</v>
      </c>
      <c r="B89">
        <v>5.8</v>
      </c>
      <c r="C89" s="22">
        <v>8.08</v>
      </c>
      <c r="D89" s="26">
        <f t="shared" si="1"/>
        <v>2.2800000000000002</v>
      </c>
    </row>
    <row r="90" spans="1:5">
      <c r="A90" s="24">
        <v>36831</v>
      </c>
      <c r="B90">
        <v>5.78</v>
      </c>
      <c r="C90" s="22">
        <v>8.0299999999999994</v>
      </c>
      <c r="D90" s="26">
        <f t="shared" si="1"/>
        <v>2.2499999999999991</v>
      </c>
    </row>
    <row r="91" spans="1:5">
      <c r="A91" s="24">
        <v>36861</v>
      </c>
      <c r="B91">
        <v>5.49</v>
      </c>
      <c r="C91" s="22">
        <v>7.79</v>
      </c>
      <c r="D91" s="26">
        <f t="shared" si="1"/>
        <v>2.2999999999999998</v>
      </c>
      <c r="E91" s="25">
        <f>AVERAGE(C80:C91)</f>
        <v>8.1375000000000011</v>
      </c>
    </row>
    <row r="92" spans="1:5">
      <c r="A92" s="24">
        <v>36892</v>
      </c>
      <c r="B92">
        <v>5.54</v>
      </c>
      <c r="C92" s="22">
        <v>7.76</v>
      </c>
      <c r="D92" s="26">
        <f t="shared" si="1"/>
        <v>2.2199999999999998</v>
      </c>
    </row>
    <row r="93" spans="1:5">
      <c r="A93" s="24">
        <v>36923</v>
      </c>
      <c r="B93">
        <v>5.45</v>
      </c>
      <c r="C93" s="22">
        <v>7.69</v>
      </c>
      <c r="D93" s="26">
        <f t="shared" si="1"/>
        <v>2.2400000000000002</v>
      </c>
    </row>
    <row r="94" spans="1:5">
      <c r="A94" s="24">
        <v>36951</v>
      </c>
      <c r="B94">
        <v>5.34</v>
      </c>
      <c r="C94" s="22">
        <v>7.59</v>
      </c>
      <c r="D94" s="26">
        <f t="shared" si="1"/>
        <v>2.25</v>
      </c>
    </row>
    <row r="95" spans="1:5">
      <c r="A95" s="24">
        <v>36982</v>
      </c>
      <c r="B95">
        <v>5.65</v>
      </c>
      <c r="C95" s="22">
        <v>7.81</v>
      </c>
      <c r="D95" s="26">
        <f t="shared" si="1"/>
        <v>2.1599999999999993</v>
      </c>
    </row>
    <row r="96" spans="1:5">
      <c r="A96" s="24">
        <v>37012</v>
      </c>
      <c r="B96">
        <v>5.78</v>
      </c>
      <c r="C96" s="22">
        <v>7.88</v>
      </c>
      <c r="D96" s="26">
        <f t="shared" si="1"/>
        <v>2.0999999999999996</v>
      </c>
    </row>
    <row r="97" spans="1:5">
      <c r="A97" s="24">
        <v>37043</v>
      </c>
      <c r="B97">
        <v>5.67</v>
      </c>
      <c r="C97" s="22">
        <v>7.75</v>
      </c>
      <c r="D97" s="26">
        <f t="shared" si="1"/>
        <v>2.08</v>
      </c>
    </row>
    <row r="98" spans="1:5">
      <c r="A98" s="24">
        <v>37073</v>
      </c>
      <c r="B98">
        <v>5.61</v>
      </c>
      <c r="C98" s="22">
        <v>7.71</v>
      </c>
      <c r="D98" s="26">
        <f t="shared" si="1"/>
        <v>2.0999999999999996</v>
      </c>
    </row>
    <row r="99" spans="1:5">
      <c r="A99" s="24">
        <v>37104</v>
      </c>
      <c r="B99">
        <v>5.48</v>
      </c>
      <c r="C99" s="22">
        <v>7.57</v>
      </c>
      <c r="D99" s="26">
        <f t="shared" si="1"/>
        <v>2.09</v>
      </c>
    </row>
    <row r="100" spans="1:5">
      <c r="A100" s="24">
        <v>37135</v>
      </c>
      <c r="B100">
        <v>5.48</v>
      </c>
      <c r="C100" s="22">
        <v>7.73</v>
      </c>
      <c r="D100" s="26">
        <f t="shared" si="1"/>
        <v>2.25</v>
      </c>
    </row>
    <row r="101" spans="1:5">
      <c r="A101" s="24">
        <v>37165</v>
      </c>
      <c r="B101">
        <v>5.32</v>
      </c>
      <c r="C101" s="22">
        <v>7.64</v>
      </c>
      <c r="D101" s="26">
        <f t="shared" si="1"/>
        <v>2.3199999999999994</v>
      </c>
    </row>
    <row r="102" spans="1:5">
      <c r="A102" s="24">
        <v>37196</v>
      </c>
      <c r="B102">
        <v>5.12</v>
      </c>
      <c r="C102" s="22">
        <v>7.61</v>
      </c>
      <c r="D102" s="26">
        <f t="shared" si="1"/>
        <v>2.4900000000000002</v>
      </c>
    </row>
    <row r="103" spans="1:5">
      <c r="A103" s="24">
        <v>37226</v>
      </c>
      <c r="B103">
        <v>5.48</v>
      </c>
      <c r="C103" s="22">
        <v>7.86</v>
      </c>
      <c r="D103" s="26">
        <f t="shared" si="1"/>
        <v>2.38</v>
      </c>
      <c r="E103" s="25">
        <f>AVERAGE(C92:C103)</f>
        <v>7.7166666666666659</v>
      </c>
    </row>
    <row r="104" spans="1:5">
      <c r="A104" s="24">
        <v>37257</v>
      </c>
      <c r="B104">
        <v>5.45</v>
      </c>
      <c r="C104" s="22">
        <v>7.69</v>
      </c>
      <c r="D104" s="26">
        <f t="shared" si="1"/>
        <v>2.2400000000000002</v>
      </c>
    </row>
    <row r="105" spans="1:5">
      <c r="A105" s="24">
        <v>37288</v>
      </c>
      <c r="B105">
        <v>5.4</v>
      </c>
      <c r="C105" s="22">
        <v>7.62</v>
      </c>
      <c r="D105" s="26">
        <f t="shared" si="1"/>
        <v>2.2199999999999998</v>
      </c>
    </row>
    <row r="106" spans="1:5">
      <c r="A106" s="24">
        <v>37316</v>
      </c>
      <c r="B106" t="s">
        <v>46</v>
      </c>
      <c r="C106" s="22">
        <v>7.83</v>
      </c>
      <c r="D106" s="26">
        <f t="shared" si="1"/>
        <v>7.83</v>
      </c>
    </row>
    <row r="107" spans="1:5">
      <c r="A107" s="24">
        <v>37347</v>
      </c>
      <c r="B107" t="s">
        <v>46</v>
      </c>
      <c r="C107" s="22">
        <v>7.74</v>
      </c>
      <c r="D107" s="26">
        <f t="shared" si="1"/>
        <v>7.74</v>
      </c>
    </row>
    <row r="108" spans="1:5">
      <c r="A108" s="24">
        <v>37377</v>
      </c>
      <c r="B108" t="s">
        <v>46</v>
      </c>
      <c r="C108" s="22">
        <v>7.76</v>
      </c>
      <c r="D108" s="26">
        <f t="shared" si="1"/>
        <v>7.76</v>
      </c>
    </row>
    <row r="109" spans="1:5">
      <c r="A109" s="24">
        <v>37408</v>
      </c>
      <c r="B109" t="s">
        <v>46</v>
      </c>
      <c r="C109" s="22">
        <v>7.67</v>
      </c>
      <c r="D109" s="26">
        <f t="shared" si="1"/>
        <v>7.67</v>
      </c>
    </row>
    <row r="110" spans="1:5">
      <c r="A110" s="24">
        <v>37438</v>
      </c>
      <c r="B110" t="s">
        <v>46</v>
      </c>
      <c r="C110" s="22">
        <v>7.54</v>
      </c>
      <c r="D110" s="26">
        <f t="shared" si="1"/>
        <v>7.54</v>
      </c>
    </row>
    <row r="111" spans="1:5">
      <c r="A111" s="24">
        <v>37469</v>
      </c>
      <c r="B111" t="s">
        <v>46</v>
      </c>
      <c r="C111" s="22">
        <v>7.34</v>
      </c>
      <c r="D111" s="26">
        <f t="shared" si="1"/>
        <v>7.34</v>
      </c>
    </row>
    <row r="112" spans="1:5">
      <c r="A112" s="24">
        <v>37500</v>
      </c>
      <c r="B112" t="s">
        <v>46</v>
      </c>
      <c r="C112" s="22">
        <v>7.23</v>
      </c>
      <c r="D112" s="26">
        <f t="shared" si="1"/>
        <v>7.23</v>
      </c>
    </row>
    <row r="113" spans="1:5">
      <c r="A113" s="24">
        <v>37530</v>
      </c>
      <c r="B113" t="s">
        <v>46</v>
      </c>
      <c r="C113" s="22">
        <v>7.43</v>
      </c>
      <c r="D113" s="26">
        <f t="shared" si="1"/>
        <v>7.43</v>
      </c>
    </row>
    <row r="114" spans="1:5">
      <c r="A114" s="24">
        <v>37561</v>
      </c>
      <c r="B114" t="s">
        <v>46</v>
      </c>
      <c r="C114" s="22">
        <v>7.31</v>
      </c>
      <c r="D114" s="26">
        <f t="shared" si="1"/>
        <v>7.31</v>
      </c>
    </row>
    <row r="115" spans="1:5">
      <c r="A115" s="24">
        <v>37591</v>
      </c>
      <c r="B115" t="s">
        <v>46</v>
      </c>
      <c r="C115" s="22">
        <v>7.2</v>
      </c>
      <c r="D115" s="26">
        <f t="shared" si="1"/>
        <v>7.2</v>
      </c>
      <c r="E115" s="25">
        <f>AVERAGE(C104:C115)</f>
        <v>7.53</v>
      </c>
    </row>
    <row r="116" spans="1:5">
      <c r="A116" s="24">
        <v>37622</v>
      </c>
      <c r="B116" t="s">
        <v>46</v>
      </c>
      <c r="C116" s="22">
        <v>7.13</v>
      </c>
      <c r="D116" s="26">
        <f t="shared" si="1"/>
        <v>7.13</v>
      </c>
    </row>
    <row r="117" spans="1:5">
      <c r="A117" s="24">
        <v>37653</v>
      </c>
      <c r="B117" t="s">
        <v>46</v>
      </c>
      <c r="C117" s="22">
        <v>6.92</v>
      </c>
      <c r="D117" s="26">
        <f t="shared" si="1"/>
        <v>6.92</v>
      </c>
    </row>
    <row r="118" spans="1:5">
      <c r="A118" s="24">
        <v>37681</v>
      </c>
      <c r="B118" t="s">
        <v>46</v>
      </c>
      <c r="C118" s="22">
        <v>6.8</v>
      </c>
      <c r="D118" s="26">
        <f t="shared" si="1"/>
        <v>6.8</v>
      </c>
    </row>
    <row r="119" spans="1:5">
      <c r="A119" s="24">
        <v>37712</v>
      </c>
      <c r="B119" t="s">
        <v>46</v>
      </c>
      <c r="C119" s="22">
        <v>6.68</v>
      </c>
      <c r="D119" s="26">
        <f t="shared" si="1"/>
        <v>6.68</v>
      </c>
    </row>
    <row r="120" spans="1:5">
      <c r="A120" s="24">
        <v>37742</v>
      </c>
      <c r="B120" t="s">
        <v>46</v>
      </c>
      <c r="C120" s="22">
        <v>6.35</v>
      </c>
      <c r="D120" s="26">
        <f t="shared" si="1"/>
        <v>6.35</v>
      </c>
    </row>
    <row r="121" spans="1:5">
      <c r="A121" s="24">
        <v>37773</v>
      </c>
      <c r="B121" t="s">
        <v>46</v>
      </c>
      <c r="C121" s="22">
        <v>6.21</v>
      </c>
      <c r="D121" s="26">
        <f t="shared" si="1"/>
        <v>6.21</v>
      </c>
    </row>
    <row r="122" spans="1:5">
      <c r="A122" s="24">
        <v>37803</v>
      </c>
      <c r="B122" t="s">
        <v>46</v>
      </c>
      <c r="C122" s="22">
        <v>6.54</v>
      </c>
      <c r="D122" s="26">
        <f t="shared" si="1"/>
        <v>6.54</v>
      </c>
    </row>
    <row r="123" spans="1:5">
      <c r="A123" s="24">
        <v>37834</v>
      </c>
      <c r="B123" t="s">
        <v>46</v>
      </c>
      <c r="C123" s="22">
        <v>6.78</v>
      </c>
      <c r="D123" s="26">
        <f t="shared" si="1"/>
        <v>6.78</v>
      </c>
    </row>
    <row r="124" spans="1:5">
      <c r="A124" s="24">
        <v>37865</v>
      </c>
      <c r="B124" t="s">
        <v>46</v>
      </c>
      <c r="C124" s="22">
        <v>6.58</v>
      </c>
      <c r="D124" s="26">
        <f>C124-B124</f>
        <v>6.58</v>
      </c>
    </row>
    <row r="125" spans="1:5">
      <c r="A125" s="24">
        <v>37895</v>
      </c>
      <c r="B125" t="s">
        <v>46</v>
      </c>
      <c r="C125" s="22">
        <v>6.5</v>
      </c>
      <c r="D125" s="26">
        <f>C125-B125</f>
        <v>6.5</v>
      </c>
    </row>
    <row r="126" spans="1:5">
      <c r="A126" s="24">
        <v>37926</v>
      </c>
      <c r="B126" t="s">
        <v>46</v>
      </c>
      <c r="C126" s="22">
        <v>6.44</v>
      </c>
      <c r="D126" s="26">
        <f>C126-B126</f>
        <v>6.44</v>
      </c>
    </row>
    <row r="127" spans="1:5">
      <c r="A127" s="24">
        <v>37956</v>
      </c>
      <c r="B127" t="s">
        <v>46</v>
      </c>
      <c r="C127" s="22">
        <v>6.36</v>
      </c>
      <c r="D127" s="26">
        <f>C127-B127</f>
        <v>6.36</v>
      </c>
    </row>
    <row r="128" spans="1:5">
      <c r="A128" s="24">
        <v>37987</v>
      </c>
      <c r="B128" t="s">
        <v>46</v>
      </c>
      <c r="C128" s="22">
        <v>6.23</v>
      </c>
      <c r="D128" s="26">
        <f>C128-B128</f>
        <v>6.23</v>
      </c>
    </row>
    <row r="129" spans="1:4">
      <c r="A129" s="28">
        <v>38018</v>
      </c>
      <c r="B129" t="s">
        <v>46</v>
      </c>
      <c r="C129" s="22">
        <v>6.17</v>
      </c>
      <c r="D129" s="26">
        <f t="shared" ref="D129:D192" si="2">C129-B129</f>
        <v>6.17</v>
      </c>
    </row>
    <row r="130" spans="1:4">
      <c r="A130" s="28">
        <v>38047</v>
      </c>
      <c r="B130" t="s">
        <v>46</v>
      </c>
      <c r="C130" s="22">
        <v>6.01</v>
      </c>
      <c r="D130" s="26">
        <f t="shared" si="2"/>
        <v>6.01</v>
      </c>
    </row>
    <row r="131" spans="1:4">
      <c r="A131" s="28">
        <v>38078</v>
      </c>
      <c r="B131" t="s">
        <v>46</v>
      </c>
      <c r="C131" s="22">
        <v>6.38</v>
      </c>
      <c r="D131" s="26">
        <f t="shared" si="2"/>
        <v>6.38</v>
      </c>
    </row>
    <row r="132" spans="1:4">
      <c r="A132" s="28">
        <v>38108</v>
      </c>
      <c r="B132" t="s">
        <v>46</v>
      </c>
      <c r="C132" s="22">
        <v>6.68</v>
      </c>
      <c r="D132" s="26">
        <f t="shared" si="2"/>
        <v>6.68</v>
      </c>
    </row>
    <row r="133" spans="1:4">
      <c r="A133" s="28">
        <v>38139</v>
      </c>
      <c r="B133" t="s">
        <v>46</v>
      </c>
      <c r="C133" s="22">
        <v>6.53</v>
      </c>
      <c r="D133" s="26">
        <f t="shared" si="2"/>
        <v>6.53</v>
      </c>
    </row>
    <row r="134" spans="1:4">
      <c r="A134" s="28">
        <v>38169</v>
      </c>
      <c r="B134" t="s">
        <v>46</v>
      </c>
      <c r="C134" s="22">
        <v>6.34</v>
      </c>
      <c r="D134" s="26">
        <f t="shared" si="2"/>
        <v>6.34</v>
      </c>
    </row>
    <row r="135" spans="1:4">
      <c r="A135" s="28">
        <v>38200</v>
      </c>
      <c r="B135" t="s">
        <v>46</v>
      </c>
      <c r="C135" s="22">
        <v>6.18</v>
      </c>
      <c r="D135" s="26">
        <f t="shared" si="2"/>
        <v>6.18</v>
      </c>
    </row>
    <row r="136" spans="1:4">
      <c r="A136" s="28">
        <v>38231</v>
      </c>
      <c r="B136" t="s">
        <v>46</v>
      </c>
      <c r="C136" s="22">
        <v>6.01</v>
      </c>
      <c r="D136" s="26">
        <f t="shared" si="2"/>
        <v>6.01</v>
      </c>
    </row>
    <row r="137" spans="1:4">
      <c r="A137" s="28">
        <v>38261</v>
      </c>
      <c r="B137" t="s">
        <v>46</v>
      </c>
      <c r="C137" s="22">
        <v>5.95</v>
      </c>
      <c r="D137" s="26">
        <f t="shared" si="2"/>
        <v>5.95</v>
      </c>
    </row>
    <row r="138" spans="1:4">
      <c r="A138" s="28">
        <v>38292</v>
      </c>
      <c r="B138" t="s">
        <v>46</v>
      </c>
      <c r="C138" s="22">
        <v>5.97</v>
      </c>
      <c r="D138" s="26">
        <f t="shared" si="2"/>
        <v>5.97</v>
      </c>
    </row>
    <row r="139" spans="1:4">
      <c r="A139" s="28">
        <v>38322</v>
      </c>
      <c r="B139" t="s">
        <v>46</v>
      </c>
      <c r="C139" s="22">
        <v>5.93</v>
      </c>
      <c r="D139" s="26">
        <f t="shared" si="2"/>
        <v>5.93</v>
      </c>
    </row>
    <row r="140" spans="1:4">
      <c r="A140" s="28">
        <v>38353</v>
      </c>
      <c r="B140" t="s">
        <v>46</v>
      </c>
      <c r="C140" s="22">
        <v>5.8</v>
      </c>
      <c r="D140" s="26">
        <f t="shared" si="2"/>
        <v>5.8</v>
      </c>
    </row>
    <row r="141" spans="1:4">
      <c r="A141" s="28">
        <v>38384</v>
      </c>
      <c r="B141" t="s">
        <v>46</v>
      </c>
      <c r="C141" s="22">
        <v>5.64</v>
      </c>
      <c r="D141" s="26">
        <f t="shared" si="2"/>
        <v>5.64</v>
      </c>
    </row>
    <row r="142" spans="1:4">
      <c r="A142" s="28">
        <v>38412</v>
      </c>
      <c r="B142" t="s">
        <v>46</v>
      </c>
      <c r="C142" s="22">
        <v>5.86</v>
      </c>
      <c r="D142" s="26">
        <f t="shared" si="2"/>
        <v>5.86</v>
      </c>
    </row>
    <row r="143" spans="1:4">
      <c r="A143" s="28">
        <v>38443</v>
      </c>
      <c r="B143" t="s">
        <v>46</v>
      </c>
      <c r="C143" s="22">
        <v>5.72</v>
      </c>
      <c r="D143" s="26">
        <f t="shared" si="2"/>
        <v>5.72</v>
      </c>
    </row>
    <row r="144" spans="1:4">
      <c r="A144" s="28">
        <v>38473</v>
      </c>
      <c r="B144" t="s">
        <v>46</v>
      </c>
      <c r="C144" s="22">
        <v>5.6</v>
      </c>
      <c r="D144" s="26">
        <f t="shared" si="2"/>
        <v>5.6</v>
      </c>
    </row>
    <row r="145" spans="1:4">
      <c r="A145" s="28">
        <v>38504</v>
      </c>
      <c r="B145" t="s">
        <v>46</v>
      </c>
      <c r="C145" s="22">
        <v>5.39</v>
      </c>
      <c r="D145" s="26">
        <f t="shared" si="2"/>
        <v>5.39</v>
      </c>
    </row>
    <row r="146" spans="1:4">
      <c r="A146" s="28">
        <v>38534</v>
      </c>
      <c r="B146" t="s">
        <v>46</v>
      </c>
      <c r="C146" s="22">
        <v>5.5</v>
      </c>
      <c r="D146" s="26">
        <f t="shared" si="2"/>
        <v>5.5</v>
      </c>
    </row>
    <row r="147" spans="1:4">
      <c r="A147" s="28">
        <v>38565</v>
      </c>
      <c r="B147" t="s">
        <v>46</v>
      </c>
      <c r="C147" s="22">
        <v>5.51</v>
      </c>
      <c r="D147" s="26">
        <f t="shared" si="2"/>
        <v>5.51</v>
      </c>
    </row>
    <row r="148" spans="1:4">
      <c r="A148" s="28">
        <v>38596</v>
      </c>
      <c r="B148" t="s">
        <v>46</v>
      </c>
      <c r="C148" s="22">
        <v>5.54</v>
      </c>
      <c r="D148" s="26">
        <f t="shared" si="2"/>
        <v>5.54</v>
      </c>
    </row>
    <row r="149" spans="1:4">
      <c r="A149" s="28">
        <v>38626</v>
      </c>
      <c r="B149" t="s">
        <v>46</v>
      </c>
      <c r="C149" s="22">
        <v>5.79</v>
      </c>
      <c r="D149" s="26">
        <f t="shared" si="2"/>
        <v>5.79</v>
      </c>
    </row>
    <row r="150" spans="1:4">
      <c r="A150" s="28">
        <v>38657</v>
      </c>
      <c r="B150" t="s">
        <v>46</v>
      </c>
      <c r="C150" s="22">
        <v>5.88</v>
      </c>
      <c r="D150" s="26">
        <f t="shared" si="2"/>
        <v>5.88</v>
      </c>
    </row>
    <row r="151" spans="1:4">
      <c r="A151" s="28">
        <v>38687</v>
      </c>
      <c r="B151" t="s">
        <v>46</v>
      </c>
      <c r="C151" s="22">
        <v>5.83</v>
      </c>
      <c r="D151" s="26">
        <f t="shared" si="2"/>
        <v>5.83</v>
      </c>
    </row>
    <row r="152" spans="1:4">
      <c r="A152" s="28">
        <v>38718</v>
      </c>
      <c r="B152" t="s">
        <v>46</v>
      </c>
      <c r="C152" s="22">
        <v>5.77</v>
      </c>
      <c r="D152" s="26">
        <f t="shared" si="2"/>
        <v>5.77</v>
      </c>
    </row>
    <row r="153" spans="1:4">
      <c r="A153" s="28">
        <v>38749</v>
      </c>
      <c r="B153">
        <v>4.54</v>
      </c>
      <c r="C153" s="22">
        <v>5.83</v>
      </c>
      <c r="D153" s="26">
        <f t="shared" si="2"/>
        <v>1.29</v>
      </c>
    </row>
    <row r="154" spans="1:4">
      <c r="A154" s="28">
        <v>38777</v>
      </c>
      <c r="B154">
        <v>4.7300000000000004</v>
      </c>
      <c r="C154" s="22">
        <v>5.98</v>
      </c>
      <c r="D154" s="26">
        <f t="shared" si="2"/>
        <v>1.25</v>
      </c>
    </row>
    <row r="155" spans="1:4">
      <c r="A155" s="28">
        <v>38808</v>
      </c>
      <c r="B155">
        <v>5.0599999999999996</v>
      </c>
      <c r="C155" s="22">
        <v>6.28</v>
      </c>
      <c r="D155" s="26">
        <f t="shared" si="2"/>
        <v>1.2200000000000006</v>
      </c>
    </row>
    <row r="156" spans="1:4">
      <c r="A156" s="28">
        <v>38838</v>
      </c>
      <c r="B156">
        <v>5.2</v>
      </c>
      <c r="C156" s="22">
        <v>6.39</v>
      </c>
      <c r="D156" s="26">
        <f t="shared" si="2"/>
        <v>1.1899999999999995</v>
      </c>
    </row>
    <row r="157" spans="1:4">
      <c r="A157" s="28">
        <v>38869</v>
      </c>
      <c r="B157">
        <v>5.15</v>
      </c>
      <c r="C157" s="22">
        <v>6.39</v>
      </c>
      <c r="D157" s="26">
        <f t="shared" si="2"/>
        <v>1.2399999999999993</v>
      </c>
    </row>
    <row r="158" spans="1:4">
      <c r="A158" s="28">
        <v>38899</v>
      </c>
      <c r="B158">
        <v>5.13</v>
      </c>
      <c r="C158" s="22">
        <v>6.37</v>
      </c>
      <c r="D158" s="26">
        <f t="shared" si="2"/>
        <v>1.2400000000000002</v>
      </c>
    </row>
    <row r="159" spans="1:4">
      <c r="A159" s="28">
        <v>38930</v>
      </c>
      <c r="B159">
        <v>5</v>
      </c>
      <c r="C159" s="22">
        <v>6.2</v>
      </c>
      <c r="D159" s="26">
        <f t="shared" si="2"/>
        <v>1.2000000000000002</v>
      </c>
    </row>
    <row r="160" spans="1:4">
      <c r="A160" s="28">
        <v>38961</v>
      </c>
      <c r="B160">
        <v>4.8499999999999996</v>
      </c>
      <c r="C160" s="22">
        <v>6.03</v>
      </c>
      <c r="D160" s="26">
        <f t="shared" si="2"/>
        <v>1.1800000000000006</v>
      </c>
    </row>
    <row r="161" spans="1:4">
      <c r="A161" s="28">
        <v>38991</v>
      </c>
      <c r="B161">
        <v>4.8499999999999996</v>
      </c>
      <c r="C161" s="22">
        <v>6.01</v>
      </c>
      <c r="D161" s="26">
        <f t="shared" si="2"/>
        <v>1.1600000000000001</v>
      </c>
    </row>
    <row r="162" spans="1:4">
      <c r="A162" s="28">
        <v>39022</v>
      </c>
      <c r="B162">
        <v>4.6900000000000004</v>
      </c>
      <c r="C162" s="22">
        <v>5.82</v>
      </c>
      <c r="D162" s="26">
        <f t="shared" si="2"/>
        <v>1.1299999999999999</v>
      </c>
    </row>
    <row r="163" spans="1:4">
      <c r="A163" s="28">
        <v>39052</v>
      </c>
      <c r="B163">
        <v>4.68</v>
      </c>
      <c r="C163" s="22">
        <v>5.83</v>
      </c>
      <c r="D163" s="26">
        <f t="shared" si="2"/>
        <v>1.1500000000000004</v>
      </c>
    </row>
    <row r="164" spans="1:4">
      <c r="A164" s="28">
        <v>39083</v>
      </c>
      <c r="B164">
        <v>4.8499999999999996</v>
      </c>
      <c r="C164" s="22">
        <v>5.96</v>
      </c>
      <c r="D164" s="26">
        <f t="shared" si="2"/>
        <v>1.1100000000000003</v>
      </c>
    </row>
    <row r="165" spans="1:4">
      <c r="A165" s="28">
        <v>39114</v>
      </c>
      <c r="B165">
        <v>4.82</v>
      </c>
      <c r="C165" s="22">
        <v>5.91</v>
      </c>
      <c r="D165" s="26">
        <f t="shared" si="2"/>
        <v>1.0899999999999999</v>
      </c>
    </row>
    <row r="166" spans="1:4">
      <c r="A166" s="28">
        <v>39142</v>
      </c>
      <c r="B166">
        <v>4.72</v>
      </c>
      <c r="C166" s="22">
        <v>5.87</v>
      </c>
      <c r="D166" s="26">
        <f t="shared" si="2"/>
        <v>1.1500000000000004</v>
      </c>
    </row>
    <row r="167" spans="1:4">
      <c r="A167" s="28">
        <v>39173</v>
      </c>
      <c r="B167">
        <v>4.87</v>
      </c>
      <c r="C167" s="22">
        <v>6.01</v>
      </c>
      <c r="D167" s="26">
        <f t="shared" si="2"/>
        <v>1.1399999999999997</v>
      </c>
    </row>
    <row r="168" spans="1:4">
      <c r="A168" s="28">
        <v>39203</v>
      </c>
      <c r="B168">
        <v>4.9000000000000004</v>
      </c>
      <c r="C168" s="22">
        <v>6.03</v>
      </c>
      <c r="D168" s="26">
        <f t="shared" si="2"/>
        <v>1.1299999999999999</v>
      </c>
    </row>
    <row r="169" spans="1:4">
      <c r="A169" s="28">
        <v>39234</v>
      </c>
      <c r="B169">
        <v>5.2</v>
      </c>
      <c r="C169" s="22">
        <v>6.34</v>
      </c>
      <c r="D169" s="26">
        <f t="shared" si="2"/>
        <v>1.1399999999999997</v>
      </c>
    </row>
    <row r="170" spans="1:4">
      <c r="A170" s="28">
        <v>39264</v>
      </c>
      <c r="B170">
        <v>5.1100000000000003</v>
      </c>
      <c r="C170" s="22">
        <v>6.28</v>
      </c>
      <c r="D170" s="26">
        <f t="shared" si="2"/>
        <v>1.17</v>
      </c>
    </row>
    <row r="171" spans="1:4">
      <c r="A171" s="28">
        <v>39295</v>
      </c>
      <c r="B171">
        <v>4.93</v>
      </c>
      <c r="C171" s="22">
        <v>6.28</v>
      </c>
      <c r="D171" s="26">
        <f t="shared" si="2"/>
        <v>1.3500000000000005</v>
      </c>
    </row>
    <row r="172" spans="1:4">
      <c r="A172" s="28">
        <v>39326</v>
      </c>
      <c r="B172">
        <v>4.79</v>
      </c>
      <c r="C172" s="22">
        <v>6.24</v>
      </c>
      <c r="D172" s="26">
        <f t="shared" si="2"/>
        <v>1.4500000000000002</v>
      </c>
    </row>
    <row r="173" spans="1:4">
      <c r="A173" s="28">
        <v>39356</v>
      </c>
      <c r="B173">
        <v>4.7699999999999996</v>
      </c>
      <c r="C173" s="22">
        <v>6.17</v>
      </c>
      <c r="D173" s="26">
        <f t="shared" si="2"/>
        <v>1.4000000000000004</v>
      </c>
    </row>
    <row r="174" spans="1:4">
      <c r="A174" s="28">
        <v>39387</v>
      </c>
      <c r="B174">
        <v>4.5199999999999996</v>
      </c>
      <c r="C174" s="22">
        <v>6.04</v>
      </c>
      <c r="D174" s="26">
        <f t="shared" si="2"/>
        <v>1.5200000000000005</v>
      </c>
    </row>
    <row r="175" spans="1:4">
      <c r="A175" s="28">
        <v>39417</v>
      </c>
      <c r="B175">
        <v>4.53</v>
      </c>
      <c r="C175" s="22">
        <v>6.23</v>
      </c>
      <c r="D175" s="26">
        <f t="shared" si="2"/>
        <v>1.7000000000000002</v>
      </c>
    </row>
    <row r="176" spans="1:4">
      <c r="A176" s="28">
        <v>39448</v>
      </c>
      <c r="B176">
        <v>4.33</v>
      </c>
      <c r="C176" s="22">
        <v>6.08</v>
      </c>
      <c r="D176" s="26">
        <f t="shared" si="2"/>
        <v>1.75</v>
      </c>
    </row>
    <row r="177" spans="1:4">
      <c r="A177" s="28">
        <v>39479</v>
      </c>
      <c r="B177">
        <v>4.5199999999999996</v>
      </c>
      <c r="C177" s="22">
        <v>6.28</v>
      </c>
      <c r="D177" s="26">
        <f t="shared" si="2"/>
        <v>1.7600000000000007</v>
      </c>
    </row>
    <row r="178" spans="1:4">
      <c r="A178" s="28">
        <v>39508</v>
      </c>
      <c r="B178">
        <v>4.3899999999999997</v>
      </c>
      <c r="C178" s="22">
        <v>6.29</v>
      </c>
      <c r="D178" s="26">
        <f t="shared" si="2"/>
        <v>1.9000000000000004</v>
      </c>
    </row>
    <row r="179" spans="1:4">
      <c r="A179" s="28">
        <v>39539</v>
      </c>
      <c r="B179">
        <v>4.4400000000000004</v>
      </c>
      <c r="C179" s="22">
        <v>6.36</v>
      </c>
      <c r="D179" s="26">
        <f t="shared" si="2"/>
        <v>1.92</v>
      </c>
    </row>
    <row r="180" spans="1:4">
      <c r="A180" s="28">
        <v>39569</v>
      </c>
      <c r="B180">
        <v>4.5999999999999996</v>
      </c>
      <c r="C180" s="22">
        <v>6.38</v>
      </c>
      <c r="D180" s="26">
        <f t="shared" si="2"/>
        <v>1.7800000000000002</v>
      </c>
    </row>
    <row r="181" spans="1:4">
      <c r="A181" s="28">
        <v>39600</v>
      </c>
      <c r="B181">
        <v>4.6900000000000004</v>
      </c>
      <c r="C181" s="22">
        <v>6.5</v>
      </c>
      <c r="D181" s="26">
        <f t="shared" si="2"/>
        <v>1.8099999999999996</v>
      </c>
    </row>
    <row r="182" spans="1:4">
      <c r="A182" s="28">
        <v>39630</v>
      </c>
      <c r="B182">
        <v>4.57</v>
      </c>
      <c r="C182" s="22">
        <v>6.5</v>
      </c>
      <c r="D182" s="26">
        <f t="shared" si="2"/>
        <v>1.9299999999999997</v>
      </c>
    </row>
    <row r="183" spans="1:4">
      <c r="A183" s="28">
        <v>39661</v>
      </c>
      <c r="B183">
        <v>4.5</v>
      </c>
      <c r="C183" s="22">
        <v>6.48</v>
      </c>
      <c r="D183" s="26">
        <f t="shared" si="2"/>
        <v>1.9800000000000004</v>
      </c>
    </row>
    <row r="184" spans="1:4">
      <c r="A184" s="28">
        <v>39692</v>
      </c>
      <c r="B184">
        <v>4.2699999999999996</v>
      </c>
      <c r="C184" s="22">
        <v>6.59</v>
      </c>
      <c r="D184" s="26">
        <f t="shared" si="2"/>
        <v>2.3200000000000003</v>
      </c>
    </row>
    <row r="185" spans="1:4">
      <c r="A185" s="28">
        <v>39722</v>
      </c>
      <c r="B185">
        <v>4.17</v>
      </c>
      <c r="C185" s="22">
        <v>7.7</v>
      </c>
      <c r="D185" s="26">
        <f t="shared" si="2"/>
        <v>3.5300000000000002</v>
      </c>
    </row>
    <row r="186" spans="1:4">
      <c r="A186" s="28">
        <v>39753</v>
      </c>
      <c r="B186">
        <v>4</v>
      </c>
      <c r="C186" s="22">
        <v>7.8</v>
      </c>
      <c r="D186" s="26">
        <f t="shared" si="2"/>
        <v>3.8</v>
      </c>
    </row>
    <row r="187" spans="1:4">
      <c r="A187" s="28">
        <v>39783</v>
      </c>
      <c r="B187">
        <v>2.87</v>
      </c>
      <c r="C187" s="22">
        <v>6.87</v>
      </c>
      <c r="D187" s="26">
        <f t="shared" si="2"/>
        <v>4</v>
      </c>
    </row>
    <row r="188" spans="1:4">
      <c r="A188" s="28">
        <v>39814</v>
      </c>
      <c r="B188">
        <v>3.13</v>
      </c>
      <c r="C188" s="22">
        <v>6.77</v>
      </c>
      <c r="D188" s="26">
        <f t="shared" si="2"/>
        <v>3.6399999999999997</v>
      </c>
    </row>
    <row r="189" spans="1:4">
      <c r="A189" s="28">
        <v>39845</v>
      </c>
      <c r="B189">
        <v>3.59</v>
      </c>
      <c r="C189" s="22">
        <v>6.72</v>
      </c>
      <c r="D189" s="26">
        <f t="shared" si="2"/>
        <v>3.13</v>
      </c>
    </row>
    <row r="190" spans="1:4">
      <c r="A190" s="28">
        <v>39873</v>
      </c>
      <c r="B190">
        <v>3.64</v>
      </c>
      <c r="C190" s="22">
        <v>6.85</v>
      </c>
      <c r="D190" s="26">
        <f t="shared" si="2"/>
        <v>3.2099999999999995</v>
      </c>
    </row>
    <row r="191" spans="1:4">
      <c r="A191" s="28">
        <v>39904</v>
      </c>
      <c r="B191">
        <v>3.76</v>
      </c>
      <c r="C191" s="22">
        <v>6.9</v>
      </c>
      <c r="D191" s="26">
        <f t="shared" si="2"/>
        <v>3.1400000000000006</v>
      </c>
    </row>
    <row r="192" spans="1:4">
      <c r="A192" s="28">
        <v>39934</v>
      </c>
      <c r="B192">
        <v>4.2300000000000004</v>
      </c>
      <c r="C192" s="22">
        <v>6.83</v>
      </c>
      <c r="D192" s="26">
        <f t="shared" si="2"/>
        <v>2.5999999999999996</v>
      </c>
    </row>
    <row r="193" spans="1:4">
      <c r="A193" s="28">
        <v>39965</v>
      </c>
      <c r="B193">
        <v>4.5199999999999996</v>
      </c>
      <c r="C193" s="22">
        <v>6.54</v>
      </c>
      <c r="D193" s="26">
        <f t="shared" ref="D193:D256" si="3">C193-B193</f>
        <v>2.0200000000000005</v>
      </c>
    </row>
    <row r="194" spans="1:4">
      <c r="A194" s="28">
        <v>39995</v>
      </c>
      <c r="B194">
        <v>4.41</v>
      </c>
      <c r="C194" s="22">
        <v>6.15</v>
      </c>
      <c r="D194" s="26">
        <f t="shared" si="3"/>
        <v>1.7400000000000002</v>
      </c>
    </row>
    <row r="195" spans="1:4">
      <c r="A195" s="28">
        <v>40026</v>
      </c>
      <c r="B195">
        <v>4.37</v>
      </c>
      <c r="C195" s="22">
        <v>5.8</v>
      </c>
      <c r="D195" s="26">
        <f t="shared" si="3"/>
        <v>1.4299999999999997</v>
      </c>
    </row>
    <row r="196" spans="1:4">
      <c r="A196" s="28">
        <v>40057</v>
      </c>
      <c r="B196">
        <v>4.1900000000000004</v>
      </c>
      <c r="C196" s="22">
        <v>5.6</v>
      </c>
      <c r="D196" s="26">
        <f t="shared" si="3"/>
        <v>1.4099999999999993</v>
      </c>
    </row>
    <row r="197" spans="1:4">
      <c r="A197" s="28">
        <v>40087</v>
      </c>
      <c r="B197">
        <v>4.1900000000000004</v>
      </c>
      <c r="C197" s="22">
        <v>5.64</v>
      </c>
      <c r="D197" s="26">
        <f t="shared" si="3"/>
        <v>1.4499999999999993</v>
      </c>
    </row>
    <row r="198" spans="1:4">
      <c r="A198" s="28">
        <v>40118</v>
      </c>
      <c r="B198">
        <v>4.3099999999999996</v>
      </c>
      <c r="C198" s="22">
        <v>5.71</v>
      </c>
      <c r="D198" s="26">
        <f t="shared" si="3"/>
        <v>1.4000000000000004</v>
      </c>
    </row>
    <row r="199" spans="1:4">
      <c r="A199" s="28">
        <v>40148</v>
      </c>
      <c r="B199">
        <v>4.49</v>
      </c>
      <c r="C199" s="22">
        <v>5.86</v>
      </c>
      <c r="D199" s="26">
        <f t="shared" si="3"/>
        <v>1.37</v>
      </c>
    </row>
    <row r="200" spans="1:4">
      <c r="A200" s="28">
        <v>40179</v>
      </c>
      <c r="B200">
        <v>4.5999999999999996</v>
      </c>
      <c r="C200" s="22">
        <v>5.83</v>
      </c>
      <c r="D200" s="26">
        <f t="shared" si="3"/>
        <v>1.2300000000000004</v>
      </c>
    </row>
    <row r="201" spans="1:4">
      <c r="A201" s="28">
        <v>40210</v>
      </c>
      <c r="B201">
        <v>4.62</v>
      </c>
      <c r="C201" s="22">
        <v>5.94</v>
      </c>
      <c r="D201" s="26">
        <f t="shared" si="3"/>
        <v>1.3200000000000003</v>
      </c>
    </row>
    <row r="202" spans="1:4">
      <c r="A202" s="28">
        <v>40238</v>
      </c>
      <c r="B202">
        <v>4.6399999999999997</v>
      </c>
      <c r="C202" s="22">
        <v>5.9</v>
      </c>
      <c r="D202" s="26">
        <f t="shared" si="3"/>
        <v>1.2600000000000007</v>
      </c>
    </row>
    <row r="203" spans="1:4">
      <c r="A203" s="28">
        <v>40269</v>
      </c>
      <c r="B203">
        <v>4.6900000000000004</v>
      </c>
      <c r="C203" s="22">
        <v>5.87</v>
      </c>
      <c r="D203" s="26">
        <f t="shared" si="3"/>
        <v>1.1799999999999997</v>
      </c>
    </row>
    <row r="204" spans="1:4">
      <c r="A204" s="28">
        <v>40299</v>
      </c>
      <c r="B204">
        <v>4.29</v>
      </c>
      <c r="C204" s="22">
        <v>5.59</v>
      </c>
      <c r="D204" s="26">
        <f t="shared" si="3"/>
        <v>1.2999999999999998</v>
      </c>
    </row>
    <row r="205" spans="1:4">
      <c r="A205" s="28">
        <v>40330</v>
      </c>
      <c r="B205">
        <v>4.13</v>
      </c>
      <c r="C205" s="22">
        <v>5.62</v>
      </c>
      <c r="D205" s="26">
        <f t="shared" si="3"/>
        <v>1.4900000000000002</v>
      </c>
    </row>
    <row r="206" spans="1:4">
      <c r="A206" s="28">
        <v>40360</v>
      </c>
      <c r="B206">
        <v>3.99</v>
      </c>
      <c r="C206" s="22">
        <v>5.41</v>
      </c>
      <c r="D206" s="26">
        <f t="shared" si="3"/>
        <v>1.42</v>
      </c>
    </row>
    <row r="207" spans="1:4">
      <c r="A207" s="28">
        <v>40391</v>
      </c>
      <c r="B207">
        <v>3.8</v>
      </c>
      <c r="C207" s="22">
        <v>5.0999999999999996</v>
      </c>
      <c r="D207" s="26">
        <f t="shared" si="3"/>
        <v>1.2999999999999998</v>
      </c>
    </row>
    <row r="208" spans="1:4">
      <c r="A208" s="28">
        <v>40422</v>
      </c>
      <c r="B208">
        <v>3.77</v>
      </c>
      <c r="C208" s="22">
        <v>5.0999999999999996</v>
      </c>
      <c r="D208" s="26">
        <f t="shared" si="3"/>
        <v>1.3299999999999996</v>
      </c>
    </row>
    <row r="209" spans="1:6">
      <c r="A209" s="28">
        <v>40452</v>
      </c>
      <c r="B209">
        <v>3.87</v>
      </c>
      <c r="C209" s="22">
        <v>5.2</v>
      </c>
      <c r="D209" s="26">
        <f t="shared" si="3"/>
        <v>1.33</v>
      </c>
    </row>
    <row r="210" spans="1:6">
      <c r="A210" s="28">
        <v>40483</v>
      </c>
      <c r="B210">
        <v>4.1900000000000004</v>
      </c>
      <c r="C210" s="22">
        <v>5.45</v>
      </c>
      <c r="D210" s="26">
        <f t="shared" si="3"/>
        <v>1.2599999999999998</v>
      </c>
    </row>
    <row r="211" spans="1:6">
      <c r="A211" s="28">
        <v>40513</v>
      </c>
      <c r="B211">
        <v>4.42</v>
      </c>
      <c r="C211" s="22">
        <v>5.64</v>
      </c>
      <c r="D211" s="26">
        <f t="shared" si="3"/>
        <v>1.2199999999999998</v>
      </c>
      <c r="E211" s="50">
        <f>AVERAGE(B200:B211)</f>
        <v>4.2508333333333335</v>
      </c>
      <c r="F211" s="50">
        <f>AVERAGE(C200:C211)</f>
        <v>5.5541666666666671</v>
      </c>
    </row>
    <row r="212" spans="1:6">
      <c r="A212" s="28">
        <v>40544</v>
      </c>
      <c r="B212">
        <v>4.5199999999999996</v>
      </c>
      <c r="C212" s="22">
        <v>5.64</v>
      </c>
      <c r="D212" s="26">
        <f t="shared" si="3"/>
        <v>1.1200000000000001</v>
      </c>
    </row>
    <row r="213" spans="1:6">
      <c r="A213" s="28">
        <v>40575</v>
      </c>
      <c r="B213">
        <v>4.6500000000000004</v>
      </c>
      <c r="C213" s="22">
        <v>5.73</v>
      </c>
      <c r="D213" s="26">
        <f t="shared" si="3"/>
        <v>1.08</v>
      </c>
    </row>
    <row r="214" spans="1:6">
      <c r="A214" s="28">
        <v>40603</v>
      </c>
      <c r="B214">
        <v>4.51</v>
      </c>
      <c r="C214" s="22">
        <v>5.62</v>
      </c>
      <c r="D214" s="26">
        <f t="shared" si="3"/>
        <v>1.1100000000000003</v>
      </c>
    </row>
    <row r="215" spans="1:6">
      <c r="A215" s="28">
        <v>40634</v>
      </c>
      <c r="B215">
        <v>4.5</v>
      </c>
      <c r="C215" s="22">
        <v>5.62</v>
      </c>
      <c r="D215" s="26">
        <f t="shared" si="3"/>
        <v>1.1200000000000001</v>
      </c>
    </row>
    <row r="216" spans="1:6">
      <c r="A216" s="28">
        <v>40664</v>
      </c>
      <c r="B216">
        <v>4.29</v>
      </c>
      <c r="C216" s="22">
        <v>5.38</v>
      </c>
      <c r="D216" s="26">
        <f t="shared" si="3"/>
        <v>1.0899999999999999</v>
      </c>
    </row>
    <row r="217" spans="1:6">
      <c r="A217" s="28">
        <v>40695</v>
      </c>
      <c r="B217">
        <v>4.2300000000000004</v>
      </c>
      <c r="C217" s="22">
        <v>5.33</v>
      </c>
      <c r="D217" s="26">
        <f t="shared" si="3"/>
        <v>1.0999999999999996</v>
      </c>
    </row>
    <row r="218" spans="1:6">
      <c r="A218" s="28">
        <v>40725</v>
      </c>
      <c r="B218">
        <v>4.2699999999999996</v>
      </c>
      <c r="C218" s="22">
        <v>5.34</v>
      </c>
      <c r="D218" s="26">
        <f t="shared" si="3"/>
        <v>1.0700000000000003</v>
      </c>
    </row>
    <row r="219" spans="1:6">
      <c r="A219" s="28">
        <v>40756</v>
      </c>
      <c r="B219">
        <v>3.65</v>
      </c>
      <c r="C219" s="22">
        <v>4.78</v>
      </c>
      <c r="D219" s="26">
        <f t="shared" si="3"/>
        <v>1.1300000000000003</v>
      </c>
    </row>
    <row r="220" spans="1:6">
      <c r="A220" s="28">
        <v>40787</v>
      </c>
      <c r="B220">
        <v>3.18</v>
      </c>
      <c r="C220" s="22">
        <v>4.6100000000000003</v>
      </c>
      <c r="D220" s="26">
        <f t="shared" si="3"/>
        <v>1.4300000000000002</v>
      </c>
    </row>
    <row r="221" spans="1:6">
      <c r="A221" s="28">
        <v>40817</v>
      </c>
      <c r="B221">
        <v>3.13</v>
      </c>
      <c r="C221" s="22">
        <v>4.66</v>
      </c>
      <c r="D221" s="26">
        <f t="shared" si="3"/>
        <v>1.5300000000000002</v>
      </c>
    </row>
    <row r="222" spans="1:6">
      <c r="A222" s="28">
        <v>40848</v>
      </c>
      <c r="B222">
        <v>3.02</v>
      </c>
      <c r="C222" s="22">
        <v>4.37</v>
      </c>
      <c r="D222" s="26">
        <f t="shared" si="3"/>
        <v>1.35</v>
      </c>
    </row>
    <row r="223" spans="1:6">
      <c r="A223" s="28">
        <v>40878</v>
      </c>
      <c r="B223">
        <v>2.98</v>
      </c>
      <c r="C223" s="22">
        <v>4.47</v>
      </c>
      <c r="D223" s="26">
        <f t="shared" si="3"/>
        <v>1.4899999999999998</v>
      </c>
    </row>
    <row r="224" spans="1:6">
      <c r="A224" s="28">
        <v>40909</v>
      </c>
      <c r="B224">
        <v>3.03</v>
      </c>
      <c r="C224" s="22">
        <v>4.4800000000000004</v>
      </c>
      <c r="D224" s="26">
        <f t="shared" si="3"/>
        <v>1.4500000000000006</v>
      </c>
    </row>
    <row r="225" spans="1:4">
      <c r="A225" s="28">
        <v>40940</v>
      </c>
      <c r="B225">
        <v>3.11</v>
      </c>
      <c r="C225" s="22">
        <v>4.47</v>
      </c>
      <c r="D225" s="26">
        <f t="shared" si="3"/>
        <v>1.3599999999999999</v>
      </c>
    </row>
    <row r="226" spans="1:4">
      <c r="A226" s="28">
        <v>40969</v>
      </c>
      <c r="B226">
        <v>3.28</v>
      </c>
      <c r="C226" s="22">
        <v>4.59</v>
      </c>
      <c r="D226" s="26">
        <f t="shared" si="3"/>
        <v>1.31</v>
      </c>
    </row>
    <row r="227" spans="1:4">
      <c r="A227" s="28">
        <v>41000</v>
      </c>
      <c r="B227">
        <v>3.18</v>
      </c>
      <c r="C227" s="22">
        <v>4.53</v>
      </c>
      <c r="D227" s="26">
        <f t="shared" si="3"/>
        <v>1.35</v>
      </c>
    </row>
    <row r="228" spans="1:4">
      <c r="A228" s="28">
        <v>41030</v>
      </c>
      <c r="B228">
        <v>2.93</v>
      </c>
      <c r="C228" s="22">
        <v>4.3600000000000003</v>
      </c>
      <c r="D228" s="26">
        <f t="shared" si="3"/>
        <v>1.4300000000000002</v>
      </c>
    </row>
    <row r="229" spans="1:4">
      <c r="A229" s="28">
        <v>41061</v>
      </c>
      <c r="B229">
        <v>2.7</v>
      </c>
      <c r="C229" s="22">
        <v>4.26</v>
      </c>
      <c r="D229" s="26">
        <f t="shared" si="3"/>
        <v>1.5599999999999996</v>
      </c>
    </row>
    <row r="230" spans="1:4">
      <c r="A230" s="28">
        <v>41091</v>
      </c>
      <c r="B230">
        <v>2.59</v>
      </c>
      <c r="C230" s="22">
        <v>4.12</v>
      </c>
      <c r="D230" s="26">
        <f t="shared" si="3"/>
        <v>1.5300000000000002</v>
      </c>
    </row>
    <row r="231" spans="1:4">
      <c r="A231" s="28">
        <v>41122</v>
      </c>
      <c r="B231">
        <v>2.77</v>
      </c>
      <c r="C231" s="22">
        <v>4.18</v>
      </c>
      <c r="D231" s="26">
        <f t="shared" si="3"/>
        <v>1.4099999999999997</v>
      </c>
    </row>
    <row r="232" spans="1:4">
      <c r="A232" s="28">
        <v>41153</v>
      </c>
      <c r="B232">
        <v>2.88</v>
      </c>
      <c r="C232" s="22">
        <v>4.17</v>
      </c>
      <c r="D232" s="26">
        <f t="shared" si="3"/>
        <v>1.29</v>
      </c>
    </row>
    <row r="233" spans="1:4">
      <c r="A233" s="28">
        <v>41183</v>
      </c>
      <c r="B233">
        <v>2.9</v>
      </c>
      <c r="C233" s="22">
        <v>4.05</v>
      </c>
      <c r="D233" s="26">
        <f t="shared" si="3"/>
        <v>1.1499999999999999</v>
      </c>
    </row>
    <row r="234" spans="1:4">
      <c r="A234" s="28">
        <v>41214</v>
      </c>
      <c r="B234">
        <v>2.8</v>
      </c>
      <c r="C234" s="22">
        <v>3.95</v>
      </c>
      <c r="D234" s="26">
        <f t="shared" si="3"/>
        <v>1.1500000000000004</v>
      </c>
    </row>
    <row r="235" spans="1:4">
      <c r="A235" s="28">
        <v>41244</v>
      </c>
      <c r="B235">
        <v>2.88</v>
      </c>
      <c r="C235" s="22">
        <v>4.0999999999999996</v>
      </c>
      <c r="D235" s="26">
        <f t="shared" si="3"/>
        <v>1.2199999999999998</v>
      </c>
    </row>
    <row r="236" spans="1:4">
      <c r="A236" s="28">
        <v>41275</v>
      </c>
      <c r="B236">
        <v>3.08</v>
      </c>
      <c r="C236" s="22">
        <v>4.24</v>
      </c>
      <c r="D236" s="26">
        <f t="shared" si="3"/>
        <v>1.1600000000000001</v>
      </c>
    </row>
    <row r="237" spans="1:4">
      <c r="A237" s="28">
        <v>41306</v>
      </c>
      <c r="B237">
        <v>3.17</v>
      </c>
      <c r="C237" s="22">
        <v>4.29</v>
      </c>
      <c r="D237" s="26">
        <f t="shared" si="3"/>
        <v>1.1200000000000001</v>
      </c>
    </row>
    <row r="238" spans="1:4">
      <c r="A238" s="28">
        <v>41334</v>
      </c>
      <c r="B238">
        <v>3.16</v>
      </c>
      <c r="C238" s="22">
        <v>4.29</v>
      </c>
      <c r="D238" s="26">
        <f t="shared" si="3"/>
        <v>1.1299999999999999</v>
      </c>
    </row>
    <row r="239" spans="1:4">
      <c r="A239" s="28">
        <v>41365</v>
      </c>
      <c r="B239">
        <v>2.93</v>
      </c>
      <c r="C239" s="22">
        <v>4.08</v>
      </c>
      <c r="D239" s="26">
        <f t="shared" si="3"/>
        <v>1.1499999999999999</v>
      </c>
    </row>
    <row r="240" spans="1:4">
      <c r="A240" s="28">
        <v>41395</v>
      </c>
      <c r="B240">
        <v>3.11</v>
      </c>
      <c r="C240" s="22">
        <v>4.24</v>
      </c>
      <c r="D240" s="26">
        <f t="shared" si="3"/>
        <v>1.1300000000000003</v>
      </c>
    </row>
    <row r="241" spans="1:6">
      <c r="A241" s="28">
        <v>41426</v>
      </c>
      <c r="B241">
        <v>3.4</v>
      </c>
      <c r="C241" s="22">
        <v>4.63</v>
      </c>
      <c r="D241" s="26">
        <f t="shared" si="3"/>
        <v>1.23</v>
      </c>
    </row>
    <row r="242" spans="1:6">
      <c r="A242" s="28">
        <v>41456</v>
      </c>
      <c r="B242">
        <v>3.61</v>
      </c>
      <c r="C242" s="22">
        <v>4.78</v>
      </c>
      <c r="D242" s="26">
        <f t="shared" si="3"/>
        <v>1.1700000000000004</v>
      </c>
    </row>
    <row r="243" spans="1:6">
      <c r="A243" s="28">
        <v>41487</v>
      </c>
      <c r="B243">
        <v>3.76</v>
      </c>
      <c r="C243" s="22">
        <v>4.8499999999999996</v>
      </c>
      <c r="D243" s="26">
        <f t="shared" si="3"/>
        <v>1.0899999999999999</v>
      </c>
    </row>
    <row r="244" spans="1:6">
      <c r="A244" s="28">
        <v>41518</v>
      </c>
      <c r="B244">
        <v>3.79</v>
      </c>
      <c r="C244" s="22">
        <v>4.9000000000000004</v>
      </c>
      <c r="D244" s="26">
        <f t="shared" si="3"/>
        <v>1.1100000000000003</v>
      </c>
    </row>
    <row r="245" spans="1:6">
      <c r="A245" s="28">
        <v>41548</v>
      </c>
      <c r="B245">
        <v>3.68</v>
      </c>
      <c r="C245" s="22">
        <v>4.78</v>
      </c>
      <c r="D245" s="26">
        <f t="shared" si="3"/>
        <v>1.1000000000000001</v>
      </c>
    </row>
    <row r="246" spans="1:6">
      <c r="A246" s="28">
        <v>41579</v>
      </c>
      <c r="B246">
        <v>3.8</v>
      </c>
      <c r="C246" s="22">
        <v>4.8600000000000003</v>
      </c>
      <c r="D246" s="26">
        <f t="shared" si="3"/>
        <v>1.0600000000000005</v>
      </c>
    </row>
    <row r="247" spans="1:6">
      <c r="A247" s="28">
        <v>41609</v>
      </c>
      <c r="B247">
        <v>3.89</v>
      </c>
      <c r="C247" s="22">
        <v>4.8899999999999997</v>
      </c>
      <c r="D247" s="26">
        <f t="shared" si="3"/>
        <v>0.99999999999999956</v>
      </c>
      <c r="E247" s="22" t="s">
        <v>117</v>
      </c>
    </row>
    <row r="248" spans="1:6">
      <c r="A248" s="28">
        <v>41640</v>
      </c>
      <c r="B248">
        <v>3.77</v>
      </c>
      <c r="C248" s="22">
        <v>4.72</v>
      </c>
      <c r="D248" s="26">
        <f t="shared" si="3"/>
        <v>0.94999999999999973</v>
      </c>
      <c r="E248" s="50">
        <f>AVERAGE(C248:C259)</f>
        <v>4.4208333333333334</v>
      </c>
      <c r="F248" s="22">
        <v>2014</v>
      </c>
    </row>
    <row r="249" spans="1:6">
      <c r="A249" s="28">
        <v>41671</v>
      </c>
      <c r="B249">
        <v>3.66</v>
      </c>
      <c r="C249" s="22">
        <v>4.6399999999999997</v>
      </c>
      <c r="D249" s="26">
        <f t="shared" si="3"/>
        <v>0.97999999999999954</v>
      </c>
      <c r="E249" s="50">
        <f>AVERAGE(C296:C307)</f>
        <v>4.3374999999999995</v>
      </c>
      <c r="F249" s="22">
        <v>2018</v>
      </c>
    </row>
    <row r="250" spans="1:6">
      <c r="A250" s="28">
        <v>41699</v>
      </c>
      <c r="B250">
        <v>3.62</v>
      </c>
      <c r="C250" s="22">
        <v>4.63</v>
      </c>
      <c r="D250" s="26">
        <f t="shared" si="3"/>
        <v>1.0099999999999998</v>
      </c>
      <c r="E250" s="124">
        <f>AVERAGE(C332:C343)</f>
        <v>3.1475000000000004</v>
      </c>
      <c r="F250" s="22">
        <v>2021</v>
      </c>
    </row>
    <row r="251" spans="1:6">
      <c r="A251" s="28">
        <v>41730</v>
      </c>
      <c r="B251">
        <v>3.52</v>
      </c>
      <c r="C251" s="22">
        <v>4.5199999999999996</v>
      </c>
      <c r="D251" s="26">
        <f t="shared" si="3"/>
        <v>0.99999999999999956</v>
      </c>
    </row>
    <row r="252" spans="1:6">
      <c r="A252" s="28">
        <v>41760</v>
      </c>
      <c r="B252">
        <v>3.39</v>
      </c>
      <c r="C252" s="22">
        <v>4.37</v>
      </c>
      <c r="D252" s="26">
        <f t="shared" si="3"/>
        <v>0.98</v>
      </c>
    </row>
    <row r="253" spans="1:6">
      <c r="A253" s="28">
        <v>41791</v>
      </c>
      <c r="B253">
        <v>3.42</v>
      </c>
      <c r="C253" s="22">
        <v>4.42</v>
      </c>
      <c r="D253" s="26">
        <f t="shared" si="3"/>
        <v>1</v>
      </c>
    </row>
    <row r="254" spans="1:6">
      <c r="A254" s="28">
        <v>41821</v>
      </c>
      <c r="B254">
        <v>3.33</v>
      </c>
      <c r="C254" s="22">
        <v>4.3499999999999996</v>
      </c>
      <c r="D254" s="26">
        <f t="shared" si="3"/>
        <v>1.0199999999999996</v>
      </c>
    </row>
    <row r="255" spans="1:6">
      <c r="A255" s="28">
        <v>41852</v>
      </c>
      <c r="B255">
        <v>3.2</v>
      </c>
      <c r="C255" s="22">
        <v>4.29</v>
      </c>
      <c r="D255" s="26">
        <f t="shared" si="3"/>
        <v>1.0899999999999999</v>
      </c>
    </row>
    <row r="256" spans="1:6">
      <c r="A256" s="28">
        <v>41883</v>
      </c>
      <c r="B256">
        <v>3.26</v>
      </c>
      <c r="C256" s="22">
        <v>4.4000000000000004</v>
      </c>
      <c r="D256" s="26">
        <f t="shared" si="3"/>
        <v>1.1400000000000006</v>
      </c>
    </row>
    <row r="257" spans="1:4">
      <c r="A257" s="28">
        <v>41913</v>
      </c>
      <c r="B257">
        <v>3.04</v>
      </c>
      <c r="C257" s="22">
        <v>4.24</v>
      </c>
      <c r="D257" s="26">
        <f t="shared" ref="D257:D328" si="4">C257-B257</f>
        <v>1.2000000000000002</v>
      </c>
    </row>
    <row r="258" spans="1:4">
      <c r="A258" s="28">
        <v>41944</v>
      </c>
      <c r="B258">
        <v>3.04</v>
      </c>
      <c r="C258" s="22">
        <v>4.29</v>
      </c>
      <c r="D258" s="26">
        <f t="shared" si="4"/>
        <v>1.25</v>
      </c>
    </row>
    <row r="259" spans="1:4">
      <c r="A259" s="28">
        <v>41974</v>
      </c>
      <c r="B259">
        <v>2.83</v>
      </c>
      <c r="C259" s="22">
        <v>4.18</v>
      </c>
      <c r="D259" s="26">
        <f t="shared" si="4"/>
        <v>1.3499999999999996</v>
      </c>
    </row>
    <row r="260" spans="1:4">
      <c r="A260" s="28">
        <v>42005</v>
      </c>
      <c r="B260">
        <v>2.46</v>
      </c>
      <c r="C260" s="22">
        <v>3.83</v>
      </c>
      <c r="D260" s="26">
        <f t="shared" si="4"/>
        <v>1.37</v>
      </c>
    </row>
    <row r="261" spans="1:4">
      <c r="A261" s="28">
        <v>42036</v>
      </c>
      <c r="B261">
        <v>2.57</v>
      </c>
      <c r="C261" s="22">
        <v>3.91</v>
      </c>
      <c r="D261" s="26">
        <f t="shared" si="4"/>
        <v>1.3400000000000003</v>
      </c>
    </row>
    <row r="262" spans="1:4">
      <c r="A262" s="28">
        <v>42064</v>
      </c>
      <c r="B262">
        <v>2.63</v>
      </c>
      <c r="C262" s="22">
        <v>3.97</v>
      </c>
      <c r="D262" s="26">
        <f t="shared" si="4"/>
        <v>1.3400000000000003</v>
      </c>
    </row>
    <row r="263" spans="1:4">
      <c r="A263" s="28">
        <v>42095</v>
      </c>
      <c r="B263">
        <v>2.59</v>
      </c>
      <c r="C263" s="22">
        <v>3.96</v>
      </c>
      <c r="D263" s="26">
        <f t="shared" si="4"/>
        <v>1.37</v>
      </c>
    </row>
    <row r="264" spans="1:4">
      <c r="A264" s="28">
        <v>42125</v>
      </c>
      <c r="B264">
        <v>2.96</v>
      </c>
      <c r="C264" s="22">
        <v>4.38</v>
      </c>
      <c r="D264" s="26">
        <f t="shared" si="4"/>
        <v>1.42</v>
      </c>
    </row>
    <row r="265" spans="1:4">
      <c r="A265" s="28">
        <v>42156</v>
      </c>
      <c r="B265">
        <v>3.11</v>
      </c>
      <c r="C265" s="22">
        <v>4.5999999999999996</v>
      </c>
      <c r="D265" s="26">
        <f t="shared" si="4"/>
        <v>1.4899999999999998</v>
      </c>
    </row>
    <row r="266" spans="1:4">
      <c r="A266" s="28">
        <v>42186</v>
      </c>
      <c r="B266">
        <v>3.07</v>
      </c>
      <c r="C266" s="22">
        <v>4.63</v>
      </c>
      <c r="D266" s="26">
        <f t="shared" si="4"/>
        <v>1.56</v>
      </c>
    </row>
    <row r="267" spans="1:4">
      <c r="A267" s="28">
        <v>42217</v>
      </c>
      <c r="B267">
        <v>2.86</v>
      </c>
      <c r="C267" s="22">
        <v>4.54</v>
      </c>
      <c r="D267" s="26">
        <f t="shared" si="4"/>
        <v>1.6800000000000002</v>
      </c>
    </row>
    <row r="268" spans="1:4">
      <c r="A268" s="28">
        <v>42248</v>
      </c>
      <c r="B268">
        <v>2.95</v>
      </c>
      <c r="C268" s="22">
        <v>4.68</v>
      </c>
      <c r="D268" s="26">
        <f t="shared" si="4"/>
        <v>1.7299999999999995</v>
      </c>
    </row>
    <row r="269" spans="1:4">
      <c r="A269" s="28">
        <v>42278</v>
      </c>
      <c r="B269">
        <v>2.89</v>
      </c>
      <c r="C269" s="22">
        <v>4.63</v>
      </c>
      <c r="D269" s="26">
        <f t="shared" si="4"/>
        <v>1.7399999999999998</v>
      </c>
    </row>
    <row r="270" spans="1:4">
      <c r="A270" s="28">
        <v>42309</v>
      </c>
      <c r="B270">
        <v>3.03</v>
      </c>
      <c r="C270" s="22">
        <v>4.7300000000000004</v>
      </c>
      <c r="D270" s="26">
        <f t="shared" si="4"/>
        <v>1.7000000000000006</v>
      </c>
    </row>
    <row r="271" spans="1:4">
      <c r="A271" s="28">
        <v>42339</v>
      </c>
      <c r="B271">
        <v>2.97</v>
      </c>
      <c r="C271" s="22">
        <v>4.6900000000000004</v>
      </c>
      <c r="D271" s="26">
        <f t="shared" si="4"/>
        <v>1.7200000000000002</v>
      </c>
    </row>
    <row r="272" spans="1:4">
      <c r="A272" s="28">
        <v>42370</v>
      </c>
      <c r="B272">
        <v>2.86</v>
      </c>
      <c r="C272" s="22">
        <v>4.62</v>
      </c>
      <c r="D272" s="26">
        <f t="shared" si="4"/>
        <v>1.7600000000000002</v>
      </c>
    </row>
    <row r="273" spans="1:4">
      <c r="A273" s="28">
        <v>42401</v>
      </c>
      <c r="B273">
        <v>2.62</v>
      </c>
      <c r="C273" s="22">
        <v>4.4400000000000004</v>
      </c>
      <c r="D273" s="26">
        <f t="shared" si="4"/>
        <v>1.8200000000000003</v>
      </c>
    </row>
    <row r="274" spans="1:4">
      <c r="A274" s="28">
        <v>42430</v>
      </c>
      <c r="B274">
        <v>2.68</v>
      </c>
      <c r="C274" s="22">
        <v>4.4000000000000004</v>
      </c>
      <c r="D274" s="26">
        <f t="shared" si="4"/>
        <v>1.7200000000000002</v>
      </c>
    </row>
    <row r="275" spans="1:4">
      <c r="A275" s="28">
        <v>42461</v>
      </c>
      <c r="B275">
        <v>2.62</v>
      </c>
      <c r="C275" s="22">
        <v>4.16</v>
      </c>
      <c r="D275" s="22">
        <f t="shared" si="4"/>
        <v>1.54</v>
      </c>
    </row>
    <row r="276" spans="1:4">
      <c r="A276" s="28">
        <v>42491</v>
      </c>
      <c r="B276">
        <v>2.63</v>
      </c>
      <c r="C276" s="22">
        <v>4.0599999999999996</v>
      </c>
      <c r="D276" s="22">
        <f t="shared" si="4"/>
        <v>1.4299999999999997</v>
      </c>
    </row>
    <row r="277" spans="1:4">
      <c r="A277" s="28">
        <v>42522</v>
      </c>
      <c r="B277">
        <v>2.4500000000000002</v>
      </c>
      <c r="C277" s="22">
        <v>3.93</v>
      </c>
      <c r="D277" s="22">
        <f t="shared" si="4"/>
        <v>1.48</v>
      </c>
    </row>
    <row r="278" spans="1:4">
      <c r="A278" s="28">
        <v>42552</v>
      </c>
      <c r="B278">
        <v>2.23</v>
      </c>
      <c r="C278" s="22">
        <v>3.7</v>
      </c>
      <c r="D278" s="22">
        <f t="shared" si="4"/>
        <v>1.4700000000000002</v>
      </c>
    </row>
    <row r="279" spans="1:4">
      <c r="A279" s="28">
        <v>42583</v>
      </c>
      <c r="B279">
        <v>2.2599999999999998</v>
      </c>
      <c r="C279" s="22">
        <v>3.73</v>
      </c>
      <c r="D279" s="22">
        <f t="shared" si="4"/>
        <v>1.4700000000000002</v>
      </c>
    </row>
    <row r="280" spans="1:4">
      <c r="A280" s="28">
        <v>42614</v>
      </c>
      <c r="B280">
        <v>2.35</v>
      </c>
      <c r="C280" s="22">
        <v>3.8</v>
      </c>
      <c r="D280" s="22">
        <f t="shared" si="4"/>
        <v>1.4499999999999997</v>
      </c>
    </row>
    <row r="281" spans="1:4">
      <c r="A281" s="28">
        <v>42644</v>
      </c>
      <c r="B281">
        <v>2.5</v>
      </c>
      <c r="C281" s="22">
        <v>3.9</v>
      </c>
      <c r="D281" s="22">
        <f t="shared" si="4"/>
        <v>1.4</v>
      </c>
    </row>
    <row r="282" spans="1:4">
      <c r="A282" s="28">
        <v>42675</v>
      </c>
      <c r="B282">
        <v>2.86</v>
      </c>
      <c r="C282" s="22">
        <v>4.21</v>
      </c>
      <c r="D282" s="22">
        <f t="shared" si="4"/>
        <v>1.35</v>
      </c>
    </row>
    <row r="283" spans="1:4">
      <c r="A283" s="28">
        <v>42705</v>
      </c>
      <c r="B283">
        <v>3.11</v>
      </c>
      <c r="C283" s="22">
        <v>4.3899999999999997</v>
      </c>
      <c r="D283" s="22">
        <f t="shared" si="4"/>
        <v>1.2799999999999998</v>
      </c>
    </row>
    <row r="284" spans="1:4">
      <c r="A284" s="28">
        <v>42736</v>
      </c>
      <c r="B284">
        <v>3.02</v>
      </c>
      <c r="C284" s="22">
        <v>4.24</v>
      </c>
      <c r="D284" s="22">
        <f t="shared" si="4"/>
        <v>1.2200000000000002</v>
      </c>
    </row>
    <row r="285" spans="1:4">
      <c r="A285" s="28">
        <v>42767</v>
      </c>
      <c r="B285">
        <v>3.03</v>
      </c>
      <c r="C285" s="22">
        <v>4.25</v>
      </c>
      <c r="D285" s="22">
        <f t="shared" si="4"/>
        <v>1.2200000000000002</v>
      </c>
    </row>
    <row r="286" spans="1:4">
      <c r="A286" s="28">
        <v>42795</v>
      </c>
      <c r="B286">
        <v>3.08</v>
      </c>
      <c r="C286" s="22">
        <v>4.3</v>
      </c>
      <c r="D286" s="22">
        <f t="shared" si="4"/>
        <v>1.2199999999999998</v>
      </c>
    </row>
    <row r="287" spans="1:4">
      <c r="A287" s="28">
        <v>42826</v>
      </c>
      <c r="B287">
        <v>2.94</v>
      </c>
      <c r="C287" s="22">
        <v>4.1900000000000004</v>
      </c>
      <c r="D287" s="22">
        <f t="shared" si="4"/>
        <v>1.2500000000000004</v>
      </c>
    </row>
    <row r="288" spans="1:4">
      <c r="A288" s="28">
        <v>42856</v>
      </c>
      <c r="B288">
        <v>2.96</v>
      </c>
      <c r="C288" s="22">
        <v>4.1900000000000004</v>
      </c>
      <c r="D288" s="22">
        <f t="shared" si="4"/>
        <v>1.2300000000000004</v>
      </c>
    </row>
    <row r="289" spans="1:4">
      <c r="A289" s="28">
        <v>42887</v>
      </c>
      <c r="B289">
        <v>2.8</v>
      </c>
      <c r="C289" s="22">
        <v>4.01</v>
      </c>
      <c r="D289" s="22">
        <f t="shared" si="4"/>
        <v>1.21</v>
      </c>
    </row>
    <row r="290" spans="1:4">
      <c r="A290" s="28">
        <v>42917</v>
      </c>
      <c r="B290">
        <v>2.88</v>
      </c>
      <c r="C290" s="22">
        <v>4.0599999999999996</v>
      </c>
      <c r="D290" s="22">
        <f t="shared" si="4"/>
        <v>1.1799999999999997</v>
      </c>
    </row>
    <row r="291" spans="1:4">
      <c r="A291" s="28">
        <v>42948</v>
      </c>
      <c r="B291">
        <v>2.8</v>
      </c>
      <c r="C291" s="22">
        <v>3.92</v>
      </c>
      <c r="D291" s="22">
        <f t="shared" si="4"/>
        <v>1.1200000000000001</v>
      </c>
    </row>
    <row r="292" spans="1:4">
      <c r="A292" s="28">
        <v>42979</v>
      </c>
      <c r="B292">
        <v>2.78</v>
      </c>
      <c r="C292" s="22">
        <v>3.93</v>
      </c>
      <c r="D292" s="22">
        <f t="shared" si="4"/>
        <v>1.1500000000000004</v>
      </c>
    </row>
    <row r="293" spans="1:4">
      <c r="A293" s="28">
        <v>43009</v>
      </c>
      <c r="B293">
        <v>2.88</v>
      </c>
      <c r="C293" s="22">
        <v>3.97</v>
      </c>
      <c r="D293" s="22">
        <f t="shared" si="4"/>
        <v>1.0900000000000003</v>
      </c>
    </row>
    <row r="294" spans="1:4">
      <c r="A294" s="28">
        <v>43040</v>
      </c>
      <c r="B294">
        <v>2.8</v>
      </c>
      <c r="C294" s="22">
        <v>3.88</v>
      </c>
      <c r="D294" s="22">
        <f t="shared" si="4"/>
        <v>1.08</v>
      </c>
    </row>
    <row r="295" spans="1:4">
      <c r="A295" s="28">
        <v>43070</v>
      </c>
      <c r="B295">
        <v>2.77</v>
      </c>
      <c r="C295" s="22">
        <v>3.85</v>
      </c>
      <c r="D295" s="22">
        <f t="shared" si="4"/>
        <v>1.08</v>
      </c>
    </row>
    <row r="296" spans="1:4">
      <c r="A296" s="28">
        <v>43101</v>
      </c>
      <c r="B296">
        <v>2.88</v>
      </c>
      <c r="C296" s="22">
        <v>3.91</v>
      </c>
      <c r="D296" s="22">
        <f t="shared" si="4"/>
        <v>1.0300000000000002</v>
      </c>
    </row>
    <row r="297" spans="1:4">
      <c r="A297" s="28">
        <v>43132</v>
      </c>
      <c r="B297">
        <v>3.13</v>
      </c>
      <c r="C297" s="22">
        <v>4.1500000000000004</v>
      </c>
      <c r="D297" s="22">
        <f t="shared" si="4"/>
        <v>1.0200000000000005</v>
      </c>
    </row>
    <row r="298" spans="1:4">
      <c r="A298" s="28">
        <v>43160</v>
      </c>
      <c r="B298">
        <v>3.09</v>
      </c>
      <c r="C298" s="22">
        <v>4.21</v>
      </c>
      <c r="D298" s="22">
        <f t="shared" si="4"/>
        <v>1.1200000000000001</v>
      </c>
    </row>
    <row r="299" spans="1:4">
      <c r="A299" s="28">
        <v>43191</v>
      </c>
      <c r="B299">
        <v>3.07</v>
      </c>
      <c r="C299" s="22">
        <v>4.24</v>
      </c>
      <c r="D299" s="22">
        <f t="shared" si="4"/>
        <v>1.1700000000000004</v>
      </c>
    </row>
    <row r="300" spans="1:4">
      <c r="A300" s="28">
        <v>43221</v>
      </c>
      <c r="B300">
        <v>3.13</v>
      </c>
      <c r="C300" s="22">
        <v>4.3600000000000003</v>
      </c>
      <c r="D300" s="22">
        <f t="shared" si="4"/>
        <v>1.2300000000000004</v>
      </c>
    </row>
    <row r="301" spans="1:4">
      <c r="A301" s="28">
        <v>43252</v>
      </c>
      <c r="B301" s="22">
        <v>3.05</v>
      </c>
      <c r="C301" s="22">
        <v>4.37</v>
      </c>
      <c r="D301" s="22">
        <f t="shared" si="4"/>
        <v>1.3200000000000003</v>
      </c>
    </row>
    <row r="302" spans="1:4">
      <c r="A302" s="28">
        <v>43282</v>
      </c>
      <c r="B302" s="22">
        <v>3.01</v>
      </c>
      <c r="C302" s="22">
        <v>4.3499999999999996</v>
      </c>
      <c r="D302" s="22">
        <f t="shared" si="4"/>
        <v>1.3399999999999999</v>
      </c>
    </row>
    <row r="303" spans="1:4">
      <c r="A303" s="28">
        <v>43313</v>
      </c>
      <c r="B303" s="22">
        <v>3.04</v>
      </c>
      <c r="C303" s="22">
        <v>4.33</v>
      </c>
      <c r="D303" s="22">
        <f t="shared" si="4"/>
        <v>1.29</v>
      </c>
    </row>
    <row r="304" spans="1:4">
      <c r="A304" s="28">
        <v>43344</v>
      </c>
      <c r="B304">
        <v>3.15</v>
      </c>
      <c r="C304" s="22">
        <v>4.41</v>
      </c>
      <c r="D304" s="22">
        <f t="shared" si="4"/>
        <v>1.2600000000000002</v>
      </c>
    </row>
    <row r="305" spans="1:8">
      <c r="A305" s="28">
        <v>43374</v>
      </c>
      <c r="B305">
        <v>3.34</v>
      </c>
      <c r="C305" s="22">
        <v>4.5599999999999996</v>
      </c>
      <c r="D305" s="22">
        <f t="shared" si="4"/>
        <v>1.2199999999999998</v>
      </c>
    </row>
    <row r="306" spans="1:8">
      <c r="A306" s="28">
        <v>43405</v>
      </c>
      <c r="B306">
        <v>3.36</v>
      </c>
      <c r="C306" s="22">
        <v>4.6500000000000004</v>
      </c>
      <c r="D306" s="22">
        <f t="shared" si="4"/>
        <v>1.2900000000000005</v>
      </c>
    </row>
    <row r="307" spans="1:8">
      <c r="A307" s="28">
        <v>43435</v>
      </c>
      <c r="B307">
        <v>3.1</v>
      </c>
      <c r="C307" s="22">
        <v>4.51</v>
      </c>
      <c r="D307" s="22">
        <f t="shared" si="4"/>
        <v>1.4099999999999997</v>
      </c>
    </row>
    <row r="308" spans="1:8">
      <c r="A308" s="28">
        <v>43466</v>
      </c>
      <c r="B308">
        <v>3.04</v>
      </c>
      <c r="C308" s="22">
        <v>4.4800000000000004</v>
      </c>
      <c r="D308" s="22">
        <f t="shared" si="4"/>
        <v>1.4400000000000004</v>
      </c>
    </row>
    <row r="309" spans="1:8">
      <c r="A309" s="28">
        <v>43497</v>
      </c>
      <c r="B309">
        <v>3.02</v>
      </c>
      <c r="C309" s="22">
        <v>4.3499999999999996</v>
      </c>
      <c r="D309" s="22">
        <f t="shared" si="4"/>
        <v>1.3299999999999996</v>
      </c>
    </row>
    <row r="310" spans="1:8">
      <c r="A310" s="28">
        <v>43525</v>
      </c>
      <c r="B310">
        <v>2.98</v>
      </c>
      <c r="C310" s="22">
        <v>4.26</v>
      </c>
      <c r="D310" s="22">
        <f t="shared" si="4"/>
        <v>1.2799999999999998</v>
      </c>
    </row>
    <row r="311" spans="1:8">
      <c r="A311" s="28">
        <v>43556</v>
      </c>
      <c r="B311">
        <v>2.94</v>
      </c>
      <c r="C311" s="22">
        <v>4.18</v>
      </c>
      <c r="D311" s="22">
        <f t="shared" si="4"/>
        <v>1.2399999999999998</v>
      </c>
    </row>
    <row r="312" spans="1:8">
      <c r="A312" s="28">
        <v>43586</v>
      </c>
      <c r="B312">
        <v>2.82</v>
      </c>
      <c r="C312" s="22">
        <v>4.0999999999999996</v>
      </c>
      <c r="D312" s="22">
        <f t="shared" si="4"/>
        <v>1.2799999999999998</v>
      </c>
    </row>
    <row r="313" spans="1:8">
      <c r="A313" s="28">
        <v>43617</v>
      </c>
      <c r="B313">
        <v>2.57</v>
      </c>
      <c r="C313" s="22">
        <v>3.93</v>
      </c>
      <c r="D313" s="22">
        <f t="shared" si="4"/>
        <v>1.3600000000000003</v>
      </c>
    </row>
    <row r="314" spans="1:8">
      <c r="A314" s="28">
        <v>43647</v>
      </c>
      <c r="B314">
        <v>2.57</v>
      </c>
      <c r="C314" s="22">
        <v>3.79</v>
      </c>
      <c r="D314" s="22">
        <f t="shared" si="4"/>
        <v>1.2200000000000002</v>
      </c>
      <c r="H314" s="47"/>
    </row>
    <row r="315" spans="1:8">
      <c r="A315" s="28">
        <v>43678</v>
      </c>
      <c r="B315">
        <v>2.12</v>
      </c>
      <c r="C315" s="22">
        <v>3.36</v>
      </c>
      <c r="D315" s="22">
        <f t="shared" si="4"/>
        <v>1.2399999999999998</v>
      </c>
    </row>
    <row r="316" spans="1:8">
      <c r="A316" s="28">
        <v>43709</v>
      </c>
      <c r="B316">
        <v>2.16</v>
      </c>
      <c r="C316" s="22">
        <v>3.44</v>
      </c>
      <c r="D316" s="22">
        <f t="shared" si="4"/>
        <v>1.2799999999999998</v>
      </c>
    </row>
    <row r="317" spans="1:8">
      <c r="A317" s="28">
        <v>43739</v>
      </c>
      <c r="B317">
        <v>2.19</v>
      </c>
      <c r="C317" s="22">
        <v>3.45</v>
      </c>
      <c r="D317" s="22">
        <f t="shared" si="4"/>
        <v>1.2600000000000002</v>
      </c>
    </row>
    <row r="318" spans="1:8">
      <c r="A318" s="28">
        <v>43770</v>
      </c>
      <c r="B318" s="22">
        <v>2.2799999999999998</v>
      </c>
      <c r="C318" s="22">
        <v>3.48</v>
      </c>
      <c r="D318" s="22">
        <f t="shared" si="4"/>
        <v>1.2000000000000002</v>
      </c>
    </row>
    <row r="319" spans="1:8">
      <c r="A319" s="28">
        <v>43800</v>
      </c>
      <c r="B319" s="22">
        <v>2.2999999999999998</v>
      </c>
      <c r="C319" s="22">
        <v>3.45</v>
      </c>
      <c r="D319" s="22">
        <f t="shared" si="4"/>
        <v>1.1500000000000004</v>
      </c>
    </row>
    <row r="320" spans="1:8">
      <c r="A320" s="28">
        <v>43831</v>
      </c>
      <c r="B320" s="22">
        <v>2.2200000000000002</v>
      </c>
      <c r="C320" s="22">
        <v>3.34</v>
      </c>
      <c r="D320" s="22">
        <f t="shared" si="4"/>
        <v>1.1199999999999997</v>
      </c>
    </row>
    <row r="321" spans="1:4">
      <c r="A321" s="28">
        <v>43862</v>
      </c>
      <c r="B321" s="22">
        <v>1.97</v>
      </c>
      <c r="C321" s="22">
        <v>3.16</v>
      </c>
      <c r="D321" s="22">
        <f t="shared" si="4"/>
        <v>1.1900000000000002</v>
      </c>
    </row>
    <row r="322" spans="1:4">
      <c r="A322" s="28">
        <v>43891</v>
      </c>
      <c r="B322" s="22">
        <v>1.46</v>
      </c>
      <c r="C322" s="22">
        <v>3.59</v>
      </c>
      <c r="D322" s="22">
        <f t="shared" si="4"/>
        <v>2.13</v>
      </c>
    </row>
    <row r="323" spans="1:4">
      <c r="A323" s="28">
        <v>43922</v>
      </c>
      <c r="B323" s="22">
        <v>1.27</v>
      </c>
      <c r="C323" s="22">
        <v>3.31</v>
      </c>
      <c r="D323" s="22">
        <f t="shared" si="4"/>
        <v>2.04</v>
      </c>
    </row>
    <row r="324" spans="1:4">
      <c r="A324" s="28">
        <v>43952</v>
      </c>
      <c r="B324" s="22">
        <v>1.38</v>
      </c>
      <c r="C324" s="22">
        <v>3.22</v>
      </c>
      <c r="D324" s="22">
        <f t="shared" si="4"/>
        <v>1.8400000000000003</v>
      </c>
    </row>
    <row r="325" spans="1:4">
      <c r="A325" s="28">
        <v>43983</v>
      </c>
      <c r="B325" s="22">
        <v>1.49</v>
      </c>
      <c r="C325" s="22">
        <v>3.1</v>
      </c>
      <c r="D325" s="22">
        <f t="shared" si="4"/>
        <v>1.61</v>
      </c>
    </row>
    <row r="326" spans="1:4">
      <c r="A326" s="28">
        <v>44013</v>
      </c>
      <c r="B326" s="22">
        <v>1.31</v>
      </c>
      <c r="C326" s="22">
        <v>2.77</v>
      </c>
      <c r="D326" s="22">
        <f t="shared" si="4"/>
        <v>1.46</v>
      </c>
    </row>
    <row r="327" spans="1:4">
      <c r="A327" s="28">
        <v>44044</v>
      </c>
      <c r="B327" s="22">
        <v>1.36</v>
      </c>
      <c r="C327" s="22">
        <v>2.76</v>
      </c>
      <c r="D327" s="22">
        <f t="shared" si="4"/>
        <v>1.3999999999999997</v>
      </c>
    </row>
    <row r="328" spans="1:4">
      <c r="A328" s="28">
        <v>44075</v>
      </c>
      <c r="B328">
        <v>1.42</v>
      </c>
      <c r="C328" s="22">
        <v>2.88</v>
      </c>
      <c r="D328" s="22">
        <f t="shared" si="4"/>
        <v>1.46</v>
      </c>
    </row>
    <row r="329" spans="1:4">
      <c r="A329" s="28">
        <v>44105</v>
      </c>
      <c r="B329">
        <v>1.57</v>
      </c>
      <c r="C329" s="22">
        <v>2.8</v>
      </c>
      <c r="D329" s="22">
        <f t="shared" ref="D329:D385" si="5">C329-B329</f>
        <v>1.2299999999999998</v>
      </c>
    </row>
    <row r="330" spans="1:4">
      <c r="A330" s="28">
        <v>44136</v>
      </c>
      <c r="B330">
        <v>1.62</v>
      </c>
      <c r="C330" s="22">
        <v>2.89</v>
      </c>
      <c r="D330" s="22">
        <f t="shared" si="5"/>
        <v>1.27</v>
      </c>
    </row>
    <row r="331" spans="1:4">
      <c r="A331" s="28">
        <v>44166</v>
      </c>
      <c r="B331">
        <v>1.67</v>
      </c>
      <c r="C331" s="22">
        <v>2.8</v>
      </c>
      <c r="D331" s="22">
        <f t="shared" si="5"/>
        <v>1.1299999999999999</v>
      </c>
    </row>
    <row r="332" spans="1:4">
      <c r="A332" s="28">
        <v>44197</v>
      </c>
      <c r="B332">
        <v>1.82</v>
      </c>
      <c r="C332" s="22">
        <v>2.94</v>
      </c>
      <c r="D332" s="22">
        <f t="shared" si="5"/>
        <v>1.1199999999999999</v>
      </c>
    </row>
    <row r="333" spans="1:4">
      <c r="A333" s="28">
        <v>44228</v>
      </c>
      <c r="B333">
        <v>2.04</v>
      </c>
      <c r="C333" s="22">
        <v>3.13</v>
      </c>
      <c r="D333" s="22">
        <f t="shared" si="5"/>
        <v>1.0899999999999999</v>
      </c>
    </row>
    <row r="334" spans="1:4">
      <c r="A334" s="28">
        <v>44256</v>
      </c>
      <c r="B334">
        <v>2.34</v>
      </c>
      <c r="C334" s="22">
        <v>3.48</v>
      </c>
      <c r="D334" s="22">
        <f t="shared" si="5"/>
        <v>1.1400000000000001</v>
      </c>
    </row>
    <row r="335" spans="1:4">
      <c r="A335" s="28">
        <v>44287</v>
      </c>
      <c r="B335">
        <v>2.2999999999999998</v>
      </c>
      <c r="C335" s="22">
        <v>3.33</v>
      </c>
      <c r="D335" s="22">
        <f t="shared" si="5"/>
        <v>1.0300000000000002</v>
      </c>
    </row>
    <row r="336" spans="1:4">
      <c r="A336" s="28">
        <v>44317</v>
      </c>
      <c r="B336">
        <v>2.3199999999999998</v>
      </c>
      <c r="C336" s="22">
        <v>3.36</v>
      </c>
      <c r="D336" s="22">
        <f t="shared" si="5"/>
        <v>1.04</v>
      </c>
    </row>
    <row r="337" spans="1:4">
      <c r="A337" s="28">
        <v>44348</v>
      </c>
      <c r="B337" s="22">
        <v>2.16</v>
      </c>
      <c r="C337" s="22">
        <v>3.19</v>
      </c>
      <c r="D337" s="22">
        <f t="shared" si="5"/>
        <v>1.0299999999999998</v>
      </c>
    </row>
    <row r="338" spans="1:4">
      <c r="A338" s="28">
        <v>44378</v>
      </c>
      <c r="B338" s="22">
        <v>1.94</v>
      </c>
      <c r="C338" s="22">
        <v>2.99</v>
      </c>
      <c r="D338" s="22">
        <f t="shared" si="5"/>
        <v>1.0500000000000003</v>
      </c>
    </row>
    <row r="339" spans="1:4">
      <c r="A339" s="28">
        <v>44409</v>
      </c>
      <c r="B339" s="22">
        <v>1.92</v>
      </c>
      <c r="C339" s="22">
        <v>2.99</v>
      </c>
      <c r="D339" s="22">
        <f t="shared" si="5"/>
        <v>1.0700000000000003</v>
      </c>
    </row>
    <row r="340" spans="1:4">
      <c r="A340" s="28">
        <v>44440</v>
      </c>
      <c r="B340">
        <v>1.94</v>
      </c>
      <c r="C340" s="22">
        <v>3</v>
      </c>
      <c r="D340" s="22">
        <f t="shared" si="5"/>
        <v>1.06</v>
      </c>
    </row>
    <row r="341" spans="1:4">
      <c r="A341" s="28">
        <v>44470</v>
      </c>
      <c r="B341">
        <v>2.06</v>
      </c>
      <c r="C341" s="22">
        <v>3.13</v>
      </c>
      <c r="D341" s="22">
        <f t="shared" si="5"/>
        <v>1.0699999999999998</v>
      </c>
    </row>
    <row r="342" spans="1:4">
      <c r="A342" s="28">
        <v>44501</v>
      </c>
      <c r="B342">
        <v>1.94</v>
      </c>
      <c r="C342" s="22">
        <v>3.06</v>
      </c>
      <c r="D342" s="22">
        <f t="shared" si="5"/>
        <v>1.1200000000000001</v>
      </c>
    </row>
    <row r="343" spans="1:4">
      <c r="A343" s="28">
        <v>44531</v>
      </c>
      <c r="B343">
        <v>1.85</v>
      </c>
      <c r="C343" s="22">
        <v>3.17</v>
      </c>
      <c r="D343" s="22">
        <f t="shared" si="5"/>
        <v>1.3199999999999998</v>
      </c>
    </row>
    <row r="344" spans="1:4">
      <c r="A344" s="28">
        <v>44562</v>
      </c>
      <c r="B344">
        <v>2.1</v>
      </c>
      <c r="C344" s="22">
        <v>3.25</v>
      </c>
      <c r="D344" s="22">
        <f t="shared" si="5"/>
        <v>1.1499999999999999</v>
      </c>
    </row>
    <row r="345" spans="1:4">
      <c r="A345" s="28">
        <v>44593</v>
      </c>
      <c r="B345">
        <v>2.25</v>
      </c>
      <c r="C345" s="22">
        <v>3.48</v>
      </c>
      <c r="D345" s="22">
        <f t="shared" si="5"/>
        <v>1.23</v>
      </c>
    </row>
    <row r="346" spans="1:4">
      <c r="A346" s="28">
        <v>44621</v>
      </c>
      <c r="B346">
        <v>2.41</v>
      </c>
      <c r="C346" s="22">
        <v>4.0199999999999996</v>
      </c>
      <c r="D346" s="22">
        <f t="shared" si="5"/>
        <v>1.6099999999999994</v>
      </c>
    </row>
    <row r="347" spans="1:4">
      <c r="A347" s="28">
        <v>44652</v>
      </c>
      <c r="B347">
        <v>2.81</v>
      </c>
      <c r="C347" s="22">
        <v>4.34</v>
      </c>
      <c r="D347" s="22">
        <f t="shared" si="5"/>
        <v>1.5299999999999998</v>
      </c>
    </row>
    <row r="348" spans="1:4">
      <c r="A348" s="28">
        <v>44682</v>
      </c>
      <c r="B348">
        <v>3.07</v>
      </c>
      <c r="C348" s="22">
        <v>4.79</v>
      </c>
      <c r="D348" s="22">
        <f t="shared" si="5"/>
        <v>1.7200000000000002</v>
      </c>
    </row>
    <row r="349" spans="1:4">
      <c r="A349" s="28">
        <v>44713</v>
      </c>
      <c r="B349" s="22">
        <v>3.25</v>
      </c>
      <c r="C349" s="22">
        <v>4.91</v>
      </c>
      <c r="D349" s="22">
        <f t="shared" si="5"/>
        <v>1.6600000000000001</v>
      </c>
    </row>
    <row r="350" spans="1:4">
      <c r="A350" s="28">
        <v>44743</v>
      </c>
      <c r="B350" s="22">
        <v>3.1</v>
      </c>
      <c r="C350" s="22">
        <v>4.84</v>
      </c>
      <c r="D350" s="22">
        <f t="shared" si="5"/>
        <v>1.7399999999999998</v>
      </c>
    </row>
    <row r="351" spans="1:4">
      <c r="A351" s="28">
        <v>44774</v>
      </c>
      <c r="B351" s="22">
        <v>3.13</v>
      </c>
      <c r="C351" s="22">
        <v>4.8</v>
      </c>
      <c r="D351" s="22">
        <f t="shared" si="5"/>
        <v>1.67</v>
      </c>
    </row>
    <row r="352" spans="1:4">
      <c r="A352" s="28">
        <v>44805</v>
      </c>
      <c r="B352" s="22">
        <v>3.56</v>
      </c>
      <c r="C352" s="22">
        <v>5.33</v>
      </c>
      <c r="D352" s="22">
        <f t="shared" si="5"/>
        <v>1.77</v>
      </c>
    </row>
    <row r="353" spans="1:7">
      <c r="A353" s="28">
        <v>44835</v>
      </c>
      <c r="B353" s="22">
        <v>4.04</v>
      </c>
      <c r="C353" s="22">
        <v>5.91</v>
      </c>
      <c r="D353" s="22">
        <f t="shared" si="5"/>
        <v>1.87</v>
      </c>
    </row>
    <row r="354" spans="1:7">
      <c r="A354" s="28">
        <v>44866</v>
      </c>
      <c r="B354" s="22">
        <v>4</v>
      </c>
      <c r="C354" s="22">
        <v>5.78</v>
      </c>
      <c r="D354" s="22">
        <f t="shared" si="5"/>
        <v>1.7800000000000002</v>
      </c>
    </row>
    <row r="355" spans="1:7">
      <c r="A355" s="28">
        <v>44896</v>
      </c>
      <c r="B355" s="22">
        <v>3.66</v>
      </c>
      <c r="C355" s="22">
        <v>5.3</v>
      </c>
      <c r="D355" s="22">
        <f t="shared" si="5"/>
        <v>1.6399999999999997</v>
      </c>
    </row>
    <row r="356" spans="1:7">
      <c r="A356" s="28">
        <v>44927</v>
      </c>
      <c r="B356" s="22">
        <v>3.66</v>
      </c>
      <c r="C356" s="22">
        <v>5.23</v>
      </c>
      <c r="D356" s="22">
        <f t="shared" si="5"/>
        <v>1.5700000000000003</v>
      </c>
    </row>
    <row r="357" spans="1:7">
      <c r="A357" s="28">
        <v>44958</v>
      </c>
      <c r="B357" s="22">
        <v>3.8</v>
      </c>
      <c r="C357" s="22">
        <v>5.32</v>
      </c>
      <c r="D357" s="22">
        <f t="shared" si="5"/>
        <v>1.5200000000000005</v>
      </c>
    </row>
    <row r="358" spans="1:7">
      <c r="A358" s="28">
        <v>44986</v>
      </c>
      <c r="B358">
        <v>3.77</v>
      </c>
      <c r="C358" s="22">
        <v>5.44</v>
      </c>
      <c r="D358" s="22">
        <f t="shared" si="5"/>
        <v>1.6700000000000004</v>
      </c>
    </row>
    <row r="359" spans="1:7">
      <c r="A359" s="28">
        <v>45017</v>
      </c>
      <c r="B359">
        <v>3.68</v>
      </c>
      <c r="C359" s="22">
        <v>5.2</v>
      </c>
      <c r="D359" s="22">
        <f t="shared" si="5"/>
        <v>1.52</v>
      </c>
    </row>
    <row r="360" spans="1:7">
      <c r="A360" s="28">
        <v>45047</v>
      </c>
      <c r="B360">
        <v>3.86</v>
      </c>
      <c r="C360" s="22">
        <v>5.44</v>
      </c>
      <c r="D360" s="22">
        <f t="shared" si="5"/>
        <v>1.5800000000000005</v>
      </c>
    </row>
    <row r="361" spans="1:7">
      <c r="A361" s="28">
        <v>45078</v>
      </c>
      <c r="B361">
        <v>3.87</v>
      </c>
      <c r="C361" s="22">
        <v>5.46</v>
      </c>
      <c r="D361" s="22">
        <f t="shared" si="5"/>
        <v>1.5899999999999999</v>
      </c>
    </row>
    <row r="362" spans="1:7">
      <c r="A362" s="28">
        <v>45108</v>
      </c>
      <c r="B362">
        <v>3.96</v>
      </c>
      <c r="C362" s="22">
        <v>5.48</v>
      </c>
      <c r="D362" s="22">
        <f t="shared" si="5"/>
        <v>1.5200000000000005</v>
      </c>
    </row>
    <row r="363" spans="1:7">
      <c r="A363" s="28">
        <v>45139</v>
      </c>
      <c r="B363">
        <v>4.28</v>
      </c>
      <c r="C363" s="22">
        <v>5.77</v>
      </c>
      <c r="D363" s="22">
        <f t="shared" si="5"/>
        <v>1.4899999999999993</v>
      </c>
    </row>
    <row r="364" spans="1:7">
      <c r="A364" s="28">
        <v>45170</v>
      </c>
      <c r="B364" s="22">
        <v>4.47</v>
      </c>
      <c r="C364" s="22">
        <v>5.91</v>
      </c>
      <c r="D364" s="22">
        <f t="shared" si="5"/>
        <v>1.4400000000000004</v>
      </c>
    </row>
    <row r="365" spans="1:7">
      <c r="A365" s="28">
        <v>45200</v>
      </c>
      <c r="B365" s="22">
        <v>4.95</v>
      </c>
      <c r="C365" s="22">
        <v>6.38</v>
      </c>
      <c r="D365" s="22">
        <f t="shared" si="5"/>
        <v>1.4299999999999997</v>
      </c>
    </row>
    <row r="366" spans="1:7">
      <c r="A366" s="28">
        <v>45231</v>
      </c>
      <c r="B366">
        <v>4.66</v>
      </c>
      <c r="C366" s="22">
        <v>5.99</v>
      </c>
      <c r="D366" s="22">
        <f t="shared" si="5"/>
        <v>1.33</v>
      </c>
    </row>
    <row r="367" spans="1:7">
      <c r="A367" s="28">
        <v>45261</v>
      </c>
      <c r="B367">
        <v>4.1399999999999997</v>
      </c>
      <c r="C367" s="22">
        <v>5.46</v>
      </c>
      <c r="D367" s="22">
        <f t="shared" si="5"/>
        <v>1.3200000000000003</v>
      </c>
      <c r="F367" s="22">
        <f>AVERAGE(B356:B367)</f>
        <v>4.0916666666666677</v>
      </c>
      <c r="G367" s="22">
        <f>AVERAGE(C356:C367)</f>
        <v>5.59</v>
      </c>
    </row>
    <row r="368" spans="1:7">
      <c r="A368" s="28">
        <v>45292</v>
      </c>
      <c r="B368">
        <v>4.26</v>
      </c>
      <c r="C368" s="22">
        <v>5.51</v>
      </c>
      <c r="D368" s="22">
        <f t="shared" si="5"/>
        <v>1.25</v>
      </c>
    </row>
    <row r="369" spans="1:7">
      <c r="A369" s="28">
        <v>45323</v>
      </c>
      <c r="B369">
        <v>4.38</v>
      </c>
      <c r="C369" s="22">
        <v>5.59</v>
      </c>
      <c r="D369" s="22">
        <f t="shared" si="5"/>
        <v>1.21</v>
      </c>
    </row>
    <row r="370" spans="1:7">
      <c r="A370" s="28">
        <v>45352</v>
      </c>
      <c r="B370">
        <v>4.3600000000000003</v>
      </c>
      <c r="C370" s="22">
        <v>5.59</v>
      </c>
      <c r="D370" s="22">
        <f t="shared" si="5"/>
        <v>1.2299999999999995</v>
      </c>
    </row>
    <row r="371" spans="1:7">
      <c r="A371" s="28">
        <v>45383</v>
      </c>
      <c r="B371">
        <v>4.66</v>
      </c>
      <c r="C371" s="22">
        <v>5.83</v>
      </c>
      <c r="D371" s="22">
        <f t="shared" si="5"/>
        <v>1.17</v>
      </c>
    </row>
    <row r="372" spans="1:7">
      <c r="A372" s="28">
        <v>45413</v>
      </c>
      <c r="B372">
        <v>4.62</v>
      </c>
      <c r="C372" s="22">
        <v>5.78</v>
      </c>
      <c r="D372" s="22">
        <f t="shared" si="5"/>
        <v>1.1600000000000001</v>
      </c>
    </row>
    <row r="373" spans="1:7">
      <c r="A373" s="28">
        <v>45444</v>
      </c>
      <c r="B373">
        <v>4.4400000000000004</v>
      </c>
      <c r="C373" s="22">
        <v>5.65</v>
      </c>
      <c r="D373" s="22">
        <f t="shared" si="5"/>
        <v>1.21</v>
      </c>
    </row>
    <row r="374" spans="1:7">
      <c r="A374" s="28">
        <v>45474</v>
      </c>
      <c r="B374" s="22">
        <v>4.46</v>
      </c>
      <c r="C374" s="22">
        <v>5.68</v>
      </c>
      <c r="D374" s="22">
        <f t="shared" si="5"/>
        <v>1.2199999999999998</v>
      </c>
      <c r="E374" s="22">
        <f>AVERAGE(C368:C374)</f>
        <v>5.661428571428571</v>
      </c>
    </row>
    <row r="375" spans="1:7">
      <c r="A375" s="28">
        <v>45505</v>
      </c>
      <c r="B375">
        <v>4.1500000000000004</v>
      </c>
      <c r="C375" s="22">
        <v>5.42</v>
      </c>
      <c r="D375" s="22">
        <f t="shared" si="5"/>
        <v>1.2699999999999996</v>
      </c>
    </row>
    <row r="376" spans="1:7">
      <c r="A376" s="28">
        <v>45536</v>
      </c>
      <c r="B376">
        <v>4.04</v>
      </c>
      <c r="C376" s="22">
        <v>5.23</v>
      </c>
      <c r="D376" s="22">
        <f t="shared" si="5"/>
        <v>1.1900000000000004</v>
      </c>
    </row>
    <row r="377" spans="1:7">
      <c r="A377" s="28">
        <v>45566</v>
      </c>
      <c r="B377">
        <v>4.38</v>
      </c>
      <c r="C377" s="22">
        <v>5.44</v>
      </c>
      <c r="D377" s="22">
        <f t="shared" si="5"/>
        <v>1.0600000000000005</v>
      </c>
    </row>
    <row r="378" spans="1:7">
      <c r="A378" s="28">
        <v>45597</v>
      </c>
      <c r="B378">
        <v>4.54</v>
      </c>
      <c r="C378" s="22">
        <v>5.58</v>
      </c>
      <c r="D378" s="22">
        <f t="shared" si="5"/>
        <v>1.04</v>
      </c>
    </row>
    <row r="379" spans="1:7">
      <c r="A379" s="28">
        <v>45627</v>
      </c>
      <c r="B379" s="22">
        <v>4.58</v>
      </c>
      <c r="C379" s="22">
        <v>5.6</v>
      </c>
      <c r="D379" s="22">
        <f t="shared" si="5"/>
        <v>1.0199999999999996</v>
      </c>
      <c r="F379" s="22">
        <f>AVERAGE(B368:B379)</f>
        <v>4.4058333333333337</v>
      </c>
      <c r="G379" s="22">
        <f>AVERAGE(C368:C379)</f>
        <v>5.5749999999999993</v>
      </c>
    </row>
    <row r="380" spans="1:7">
      <c r="A380" s="28">
        <v>45658</v>
      </c>
      <c r="B380" s="22">
        <v>4.8499999999999996</v>
      </c>
      <c r="C380" s="22">
        <v>5.89</v>
      </c>
      <c r="D380" s="22">
        <f t="shared" si="5"/>
        <v>1.04</v>
      </c>
    </row>
    <row r="381" spans="1:7">
      <c r="A381" s="28">
        <v>45689</v>
      </c>
      <c r="B381" s="22">
        <v>4.68</v>
      </c>
      <c r="C381" s="22">
        <v>5.74</v>
      </c>
      <c r="D381" s="22">
        <f t="shared" si="5"/>
        <v>1.0600000000000005</v>
      </c>
    </row>
    <row r="382" spans="1:7">
      <c r="A382" s="28">
        <v>45717</v>
      </c>
      <c r="B382" s="22">
        <v>4.5999999999999996</v>
      </c>
      <c r="C382" s="22">
        <v>5.75</v>
      </c>
      <c r="D382" s="22">
        <f t="shared" si="5"/>
        <v>1.1500000000000004</v>
      </c>
    </row>
    <row r="383" spans="1:7">
      <c r="A383" s="28">
        <v>45748</v>
      </c>
      <c r="B383" s="22">
        <v>4.71</v>
      </c>
      <c r="C383" s="22">
        <v>5.93</v>
      </c>
      <c r="D383" s="22">
        <f t="shared" si="5"/>
        <v>1.2199999999999998</v>
      </c>
    </row>
    <row r="384" spans="1:7">
      <c r="A384" s="28">
        <v>45778</v>
      </c>
      <c r="B384" s="22">
        <v>4.9000000000000004</v>
      </c>
      <c r="C384" s="22">
        <v>6.06</v>
      </c>
      <c r="D384" s="22">
        <f t="shared" si="5"/>
        <v>1.1599999999999993</v>
      </c>
    </row>
    <row r="385" spans="1:4">
      <c r="A385" s="28">
        <v>45809</v>
      </c>
      <c r="B385" s="22">
        <v>4.8899999999999997</v>
      </c>
      <c r="C385" s="22">
        <v>5.95</v>
      </c>
      <c r="D385" s="22">
        <f t="shared" si="5"/>
        <v>1.0600000000000005</v>
      </c>
    </row>
  </sheetData>
  <printOptions horizontalCentered="1"/>
  <pageMargins left="0.47" right="0.36" top="1.25" bottom="0.75" header="0.5" footer="0.5"/>
  <pageSetup orientation="portrait" r:id="rId1"/>
  <ignoredErrors>
    <ignoredError sqref="E211:F2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1D99-F4C7-9B43-92E4-C70A28430432}">
  <dimension ref="A1:O68"/>
  <sheetViews>
    <sheetView topLeftCell="A35" zoomScale="120" zoomScaleNormal="120" workbookViewId="0">
      <selection activeCell="D15" sqref="D15"/>
    </sheetView>
  </sheetViews>
  <sheetFormatPr defaultColWidth="8.85546875" defaultRowHeight="15"/>
  <cols>
    <col min="1" max="1" width="20" style="118" customWidth="1"/>
    <col min="2" max="2" width="8" style="118" customWidth="1"/>
    <col min="3" max="16384" width="8.85546875" style="118"/>
  </cols>
  <sheetData>
    <row r="1" spans="1:15" ht="15.75">
      <c r="A1" s="160" t="s">
        <v>121</v>
      </c>
      <c r="B1" s="158"/>
      <c r="C1" s="158"/>
      <c r="D1" s="158"/>
      <c r="E1" s="158"/>
      <c r="F1" s="158"/>
      <c r="G1"/>
      <c r="H1"/>
      <c r="I1"/>
      <c r="J1"/>
      <c r="K1"/>
      <c r="L1"/>
      <c r="M1"/>
      <c r="N1"/>
      <c r="O1"/>
    </row>
    <row r="2" spans="1:15" ht="15.75">
      <c r="A2" s="160" t="s">
        <v>92</v>
      </c>
      <c r="B2" s="158"/>
      <c r="C2" s="158"/>
      <c r="D2" s="158"/>
      <c r="E2" s="158"/>
      <c r="F2" s="158"/>
      <c r="G2"/>
      <c r="H2"/>
      <c r="I2"/>
      <c r="J2"/>
      <c r="K2"/>
      <c r="L2"/>
      <c r="M2"/>
      <c r="N2"/>
      <c r="O2"/>
    </row>
    <row r="3" spans="1:15">
      <c r="A3" s="158"/>
      <c r="B3" s="158"/>
      <c r="C3" s="158"/>
      <c r="D3" s="158"/>
      <c r="E3" s="158"/>
      <c r="F3" s="158"/>
      <c r="G3"/>
      <c r="H3"/>
      <c r="I3"/>
      <c r="J3"/>
      <c r="K3"/>
      <c r="L3"/>
      <c r="M3"/>
      <c r="N3"/>
      <c r="O3"/>
    </row>
    <row r="4" spans="1:15" ht="15" customHeight="1">
      <c r="A4" s="129" t="s">
        <v>93</v>
      </c>
      <c r="B4" s="157" t="s">
        <v>94</v>
      </c>
      <c r="C4" s="158"/>
      <c r="D4" s="158"/>
      <c r="E4" s="158"/>
      <c r="F4" s="158"/>
      <c r="G4"/>
      <c r="H4"/>
      <c r="I4"/>
      <c r="J4"/>
      <c r="K4"/>
      <c r="L4"/>
      <c r="M4"/>
      <c r="N4"/>
      <c r="O4"/>
    </row>
    <row r="5" spans="1:15" ht="15" customHeight="1">
      <c r="A5" s="161" t="s">
        <v>95</v>
      </c>
      <c r="B5" s="158"/>
      <c r="C5" s="158"/>
      <c r="D5" s="158"/>
      <c r="E5" s="158"/>
      <c r="F5" s="158"/>
      <c r="G5"/>
      <c r="H5"/>
      <c r="I5"/>
      <c r="J5"/>
      <c r="K5"/>
      <c r="L5"/>
      <c r="M5"/>
      <c r="N5"/>
      <c r="O5"/>
    </row>
    <row r="6" spans="1:15" ht="15" customHeight="1">
      <c r="A6" s="129" t="s">
        <v>96</v>
      </c>
      <c r="B6" s="157" t="s">
        <v>97</v>
      </c>
      <c r="C6" s="158"/>
      <c r="D6" s="158"/>
      <c r="E6" s="158"/>
      <c r="F6" s="158"/>
      <c r="G6"/>
      <c r="H6"/>
      <c r="I6"/>
      <c r="J6"/>
      <c r="K6"/>
      <c r="L6"/>
      <c r="M6"/>
      <c r="N6"/>
      <c r="O6"/>
    </row>
    <row r="7" spans="1:15" ht="15" customHeight="1">
      <c r="A7" s="129" t="s">
        <v>98</v>
      </c>
      <c r="B7" s="157" t="s">
        <v>99</v>
      </c>
      <c r="C7" s="158"/>
      <c r="D7" s="158"/>
      <c r="E7" s="158"/>
      <c r="F7" s="158"/>
      <c r="G7"/>
      <c r="H7"/>
      <c r="I7"/>
      <c r="J7"/>
      <c r="K7"/>
      <c r="L7"/>
      <c r="M7"/>
      <c r="N7"/>
      <c r="O7"/>
    </row>
    <row r="8" spans="1:15">
      <c r="A8" s="129" t="s">
        <v>100</v>
      </c>
      <c r="B8" s="157" t="s">
        <v>101</v>
      </c>
      <c r="C8" s="158"/>
      <c r="D8" s="158"/>
      <c r="E8" s="158"/>
      <c r="F8" s="158"/>
      <c r="G8"/>
      <c r="H8"/>
      <c r="I8"/>
      <c r="J8"/>
      <c r="K8"/>
      <c r="L8"/>
      <c r="M8"/>
      <c r="N8"/>
      <c r="O8"/>
    </row>
    <row r="9" spans="1:15" ht="15" customHeight="1">
      <c r="A9" s="129" t="s">
        <v>102</v>
      </c>
      <c r="B9" s="157" t="s">
        <v>103</v>
      </c>
      <c r="C9" s="158"/>
      <c r="D9" s="158"/>
      <c r="E9" s="158"/>
      <c r="F9" s="158"/>
      <c r="G9"/>
      <c r="H9"/>
      <c r="I9"/>
      <c r="J9"/>
      <c r="K9"/>
      <c r="L9"/>
      <c r="M9"/>
      <c r="N9"/>
      <c r="O9"/>
    </row>
    <row r="10" spans="1:15">
      <c r="A10" s="129" t="s">
        <v>104</v>
      </c>
      <c r="B10" s="159" t="s">
        <v>122</v>
      </c>
      <c r="C10" s="158"/>
      <c r="D10" s="158"/>
      <c r="E10" s="158"/>
      <c r="F10" s="158"/>
      <c r="G10"/>
      <c r="H10"/>
      <c r="I10"/>
      <c r="J10"/>
      <c r="K10"/>
      <c r="L10"/>
      <c r="M10"/>
      <c r="N10"/>
      <c r="O10"/>
    </row>
    <row r="11" spans="1: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4" spans="1:15">
      <c r="C14" s="118" t="s">
        <v>105</v>
      </c>
      <c r="D14" s="118" t="s">
        <v>106</v>
      </c>
    </row>
    <row r="15" spans="1:15">
      <c r="C15" s="119">
        <v>44197</v>
      </c>
      <c r="D15" s="118">
        <v>1.4</v>
      </c>
    </row>
    <row r="16" spans="1:15">
      <c r="C16" s="119">
        <v>44228</v>
      </c>
      <c r="D16" s="118">
        <v>1.7</v>
      </c>
    </row>
    <row r="17" spans="3:4">
      <c r="C17" s="119">
        <v>44256</v>
      </c>
      <c r="D17" s="118">
        <v>2.6</v>
      </c>
    </row>
    <row r="18" spans="3:4">
      <c r="C18" s="119">
        <v>44287</v>
      </c>
      <c r="D18" s="118">
        <v>4.2</v>
      </c>
    </row>
    <row r="19" spans="3:4">
      <c r="C19" s="119">
        <v>44317</v>
      </c>
      <c r="D19" s="118">
        <v>5</v>
      </c>
    </row>
    <row r="20" spans="3:4">
      <c r="C20" s="119">
        <v>44348</v>
      </c>
      <c r="D20" s="118">
        <v>5.4</v>
      </c>
    </row>
    <row r="21" spans="3:4">
      <c r="C21" s="119">
        <v>44378</v>
      </c>
      <c r="D21" s="118">
        <v>5.4</v>
      </c>
    </row>
    <row r="22" spans="3:4">
      <c r="C22" s="119">
        <v>44409</v>
      </c>
      <c r="D22" s="118">
        <v>5.3</v>
      </c>
    </row>
    <row r="23" spans="3:4">
      <c r="C23" s="119">
        <v>44440</v>
      </c>
      <c r="D23" s="118">
        <v>5.4</v>
      </c>
    </row>
    <row r="24" spans="3:4">
      <c r="C24" s="119">
        <v>44470</v>
      </c>
      <c r="D24" s="118">
        <v>6.2</v>
      </c>
    </row>
    <row r="25" spans="3:4">
      <c r="C25" s="119">
        <v>44501</v>
      </c>
      <c r="D25" s="118">
        <v>6.8</v>
      </c>
    </row>
    <row r="26" spans="3:4">
      <c r="C26" s="119">
        <v>44531</v>
      </c>
      <c r="D26" s="118">
        <v>7</v>
      </c>
    </row>
    <row r="27" spans="3:4">
      <c r="C27" s="119">
        <v>44562</v>
      </c>
      <c r="D27" s="118">
        <v>7.5</v>
      </c>
    </row>
    <row r="28" spans="3:4">
      <c r="C28" s="119">
        <v>44593</v>
      </c>
      <c r="D28" s="118">
        <v>7.9</v>
      </c>
    </row>
    <row r="29" spans="3:4">
      <c r="C29" s="119">
        <v>44621</v>
      </c>
      <c r="D29" s="118">
        <v>8.5</v>
      </c>
    </row>
    <row r="30" spans="3:4">
      <c r="C30" s="119">
        <v>44652</v>
      </c>
      <c r="D30" s="118">
        <v>8.3000000000000007</v>
      </c>
    </row>
    <row r="31" spans="3:4">
      <c r="C31" s="119">
        <v>44682</v>
      </c>
      <c r="D31" s="118">
        <v>8.6</v>
      </c>
    </row>
    <row r="32" spans="3:4">
      <c r="C32" s="119">
        <v>44713</v>
      </c>
      <c r="D32" s="118">
        <v>9.1</v>
      </c>
    </row>
    <row r="33" spans="3:4">
      <c r="C33" s="119">
        <v>44743</v>
      </c>
      <c r="D33" s="118">
        <v>8.5</v>
      </c>
    </row>
    <row r="34" spans="3:4">
      <c r="C34" s="119">
        <v>44774</v>
      </c>
      <c r="D34" s="118">
        <v>8.3000000000000007</v>
      </c>
    </row>
    <row r="35" spans="3:4">
      <c r="C35" s="119">
        <v>44805</v>
      </c>
      <c r="D35" s="118">
        <v>8.1999999999999993</v>
      </c>
    </row>
    <row r="36" spans="3:4">
      <c r="C36" s="119">
        <v>44835</v>
      </c>
      <c r="D36" s="118">
        <v>7.7</v>
      </c>
    </row>
    <row r="37" spans="3:4">
      <c r="C37" s="119">
        <v>44866</v>
      </c>
      <c r="D37" s="118">
        <v>7.1</v>
      </c>
    </row>
    <row r="38" spans="3:4">
      <c r="C38" s="119">
        <v>44896</v>
      </c>
      <c r="D38" s="118">
        <v>6.5</v>
      </c>
    </row>
    <row r="39" spans="3:4">
      <c r="C39" s="119">
        <v>44927</v>
      </c>
      <c r="D39" s="118">
        <v>6.4</v>
      </c>
    </row>
    <row r="40" spans="3:4">
      <c r="C40" s="119">
        <v>44958</v>
      </c>
      <c r="D40" s="118">
        <v>6</v>
      </c>
    </row>
    <row r="41" spans="3:4">
      <c r="C41" s="119">
        <v>44986</v>
      </c>
      <c r="D41" s="118">
        <v>5</v>
      </c>
    </row>
    <row r="42" spans="3:4">
      <c r="C42" s="119">
        <v>45017</v>
      </c>
      <c r="D42" s="118">
        <v>4.9000000000000004</v>
      </c>
    </row>
    <row r="43" spans="3:4">
      <c r="C43" s="119">
        <v>45047</v>
      </c>
      <c r="D43" s="118">
        <v>4</v>
      </c>
    </row>
    <row r="44" spans="3:4">
      <c r="C44" s="119">
        <v>45078</v>
      </c>
      <c r="D44" s="118">
        <v>3</v>
      </c>
    </row>
    <row r="45" spans="3:4">
      <c r="C45" s="119">
        <v>45108</v>
      </c>
      <c r="D45" s="118">
        <v>3.2</v>
      </c>
    </row>
    <row r="46" spans="3:4">
      <c r="C46" s="119">
        <v>45139</v>
      </c>
      <c r="D46" s="118">
        <v>3.7</v>
      </c>
    </row>
    <row r="47" spans="3:4">
      <c r="C47" s="119">
        <v>45170</v>
      </c>
      <c r="D47" s="118">
        <v>3.7</v>
      </c>
    </row>
    <row r="48" spans="3:4">
      <c r="C48" s="119">
        <v>45200</v>
      </c>
      <c r="D48" s="130">
        <v>3.2</v>
      </c>
    </row>
    <row r="49" spans="3:4">
      <c r="C49" s="119">
        <v>45231</v>
      </c>
      <c r="D49" s="130">
        <v>3.1</v>
      </c>
    </row>
    <row r="50" spans="3:4">
      <c r="C50" s="119">
        <v>45261</v>
      </c>
      <c r="D50" s="130">
        <v>3.4</v>
      </c>
    </row>
    <row r="51" spans="3:4">
      <c r="C51" s="119">
        <v>45292</v>
      </c>
      <c r="D51" s="130">
        <v>3.1</v>
      </c>
    </row>
    <row r="52" spans="3:4">
      <c r="C52" s="119">
        <v>45323</v>
      </c>
      <c r="D52" s="130">
        <v>3.2</v>
      </c>
    </row>
    <row r="53" spans="3:4">
      <c r="C53" s="119">
        <v>45352</v>
      </c>
      <c r="D53" s="130">
        <v>3.5</v>
      </c>
    </row>
    <row r="54" spans="3:4">
      <c r="C54" s="119">
        <v>45383</v>
      </c>
      <c r="D54" s="130">
        <v>3.4</v>
      </c>
    </row>
    <row r="55" spans="3:4">
      <c r="C55" s="119">
        <v>45413</v>
      </c>
      <c r="D55" s="130">
        <v>3.3</v>
      </c>
    </row>
    <row r="56" spans="3:4">
      <c r="C56" s="119">
        <v>45444</v>
      </c>
      <c r="D56" s="130">
        <v>3</v>
      </c>
    </row>
    <row r="57" spans="3:4">
      <c r="C57" s="119">
        <v>45474</v>
      </c>
      <c r="D57" s="130">
        <v>2.9</v>
      </c>
    </row>
    <row r="58" spans="3:4">
      <c r="C58" s="119">
        <v>45505</v>
      </c>
      <c r="D58" s="130">
        <v>2.5</v>
      </c>
    </row>
    <row r="59" spans="3:4">
      <c r="C59" s="119">
        <v>45536</v>
      </c>
      <c r="D59" s="130">
        <v>2.4</v>
      </c>
    </row>
    <row r="60" spans="3:4">
      <c r="C60" s="119">
        <v>45566</v>
      </c>
      <c r="D60" s="130">
        <v>2.6</v>
      </c>
    </row>
    <row r="61" spans="3:4">
      <c r="C61" s="119">
        <v>45597</v>
      </c>
      <c r="D61" s="130">
        <v>2.7</v>
      </c>
    </row>
    <row r="62" spans="3:4">
      <c r="C62" s="119">
        <v>45627</v>
      </c>
      <c r="D62" s="118">
        <v>2.9</v>
      </c>
    </row>
    <row r="63" spans="3:4">
      <c r="C63" s="119">
        <v>45658</v>
      </c>
      <c r="D63" s="118">
        <v>3</v>
      </c>
    </row>
    <row r="64" spans="3:4">
      <c r="C64" s="119">
        <v>45689</v>
      </c>
      <c r="D64" s="118">
        <v>2.8</v>
      </c>
    </row>
    <row r="65" spans="3:4">
      <c r="C65" s="119">
        <v>45717</v>
      </c>
      <c r="D65" s="118">
        <v>2.4</v>
      </c>
    </row>
    <row r="66" spans="3:4">
      <c r="C66" s="119">
        <v>45748</v>
      </c>
      <c r="D66" s="118">
        <v>2.2999999999999998</v>
      </c>
    </row>
    <row r="67" spans="3:4">
      <c r="C67" s="119">
        <v>45778</v>
      </c>
      <c r="D67" s="130">
        <v>2.4</v>
      </c>
    </row>
    <row r="68" spans="3:4">
      <c r="C68" s="119">
        <v>45809</v>
      </c>
      <c r="D68" s="130">
        <v>2.7</v>
      </c>
    </row>
  </sheetData>
  <mergeCells count="10">
    <mergeCell ref="B7:F7"/>
    <mergeCell ref="B8:F8"/>
    <mergeCell ref="B9:F9"/>
    <mergeCell ref="B10:F10"/>
    <mergeCell ref="A1:F1"/>
    <mergeCell ref="A2:F2"/>
    <mergeCell ref="A3:F3"/>
    <mergeCell ref="B4:F4"/>
    <mergeCell ref="A5:F5"/>
    <mergeCell ref="B6:F6"/>
  </mergeCells>
  <pageMargins left="0.7" right="0.7" top="0.75" bottom="0.75" header="0.3" footer="0.3"/>
  <pageSetup orientation="landscape" r:id="rId1"/>
  <headerFooter>
    <oddHeader>&amp;CBureau of Labor Statistics</oddHeader>
    <oddFooter>&amp;LSource: Bureau of Labor Statistics&amp;RGenerated on: September 11, 2023 (09:47:36 AM)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91C15-968C-FE47-85AB-BD6E225534FD}">
  <sheetPr>
    <pageSetUpPr fitToPage="1"/>
  </sheetPr>
  <dimension ref="A1:F1201"/>
  <sheetViews>
    <sheetView topLeftCell="A1131" workbookViewId="0">
      <selection activeCell="F1175" sqref="F1175"/>
    </sheetView>
  </sheetViews>
  <sheetFormatPr defaultColWidth="10.85546875" defaultRowHeight="15"/>
  <cols>
    <col min="1" max="16384" width="10.85546875" style="120"/>
  </cols>
  <sheetData>
    <row r="1" spans="1:5">
      <c r="A1" s="120" t="s">
        <v>107</v>
      </c>
      <c r="B1" s="120" t="s">
        <v>108</v>
      </c>
      <c r="C1" s="120" t="s">
        <v>109</v>
      </c>
      <c r="D1" s="120" t="s">
        <v>110</v>
      </c>
      <c r="E1" s="120" t="s">
        <v>111</v>
      </c>
    </row>
    <row r="2" spans="1:5">
      <c r="A2" s="121">
        <v>44200</v>
      </c>
      <c r="B2" s="120">
        <v>23.04</v>
      </c>
      <c r="C2" s="120">
        <v>29.19</v>
      </c>
      <c r="D2" s="120">
        <v>22.56</v>
      </c>
      <c r="E2" s="120">
        <v>26.97</v>
      </c>
    </row>
    <row r="3" spans="1:5">
      <c r="A3" s="121">
        <v>44201</v>
      </c>
      <c r="B3" s="120">
        <v>26.94</v>
      </c>
      <c r="C3" s="120">
        <v>28.6</v>
      </c>
      <c r="D3" s="120">
        <v>24.8</v>
      </c>
      <c r="E3" s="120">
        <v>25.34</v>
      </c>
    </row>
    <row r="4" spans="1:5">
      <c r="A4" s="121">
        <v>44202</v>
      </c>
      <c r="B4" s="120">
        <v>25.48</v>
      </c>
      <c r="C4" s="120">
        <v>26.77</v>
      </c>
      <c r="D4" s="120">
        <v>22.14</v>
      </c>
      <c r="E4" s="120">
        <v>25.07</v>
      </c>
    </row>
    <row r="5" spans="1:5">
      <c r="A5" s="121">
        <v>44203</v>
      </c>
      <c r="B5" s="120">
        <v>23.67</v>
      </c>
      <c r="C5" s="120">
        <v>23.91</v>
      </c>
      <c r="D5" s="120">
        <v>22.25</v>
      </c>
      <c r="E5" s="120">
        <v>22.37</v>
      </c>
    </row>
    <row r="6" spans="1:5">
      <c r="A6" s="121">
        <v>44204</v>
      </c>
      <c r="B6" s="120">
        <v>22.43</v>
      </c>
      <c r="C6" s="120">
        <v>23.34</v>
      </c>
      <c r="D6" s="120">
        <v>21.42</v>
      </c>
      <c r="E6" s="120">
        <v>21.56</v>
      </c>
    </row>
    <row r="7" spans="1:5">
      <c r="A7" s="121">
        <v>44207</v>
      </c>
      <c r="B7" s="120">
        <v>23.31</v>
      </c>
      <c r="C7" s="120">
        <v>24.81</v>
      </c>
      <c r="D7" s="120">
        <v>23.23</v>
      </c>
      <c r="E7" s="120">
        <v>24.08</v>
      </c>
    </row>
    <row r="8" spans="1:5">
      <c r="A8" s="121">
        <v>44208</v>
      </c>
      <c r="B8" s="120">
        <v>23.49</v>
      </c>
      <c r="C8" s="120">
        <v>25.15</v>
      </c>
      <c r="D8" s="120">
        <v>22.83</v>
      </c>
      <c r="E8" s="120">
        <v>23.33</v>
      </c>
    </row>
    <row r="9" spans="1:5">
      <c r="A9" s="121">
        <v>44209</v>
      </c>
      <c r="B9" s="120">
        <v>23.07</v>
      </c>
      <c r="C9" s="120">
        <v>24.18</v>
      </c>
      <c r="D9" s="120">
        <v>21.92</v>
      </c>
      <c r="E9" s="120">
        <v>22.21</v>
      </c>
    </row>
    <row r="10" spans="1:5">
      <c r="A10" s="121">
        <v>44210</v>
      </c>
      <c r="B10" s="120">
        <v>22.22</v>
      </c>
      <c r="C10" s="120">
        <v>23.47</v>
      </c>
      <c r="D10" s="120">
        <v>21.66</v>
      </c>
      <c r="E10" s="120">
        <v>23.25</v>
      </c>
    </row>
    <row r="11" spans="1:5">
      <c r="A11" s="121">
        <v>44211</v>
      </c>
      <c r="B11" s="120">
        <v>23.52</v>
      </c>
      <c r="C11" s="120">
        <v>25.8</v>
      </c>
      <c r="D11" s="120">
        <v>23.08</v>
      </c>
      <c r="E11" s="120">
        <v>24.34</v>
      </c>
    </row>
    <row r="12" spans="1:5">
      <c r="A12" s="121">
        <v>44215</v>
      </c>
      <c r="B12" s="120">
        <v>23.03</v>
      </c>
      <c r="C12" s="120">
        <v>23.56</v>
      </c>
      <c r="D12" s="120">
        <v>22.53</v>
      </c>
      <c r="E12" s="120">
        <v>23.24</v>
      </c>
    </row>
    <row r="13" spans="1:5">
      <c r="A13" s="121">
        <v>44216</v>
      </c>
      <c r="B13" s="120">
        <v>22.82</v>
      </c>
      <c r="C13" s="120">
        <v>22.86</v>
      </c>
      <c r="D13" s="120">
        <v>21.37</v>
      </c>
      <c r="E13" s="120">
        <v>21.58</v>
      </c>
    </row>
    <row r="14" spans="1:5">
      <c r="A14" s="121">
        <v>44217</v>
      </c>
      <c r="B14" s="120">
        <v>21.34</v>
      </c>
      <c r="C14" s="120">
        <v>22.22</v>
      </c>
      <c r="D14" s="120">
        <v>21.09</v>
      </c>
      <c r="E14" s="120">
        <v>21.32</v>
      </c>
    </row>
    <row r="15" spans="1:5">
      <c r="A15" s="121">
        <v>44218</v>
      </c>
      <c r="B15" s="120">
        <v>22.24</v>
      </c>
      <c r="C15" s="120">
        <v>23.73</v>
      </c>
      <c r="D15" s="120">
        <v>21.27</v>
      </c>
      <c r="E15" s="120">
        <v>21.91</v>
      </c>
    </row>
    <row r="16" spans="1:5">
      <c r="A16" s="121">
        <v>44221</v>
      </c>
      <c r="B16" s="120">
        <v>22.31</v>
      </c>
      <c r="C16" s="120">
        <v>26.63</v>
      </c>
      <c r="D16" s="120">
        <v>22.2</v>
      </c>
      <c r="E16" s="120">
        <v>23.19</v>
      </c>
    </row>
    <row r="17" spans="1:5">
      <c r="A17" s="121">
        <v>44222</v>
      </c>
      <c r="B17" s="120">
        <v>23.91</v>
      </c>
      <c r="C17" s="120">
        <v>23.94</v>
      </c>
      <c r="D17" s="120">
        <v>22.55</v>
      </c>
      <c r="E17" s="120">
        <v>23.02</v>
      </c>
    </row>
    <row r="18" spans="1:5">
      <c r="A18" s="121">
        <v>44223</v>
      </c>
      <c r="B18" s="120">
        <v>23.82</v>
      </c>
      <c r="C18" s="120">
        <v>37.21</v>
      </c>
      <c r="D18" s="120">
        <v>23.71</v>
      </c>
      <c r="E18" s="120">
        <v>37.21</v>
      </c>
    </row>
    <row r="19" spans="1:5">
      <c r="A19" s="121">
        <v>44224</v>
      </c>
      <c r="B19" s="120">
        <v>33.25</v>
      </c>
      <c r="C19" s="120">
        <v>36.29</v>
      </c>
      <c r="D19" s="120">
        <v>27.39</v>
      </c>
      <c r="E19" s="120">
        <v>30.21</v>
      </c>
    </row>
    <row r="20" spans="1:5">
      <c r="A20" s="121">
        <v>44225</v>
      </c>
      <c r="B20" s="120">
        <v>35.159999999999997</v>
      </c>
      <c r="C20" s="120">
        <v>37.51</v>
      </c>
      <c r="D20" s="120">
        <v>29.24</v>
      </c>
      <c r="E20" s="120">
        <v>33.090000000000003</v>
      </c>
    </row>
    <row r="21" spans="1:5">
      <c r="A21" s="121">
        <v>44228</v>
      </c>
      <c r="B21" s="120">
        <v>31.45</v>
      </c>
      <c r="C21" s="120">
        <v>33.96</v>
      </c>
      <c r="D21" s="120">
        <v>29.03</v>
      </c>
      <c r="E21" s="120">
        <v>30.24</v>
      </c>
    </row>
    <row r="22" spans="1:5">
      <c r="A22" s="121">
        <v>44229</v>
      </c>
      <c r="B22" s="120">
        <v>28.01</v>
      </c>
      <c r="C22" s="120">
        <v>28.08</v>
      </c>
      <c r="D22" s="120">
        <v>25.31</v>
      </c>
      <c r="E22" s="120">
        <v>25.56</v>
      </c>
    </row>
    <row r="23" spans="1:5">
      <c r="A23" s="121">
        <v>44230</v>
      </c>
      <c r="B23" s="120">
        <v>24.59</v>
      </c>
      <c r="C23" s="120">
        <v>25.43</v>
      </c>
      <c r="D23" s="120">
        <v>22.91</v>
      </c>
      <c r="E23" s="120">
        <v>22.91</v>
      </c>
    </row>
    <row r="24" spans="1:5">
      <c r="A24" s="121">
        <v>44231</v>
      </c>
      <c r="B24" s="120">
        <v>23.44</v>
      </c>
      <c r="C24" s="120">
        <v>23.44</v>
      </c>
      <c r="D24" s="120">
        <v>21.68</v>
      </c>
      <c r="E24" s="120">
        <v>21.77</v>
      </c>
    </row>
    <row r="25" spans="1:5">
      <c r="A25" s="121">
        <v>44232</v>
      </c>
      <c r="B25" s="120">
        <v>21.99</v>
      </c>
      <c r="C25" s="120">
        <v>22.16</v>
      </c>
      <c r="D25" s="120">
        <v>20.86</v>
      </c>
      <c r="E25" s="120">
        <v>20.87</v>
      </c>
    </row>
    <row r="26" spans="1:5">
      <c r="A26" s="121">
        <v>44235</v>
      </c>
      <c r="B26" s="120">
        <v>21.89</v>
      </c>
      <c r="C26" s="120">
        <v>22.07</v>
      </c>
      <c r="D26" s="120">
        <v>21.23</v>
      </c>
      <c r="E26" s="120">
        <v>21.24</v>
      </c>
    </row>
    <row r="27" spans="1:5">
      <c r="A27" s="121">
        <v>44236</v>
      </c>
      <c r="B27" s="120">
        <v>21.57</v>
      </c>
      <c r="C27" s="120">
        <v>22.26</v>
      </c>
      <c r="D27" s="120">
        <v>20.65</v>
      </c>
      <c r="E27" s="120">
        <v>21.63</v>
      </c>
    </row>
    <row r="28" spans="1:5">
      <c r="A28" s="121">
        <v>44237</v>
      </c>
      <c r="B28" s="120">
        <v>21.64</v>
      </c>
      <c r="C28" s="120">
        <v>23.85</v>
      </c>
      <c r="D28" s="120">
        <v>19.690000000000001</v>
      </c>
      <c r="E28" s="120">
        <v>21.99</v>
      </c>
    </row>
    <row r="29" spans="1:5">
      <c r="A29" s="121">
        <v>44238</v>
      </c>
      <c r="B29" s="120">
        <v>22.09</v>
      </c>
      <c r="C29" s="120">
        <v>23.25</v>
      </c>
      <c r="D29" s="120">
        <v>21.11</v>
      </c>
      <c r="E29" s="120">
        <v>21.25</v>
      </c>
    </row>
    <row r="30" spans="1:5">
      <c r="A30" s="121">
        <v>44239</v>
      </c>
      <c r="B30" s="120">
        <v>21.6</v>
      </c>
      <c r="C30" s="120">
        <v>22.45</v>
      </c>
      <c r="D30" s="120">
        <v>19.95</v>
      </c>
      <c r="E30" s="120">
        <v>19.97</v>
      </c>
    </row>
    <row r="31" spans="1:5">
      <c r="A31" s="121">
        <v>44243</v>
      </c>
      <c r="B31" s="120">
        <v>21.13</v>
      </c>
      <c r="C31" s="120">
        <v>22.46</v>
      </c>
      <c r="D31" s="120">
        <v>20.88</v>
      </c>
      <c r="E31" s="120">
        <v>21.46</v>
      </c>
    </row>
    <row r="32" spans="1:5">
      <c r="A32" s="121">
        <v>44244</v>
      </c>
      <c r="B32" s="120">
        <v>22.02</v>
      </c>
      <c r="C32" s="120">
        <v>23.44</v>
      </c>
      <c r="D32" s="120">
        <v>21.09</v>
      </c>
      <c r="E32" s="120">
        <v>21.5</v>
      </c>
    </row>
    <row r="33" spans="1:5">
      <c r="A33" s="121">
        <v>44245</v>
      </c>
      <c r="B33" s="120">
        <v>21.98</v>
      </c>
      <c r="C33" s="120">
        <v>24.23</v>
      </c>
      <c r="D33" s="120">
        <v>21.8</v>
      </c>
      <c r="E33" s="120">
        <v>22.49</v>
      </c>
    </row>
    <row r="34" spans="1:5">
      <c r="A34" s="121">
        <v>44246</v>
      </c>
      <c r="B34" s="120">
        <v>23.1</v>
      </c>
      <c r="C34" s="120">
        <v>23.19</v>
      </c>
      <c r="D34" s="120">
        <v>20.84</v>
      </c>
      <c r="E34" s="120">
        <v>22.05</v>
      </c>
    </row>
    <row r="35" spans="1:5">
      <c r="A35" s="121">
        <v>44249</v>
      </c>
      <c r="B35" s="120">
        <v>24.46</v>
      </c>
      <c r="C35" s="120">
        <v>25.09</v>
      </c>
      <c r="D35" s="120">
        <v>21.96</v>
      </c>
      <c r="E35" s="120">
        <v>23.45</v>
      </c>
    </row>
    <row r="36" spans="1:5">
      <c r="A36" s="121">
        <v>44250</v>
      </c>
      <c r="B36" s="120">
        <v>22.82</v>
      </c>
      <c r="C36" s="120">
        <v>27.01</v>
      </c>
      <c r="D36" s="120">
        <v>22.5</v>
      </c>
      <c r="E36" s="120">
        <v>23.11</v>
      </c>
    </row>
    <row r="37" spans="1:5">
      <c r="A37" s="121">
        <v>44251</v>
      </c>
      <c r="B37" s="120">
        <v>23.76</v>
      </c>
      <c r="C37" s="120">
        <v>25.04</v>
      </c>
      <c r="D37" s="120">
        <v>21.31</v>
      </c>
      <c r="E37" s="120">
        <v>21.34</v>
      </c>
    </row>
    <row r="38" spans="1:5">
      <c r="A38" s="121">
        <v>44252</v>
      </c>
      <c r="B38" s="120">
        <v>21.73</v>
      </c>
      <c r="C38" s="120">
        <v>31.16</v>
      </c>
      <c r="D38" s="120">
        <v>21.52</v>
      </c>
      <c r="E38" s="120">
        <v>28.89</v>
      </c>
    </row>
    <row r="39" spans="1:5">
      <c r="A39" s="121">
        <v>44253</v>
      </c>
      <c r="B39" s="120">
        <v>28.73</v>
      </c>
      <c r="C39" s="120">
        <v>30.82</v>
      </c>
      <c r="D39" s="120">
        <v>25.23</v>
      </c>
      <c r="E39" s="120">
        <v>27.95</v>
      </c>
    </row>
    <row r="40" spans="1:5">
      <c r="A40" s="121">
        <v>44256</v>
      </c>
      <c r="B40" s="120">
        <v>25.2</v>
      </c>
      <c r="C40" s="120">
        <v>25.39</v>
      </c>
      <c r="D40" s="120">
        <v>23.17</v>
      </c>
      <c r="E40" s="120">
        <v>23.35</v>
      </c>
    </row>
    <row r="41" spans="1:5">
      <c r="A41" s="121">
        <v>44257</v>
      </c>
      <c r="B41" s="120">
        <v>23.58</v>
      </c>
      <c r="C41" s="120">
        <v>24.6</v>
      </c>
      <c r="D41" s="120">
        <v>22.8</v>
      </c>
      <c r="E41" s="120">
        <v>24.1</v>
      </c>
    </row>
    <row r="42" spans="1:5">
      <c r="A42" s="121">
        <v>44258</v>
      </c>
      <c r="B42" s="120">
        <v>22.8</v>
      </c>
      <c r="C42" s="120">
        <v>26.79</v>
      </c>
      <c r="D42" s="120">
        <v>22.45</v>
      </c>
      <c r="E42" s="120">
        <v>26.67</v>
      </c>
    </row>
    <row r="43" spans="1:5">
      <c r="A43" s="121">
        <v>44259</v>
      </c>
      <c r="B43" s="120">
        <v>26.52</v>
      </c>
      <c r="C43" s="120">
        <v>31.9</v>
      </c>
      <c r="D43" s="120">
        <v>24.93</v>
      </c>
      <c r="E43" s="120">
        <v>28.57</v>
      </c>
    </row>
    <row r="44" spans="1:5">
      <c r="A44" s="121">
        <v>44260</v>
      </c>
      <c r="B44" s="120">
        <v>29.48</v>
      </c>
      <c r="C44" s="120">
        <v>30.03</v>
      </c>
      <c r="D44" s="120">
        <v>24.33</v>
      </c>
      <c r="E44" s="120">
        <v>24.66</v>
      </c>
    </row>
    <row r="45" spans="1:5">
      <c r="A45" s="121">
        <v>44263</v>
      </c>
      <c r="B45" s="120">
        <v>27.61</v>
      </c>
      <c r="C45" s="120">
        <v>28.39</v>
      </c>
      <c r="D45" s="120">
        <v>24.07</v>
      </c>
      <c r="E45" s="120">
        <v>25.47</v>
      </c>
    </row>
    <row r="46" spans="1:5">
      <c r="A46" s="121">
        <v>44264</v>
      </c>
      <c r="B46" s="120">
        <v>25.11</v>
      </c>
      <c r="C46" s="120">
        <v>25.25</v>
      </c>
      <c r="D46" s="120">
        <v>22.9</v>
      </c>
      <c r="E46" s="120">
        <v>24.03</v>
      </c>
    </row>
    <row r="47" spans="1:5">
      <c r="A47" s="121">
        <v>44265</v>
      </c>
      <c r="B47" s="120">
        <v>23.76</v>
      </c>
      <c r="C47" s="120">
        <v>23.87</v>
      </c>
      <c r="D47" s="120">
        <v>22.38</v>
      </c>
      <c r="E47" s="120">
        <v>22.56</v>
      </c>
    </row>
    <row r="48" spans="1:5">
      <c r="A48" s="121">
        <v>44266</v>
      </c>
      <c r="B48" s="120">
        <v>22.5</v>
      </c>
      <c r="C48" s="120">
        <v>22.5</v>
      </c>
      <c r="D48" s="120">
        <v>21.45</v>
      </c>
      <c r="E48" s="120">
        <v>21.91</v>
      </c>
    </row>
    <row r="49" spans="1:5">
      <c r="A49" s="121">
        <v>44267</v>
      </c>
      <c r="B49" s="120">
        <v>22.57</v>
      </c>
      <c r="C49" s="120">
        <v>22.99</v>
      </c>
      <c r="D49" s="120">
        <v>20.63</v>
      </c>
      <c r="E49" s="120">
        <v>20.69</v>
      </c>
    </row>
    <row r="50" spans="1:5">
      <c r="A50" s="121">
        <v>44270</v>
      </c>
      <c r="B50" s="120">
        <v>21.84</v>
      </c>
      <c r="C50" s="120">
        <v>21.86</v>
      </c>
      <c r="D50" s="120">
        <v>19.87</v>
      </c>
      <c r="E50" s="120">
        <v>20.03</v>
      </c>
    </row>
    <row r="51" spans="1:5">
      <c r="A51" s="121">
        <v>44271</v>
      </c>
      <c r="B51" s="120">
        <v>20.14</v>
      </c>
      <c r="C51" s="120">
        <v>20.309999999999999</v>
      </c>
      <c r="D51" s="120">
        <v>19.329999999999998</v>
      </c>
      <c r="E51" s="120">
        <v>19.79</v>
      </c>
    </row>
    <row r="52" spans="1:5">
      <c r="A52" s="121">
        <v>44272</v>
      </c>
      <c r="B52" s="120">
        <v>20.100000000000001</v>
      </c>
      <c r="C52" s="120">
        <v>20.95</v>
      </c>
      <c r="D52" s="120">
        <v>19.18</v>
      </c>
      <c r="E52" s="120">
        <v>19.23</v>
      </c>
    </row>
    <row r="53" spans="1:5">
      <c r="A53" s="121">
        <v>44273</v>
      </c>
      <c r="B53" s="120">
        <v>18.95</v>
      </c>
      <c r="C53" s="120">
        <v>22.6</v>
      </c>
      <c r="D53" s="120">
        <v>18.95</v>
      </c>
      <c r="E53" s="120">
        <v>21.58</v>
      </c>
    </row>
    <row r="54" spans="1:5">
      <c r="A54" s="121">
        <v>44274</v>
      </c>
      <c r="B54" s="120">
        <v>21.43</v>
      </c>
      <c r="C54" s="120">
        <v>23.17</v>
      </c>
      <c r="D54" s="120">
        <v>19.899999999999999</v>
      </c>
      <c r="E54" s="120">
        <v>20.95</v>
      </c>
    </row>
    <row r="55" spans="1:5">
      <c r="A55" s="121">
        <v>44277</v>
      </c>
      <c r="B55" s="120">
        <v>21.91</v>
      </c>
      <c r="C55" s="120">
        <v>22.29</v>
      </c>
      <c r="D55" s="120">
        <v>18.87</v>
      </c>
      <c r="E55" s="120">
        <v>18.88</v>
      </c>
    </row>
    <row r="56" spans="1:5">
      <c r="A56" s="121">
        <v>44278</v>
      </c>
      <c r="B56" s="120">
        <v>19.46</v>
      </c>
      <c r="C56" s="120">
        <v>21.58</v>
      </c>
      <c r="D56" s="120">
        <v>18.8</v>
      </c>
      <c r="E56" s="120">
        <v>20.3</v>
      </c>
    </row>
    <row r="57" spans="1:5">
      <c r="A57" s="121">
        <v>44279</v>
      </c>
      <c r="B57" s="120">
        <v>20.64</v>
      </c>
      <c r="C57" s="120">
        <v>21.49</v>
      </c>
      <c r="D57" s="120">
        <v>19.3</v>
      </c>
      <c r="E57" s="120">
        <v>21.2</v>
      </c>
    </row>
    <row r="58" spans="1:5">
      <c r="A58" s="121">
        <v>44280</v>
      </c>
      <c r="B58" s="120">
        <v>20.8</v>
      </c>
      <c r="C58" s="120">
        <v>23.55</v>
      </c>
      <c r="D58" s="120">
        <v>19.809999999999999</v>
      </c>
      <c r="E58" s="120">
        <v>19.809999999999999</v>
      </c>
    </row>
    <row r="59" spans="1:5">
      <c r="A59" s="121">
        <v>44281</v>
      </c>
      <c r="B59" s="120">
        <v>19.32</v>
      </c>
      <c r="C59" s="120">
        <v>21.49</v>
      </c>
      <c r="D59" s="120">
        <v>18.68</v>
      </c>
      <c r="E59" s="120">
        <v>18.86</v>
      </c>
    </row>
    <row r="60" spans="1:5">
      <c r="A60" s="121">
        <v>44284</v>
      </c>
      <c r="B60" s="120">
        <v>20.399999999999999</v>
      </c>
      <c r="C60" s="120">
        <v>21.6</v>
      </c>
      <c r="D60" s="120">
        <v>19.420000000000002</v>
      </c>
      <c r="E60" s="120">
        <v>20.74</v>
      </c>
    </row>
    <row r="61" spans="1:5">
      <c r="A61" s="121">
        <v>44285</v>
      </c>
      <c r="B61" s="120">
        <v>20.76</v>
      </c>
      <c r="C61" s="120">
        <v>21.75</v>
      </c>
      <c r="D61" s="120">
        <v>19.47</v>
      </c>
      <c r="E61" s="120">
        <v>19.61</v>
      </c>
    </row>
    <row r="62" spans="1:5">
      <c r="A62" s="121">
        <v>44286</v>
      </c>
      <c r="B62" s="120">
        <v>19.8</v>
      </c>
      <c r="C62" s="120">
        <v>20.11</v>
      </c>
      <c r="D62" s="120">
        <v>18.850000000000001</v>
      </c>
      <c r="E62" s="120">
        <v>19.399999999999999</v>
      </c>
    </row>
    <row r="63" spans="1:5">
      <c r="A63" s="121">
        <v>44287</v>
      </c>
      <c r="B63" s="120">
        <v>18.600000000000001</v>
      </c>
      <c r="C63" s="120">
        <v>18.64</v>
      </c>
      <c r="D63" s="120">
        <v>17.29</v>
      </c>
      <c r="E63" s="120">
        <v>17.329999999999998</v>
      </c>
    </row>
    <row r="64" spans="1:5">
      <c r="A64" s="121">
        <v>44291</v>
      </c>
      <c r="B64" s="120">
        <v>18.16</v>
      </c>
      <c r="C64" s="120">
        <v>18.399999999999999</v>
      </c>
      <c r="D64" s="120">
        <v>17.350000000000001</v>
      </c>
      <c r="E64" s="120">
        <v>17.91</v>
      </c>
    </row>
    <row r="65" spans="1:5">
      <c r="A65" s="121">
        <v>44292</v>
      </c>
      <c r="B65" s="120">
        <v>18.07</v>
      </c>
      <c r="C65" s="120">
        <v>18.3</v>
      </c>
      <c r="D65" s="120">
        <v>17.37</v>
      </c>
      <c r="E65" s="120">
        <v>18.12</v>
      </c>
    </row>
    <row r="66" spans="1:5">
      <c r="A66" s="121">
        <v>44293</v>
      </c>
      <c r="B66" s="120">
        <v>17.989999999999998</v>
      </c>
      <c r="C66" s="120">
        <v>18.170000000000002</v>
      </c>
      <c r="D66" s="120">
        <v>16.87</v>
      </c>
      <c r="E66" s="120">
        <v>17.16</v>
      </c>
    </row>
    <row r="67" spans="1:5">
      <c r="A67" s="121">
        <v>44294</v>
      </c>
      <c r="B67" s="120">
        <v>16.920000000000002</v>
      </c>
      <c r="C67" s="120">
        <v>17.36</v>
      </c>
      <c r="D67" s="120">
        <v>16.55</v>
      </c>
      <c r="E67" s="120">
        <v>16.95</v>
      </c>
    </row>
    <row r="68" spans="1:5">
      <c r="A68" s="121">
        <v>44295</v>
      </c>
      <c r="B68" s="120">
        <v>17.05</v>
      </c>
      <c r="C68" s="120">
        <v>17.34</v>
      </c>
      <c r="D68" s="120">
        <v>16.2</v>
      </c>
      <c r="E68" s="120">
        <v>16.690000000000001</v>
      </c>
    </row>
    <row r="69" spans="1:5">
      <c r="A69" s="121">
        <v>44298</v>
      </c>
      <c r="B69" s="120">
        <v>17.43</v>
      </c>
      <c r="C69" s="120">
        <v>17.91</v>
      </c>
      <c r="D69" s="120">
        <v>16.809999999999999</v>
      </c>
      <c r="E69" s="120">
        <v>16.91</v>
      </c>
    </row>
    <row r="70" spans="1:5">
      <c r="A70" s="121">
        <v>44299</v>
      </c>
      <c r="B70" s="120">
        <v>16.989999999999998</v>
      </c>
      <c r="C70" s="120">
        <v>17.86</v>
      </c>
      <c r="D70" s="120">
        <v>16.43</v>
      </c>
      <c r="E70" s="120">
        <v>16.649999999999999</v>
      </c>
    </row>
    <row r="71" spans="1:5">
      <c r="A71" s="121">
        <v>44300</v>
      </c>
      <c r="B71" s="120">
        <v>16.71</v>
      </c>
      <c r="C71" s="120">
        <v>17.690000000000001</v>
      </c>
      <c r="D71" s="120">
        <v>15.38</v>
      </c>
      <c r="E71" s="120">
        <v>16.989999999999998</v>
      </c>
    </row>
    <row r="72" spans="1:5">
      <c r="A72" s="121">
        <v>44301</v>
      </c>
      <c r="B72" s="120">
        <v>16.78</v>
      </c>
      <c r="C72" s="120">
        <v>16.920000000000002</v>
      </c>
      <c r="D72" s="120">
        <v>15.94</v>
      </c>
      <c r="E72" s="120">
        <v>16.57</v>
      </c>
    </row>
    <row r="73" spans="1:5">
      <c r="A73" s="121">
        <v>44302</v>
      </c>
      <c r="B73" s="120">
        <v>16.649999999999999</v>
      </c>
      <c r="C73" s="120">
        <v>16.88</v>
      </c>
      <c r="D73" s="120">
        <v>16.05</v>
      </c>
      <c r="E73" s="120">
        <v>16.25</v>
      </c>
    </row>
    <row r="74" spans="1:5">
      <c r="A74" s="121">
        <v>44305</v>
      </c>
      <c r="B74" s="120">
        <v>17.04</v>
      </c>
      <c r="C74" s="120">
        <v>18.61</v>
      </c>
      <c r="D74" s="120">
        <v>16.78</v>
      </c>
      <c r="E74" s="120">
        <v>17.29</v>
      </c>
    </row>
    <row r="75" spans="1:5">
      <c r="A75" s="121">
        <v>44306</v>
      </c>
      <c r="B75" s="120">
        <v>17.36</v>
      </c>
      <c r="C75" s="120">
        <v>19.7</v>
      </c>
      <c r="D75" s="120">
        <v>17.239999999999998</v>
      </c>
      <c r="E75" s="120">
        <v>18.68</v>
      </c>
    </row>
    <row r="76" spans="1:5">
      <c r="A76" s="121">
        <v>44307</v>
      </c>
      <c r="B76" s="120">
        <v>18.48</v>
      </c>
      <c r="C76" s="120">
        <v>19.29</v>
      </c>
      <c r="D76" s="120">
        <v>16.91</v>
      </c>
      <c r="E76" s="120">
        <v>17.5</v>
      </c>
    </row>
    <row r="77" spans="1:5">
      <c r="A77" s="121">
        <v>44308</v>
      </c>
      <c r="B77" s="120">
        <v>17.28</v>
      </c>
      <c r="C77" s="120">
        <v>19.899999999999999</v>
      </c>
      <c r="D77" s="120">
        <v>16.989999999999998</v>
      </c>
      <c r="E77" s="120">
        <v>18.71</v>
      </c>
    </row>
    <row r="78" spans="1:5">
      <c r="A78" s="121">
        <v>44309</v>
      </c>
      <c r="B78" s="120">
        <v>18.559999999999999</v>
      </c>
      <c r="C78" s="120">
        <v>18.78</v>
      </c>
      <c r="D78" s="120">
        <v>16.8</v>
      </c>
      <c r="E78" s="120">
        <v>17.329999999999998</v>
      </c>
    </row>
    <row r="79" spans="1:5">
      <c r="A79" s="121">
        <v>44312</v>
      </c>
      <c r="B79" s="120">
        <v>17.940000000000001</v>
      </c>
      <c r="C79" s="120">
        <v>18.170000000000002</v>
      </c>
      <c r="D79" s="120">
        <v>16.87</v>
      </c>
      <c r="E79" s="120">
        <v>17.64</v>
      </c>
    </row>
    <row r="80" spans="1:5">
      <c r="A80" s="121">
        <v>44313</v>
      </c>
      <c r="B80" s="120">
        <v>17.62</v>
      </c>
      <c r="C80" s="120">
        <v>18.16</v>
      </c>
      <c r="D80" s="120">
        <v>16.97</v>
      </c>
      <c r="E80" s="120">
        <v>17.559999999999999</v>
      </c>
    </row>
    <row r="81" spans="1:5">
      <c r="A81" s="121">
        <v>44314</v>
      </c>
      <c r="B81" s="120">
        <v>17.47</v>
      </c>
      <c r="C81" s="120">
        <v>17.84</v>
      </c>
      <c r="D81" s="120">
        <v>16.670000000000002</v>
      </c>
      <c r="E81" s="120">
        <v>17.28</v>
      </c>
    </row>
    <row r="82" spans="1:5">
      <c r="A82" s="121">
        <v>44315</v>
      </c>
      <c r="B82" s="120">
        <v>16.88</v>
      </c>
      <c r="C82" s="120">
        <v>18.87</v>
      </c>
      <c r="D82" s="120">
        <v>16.77</v>
      </c>
      <c r="E82" s="120">
        <v>17.61</v>
      </c>
    </row>
    <row r="83" spans="1:5">
      <c r="A83" s="121">
        <v>44316</v>
      </c>
      <c r="B83" s="120">
        <v>17.670000000000002</v>
      </c>
      <c r="C83" s="120">
        <v>19.25</v>
      </c>
      <c r="D83" s="120">
        <v>17.64</v>
      </c>
      <c r="E83" s="120">
        <v>18.61</v>
      </c>
    </row>
    <row r="84" spans="1:5">
      <c r="A84" s="121">
        <v>44319</v>
      </c>
      <c r="B84" s="120">
        <v>18.649999999999999</v>
      </c>
      <c r="C84" s="120">
        <v>19.12</v>
      </c>
      <c r="D84" s="120">
        <v>17.8</v>
      </c>
      <c r="E84" s="120">
        <v>18.309999999999999</v>
      </c>
    </row>
    <row r="85" spans="1:5">
      <c r="A85" s="121">
        <v>44320</v>
      </c>
      <c r="B85" s="120">
        <v>18.16</v>
      </c>
      <c r="C85" s="120">
        <v>21.85</v>
      </c>
      <c r="D85" s="120">
        <v>18.11</v>
      </c>
      <c r="E85" s="120">
        <v>19.48</v>
      </c>
    </row>
    <row r="86" spans="1:5">
      <c r="A86" s="121">
        <v>44321</v>
      </c>
      <c r="B86" s="120">
        <v>18.84</v>
      </c>
      <c r="C86" s="120">
        <v>19.579999999999998</v>
      </c>
      <c r="D86" s="120">
        <v>17.89</v>
      </c>
      <c r="E86" s="120">
        <v>19.149999999999999</v>
      </c>
    </row>
    <row r="87" spans="1:5">
      <c r="A87" s="121">
        <v>44322</v>
      </c>
      <c r="B87" s="120">
        <v>18.41</v>
      </c>
      <c r="C87" s="120">
        <v>20.6</v>
      </c>
      <c r="D87" s="120">
        <v>18.21</v>
      </c>
      <c r="E87" s="120">
        <v>18.39</v>
      </c>
    </row>
    <row r="88" spans="1:5">
      <c r="A88" s="121">
        <v>44323</v>
      </c>
      <c r="B88" s="120">
        <v>18.45</v>
      </c>
      <c r="C88" s="120">
        <v>18.57</v>
      </c>
      <c r="D88" s="120">
        <v>16.68</v>
      </c>
      <c r="E88" s="120">
        <v>16.690000000000001</v>
      </c>
    </row>
    <row r="89" spans="1:5">
      <c r="A89" s="121">
        <v>44326</v>
      </c>
      <c r="B89" s="120">
        <v>17.34</v>
      </c>
      <c r="C89" s="120">
        <v>19.75</v>
      </c>
      <c r="D89" s="120">
        <v>17.07</v>
      </c>
      <c r="E89" s="120">
        <v>19.66</v>
      </c>
    </row>
    <row r="90" spans="1:5">
      <c r="A90" s="121">
        <v>44327</v>
      </c>
      <c r="B90" s="120">
        <v>21.17</v>
      </c>
      <c r="C90" s="120">
        <v>23.73</v>
      </c>
      <c r="D90" s="120">
        <v>20.71</v>
      </c>
      <c r="E90" s="120">
        <v>21.84</v>
      </c>
    </row>
    <row r="91" spans="1:5">
      <c r="A91" s="121">
        <v>44328</v>
      </c>
      <c r="B91" s="120">
        <v>22.42</v>
      </c>
      <c r="C91" s="120">
        <v>28.38</v>
      </c>
      <c r="D91" s="120">
        <v>21.66</v>
      </c>
      <c r="E91" s="120">
        <v>27.59</v>
      </c>
    </row>
    <row r="92" spans="1:5">
      <c r="A92" s="121">
        <v>44329</v>
      </c>
      <c r="B92" s="120">
        <v>26.03</v>
      </c>
      <c r="C92" s="120">
        <v>28.93</v>
      </c>
      <c r="D92" s="120">
        <v>22.23</v>
      </c>
      <c r="E92" s="120">
        <v>23.13</v>
      </c>
    </row>
    <row r="93" spans="1:5">
      <c r="A93" s="121">
        <v>44330</v>
      </c>
      <c r="B93" s="120">
        <v>21.77</v>
      </c>
      <c r="C93" s="120">
        <v>22.1</v>
      </c>
      <c r="D93" s="120">
        <v>18.66</v>
      </c>
      <c r="E93" s="120">
        <v>18.809999999999999</v>
      </c>
    </row>
    <row r="94" spans="1:5">
      <c r="A94" s="121">
        <v>44333</v>
      </c>
      <c r="B94" s="120">
        <v>19.89</v>
      </c>
      <c r="C94" s="120">
        <v>21.58</v>
      </c>
      <c r="D94" s="120">
        <v>19.670000000000002</v>
      </c>
      <c r="E94" s="120">
        <v>19.72</v>
      </c>
    </row>
    <row r="95" spans="1:5">
      <c r="A95" s="121">
        <v>44334</v>
      </c>
      <c r="B95" s="120">
        <v>18.89</v>
      </c>
      <c r="C95" s="120">
        <v>21.45</v>
      </c>
      <c r="D95" s="120">
        <v>18.809999999999999</v>
      </c>
      <c r="E95" s="120">
        <v>21.34</v>
      </c>
    </row>
    <row r="96" spans="1:5">
      <c r="A96" s="121">
        <v>44335</v>
      </c>
      <c r="B96" s="120">
        <v>22.46</v>
      </c>
      <c r="C96" s="120">
        <v>25.96</v>
      </c>
      <c r="D96" s="120">
        <v>21.88</v>
      </c>
      <c r="E96" s="120">
        <v>22.18</v>
      </c>
    </row>
    <row r="97" spans="1:5">
      <c r="A97" s="121">
        <v>44336</v>
      </c>
      <c r="B97" s="120">
        <v>22.33</v>
      </c>
      <c r="C97" s="120">
        <v>23.5</v>
      </c>
      <c r="D97" s="120">
        <v>20.190000000000001</v>
      </c>
      <c r="E97" s="120">
        <v>20.67</v>
      </c>
    </row>
    <row r="98" spans="1:5">
      <c r="A98" s="121">
        <v>44337</v>
      </c>
      <c r="B98" s="120">
        <v>20.420000000000002</v>
      </c>
      <c r="C98" s="120">
        <v>20.89</v>
      </c>
      <c r="D98" s="120">
        <v>19.53</v>
      </c>
      <c r="E98" s="120">
        <v>20.149999999999999</v>
      </c>
    </row>
    <row r="99" spans="1:5">
      <c r="A99" s="121">
        <v>44340</v>
      </c>
      <c r="B99" s="120">
        <v>20.5</v>
      </c>
      <c r="C99" s="120">
        <v>20.51</v>
      </c>
      <c r="D99" s="120">
        <v>18.38</v>
      </c>
      <c r="E99" s="120">
        <v>18.399999999999999</v>
      </c>
    </row>
    <row r="100" spans="1:5">
      <c r="A100" s="121">
        <v>44341</v>
      </c>
      <c r="B100" s="120">
        <v>18.350000000000001</v>
      </c>
      <c r="C100" s="120">
        <v>19.29</v>
      </c>
      <c r="D100" s="120">
        <v>16.87</v>
      </c>
      <c r="E100" s="120">
        <v>18.84</v>
      </c>
    </row>
    <row r="101" spans="1:5">
      <c r="A101" s="121">
        <v>44342</v>
      </c>
      <c r="B101" s="120">
        <v>18.37</v>
      </c>
      <c r="C101" s="120">
        <v>18.920000000000002</v>
      </c>
      <c r="D101" s="120">
        <v>17.350000000000001</v>
      </c>
      <c r="E101" s="120">
        <v>17.36</v>
      </c>
    </row>
    <row r="102" spans="1:5">
      <c r="A102" s="121">
        <v>44343</v>
      </c>
      <c r="B102" s="120">
        <v>18.03</v>
      </c>
      <c r="C102" s="120">
        <v>18.170000000000002</v>
      </c>
      <c r="D102" s="120">
        <v>16.52</v>
      </c>
      <c r="E102" s="120">
        <v>16.739999999999998</v>
      </c>
    </row>
    <row r="103" spans="1:5">
      <c r="A103" s="121">
        <v>44344</v>
      </c>
      <c r="B103" s="120">
        <v>16.8</v>
      </c>
      <c r="C103" s="120">
        <v>16.86</v>
      </c>
      <c r="D103" s="120">
        <v>15.9</v>
      </c>
      <c r="E103" s="120">
        <v>16.760000000000002</v>
      </c>
    </row>
    <row r="104" spans="1:5">
      <c r="A104" s="121">
        <v>44348</v>
      </c>
      <c r="B104" s="120">
        <v>17.239999999999998</v>
      </c>
      <c r="C104" s="120">
        <v>18.53</v>
      </c>
      <c r="D104" s="120">
        <v>15.68</v>
      </c>
      <c r="E104" s="120">
        <v>17.899999999999999</v>
      </c>
    </row>
    <row r="105" spans="1:5">
      <c r="A105" s="121">
        <v>44349</v>
      </c>
      <c r="B105" s="120">
        <v>17.86</v>
      </c>
      <c r="C105" s="120">
        <v>18.309999999999999</v>
      </c>
      <c r="D105" s="120">
        <v>16.739999999999998</v>
      </c>
      <c r="E105" s="120">
        <v>17.48</v>
      </c>
    </row>
    <row r="106" spans="1:5">
      <c r="A106" s="121">
        <v>44350</v>
      </c>
      <c r="B106" s="120">
        <v>17.73</v>
      </c>
      <c r="C106" s="120">
        <v>19.27</v>
      </c>
      <c r="D106" s="120">
        <v>17.45</v>
      </c>
      <c r="E106" s="120">
        <v>18.04</v>
      </c>
    </row>
    <row r="107" spans="1:5">
      <c r="A107" s="121">
        <v>44351</v>
      </c>
      <c r="B107" s="120">
        <v>18.09</v>
      </c>
      <c r="C107" s="120">
        <v>18.420000000000002</v>
      </c>
      <c r="D107" s="120">
        <v>16.18</v>
      </c>
      <c r="E107" s="120">
        <v>16.420000000000002</v>
      </c>
    </row>
    <row r="108" spans="1:5">
      <c r="A108" s="121">
        <v>44354</v>
      </c>
      <c r="B108" s="120">
        <v>17.34</v>
      </c>
      <c r="C108" s="120">
        <v>17.350000000000001</v>
      </c>
      <c r="D108" s="120">
        <v>15.78</v>
      </c>
      <c r="E108" s="120">
        <v>16.420000000000002</v>
      </c>
    </row>
    <row r="109" spans="1:5">
      <c r="A109" s="121">
        <v>44355</v>
      </c>
      <c r="B109" s="120">
        <v>16.579999999999998</v>
      </c>
      <c r="C109" s="120">
        <v>17.75</v>
      </c>
      <c r="D109" s="120">
        <v>15.15</v>
      </c>
      <c r="E109" s="120">
        <v>17.07</v>
      </c>
    </row>
    <row r="110" spans="1:5">
      <c r="A110" s="121">
        <v>44356</v>
      </c>
      <c r="B110" s="120">
        <v>17.18</v>
      </c>
      <c r="C110" s="120">
        <v>17.96</v>
      </c>
      <c r="D110" s="120">
        <v>15.55</v>
      </c>
      <c r="E110" s="120">
        <v>17.89</v>
      </c>
    </row>
    <row r="111" spans="1:5">
      <c r="A111" s="121">
        <v>44357</v>
      </c>
      <c r="B111" s="120">
        <v>18.18</v>
      </c>
      <c r="C111" s="120">
        <v>18.29</v>
      </c>
      <c r="D111" s="120">
        <v>16.010000000000002</v>
      </c>
      <c r="E111" s="120">
        <v>16.100000000000001</v>
      </c>
    </row>
    <row r="112" spans="1:5">
      <c r="A112" s="121">
        <v>44358</v>
      </c>
      <c r="B112" s="120">
        <v>16.18</v>
      </c>
      <c r="C112" s="120">
        <v>16.2</v>
      </c>
      <c r="D112" s="120">
        <v>15.15</v>
      </c>
      <c r="E112" s="120">
        <v>15.65</v>
      </c>
    </row>
    <row r="113" spans="1:5">
      <c r="A113" s="121">
        <v>44361</v>
      </c>
      <c r="B113" s="120">
        <v>16.04</v>
      </c>
      <c r="C113" s="120">
        <v>17.04</v>
      </c>
      <c r="D113" s="120">
        <v>15.04</v>
      </c>
      <c r="E113" s="120">
        <v>16.39</v>
      </c>
    </row>
    <row r="114" spans="1:5">
      <c r="A114" s="121">
        <v>44362</v>
      </c>
      <c r="B114" s="120">
        <v>16.27</v>
      </c>
      <c r="C114" s="120">
        <v>17.350000000000001</v>
      </c>
      <c r="D114" s="120">
        <v>16.14</v>
      </c>
      <c r="E114" s="120">
        <v>17.02</v>
      </c>
    </row>
    <row r="115" spans="1:5">
      <c r="A115" s="121">
        <v>44363</v>
      </c>
      <c r="B115" s="120">
        <v>16.989999999999998</v>
      </c>
      <c r="C115" s="120">
        <v>19.11</v>
      </c>
      <c r="D115" s="120">
        <v>16.420000000000002</v>
      </c>
      <c r="E115" s="120">
        <v>18.149999999999999</v>
      </c>
    </row>
    <row r="116" spans="1:5">
      <c r="A116" s="121">
        <v>44364</v>
      </c>
      <c r="B116" s="120">
        <v>18.489999999999998</v>
      </c>
      <c r="C116" s="120">
        <v>19.22</v>
      </c>
      <c r="D116" s="120">
        <v>16.71</v>
      </c>
      <c r="E116" s="120">
        <v>17.75</v>
      </c>
    </row>
    <row r="117" spans="1:5">
      <c r="A117" s="121">
        <v>44365</v>
      </c>
      <c r="B117" s="120">
        <v>16.96</v>
      </c>
      <c r="C117" s="120">
        <v>21.04</v>
      </c>
      <c r="D117" s="120">
        <v>16.920000000000002</v>
      </c>
      <c r="E117" s="120">
        <v>20.7</v>
      </c>
    </row>
    <row r="118" spans="1:5">
      <c r="A118" s="121">
        <v>44368</v>
      </c>
      <c r="B118" s="120">
        <v>21.74</v>
      </c>
      <c r="C118" s="120">
        <v>21.82</v>
      </c>
      <c r="D118" s="120">
        <v>17.809999999999999</v>
      </c>
      <c r="E118" s="120">
        <v>17.89</v>
      </c>
    </row>
    <row r="119" spans="1:5">
      <c r="A119" s="121">
        <v>44369</v>
      </c>
      <c r="B119" s="120">
        <v>17.91</v>
      </c>
      <c r="C119" s="120">
        <v>18.32</v>
      </c>
      <c r="D119" s="120">
        <v>15.76</v>
      </c>
      <c r="E119" s="120">
        <v>16.66</v>
      </c>
    </row>
    <row r="120" spans="1:5">
      <c r="A120" s="121">
        <v>44370</v>
      </c>
      <c r="B120" s="120">
        <v>16.25</v>
      </c>
      <c r="C120" s="120">
        <v>16.84</v>
      </c>
      <c r="D120" s="120">
        <v>14.86</v>
      </c>
      <c r="E120" s="120">
        <v>16.32</v>
      </c>
    </row>
    <row r="121" spans="1:5">
      <c r="A121" s="121">
        <v>44371</v>
      </c>
      <c r="B121" s="120">
        <v>15.99</v>
      </c>
      <c r="C121" s="120">
        <v>16.05</v>
      </c>
      <c r="D121" s="120">
        <v>14.19</v>
      </c>
      <c r="E121" s="120">
        <v>15.97</v>
      </c>
    </row>
    <row r="122" spans="1:5">
      <c r="A122" s="121">
        <v>44372</v>
      </c>
      <c r="B122" s="120">
        <v>16.04</v>
      </c>
      <c r="C122" s="120">
        <v>16.170000000000002</v>
      </c>
      <c r="D122" s="120">
        <v>15.21</v>
      </c>
      <c r="E122" s="120">
        <v>15.62</v>
      </c>
    </row>
    <row r="123" spans="1:5">
      <c r="A123" s="121">
        <v>44375</v>
      </c>
      <c r="B123" s="120">
        <v>16.07</v>
      </c>
      <c r="C123" s="120">
        <v>16.46</v>
      </c>
      <c r="D123" s="120">
        <v>15.39</v>
      </c>
      <c r="E123" s="120">
        <v>15.76</v>
      </c>
    </row>
    <row r="124" spans="1:5">
      <c r="A124" s="121">
        <v>44376</v>
      </c>
      <c r="B124" s="120">
        <v>15.69</v>
      </c>
      <c r="C124" s="120">
        <v>16.309999999999999</v>
      </c>
      <c r="D124" s="120">
        <v>14.1</v>
      </c>
      <c r="E124" s="120">
        <v>16.02</v>
      </c>
    </row>
    <row r="125" spans="1:5">
      <c r="A125" s="121">
        <v>44377</v>
      </c>
      <c r="B125" s="120">
        <v>16.18</v>
      </c>
      <c r="C125" s="120">
        <v>17.309999999999999</v>
      </c>
      <c r="D125" s="120">
        <v>15.58</v>
      </c>
      <c r="E125" s="120">
        <v>15.83</v>
      </c>
    </row>
    <row r="126" spans="1:5">
      <c r="A126" s="121">
        <v>44378</v>
      </c>
      <c r="B126" s="120">
        <v>15.62</v>
      </c>
      <c r="C126" s="120">
        <v>16.010000000000002</v>
      </c>
      <c r="D126" s="120">
        <v>15.31</v>
      </c>
      <c r="E126" s="120">
        <v>15.48</v>
      </c>
    </row>
    <row r="127" spans="1:5">
      <c r="A127" s="121">
        <v>44379</v>
      </c>
      <c r="B127" s="120">
        <v>15.53</v>
      </c>
      <c r="C127" s="120">
        <v>15.54</v>
      </c>
      <c r="D127" s="120">
        <v>14.25</v>
      </c>
      <c r="E127" s="120">
        <v>15.07</v>
      </c>
    </row>
    <row r="128" spans="1:5">
      <c r="A128" s="121">
        <v>44383</v>
      </c>
      <c r="B128" s="120">
        <v>15.77</v>
      </c>
      <c r="C128" s="120">
        <v>17.940000000000001</v>
      </c>
      <c r="D128" s="120">
        <v>15.73</v>
      </c>
      <c r="E128" s="120">
        <v>16.440000000000001</v>
      </c>
    </row>
    <row r="129" spans="1:5">
      <c r="A129" s="121">
        <v>44384</v>
      </c>
      <c r="B129" s="120">
        <v>16.43</v>
      </c>
      <c r="C129" s="120">
        <v>17.64</v>
      </c>
      <c r="D129" s="120">
        <v>16.079999999999998</v>
      </c>
      <c r="E129" s="120">
        <v>16.2</v>
      </c>
    </row>
    <row r="130" spans="1:5">
      <c r="A130" s="121">
        <v>44385</v>
      </c>
      <c r="B130" s="120">
        <v>17.739999999999998</v>
      </c>
      <c r="C130" s="120">
        <v>21.29</v>
      </c>
      <c r="D130" s="120">
        <v>17.739999999999998</v>
      </c>
      <c r="E130" s="120">
        <v>19</v>
      </c>
    </row>
    <row r="131" spans="1:5">
      <c r="A131" s="121">
        <v>44386</v>
      </c>
      <c r="B131" s="120">
        <v>17.88</v>
      </c>
      <c r="C131" s="120">
        <v>18.13</v>
      </c>
      <c r="D131" s="120">
        <v>16.079999999999998</v>
      </c>
      <c r="E131" s="120">
        <v>16.18</v>
      </c>
    </row>
    <row r="132" spans="1:5">
      <c r="A132" s="121">
        <v>44389</v>
      </c>
      <c r="B132" s="120">
        <v>16.850000000000001</v>
      </c>
      <c r="C132" s="120">
        <v>17.52</v>
      </c>
      <c r="D132" s="120">
        <v>16.14</v>
      </c>
      <c r="E132" s="120">
        <v>16.170000000000002</v>
      </c>
    </row>
    <row r="133" spans="1:5">
      <c r="A133" s="121">
        <v>44390</v>
      </c>
      <c r="B133" s="120">
        <v>16.39</v>
      </c>
      <c r="C133" s="120">
        <v>17.23</v>
      </c>
      <c r="D133" s="120">
        <v>15.94</v>
      </c>
      <c r="E133" s="120">
        <v>17.12</v>
      </c>
    </row>
    <row r="134" spans="1:5">
      <c r="A134" s="121">
        <v>44391</v>
      </c>
      <c r="B134" s="120">
        <v>17.34</v>
      </c>
      <c r="C134" s="120">
        <v>17.510000000000002</v>
      </c>
      <c r="D134" s="120">
        <v>15.95</v>
      </c>
      <c r="E134" s="120">
        <v>16.329999999999998</v>
      </c>
    </row>
    <row r="135" spans="1:5">
      <c r="A135" s="121">
        <v>44392</v>
      </c>
      <c r="B135" s="120">
        <v>16.7</v>
      </c>
      <c r="C135" s="120">
        <v>18.09</v>
      </c>
      <c r="D135" s="120">
        <v>16.559999999999999</v>
      </c>
      <c r="E135" s="120">
        <v>17.010000000000002</v>
      </c>
    </row>
    <row r="136" spans="1:5">
      <c r="A136" s="121">
        <v>44393</v>
      </c>
      <c r="B136" s="120">
        <v>16.8</v>
      </c>
      <c r="C136" s="120">
        <v>18.7</v>
      </c>
      <c r="D136" s="120">
        <v>16.03</v>
      </c>
      <c r="E136" s="120">
        <v>18.45</v>
      </c>
    </row>
    <row r="137" spans="1:5">
      <c r="A137" s="121">
        <v>44396</v>
      </c>
      <c r="B137" s="120">
        <v>19.61</v>
      </c>
      <c r="C137" s="120">
        <v>25.09</v>
      </c>
      <c r="D137" s="120">
        <v>19.27</v>
      </c>
      <c r="E137" s="120">
        <v>22.5</v>
      </c>
    </row>
    <row r="138" spans="1:5">
      <c r="A138" s="121">
        <v>44397</v>
      </c>
      <c r="B138" s="120">
        <v>20.89</v>
      </c>
      <c r="C138" s="120">
        <v>22.97</v>
      </c>
      <c r="D138" s="120">
        <v>19.37</v>
      </c>
      <c r="E138" s="120">
        <v>19.73</v>
      </c>
    </row>
    <row r="139" spans="1:5">
      <c r="A139" s="121">
        <v>44398</v>
      </c>
      <c r="B139" s="120">
        <v>19.73</v>
      </c>
      <c r="C139" s="120">
        <v>19.82</v>
      </c>
      <c r="D139" s="120">
        <v>17.809999999999999</v>
      </c>
      <c r="E139" s="120">
        <v>17.91</v>
      </c>
    </row>
    <row r="140" spans="1:5">
      <c r="A140" s="121">
        <v>44399</v>
      </c>
      <c r="B140" s="120">
        <v>17.59</v>
      </c>
      <c r="C140" s="120">
        <v>18.45</v>
      </c>
      <c r="D140" s="120">
        <v>17.399999999999999</v>
      </c>
      <c r="E140" s="120">
        <v>17.690000000000001</v>
      </c>
    </row>
    <row r="141" spans="1:5">
      <c r="A141" s="121">
        <v>44400</v>
      </c>
      <c r="B141" s="120">
        <v>16.98</v>
      </c>
      <c r="C141" s="120">
        <v>17.48</v>
      </c>
      <c r="D141" s="120">
        <v>16.329999999999998</v>
      </c>
      <c r="E141" s="120">
        <v>17.2</v>
      </c>
    </row>
    <row r="142" spans="1:5">
      <c r="A142" s="121">
        <v>44403</v>
      </c>
      <c r="B142" s="120">
        <v>18.670000000000002</v>
      </c>
      <c r="C142" s="120">
        <v>19.39</v>
      </c>
      <c r="D142" s="120">
        <v>17.53</v>
      </c>
      <c r="E142" s="120">
        <v>17.579999999999998</v>
      </c>
    </row>
    <row r="143" spans="1:5">
      <c r="A143" s="121">
        <v>44404</v>
      </c>
      <c r="B143" s="120">
        <v>18.62</v>
      </c>
      <c r="C143" s="120">
        <v>20.440000000000001</v>
      </c>
      <c r="D143" s="120">
        <v>18.25</v>
      </c>
      <c r="E143" s="120">
        <v>19.36</v>
      </c>
    </row>
    <row r="144" spans="1:5">
      <c r="A144" s="121">
        <v>44405</v>
      </c>
      <c r="B144" s="120">
        <v>19.41</v>
      </c>
      <c r="C144" s="120">
        <v>19.62</v>
      </c>
      <c r="D144" s="120">
        <v>17.52</v>
      </c>
      <c r="E144" s="120">
        <v>18.309999999999999</v>
      </c>
    </row>
    <row r="145" spans="1:5">
      <c r="A145" s="121">
        <v>44406</v>
      </c>
      <c r="B145" s="120">
        <v>17.91</v>
      </c>
      <c r="C145" s="120">
        <v>18.010000000000002</v>
      </c>
      <c r="D145" s="120">
        <v>17.190000000000001</v>
      </c>
      <c r="E145" s="120">
        <v>17.7</v>
      </c>
    </row>
    <row r="146" spans="1:5">
      <c r="A146" s="121">
        <v>44407</v>
      </c>
      <c r="B146" s="120">
        <v>19.690000000000001</v>
      </c>
      <c r="C146" s="120">
        <v>19.72</v>
      </c>
      <c r="D146" s="120">
        <v>17.53</v>
      </c>
      <c r="E146" s="120">
        <v>18.239999999999998</v>
      </c>
    </row>
    <row r="147" spans="1:5">
      <c r="A147" s="121">
        <v>44410</v>
      </c>
      <c r="B147" s="120">
        <v>18.16</v>
      </c>
      <c r="C147" s="120">
        <v>19.87</v>
      </c>
      <c r="D147" s="120">
        <v>17.989999999999998</v>
      </c>
      <c r="E147" s="120">
        <v>19.46</v>
      </c>
    </row>
    <row r="148" spans="1:5">
      <c r="A148" s="121">
        <v>44411</v>
      </c>
      <c r="B148" s="120">
        <v>19.170000000000002</v>
      </c>
      <c r="C148" s="120">
        <v>20.440000000000001</v>
      </c>
      <c r="D148" s="120">
        <v>17.7</v>
      </c>
      <c r="E148" s="120">
        <v>18.04</v>
      </c>
    </row>
    <row r="149" spans="1:5">
      <c r="A149" s="121">
        <v>44412</v>
      </c>
      <c r="B149" s="120">
        <v>18.23</v>
      </c>
      <c r="C149" s="120">
        <v>18.899999999999999</v>
      </c>
      <c r="D149" s="120">
        <v>17.670000000000002</v>
      </c>
      <c r="E149" s="120">
        <v>17.97</v>
      </c>
    </row>
    <row r="150" spans="1:5">
      <c r="A150" s="121">
        <v>44413</v>
      </c>
      <c r="B150" s="120">
        <v>17.73</v>
      </c>
      <c r="C150" s="120">
        <v>17.84</v>
      </c>
      <c r="D150" s="120">
        <v>17.23</v>
      </c>
      <c r="E150" s="120">
        <v>17.28</v>
      </c>
    </row>
    <row r="151" spans="1:5">
      <c r="A151" s="121">
        <v>44414</v>
      </c>
      <c r="B151" s="120">
        <v>17.46</v>
      </c>
      <c r="C151" s="120">
        <v>17.5</v>
      </c>
      <c r="D151" s="120">
        <v>16.14</v>
      </c>
      <c r="E151" s="120">
        <v>16.149999999999999</v>
      </c>
    </row>
    <row r="152" spans="1:5">
      <c r="A152" s="121">
        <v>44417</v>
      </c>
      <c r="B152" s="120">
        <v>17.12</v>
      </c>
      <c r="C152" s="120">
        <v>17.39</v>
      </c>
      <c r="D152" s="120">
        <v>16.59</v>
      </c>
      <c r="E152" s="120">
        <v>16.72</v>
      </c>
    </row>
    <row r="153" spans="1:5">
      <c r="A153" s="121">
        <v>44418</v>
      </c>
      <c r="B153" s="120">
        <v>16.82</v>
      </c>
      <c r="C153" s="120">
        <v>17.05</v>
      </c>
      <c r="D153" s="120">
        <v>16.34</v>
      </c>
      <c r="E153" s="120">
        <v>16.79</v>
      </c>
    </row>
    <row r="154" spans="1:5">
      <c r="A154" s="121">
        <v>44419</v>
      </c>
      <c r="B154" s="120">
        <v>16.809999999999999</v>
      </c>
      <c r="C154" s="120">
        <v>17.09</v>
      </c>
      <c r="D154" s="120">
        <v>15.87</v>
      </c>
      <c r="E154" s="120">
        <v>16.059999999999999</v>
      </c>
    </row>
    <row r="155" spans="1:5">
      <c r="A155" s="121">
        <v>44420</v>
      </c>
      <c r="B155" s="120">
        <v>16.329999999999998</v>
      </c>
      <c r="C155" s="120">
        <v>16.420000000000002</v>
      </c>
      <c r="D155" s="120">
        <v>15.49</v>
      </c>
      <c r="E155" s="120">
        <v>15.59</v>
      </c>
    </row>
    <row r="156" spans="1:5">
      <c r="A156" s="121">
        <v>44421</v>
      </c>
      <c r="B156" s="120">
        <v>15.68</v>
      </c>
      <c r="C156" s="120">
        <v>15.72</v>
      </c>
      <c r="D156" s="120">
        <v>15.19</v>
      </c>
      <c r="E156" s="120">
        <v>15.45</v>
      </c>
    </row>
    <row r="157" spans="1:5">
      <c r="A157" s="121">
        <v>44424</v>
      </c>
      <c r="B157" s="120">
        <v>17.05</v>
      </c>
      <c r="C157" s="120">
        <v>17.71</v>
      </c>
      <c r="D157" s="120">
        <v>16.02</v>
      </c>
      <c r="E157" s="120">
        <v>16.12</v>
      </c>
    </row>
    <row r="158" spans="1:5">
      <c r="A158" s="121">
        <v>44425</v>
      </c>
      <c r="B158" s="120">
        <v>17.309999999999999</v>
      </c>
      <c r="C158" s="120">
        <v>19.559999999999999</v>
      </c>
      <c r="D158" s="120">
        <v>16.71</v>
      </c>
      <c r="E158" s="120">
        <v>17.91</v>
      </c>
    </row>
    <row r="159" spans="1:5">
      <c r="A159" s="121">
        <v>44426</v>
      </c>
      <c r="B159" s="120">
        <v>17.559999999999999</v>
      </c>
      <c r="C159" s="120">
        <v>21.64</v>
      </c>
      <c r="D159" s="120">
        <v>17.309999999999999</v>
      </c>
      <c r="E159" s="120">
        <v>21.57</v>
      </c>
    </row>
    <row r="160" spans="1:5">
      <c r="A160" s="121">
        <v>44427</v>
      </c>
      <c r="B160" s="120">
        <v>23.12</v>
      </c>
      <c r="C160" s="120">
        <v>24.74</v>
      </c>
      <c r="D160" s="120">
        <v>20.37</v>
      </c>
      <c r="E160" s="120">
        <v>21.67</v>
      </c>
    </row>
    <row r="161" spans="1:5">
      <c r="A161" s="121">
        <v>44428</v>
      </c>
      <c r="B161" s="120">
        <v>22.74</v>
      </c>
      <c r="C161" s="120">
        <v>23.9</v>
      </c>
      <c r="D161" s="120">
        <v>18.18</v>
      </c>
      <c r="E161" s="120">
        <v>18.559999999999999</v>
      </c>
    </row>
    <row r="162" spans="1:5">
      <c r="A162" s="121">
        <v>44431</v>
      </c>
      <c r="B162" s="120">
        <v>18.829999999999998</v>
      </c>
      <c r="C162" s="120">
        <v>18.95</v>
      </c>
      <c r="D162" s="120">
        <v>16.95</v>
      </c>
      <c r="E162" s="120">
        <v>17.149999999999999</v>
      </c>
    </row>
    <row r="163" spans="1:5">
      <c r="A163" s="121">
        <v>44432</v>
      </c>
      <c r="B163" s="120">
        <v>16.96</v>
      </c>
      <c r="C163" s="120">
        <v>17.510000000000002</v>
      </c>
      <c r="D163" s="120">
        <v>16.940000000000001</v>
      </c>
      <c r="E163" s="120">
        <v>17.22</v>
      </c>
    </row>
    <row r="164" spans="1:5">
      <c r="A164" s="121">
        <v>44433</v>
      </c>
      <c r="B164" s="120">
        <v>17.420000000000002</v>
      </c>
      <c r="C164" s="120">
        <v>17.5</v>
      </c>
      <c r="D164" s="120">
        <v>16.46</v>
      </c>
      <c r="E164" s="120">
        <v>16.79</v>
      </c>
    </row>
    <row r="165" spans="1:5">
      <c r="A165" s="121">
        <v>44434</v>
      </c>
      <c r="B165" s="120">
        <v>17.46</v>
      </c>
      <c r="C165" s="120">
        <v>19.27</v>
      </c>
      <c r="D165" s="120">
        <v>17.16</v>
      </c>
      <c r="E165" s="120">
        <v>18.84</v>
      </c>
    </row>
    <row r="166" spans="1:5">
      <c r="A166" s="121">
        <v>44435</v>
      </c>
      <c r="B166" s="120">
        <v>17.95</v>
      </c>
      <c r="C166" s="120">
        <v>18.22</v>
      </c>
      <c r="D166" s="120">
        <v>16.11</v>
      </c>
      <c r="E166" s="120">
        <v>16.39</v>
      </c>
    </row>
    <row r="167" spans="1:5">
      <c r="A167" s="121">
        <v>44438</v>
      </c>
      <c r="B167" s="120">
        <v>16.77</v>
      </c>
      <c r="C167" s="120">
        <v>16.8</v>
      </c>
      <c r="D167" s="120">
        <v>15.98</v>
      </c>
      <c r="E167" s="120">
        <v>16.190000000000001</v>
      </c>
    </row>
    <row r="168" spans="1:5">
      <c r="A168" s="121">
        <v>44439</v>
      </c>
      <c r="B168" s="120">
        <v>15.98</v>
      </c>
      <c r="C168" s="120">
        <v>17.07</v>
      </c>
      <c r="D168" s="120">
        <v>15.91</v>
      </c>
      <c r="E168" s="120">
        <v>16.48</v>
      </c>
    </row>
    <row r="169" spans="1:5">
      <c r="A169" s="121">
        <v>44440</v>
      </c>
      <c r="B169" s="120">
        <v>16.059999999999999</v>
      </c>
      <c r="C169" s="120">
        <v>16.71</v>
      </c>
      <c r="D169" s="120">
        <v>15.68</v>
      </c>
      <c r="E169" s="120">
        <v>16.11</v>
      </c>
    </row>
    <row r="170" spans="1:5">
      <c r="A170" s="121">
        <v>44441</v>
      </c>
      <c r="B170" s="120">
        <v>16.27</v>
      </c>
      <c r="C170" s="120">
        <v>16.98</v>
      </c>
      <c r="D170" s="120">
        <v>15.73</v>
      </c>
      <c r="E170" s="120">
        <v>16.41</v>
      </c>
    </row>
    <row r="171" spans="1:5">
      <c r="A171" s="121">
        <v>44442</v>
      </c>
      <c r="B171" s="120">
        <v>16.27</v>
      </c>
      <c r="C171" s="120">
        <v>17.059999999999999</v>
      </c>
      <c r="D171" s="120">
        <v>16.079999999999998</v>
      </c>
      <c r="E171" s="120">
        <v>16.41</v>
      </c>
    </row>
    <row r="172" spans="1:5">
      <c r="A172" s="121">
        <v>44446</v>
      </c>
      <c r="B172" s="120">
        <v>16.940000000000001</v>
      </c>
      <c r="C172" s="120">
        <v>18.39</v>
      </c>
      <c r="D172" s="120">
        <v>16.89</v>
      </c>
      <c r="E172" s="120">
        <v>18.14</v>
      </c>
    </row>
    <row r="173" spans="1:5">
      <c r="A173" s="121">
        <v>44447</v>
      </c>
      <c r="B173" s="120">
        <v>18.97</v>
      </c>
      <c r="C173" s="120">
        <v>19.64</v>
      </c>
      <c r="D173" s="120">
        <v>17.78</v>
      </c>
      <c r="E173" s="120">
        <v>17.96</v>
      </c>
    </row>
    <row r="174" spans="1:5">
      <c r="A174" s="121">
        <v>44448</v>
      </c>
      <c r="B174" s="120">
        <v>19.440000000000001</v>
      </c>
      <c r="C174" s="120">
        <v>19.54</v>
      </c>
      <c r="D174" s="120">
        <v>17.170000000000002</v>
      </c>
      <c r="E174" s="120">
        <v>18.8</v>
      </c>
    </row>
    <row r="175" spans="1:5">
      <c r="A175" s="121">
        <v>44449</v>
      </c>
      <c r="B175" s="120">
        <v>17.940000000000001</v>
      </c>
      <c r="C175" s="120">
        <v>21.13</v>
      </c>
      <c r="D175" s="120">
        <v>16.989999999999998</v>
      </c>
      <c r="E175" s="120">
        <v>20.95</v>
      </c>
    </row>
    <row r="176" spans="1:5">
      <c r="A176" s="121">
        <v>44452</v>
      </c>
      <c r="B176" s="120">
        <v>19.64</v>
      </c>
      <c r="C176" s="120">
        <v>21.18</v>
      </c>
      <c r="D176" s="120">
        <v>18.760000000000002</v>
      </c>
      <c r="E176" s="120">
        <v>19.37</v>
      </c>
    </row>
    <row r="177" spans="1:5">
      <c r="A177" s="121">
        <v>44453</v>
      </c>
      <c r="B177" s="120">
        <v>19.579999999999998</v>
      </c>
      <c r="C177" s="120">
        <v>20.47</v>
      </c>
      <c r="D177" s="120">
        <v>18.39</v>
      </c>
      <c r="E177" s="120">
        <v>19.46</v>
      </c>
    </row>
    <row r="178" spans="1:5">
      <c r="A178" s="121">
        <v>44454</v>
      </c>
      <c r="B178" s="120">
        <v>19.3</v>
      </c>
      <c r="C178" s="120">
        <v>20.27</v>
      </c>
      <c r="D178" s="120">
        <v>18.010000000000002</v>
      </c>
      <c r="E178" s="120">
        <v>18.18</v>
      </c>
    </row>
    <row r="179" spans="1:5">
      <c r="A179" s="121">
        <v>44455</v>
      </c>
      <c r="B179" s="120">
        <v>18.41</v>
      </c>
      <c r="C179" s="120">
        <v>19.760000000000002</v>
      </c>
      <c r="D179" s="120">
        <v>17.649999999999999</v>
      </c>
      <c r="E179" s="120">
        <v>18.690000000000001</v>
      </c>
    </row>
    <row r="180" spans="1:5">
      <c r="A180" s="121">
        <v>44456</v>
      </c>
      <c r="B180" s="120">
        <v>18.37</v>
      </c>
      <c r="C180" s="120">
        <v>21.51</v>
      </c>
      <c r="D180" s="120">
        <v>18.350000000000001</v>
      </c>
      <c r="E180" s="120">
        <v>20.81</v>
      </c>
    </row>
    <row r="181" spans="1:5">
      <c r="A181" s="121">
        <v>44459</v>
      </c>
      <c r="B181" s="120">
        <v>24.25</v>
      </c>
      <c r="C181" s="120">
        <v>28.79</v>
      </c>
      <c r="D181" s="120">
        <v>23.9</v>
      </c>
      <c r="E181" s="120">
        <v>25.71</v>
      </c>
    </row>
    <row r="182" spans="1:5">
      <c r="A182" s="121">
        <v>44460</v>
      </c>
      <c r="B182" s="120">
        <v>23.41</v>
      </c>
      <c r="C182" s="120">
        <v>25.6</v>
      </c>
      <c r="D182" s="120">
        <v>21.71</v>
      </c>
      <c r="E182" s="120">
        <v>24.36</v>
      </c>
    </row>
    <row r="183" spans="1:5">
      <c r="A183" s="121">
        <v>44461</v>
      </c>
      <c r="B183" s="120">
        <v>22.72</v>
      </c>
      <c r="C183" s="120">
        <v>23.4</v>
      </c>
      <c r="D183" s="120">
        <v>20.75</v>
      </c>
      <c r="E183" s="120">
        <v>20.87</v>
      </c>
    </row>
    <row r="184" spans="1:5">
      <c r="A184" s="121">
        <v>44462</v>
      </c>
      <c r="B184" s="120">
        <v>19.91</v>
      </c>
      <c r="C184" s="120">
        <v>20.21</v>
      </c>
      <c r="D184" s="120">
        <v>18.420000000000002</v>
      </c>
      <c r="E184" s="120">
        <v>18.63</v>
      </c>
    </row>
    <row r="185" spans="1:5">
      <c r="A185" s="121">
        <v>44463</v>
      </c>
      <c r="B185" s="120">
        <v>19.329999999999998</v>
      </c>
      <c r="C185" s="120">
        <v>20.41</v>
      </c>
      <c r="D185" s="120">
        <v>17.63</v>
      </c>
      <c r="E185" s="120">
        <v>17.75</v>
      </c>
    </row>
    <row r="186" spans="1:5">
      <c r="A186" s="121">
        <v>44466</v>
      </c>
      <c r="B186" s="120">
        <v>17.78</v>
      </c>
      <c r="C186" s="120">
        <v>19.32</v>
      </c>
      <c r="D186" s="120">
        <v>17.739999999999998</v>
      </c>
      <c r="E186" s="120">
        <v>18.760000000000002</v>
      </c>
    </row>
    <row r="187" spans="1:5">
      <c r="A187" s="121">
        <v>44467</v>
      </c>
      <c r="B187" s="120">
        <v>19.739999999999998</v>
      </c>
      <c r="C187" s="120">
        <v>24.82</v>
      </c>
      <c r="D187" s="120">
        <v>19.71</v>
      </c>
      <c r="E187" s="120">
        <v>23.25</v>
      </c>
    </row>
    <row r="188" spans="1:5">
      <c r="A188" s="121">
        <v>44468</v>
      </c>
      <c r="B188" s="120">
        <v>22.07</v>
      </c>
      <c r="C188" s="120">
        <v>23.79</v>
      </c>
      <c r="D188" s="120">
        <v>21.45</v>
      </c>
      <c r="E188" s="120">
        <v>22.56</v>
      </c>
    </row>
    <row r="189" spans="1:5">
      <c r="A189" s="121">
        <v>44469</v>
      </c>
      <c r="B189" s="120">
        <v>21.48</v>
      </c>
      <c r="C189" s="120">
        <v>24.71</v>
      </c>
      <c r="D189" s="120">
        <v>20.6</v>
      </c>
      <c r="E189" s="120">
        <v>23.14</v>
      </c>
    </row>
    <row r="190" spans="1:5">
      <c r="A190" s="121">
        <v>44470</v>
      </c>
      <c r="B190" s="120">
        <v>24.78</v>
      </c>
      <c r="C190" s="120">
        <v>24.89</v>
      </c>
      <c r="D190" s="120">
        <v>20.64</v>
      </c>
      <c r="E190" s="120">
        <v>21.15</v>
      </c>
    </row>
    <row r="191" spans="1:5">
      <c r="A191" s="121">
        <v>44473</v>
      </c>
      <c r="B191" s="120">
        <v>22.9</v>
      </c>
      <c r="C191" s="120">
        <v>24.58</v>
      </c>
      <c r="D191" s="120">
        <v>21.88</v>
      </c>
      <c r="E191" s="120">
        <v>22.96</v>
      </c>
    </row>
    <row r="192" spans="1:5">
      <c r="A192" s="121">
        <v>44474</v>
      </c>
      <c r="B192" s="120">
        <v>22.92</v>
      </c>
      <c r="C192" s="120">
        <v>23.17</v>
      </c>
      <c r="D192" s="120">
        <v>20.62</v>
      </c>
      <c r="E192" s="120">
        <v>21.3</v>
      </c>
    </row>
    <row r="193" spans="1:5">
      <c r="A193" s="121">
        <v>44475</v>
      </c>
      <c r="B193" s="120">
        <v>22.95</v>
      </c>
      <c r="C193" s="120">
        <v>24.4</v>
      </c>
      <c r="D193" s="120">
        <v>20.99</v>
      </c>
      <c r="E193" s="120">
        <v>21</v>
      </c>
    </row>
    <row r="194" spans="1:5">
      <c r="A194" s="121">
        <v>44476</v>
      </c>
      <c r="B194" s="120">
        <v>20.54</v>
      </c>
      <c r="C194" s="120">
        <v>20.76</v>
      </c>
      <c r="D194" s="120">
        <v>19.07</v>
      </c>
      <c r="E194" s="120">
        <v>19.54</v>
      </c>
    </row>
    <row r="195" spans="1:5">
      <c r="A195" s="121">
        <v>44477</v>
      </c>
      <c r="B195" s="120">
        <v>19.46</v>
      </c>
      <c r="C195" s="120">
        <v>19.940000000000001</v>
      </c>
      <c r="D195" s="120">
        <v>18.2</v>
      </c>
      <c r="E195" s="120">
        <v>18.77</v>
      </c>
    </row>
    <row r="196" spans="1:5">
      <c r="A196" s="121">
        <v>44480</v>
      </c>
      <c r="B196" s="120">
        <v>19.93</v>
      </c>
      <c r="C196" s="120">
        <v>20.45</v>
      </c>
      <c r="D196" s="120">
        <v>18.11</v>
      </c>
      <c r="E196" s="120">
        <v>20</v>
      </c>
    </row>
    <row r="197" spans="1:5">
      <c r="A197" s="121">
        <v>44481</v>
      </c>
      <c r="B197" s="120">
        <v>20.62</v>
      </c>
      <c r="C197" s="120">
        <v>20.81</v>
      </c>
      <c r="D197" s="120">
        <v>18.97</v>
      </c>
      <c r="E197" s="120">
        <v>19.850000000000001</v>
      </c>
    </row>
    <row r="198" spans="1:5">
      <c r="A198" s="121">
        <v>44482</v>
      </c>
      <c r="B198" s="120">
        <v>20.14</v>
      </c>
      <c r="C198" s="120">
        <v>20.23</v>
      </c>
      <c r="D198" s="120">
        <v>18.440000000000001</v>
      </c>
      <c r="E198" s="120">
        <v>18.64</v>
      </c>
    </row>
    <row r="199" spans="1:5">
      <c r="A199" s="121">
        <v>44483</v>
      </c>
      <c r="B199" s="120">
        <v>18.010000000000002</v>
      </c>
      <c r="C199" s="120">
        <v>18.079999999999998</v>
      </c>
      <c r="D199" s="120">
        <v>16.8</v>
      </c>
      <c r="E199" s="120">
        <v>16.86</v>
      </c>
    </row>
    <row r="200" spans="1:5">
      <c r="A200" s="121">
        <v>44484</v>
      </c>
      <c r="B200" s="120">
        <v>16.64</v>
      </c>
      <c r="C200" s="120">
        <v>16.850000000000001</v>
      </c>
      <c r="D200" s="120">
        <v>15.72</v>
      </c>
      <c r="E200" s="120">
        <v>16.3</v>
      </c>
    </row>
    <row r="201" spans="1:5">
      <c r="A201" s="121">
        <v>44487</v>
      </c>
      <c r="B201" s="120">
        <v>17.29</v>
      </c>
      <c r="C201" s="120">
        <v>17.93</v>
      </c>
      <c r="D201" s="120">
        <v>16.27</v>
      </c>
      <c r="E201" s="120">
        <v>16.309999999999999</v>
      </c>
    </row>
    <row r="202" spans="1:5">
      <c r="A202" s="121">
        <v>44488</v>
      </c>
      <c r="B202" s="120">
        <v>16.09</v>
      </c>
      <c r="C202" s="120">
        <v>16.309999999999999</v>
      </c>
      <c r="D202" s="120">
        <v>15.57</v>
      </c>
      <c r="E202" s="120">
        <v>15.7</v>
      </c>
    </row>
    <row r="203" spans="1:5">
      <c r="A203" s="121">
        <v>44489</v>
      </c>
      <c r="B203" s="120">
        <v>15.82</v>
      </c>
      <c r="C203" s="120">
        <v>15.89</v>
      </c>
      <c r="D203" s="120">
        <v>15.29</v>
      </c>
      <c r="E203" s="120">
        <v>15.49</v>
      </c>
    </row>
    <row r="204" spans="1:5">
      <c r="A204" s="121">
        <v>44490</v>
      </c>
      <c r="B204" s="120">
        <v>16.059999999999999</v>
      </c>
      <c r="C204" s="120">
        <v>16.11</v>
      </c>
      <c r="D204" s="120">
        <v>14.92</v>
      </c>
      <c r="E204" s="120">
        <v>15.01</v>
      </c>
    </row>
    <row r="205" spans="1:5">
      <c r="A205" s="121">
        <v>44491</v>
      </c>
      <c r="B205" s="120">
        <v>15.35</v>
      </c>
      <c r="C205" s="120">
        <v>16.39</v>
      </c>
      <c r="D205" s="120">
        <v>14.84</v>
      </c>
      <c r="E205" s="120">
        <v>15.43</v>
      </c>
    </row>
    <row r="206" spans="1:5">
      <c r="A206" s="121">
        <v>44494</v>
      </c>
      <c r="B206" s="120">
        <v>16.14</v>
      </c>
      <c r="C206" s="120">
        <v>16.329999999999998</v>
      </c>
      <c r="D206" s="120">
        <v>15.1</v>
      </c>
      <c r="E206" s="120">
        <v>15.24</v>
      </c>
    </row>
    <row r="207" spans="1:5">
      <c r="A207" s="121">
        <v>44495</v>
      </c>
      <c r="B207" s="120">
        <v>15.02</v>
      </c>
      <c r="C207" s="120">
        <v>16.71</v>
      </c>
      <c r="D207" s="120">
        <v>14.9</v>
      </c>
      <c r="E207" s="120">
        <v>15.98</v>
      </c>
    </row>
    <row r="208" spans="1:5">
      <c r="A208" s="121">
        <v>44496</v>
      </c>
      <c r="B208" s="120">
        <v>15.79</v>
      </c>
      <c r="C208" s="120">
        <v>17.29</v>
      </c>
      <c r="D208" s="120">
        <v>15.54</v>
      </c>
      <c r="E208" s="120">
        <v>16.98</v>
      </c>
    </row>
    <row r="209" spans="1:5">
      <c r="A209" s="121">
        <v>44497</v>
      </c>
      <c r="B209" s="120">
        <v>17.059999999999999</v>
      </c>
      <c r="C209" s="120">
        <v>17.16</v>
      </c>
      <c r="D209" s="120">
        <v>16.23</v>
      </c>
      <c r="E209" s="120">
        <v>16.53</v>
      </c>
    </row>
    <row r="210" spans="1:5">
      <c r="A210" s="121">
        <v>44498</v>
      </c>
      <c r="B210" s="120">
        <v>17.399999999999999</v>
      </c>
      <c r="C210" s="120">
        <v>18.059999999999999</v>
      </c>
      <c r="D210" s="120">
        <v>16.13</v>
      </c>
      <c r="E210" s="120">
        <v>16.260000000000002</v>
      </c>
    </row>
    <row r="211" spans="1:5">
      <c r="A211" s="121">
        <v>44501</v>
      </c>
      <c r="B211" s="120">
        <v>16.850000000000001</v>
      </c>
      <c r="C211" s="120">
        <v>17.7</v>
      </c>
      <c r="D211" s="120">
        <v>16.32</v>
      </c>
      <c r="E211" s="120">
        <v>16.41</v>
      </c>
    </row>
    <row r="212" spans="1:5">
      <c r="A212" s="121">
        <v>44502</v>
      </c>
      <c r="B212" s="120">
        <v>16.54</v>
      </c>
      <c r="C212" s="120">
        <v>16.649999999999999</v>
      </c>
      <c r="D212" s="120">
        <v>15.89</v>
      </c>
      <c r="E212" s="120">
        <v>16.03</v>
      </c>
    </row>
    <row r="213" spans="1:5">
      <c r="A213" s="121">
        <v>44503</v>
      </c>
      <c r="B213" s="120">
        <v>16.11</v>
      </c>
      <c r="C213" s="120">
        <v>16.39</v>
      </c>
      <c r="D213" s="120">
        <v>14.9</v>
      </c>
      <c r="E213" s="120">
        <v>15.1</v>
      </c>
    </row>
    <row r="214" spans="1:5">
      <c r="A214" s="121">
        <v>44504</v>
      </c>
      <c r="B214" s="120">
        <v>15.06</v>
      </c>
      <c r="C214" s="120">
        <v>16.14</v>
      </c>
      <c r="D214" s="120">
        <v>14.73</v>
      </c>
      <c r="E214" s="120">
        <v>15.44</v>
      </c>
    </row>
    <row r="215" spans="1:5">
      <c r="A215" s="121">
        <v>44505</v>
      </c>
      <c r="B215" s="120">
        <v>15.59</v>
      </c>
      <c r="C215" s="120">
        <v>17.02</v>
      </c>
      <c r="D215" s="120">
        <v>14.95</v>
      </c>
      <c r="E215" s="120">
        <v>16.48</v>
      </c>
    </row>
    <row r="216" spans="1:5">
      <c r="A216" s="121">
        <v>44508</v>
      </c>
      <c r="B216" s="120">
        <v>17.23</v>
      </c>
      <c r="C216" s="120">
        <v>17.690000000000001</v>
      </c>
      <c r="D216" s="120">
        <v>16.440000000000001</v>
      </c>
      <c r="E216" s="120">
        <v>17.22</v>
      </c>
    </row>
    <row r="217" spans="1:5">
      <c r="A217" s="121">
        <v>44509</v>
      </c>
      <c r="B217" s="120">
        <v>17.43</v>
      </c>
      <c r="C217" s="120">
        <v>18.57</v>
      </c>
      <c r="D217" s="120">
        <v>17.21</v>
      </c>
      <c r="E217" s="120">
        <v>17.78</v>
      </c>
    </row>
    <row r="218" spans="1:5">
      <c r="A218" s="121">
        <v>44510</v>
      </c>
      <c r="B218" s="120">
        <v>17.739999999999998</v>
      </c>
      <c r="C218" s="120">
        <v>19.899999999999999</v>
      </c>
      <c r="D218" s="120">
        <v>17.22</v>
      </c>
      <c r="E218" s="120">
        <v>18.73</v>
      </c>
    </row>
    <row r="219" spans="1:5">
      <c r="A219" s="121">
        <v>44511</v>
      </c>
      <c r="B219" s="120">
        <v>18.34</v>
      </c>
      <c r="C219" s="120">
        <v>18.39</v>
      </c>
      <c r="D219" s="120">
        <v>17.27</v>
      </c>
      <c r="E219" s="120">
        <v>17.66</v>
      </c>
    </row>
    <row r="220" spans="1:5">
      <c r="A220" s="121">
        <v>44512</v>
      </c>
      <c r="B220" s="120">
        <v>17.489999999999998</v>
      </c>
      <c r="C220" s="120">
        <v>17.690000000000001</v>
      </c>
      <c r="D220" s="120">
        <v>16.149999999999999</v>
      </c>
      <c r="E220" s="120">
        <v>16.29</v>
      </c>
    </row>
    <row r="221" spans="1:5">
      <c r="A221" s="121">
        <v>44515</v>
      </c>
      <c r="B221" s="120">
        <v>17.03</v>
      </c>
      <c r="C221" s="120">
        <v>17.46</v>
      </c>
      <c r="D221" s="120">
        <v>16.489999999999998</v>
      </c>
      <c r="E221" s="120">
        <v>16.489999999999998</v>
      </c>
    </row>
    <row r="222" spans="1:5">
      <c r="A222" s="121">
        <v>44516</v>
      </c>
      <c r="B222" s="120">
        <v>16.86</v>
      </c>
      <c r="C222" s="120">
        <v>17.079999999999998</v>
      </c>
      <c r="D222" s="120">
        <v>16.03</v>
      </c>
      <c r="E222" s="120">
        <v>16.37</v>
      </c>
    </row>
    <row r="223" spans="1:5">
      <c r="A223" s="121">
        <v>44517</v>
      </c>
      <c r="B223" s="120">
        <v>16.36</v>
      </c>
      <c r="C223" s="120">
        <v>17.190000000000001</v>
      </c>
      <c r="D223" s="120">
        <v>16.28</v>
      </c>
      <c r="E223" s="120">
        <v>17.11</v>
      </c>
    </row>
    <row r="224" spans="1:5">
      <c r="A224" s="121">
        <v>44518</v>
      </c>
      <c r="B224" s="120">
        <v>16.809999999999999</v>
      </c>
      <c r="C224" s="120">
        <v>18.149999999999999</v>
      </c>
      <c r="D224" s="120">
        <v>16.38</v>
      </c>
      <c r="E224" s="120">
        <v>17.59</v>
      </c>
    </row>
    <row r="225" spans="1:5">
      <c r="A225" s="121">
        <v>44519</v>
      </c>
      <c r="B225" s="120">
        <v>17.36</v>
      </c>
      <c r="C225" s="120">
        <v>19.010000000000002</v>
      </c>
      <c r="D225" s="120">
        <v>17.23</v>
      </c>
      <c r="E225" s="120">
        <v>17.91</v>
      </c>
    </row>
    <row r="226" spans="1:5">
      <c r="A226" s="121">
        <v>44522</v>
      </c>
      <c r="B226" s="120">
        <v>18.2</v>
      </c>
      <c r="C226" s="120">
        <v>19.59</v>
      </c>
      <c r="D226" s="120">
        <v>17.350000000000001</v>
      </c>
      <c r="E226" s="120">
        <v>19.170000000000002</v>
      </c>
    </row>
    <row r="227" spans="1:5">
      <c r="A227" s="121">
        <v>44523</v>
      </c>
      <c r="B227" s="120">
        <v>20.239999999999998</v>
      </c>
      <c r="C227" s="120">
        <v>20.91</v>
      </c>
      <c r="D227" s="120">
        <v>19.03</v>
      </c>
      <c r="E227" s="120">
        <v>19.38</v>
      </c>
    </row>
    <row r="228" spans="1:5">
      <c r="A228" s="121">
        <v>44524</v>
      </c>
      <c r="B228" s="120">
        <v>19.170000000000002</v>
      </c>
      <c r="C228" s="120">
        <v>20.96</v>
      </c>
      <c r="D228" s="120">
        <v>18.52</v>
      </c>
      <c r="E228" s="120">
        <v>18.579999999999998</v>
      </c>
    </row>
    <row r="229" spans="1:5">
      <c r="A229" s="121">
        <v>44526</v>
      </c>
      <c r="B229" s="120">
        <v>26.62</v>
      </c>
      <c r="C229" s="120">
        <v>28.99</v>
      </c>
      <c r="D229" s="120">
        <v>23.88</v>
      </c>
      <c r="E229" s="120">
        <v>28.62</v>
      </c>
    </row>
    <row r="230" spans="1:5">
      <c r="A230" s="121">
        <v>44529</v>
      </c>
      <c r="B230" s="120">
        <v>25.31</v>
      </c>
      <c r="C230" s="120">
        <v>25.69</v>
      </c>
      <c r="D230" s="120">
        <v>21.71</v>
      </c>
      <c r="E230" s="120">
        <v>22.96</v>
      </c>
    </row>
    <row r="231" spans="1:5">
      <c r="A231" s="121">
        <v>44530</v>
      </c>
      <c r="B231" s="120">
        <v>26.23</v>
      </c>
      <c r="C231" s="120">
        <v>28.56</v>
      </c>
      <c r="D231" s="120">
        <v>23.71</v>
      </c>
      <c r="E231" s="120">
        <v>27.19</v>
      </c>
    </row>
    <row r="232" spans="1:5">
      <c r="A232" s="121">
        <v>44531</v>
      </c>
      <c r="B232" s="120">
        <v>24.92</v>
      </c>
      <c r="C232" s="120">
        <v>32.61</v>
      </c>
      <c r="D232" s="120">
        <v>22.38</v>
      </c>
      <c r="E232" s="120">
        <v>31.12</v>
      </c>
    </row>
    <row r="233" spans="1:5">
      <c r="A233" s="121">
        <v>44532</v>
      </c>
      <c r="B233" s="120">
        <v>29.44</v>
      </c>
      <c r="C233" s="120">
        <v>30.68</v>
      </c>
      <c r="D233" s="120">
        <v>27.15</v>
      </c>
      <c r="E233" s="120">
        <v>27.95</v>
      </c>
    </row>
    <row r="234" spans="1:5">
      <c r="A234" s="121">
        <v>44533</v>
      </c>
      <c r="B234" s="120">
        <v>26.95</v>
      </c>
      <c r="C234" s="120">
        <v>35.32</v>
      </c>
      <c r="D234" s="120">
        <v>25.89</v>
      </c>
      <c r="E234" s="120">
        <v>30.67</v>
      </c>
    </row>
    <row r="235" spans="1:5">
      <c r="A235" s="121">
        <v>44536</v>
      </c>
      <c r="B235" s="120">
        <v>28.99</v>
      </c>
      <c r="C235" s="120">
        <v>30.82</v>
      </c>
      <c r="D235" s="120">
        <v>26.75</v>
      </c>
      <c r="E235" s="120">
        <v>27.18</v>
      </c>
    </row>
    <row r="236" spans="1:5">
      <c r="A236" s="121">
        <v>44537</v>
      </c>
      <c r="B236" s="120">
        <v>24.58</v>
      </c>
      <c r="C236" s="120">
        <v>24.69</v>
      </c>
      <c r="D236" s="120">
        <v>21.58</v>
      </c>
      <c r="E236" s="120">
        <v>21.89</v>
      </c>
    </row>
    <row r="237" spans="1:5">
      <c r="A237" s="121">
        <v>44538</v>
      </c>
      <c r="B237" s="120">
        <v>21.74</v>
      </c>
      <c r="C237" s="120">
        <v>23.11</v>
      </c>
      <c r="D237" s="120">
        <v>19.850000000000001</v>
      </c>
      <c r="E237" s="120">
        <v>19.899999999999999</v>
      </c>
    </row>
    <row r="238" spans="1:5">
      <c r="A238" s="121">
        <v>44539</v>
      </c>
      <c r="B238" s="120">
        <v>20.309999999999999</v>
      </c>
      <c r="C238" s="120">
        <v>22.12</v>
      </c>
      <c r="D238" s="120">
        <v>19.940000000000001</v>
      </c>
      <c r="E238" s="120">
        <v>21.58</v>
      </c>
    </row>
    <row r="239" spans="1:5">
      <c r="A239" s="121">
        <v>44540</v>
      </c>
      <c r="B239" s="120">
        <v>21.27</v>
      </c>
      <c r="C239" s="120">
        <v>21.3</v>
      </c>
      <c r="D239" s="120">
        <v>18.690000000000001</v>
      </c>
      <c r="E239" s="120">
        <v>18.690000000000001</v>
      </c>
    </row>
    <row r="240" spans="1:5">
      <c r="A240" s="121">
        <v>44543</v>
      </c>
      <c r="B240" s="120">
        <v>19.29</v>
      </c>
      <c r="C240" s="120">
        <v>21.18</v>
      </c>
      <c r="D240" s="120">
        <v>18.96</v>
      </c>
      <c r="E240" s="120">
        <v>20.309999999999999</v>
      </c>
    </row>
    <row r="241" spans="1:6">
      <c r="A241" s="121">
        <v>44544</v>
      </c>
      <c r="B241" s="120">
        <v>19.670000000000002</v>
      </c>
      <c r="C241" s="120">
        <v>23</v>
      </c>
      <c r="D241" s="120">
        <v>19.670000000000002</v>
      </c>
      <c r="E241" s="120">
        <v>21.89</v>
      </c>
    </row>
    <row r="242" spans="1:6">
      <c r="A242" s="121">
        <v>44545</v>
      </c>
      <c r="B242" s="120">
        <v>21.6</v>
      </c>
      <c r="C242" s="120">
        <v>23.47</v>
      </c>
      <c r="D242" s="120">
        <v>19.02</v>
      </c>
      <c r="E242" s="120">
        <v>19.29</v>
      </c>
    </row>
    <row r="243" spans="1:6">
      <c r="A243" s="121">
        <v>44546</v>
      </c>
      <c r="B243" s="120">
        <v>18.559999999999999</v>
      </c>
      <c r="C243" s="120">
        <v>22.13</v>
      </c>
      <c r="D243" s="120">
        <v>18.190000000000001</v>
      </c>
      <c r="E243" s="120">
        <v>20.57</v>
      </c>
    </row>
    <row r="244" spans="1:6">
      <c r="A244" s="121">
        <v>44547</v>
      </c>
      <c r="B244" s="120">
        <v>20.7</v>
      </c>
      <c r="C244" s="120">
        <v>23.26</v>
      </c>
      <c r="D244" s="120">
        <v>20.49</v>
      </c>
      <c r="E244" s="120">
        <v>21.57</v>
      </c>
    </row>
    <row r="245" spans="1:6">
      <c r="A245" s="121">
        <v>44550</v>
      </c>
      <c r="B245" s="120">
        <v>25.89</v>
      </c>
      <c r="C245" s="120">
        <v>27.39</v>
      </c>
      <c r="D245" s="120">
        <v>22.85</v>
      </c>
      <c r="E245" s="120">
        <v>22.87</v>
      </c>
    </row>
    <row r="246" spans="1:6">
      <c r="A246" s="121">
        <v>44551</v>
      </c>
      <c r="B246" s="120">
        <v>22.28</v>
      </c>
      <c r="C246" s="120">
        <v>22.68</v>
      </c>
      <c r="D246" s="120">
        <v>20.9</v>
      </c>
      <c r="E246" s="120">
        <v>21.01</v>
      </c>
    </row>
    <row r="247" spans="1:6">
      <c r="A247" s="121">
        <v>44552</v>
      </c>
      <c r="B247" s="120">
        <v>21.04</v>
      </c>
      <c r="C247" s="120">
        <v>21.36</v>
      </c>
      <c r="D247" s="120">
        <v>18.59</v>
      </c>
      <c r="E247" s="120">
        <v>18.63</v>
      </c>
    </row>
    <row r="248" spans="1:6">
      <c r="A248" s="121">
        <v>44553</v>
      </c>
      <c r="B248" s="120">
        <v>18.809999999999999</v>
      </c>
      <c r="C248" s="120">
        <v>18.93</v>
      </c>
      <c r="D248" s="120">
        <v>17.62</v>
      </c>
      <c r="E248" s="120">
        <v>17.96</v>
      </c>
    </row>
    <row r="249" spans="1:6">
      <c r="A249" s="121">
        <v>44557</v>
      </c>
      <c r="B249" s="120">
        <v>19.37</v>
      </c>
      <c r="C249" s="120">
        <v>19.41</v>
      </c>
      <c r="D249" s="120">
        <v>17.55</v>
      </c>
      <c r="E249" s="120">
        <v>17.68</v>
      </c>
    </row>
    <row r="250" spans="1:6">
      <c r="A250" s="121">
        <v>44558</v>
      </c>
      <c r="B250" s="120">
        <v>17.78</v>
      </c>
      <c r="C250" s="120">
        <v>18.47</v>
      </c>
      <c r="D250" s="120">
        <v>17.510000000000002</v>
      </c>
      <c r="E250" s="120">
        <v>17.54</v>
      </c>
    </row>
    <row r="251" spans="1:6">
      <c r="A251" s="121">
        <v>44559</v>
      </c>
      <c r="B251" s="120">
        <v>17.63</v>
      </c>
      <c r="C251" s="120">
        <v>18</v>
      </c>
      <c r="D251" s="120">
        <v>16.71</v>
      </c>
      <c r="E251" s="120">
        <v>16.95</v>
      </c>
    </row>
    <row r="252" spans="1:6">
      <c r="A252" s="121">
        <v>44560</v>
      </c>
      <c r="B252" s="120">
        <v>17.3</v>
      </c>
      <c r="C252" s="120">
        <v>17.79</v>
      </c>
      <c r="D252" s="120">
        <v>16.62</v>
      </c>
      <c r="E252" s="120">
        <v>17.329999999999998</v>
      </c>
    </row>
    <row r="253" spans="1:6">
      <c r="A253" s="121">
        <v>44561</v>
      </c>
      <c r="B253" s="120">
        <v>17.63</v>
      </c>
      <c r="C253" s="120">
        <v>18.27</v>
      </c>
      <c r="D253" s="120">
        <v>16.989999999999998</v>
      </c>
      <c r="E253" s="120">
        <v>17.22</v>
      </c>
      <c r="F253" s="120">
        <f>AVERAGE(E2:E253:E253)</f>
        <v>19.656150793650781</v>
      </c>
    </row>
    <row r="254" spans="1:6">
      <c r="A254" s="121">
        <v>44564</v>
      </c>
      <c r="B254" s="120">
        <v>17.600000000000001</v>
      </c>
      <c r="C254" s="120">
        <v>18.54</v>
      </c>
      <c r="D254" s="120">
        <v>16.559999999999999</v>
      </c>
      <c r="E254" s="120">
        <v>16.600000000000001</v>
      </c>
    </row>
    <row r="255" spans="1:6">
      <c r="A255" s="121">
        <v>44565</v>
      </c>
      <c r="B255" s="120">
        <v>16.57</v>
      </c>
      <c r="C255" s="120">
        <v>17.809999999999999</v>
      </c>
      <c r="D255" s="120">
        <v>16.34</v>
      </c>
      <c r="E255" s="120">
        <v>16.91</v>
      </c>
    </row>
    <row r="256" spans="1:6">
      <c r="A256" s="121">
        <v>44566</v>
      </c>
      <c r="B256" s="120">
        <v>17.07</v>
      </c>
      <c r="C256" s="120">
        <v>20.170000000000002</v>
      </c>
      <c r="D256" s="120">
        <v>16.579999999999998</v>
      </c>
      <c r="E256" s="120">
        <v>19.73</v>
      </c>
    </row>
    <row r="257" spans="1:5">
      <c r="A257" s="121">
        <v>44567</v>
      </c>
      <c r="B257" s="120">
        <v>20.29</v>
      </c>
      <c r="C257" s="120">
        <v>21.06</v>
      </c>
      <c r="D257" s="120">
        <v>19.079999999999998</v>
      </c>
      <c r="E257" s="120">
        <v>19.61</v>
      </c>
    </row>
    <row r="258" spans="1:5">
      <c r="A258" s="121">
        <v>44568</v>
      </c>
      <c r="B258" s="120">
        <v>19.850000000000001</v>
      </c>
      <c r="C258" s="120">
        <v>20.8</v>
      </c>
      <c r="D258" s="120">
        <v>18.57</v>
      </c>
      <c r="E258" s="120">
        <v>18.760000000000002</v>
      </c>
    </row>
    <row r="259" spans="1:5">
      <c r="A259" s="121">
        <v>44571</v>
      </c>
      <c r="B259" s="120">
        <v>19.579999999999998</v>
      </c>
      <c r="C259" s="120">
        <v>23.33</v>
      </c>
      <c r="D259" s="120">
        <v>19.29</v>
      </c>
      <c r="E259" s="120">
        <v>19.399999999999999</v>
      </c>
    </row>
    <row r="260" spans="1:5">
      <c r="A260" s="121">
        <v>44572</v>
      </c>
      <c r="B260" s="120">
        <v>19.62</v>
      </c>
      <c r="C260" s="120">
        <v>21</v>
      </c>
      <c r="D260" s="120">
        <v>18.2</v>
      </c>
      <c r="E260" s="120">
        <v>18.41</v>
      </c>
    </row>
    <row r="261" spans="1:5">
      <c r="A261" s="121">
        <v>44573</v>
      </c>
      <c r="B261" s="120">
        <v>18.170000000000002</v>
      </c>
      <c r="C261" s="120">
        <v>18.690000000000001</v>
      </c>
      <c r="D261" s="120">
        <v>17.36</v>
      </c>
      <c r="E261" s="120">
        <v>17.62</v>
      </c>
    </row>
    <row r="262" spans="1:5">
      <c r="A262" s="121">
        <v>44574</v>
      </c>
      <c r="B262" s="120">
        <v>18.059999999999999</v>
      </c>
      <c r="C262" s="120">
        <v>20.61</v>
      </c>
      <c r="D262" s="120">
        <v>17.45</v>
      </c>
      <c r="E262" s="120">
        <v>20.309999999999999</v>
      </c>
    </row>
    <row r="263" spans="1:5">
      <c r="A263" s="121">
        <v>44575</v>
      </c>
      <c r="B263" s="120">
        <v>20.11</v>
      </c>
      <c r="C263" s="120">
        <v>22.07</v>
      </c>
      <c r="D263" s="120">
        <v>19.05</v>
      </c>
      <c r="E263" s="120">
        <v>19.190000000000001</v>
      </c>
    </row>
    <row r="264" spans="1:5">
      <c r="A264" s="121">
        <v>44579</v>
      </c>
      <c r="B264" s="120">
        <v>21.18</v>
      </c>
      <c r="C264" s="120">
        <v>23.2</v>
      </c>
      <c r="D264" s="120">
        <v>21.18</v>
      </c>
      <c r="E264" s="120">
        <v>22.79</v>
      </c>
    </row>
    <row r="265" spans="1:5">
      <c r="A265" s="121">
        <v>44580</v>
      </c>
      <c r="B265" s="120">
        <v>23.12</v>
      </c>
      <c r="C265" s="120">
        <v>23.99</v>
      </c>
      <c r="D265" s="120">
        <v>21.85</v>
      </c>
      <c r="E265" s="120">
        <v>23.85</v>
      </c>
    </row>
    <row r="266" spans="1:5">
      <c r="A266" s="121">
        <v>44581</v>
      </c>
      <c r="B266" s="120">
        <v>23.46</v>
      </c>
      <c r="C266" s="120">
        <v>25.89</v>
      </c>
      <c r="D266" s="120">
        <v>21.68</v>
      </c>
      <c r="E266" s="120">
        <v>25.59</v>
      </c>
    </row>
    <row r="267" spans="1:5">
      <c r="A267" s="121">
        <v>44582</v>
      </c>
      <c r="B267" s="120">
        <v>25.38</v>
      </c>
      <c r="C267" s="120">
        <v>29.79</v>
      </c>
      <c r="D267" s="120">
        <v>25.31</v>
      </c>
      <c r="E267" s="120">
        <v>28.85</v>
      </c>
    </row>
    <row r="268" spans="1:5">
      <c r="A268" s="121">
        <v>44585</v>
      </c>
      <c r="B268" s="120">
        <v>28.2</v>
      </c>
      <c r="C268" s="120">
        <v>38.94</v>
      </c>
      <c r="D268" s="120">
        <v>28.02</v>
      </c>
      <c r="E268" s="120">
        <v>29.9</v>
      </c>
    </row>
    <row r="269" spans="1:5">
      <c r="A269" s="121">
        <v>44586</v>
      </c>
      <c r="B269" s="120">
        <v>32.29</v>
      </c>
      <c r="C269" s="120">
        <v>35.85</v>
      </c>
      <c r="D269" s="120">
        <v>29.13</v>
      </c>
      <c r="E269" s="120">
        <v>31.16</v>
      </c>
    </row>
    <row r="270" spans="1:5">
      <c r="A270" s="121">
        <v>44587</v>
      </c>
      <c r="B270" s="120">
        <v>29.35</v>
      </c>
      <c r="C270" s="120">
        <v>33.04</v>
      </c>
      <c r="D270" s="120">
        <v>26.9</v>
      </c>
      <c r="E270" s="120">
        <v>31.96</v>
      </c>
    </row>
    <row r="271" spans="1:5">
      <c r="A271" s="121">
        <v>44588</v>
      </c>
      <c r="B271" s="120">
        <v>32.19</v>
      </c>
      <c r="C271" s="120">
        <v>33</v>
      </c>
      <c r="D271" s="120">
        <v>28.42</v>
      </c>
      <c r="E271" s="120">
        <v>30.49</v>
      </c>
    </row>
    <row r="272" spans="1:5">
      <c r="A272" s="121">
        <v>44589</v>
      </c>
      <c r="B272" s="120">
        <v>30.27</v>
      </c>
      <c r="C272" s="120">
        <v>32.82</v>
      </c>
      <c r="D272" s="120">
        <v>27.28</v>
      </c>
      <c r="E272" s="120">
        <v>27.66</v>
      </c>
    </row>
    <row r="273" spans="1:5">
      <c r="A273" s="121">
        <v>44592</v>
      </c>
      <c r="B273" s="120">
        <v>28.36</v>
      </c>
      <c r="C273" s="120">
        <v>29.41</v>
      </c>
      <c r="D273" s="120">
        <v>24.71</v>
      </c>
      <c r="E273" s="120">
        <v>24.83</v>
      </c>
    </row>
    <row r="274" spans="1:5">
      <c r="A274" s="121">
        <v>44593</v>
      </c>
      <c r="B274" s="120">
        <v>24.57</v>
      </c>
      <c r="C274" s="120">
        <v>25.33</v>
      </c>
      <c r="D274" s="120">
        <v>21.96</v>
      </c>
      <c r="E274" s="120">
        <v>21.96</v>
      </c>
    </row>
    <row r="275" spans="1:5">
      <c r="A275" s="121">
        <v>44594</v>
      </c>
      <c r="B275" s="120">
        <v>21.56</v>
      </c>
      <c r="C275" s="120">
        <v>22.73</v>
      </c>
      <c r="D275" s="120">
        <v>20.46</v>
      </c>
      <c r="E275" s="120">
        <v>22.09</v>
      </c>
    </row>
    <row r="276" spans="1:5">
      <c r="A276" s="121">
        <v>44595</v>
      </c>
      <c r="B276" s="120">
        <v>22.63</v>
      </c>
      <c r="C276" s="120">
        <v>25.81</v>
      </c>
      <c r="D276" s="120">
        <v>22.3</v>
      </c>
      <c r="E276" s="120">
        <v>24.35</v>
      </c>
    </row>
    <row r="277" spans="1:5">
      <c r="A277" s="121">
        <v>44596</v>
      </c>
      <c r="B277" s="120">
        <v>23.77</v>
      </c>
      <c r="C277" s="120">
        <v>26.26</v>
      </c>
      <c r="D277" s="120">
        <v>22.07</v>
      </c>
      <c r="E277" s="120">
        <v>23.22</v>
      </c>
    </row>
    <row r="278" spans="1:5">
      <c r="A278" s="121">
        <v>44599</v>
      </c>
      <c r="B278" s="120">
        <v>24.09</v>
      </c>
      <c r="C278" s="120">
        <v>24.82</v>
      </c>
      <c r="D278" s="120">
        <v>22.02</v>
      </c>
      <c r="E278" s="120">
        <v>22.86</v>
      </c>
    </row>
    <row r="279" spans="1:5">
      <c r="A279" s="121">
        <v>44600</v>
      </c>
      <c r="B279" s="120">
        <v>23.09</v>
      </c>
      <c r="C279" s="120">
        <v>23.48</v>
      </c>
      <c r="D279" s="120">
        <v>21.32</v>
      </c>
      <c r="E279" s="120">
        <v>21.44</v>
      </c>
    </row>
    <row r="280" spans="1:5">
      <c r="A280" s="121">
        <v>44601</v>
      </c>
      <c r="B280" s="120">
        <v>21.27</v>
      </c>
      <c r="C280" s="120">
        <v>21.3</v>
      </c>
      <c r="D280" s="120">
        <v>19.93</v>
      </c>
      <c r="E280" s="120">
        <v>19.96</v>
      </c>
    </row>
    <row r="281" spans="1:5">
      <c r="A281" s="121">
        <v>44602</v>
      </c>
      <c r="B281" s="120">
        <v>20.37</v>
      </c>
      <c r="C281" s="120">
        <v>24.77</v>
      </c>
      <c r="D281" s="120">
        <v>20.18</v>
      </c>
      <c r="E281" s="120">
        <v>23.91</v>
      </c>
    </row>
    <row r="282" spans="1:5">
      <c r="A282" s="121">
        <v>44603</v>
      </c>
      <c r="B282" s="120">
        <v>24.39</v>
      </c>
      <c r="C282" s="120">
        <v>30.99</v>
      </c>
      <c r="D282" s="120">
        <v>23.33</v>
      </c>
      <c r="E282" s="120">
        <v>27.36</v>
      </c>
    </row>
    <row r="283" spans="1:5">
      <c r="A283" s="121">
        <v>44606</v>
      </c>
      <c r="B283" s="120">
        <v>29.17</v>
      </c>
      <c r="C283" s="120">
        <v>32.04</v>
      </c>
      <c r="D283" s="120">
        <v>28.33</v>
      </c>
      <c r="E283" s="120">
        <v>28.33</v>
      </c>
    </row>
    <row r="284" spans="1:5">
      <c r="A284" s="121">
        <v>44607</v>
      </c>
      <c r="B284" s="120">
        <v>28.09</v>
      </c>
      <c r="C284" s="120">
        <v>28.09</v>
      </c>
      <c r="D284" s="120">
        <v>25.33</v>
      </c>
      <c r="E284" s="120">
        <v>25.7</v>
      </c>
    </row>
    <row r="285" spans="1:5">
      <c r="A285" s="121">
        <v>44608</v>
      </c>
      <c r="B285" s="120">
        <v>25.19</v>
      </c>
      <c r="C285" s="120">
        <v>27.09</v>
      </c>
      <c r="D285" s="120">
        <v>23.88</v>
      </c>
      <c r="E285" s="120">
        <v>24.29</v>
      </c>
    </row>
    <row r="286" spans="1:5">
      <c r="A286" s="121">
        <v>44609</v>
      </c>
      <c r="B286" s="120">
        <v>24.83</v>
      </c>
      <c r="C286" s="120">
        <v>28.37</v>
      </c>
      <c r="D286" s="120">
        <v>24.76</v>
      </c>
      <c r="E286" s="120">
        <v>28.11</v>
      </c>
    </row>
    <row r="287" spans="1:5">
      <c r="A287" s="121">
        <v>44610</v>
      </c>
      <c r="B287" s="120">
        <v>26.66</v>
      </c>
      <c r="C287" s="120">
        <v>29.71</v>
      </c>
      <c r="D287" s="120">
        <v>26.38</v>
      </c>
      <c r="E287" s="120">
        <v>27.75</v>
      </c>
    </row>
    <row r="288" spans="1:5">
      <c r="A288" s="121">
        <v>44614</v>
      </c>
      <c r="B288" s="120">
        <v>31.8</v>
      </c>
      <c r="C288" s="120">
        <v>32.04</v>
      </c>
      <c r="D288" s="120">
        <v>28.4</v>
      </c>
      <c r="E288" s="120">
        <v>28.81</v>
      </c>
    </row>
    <row r="289" spans="1:5">
      <c r="A289" s="121">
        <v>44615</v>
      </c>
      <c r="B289" s="120">
        <v>28.04</v>
      </c>
      <c r="C289" s="120">
        <v>31.07</v>
      </c>
      <c r="D289" s="120">
        <v>27.2</v>
      </c>
      <c r="E289" s="120">
        <v>31.02</v>
      </c>
    </row>
    <row r="290" spans="1:5">
      <c r="A290" s="121">
        <v>44616</v>
      </c>
      <c r="B290" s="120">
        <v>37.5</v>
      </c>
      <c r="C290" s="120">
        <v>37.79</v>
      </c>
      <c r="D290" s="120">
        <v>29.45</v>
      </c>
      <c r="E290" s="120">
        <v>30.32</v>
      </c>
    </row>
    <row r="291" spans="1:5">
      <c r="A291" s="121">
        <v>44617</v>
      </c>
      <c r="B291" s="120">
        <v>31.68</v>
      </c>
      <c r="C291" s="120">
        <v>32</v>
      </c>
      <c r="D291" s="120">
        <v>26.93</v>
      </c>
      <c r="E291" s="120">
        <v>27.59</v>
      </c>
    </row>
    <row r="292" spans="1:5">
      <c r="A292" s="121">
        <v>44620</v>
      </c>
      <c r="B292" s="120">
        <v>32.44</v>
      </c>
      <c r="C292" s="120">
        <v>33.51</v>
      </c>
      <c r="D292" s="120">
        <v>28.43</v>
      </c>
      <c r="E292" s="120">
        <v>30.15</v>
      </c>
    </row>
    <row r="293" spans="1:5">
      <c r="A293" s="121">
        <v>44621</v>
      </c>
      <c r="B293" s="120">
        <v>29.45</v>
      </c>
      <c r="C293" s="120">
        <v>35.19</v>
      </c>
      <c r="D293" s="120">
        <v>29.44</v>
      </c>
      <c r="E293" s="120">
        <v>33.32</v>
      </c>
    </row>
    <row r="294" spans="1:5">
      <c r="A294" s="121">
        <v>44622</v>
      </c>
      <c r="B294" s="120">
        <v>34.200000000000003</v>
      </c>
      <c r="C294" s="120">
        <v>34.409999999999997</v>
      </c>
      <c r="D294" s="120">
        <v>30.12</v>
      </c>
      <c r="E294" s="120">
        <v>30.74</v>
      </c>
    </row>
    <row r="295" spans="1:5">
      <c r="A295" s="121">
        <v>44623</v>
      </c>
      <c r="B295" s="120">
        <v>30.52</v>
      </c>
      <c r="C295" s="120">
        <v>32.01</v>
      </c>
      <c r="D295" s="120">
        <v>29.31</v>
      </c>
      <c r="E295" s="120">
        <v>30.48</v>
      </c>
    </row>
    <row r="296" spans="1:5">
      <c r="A296" s="121">
        <v>44624</v>
      </c>
      <c r="B296" s="120">
        <v>31.9</v>
      </c>
      <c r="C296" s="120">
        <v>34.65</v>
      </c>
      <c r="D296" s="120">
        <v>31.47</v>
      </c>
      <c r="E296" s="120">
        <v>31.98</v>
      </c>
    </row>
    <row r="297" spans="1:5">
      <c r="A297" s="121">
        <v>44627</v>
      </c>
      <c r="B297" s="120">
        <v>35.880000000000003</v>
      </c>
      <c r="C297" s="120">
        <v>36.549999999999997</v>
      </c>
      <c r="D297" s="120">
        <v>32.590000000000003</v>
      </c>
      <c r="E297" s="120">
        <v>36.450000000000003</v>
      </c>
    </row>
    <row r="298" spans="1:5">
      <c r="A298" s="121">
        <v>44628</v>
      </c>
      <c r="B298" s="120">
        <v>36.19</v>
      </c>
      <c r="C298" s="120">
        <v>37.520000000000003</v>
      </c>
      <c r="D298" s="120">
        <v>32.78</v>
      </c>
      <c r="E298" s="120">
        <v>35.130000000000003</v>
      </c>
    </row>
    <row r="299" spans="1:5">
      <c r="A299" s="121">
        <v>44629</v>
      </c>
      <c r="B299" s="120">
        <v>33.74</v>
      </c>
      <c r="C299" s="120">
        <v>34.119999999999997</v>
      </c>
      <c r="D299" s="120">
        <v>31.39</v>
      </c>
      <c r="E299" s="120">
        <v>32.450000000000003</v>
      </c>
    </row>
    <row r="300" spans="1:5">
      <c r="A300" s="121">
        <v>44630</v>
      </c>
      <c r="B300" s="120">
        <v>33.03</v>
      </c>
      <c r="C300" s="120">
        <v>34.03</v>
      </c>
      <c r="D300" s="120">
        <v>30.23</v>
      </c>
      <c r="E300" s="120">
        <v>30.23</v>
      </c>
    </row>
    <row r="301" spans="1:5">
      <c r="A301" s="121">
        <v>44631</v>
      </c>
      <c r="B301" s="120">
        <v>30.43</v>
      </c>
      <c r="C301" s="120">
        <v>31.04</v>
      </c>
      <c r="D301" s="120">
        <v>28.84</v>
      </c>
      <c r="E301" s="120">
        <v>30.75</v>
      </c>
    </row>
    <row r="302" spans="1:5">
      <c r="A302" s="121">
        <v>44634</v>
      </c>
      <c r="B302" s="120">
        <v>31.03</v>
      </c>
      <c r="C302" s="120">
        <v>33.18</v>
      </c>
      <c r="D302" s="120">
        <v>30.06</v>
      </c>
      <c r="E302" s="120">
        <v>31.77</v>
      </c>
    </row>
    <row r="303" spans="1:5">
      <c r="A303" s="121">
        <v>44635</v>
      </c>
      <c r="B303" s="120">
        <v>33.130000000000003</v>
      </c>
      <c r="C303" s="120">
        <v>33.83</v>
      </c>
      <c r="D303" s="120">
        <v>29.57</v>
      </c>
      <c r="E303" s="120">
        <v>29.83</v>
      </c>
    </row>
    <row r="304" spans="1:5">
      <c r="A304" s="121">
        <v>44636</v>
      </c>
      <c r="B304" s="120">
        <v>29.02</v>
      </c>
      <c r="C304" s="120">
        <v>29.8</v>
      </c>
      <c r="D304" s="120">
        <v>26.29</v>
      </c>
      <c r="E304" s="120">
        <v>26.67</v>
      </c>
    </row>
    <row r="305" spans="1:5">
      <c r="A305" s="121">
        <v>44637</v>
      </c>
      <c r="B305" s="120">
        <v>26.51</v>
      </c>
      <c r="C305" s="120">
        <v>27.47</v>
      </c>
      <c r="D305" s="120">
        <v>25.25</v>
      </c>
      <c r="E305" s="120">
        <v>25.67</v>
      </c>
    </row>
    <row r="306" spans="1:5">
      <c r="A306" s="121">
        <v>44638</v>
      </c>
      <c r="B306" s="120">
        <v>26.36</v>
      </c>
      <c r="C306" s="120">
        <v>26.82</v>
      </c>
      <c r="D306" s="120">
        <v>23.85</v>
      </c>
      <c r="E306" s="120">
        <v>23.87</v>
      </c>
    </row>
    <row r="307" spans="1:5">
      <c r="A307" s="121">
        <v>44641</v>
      </c>
      <c r="B307" s="120">
        <v>25.14</v>
      </c>
      <c r="C307" s="120">
        <v>25.36</v>
      </c>
      <c r="D307" s="120">
        <v>22.99</v>
      </c>
      <c r="E307" s="120">
        <v>23.53</v>
      </c>
    </row>
    <row r="308" spans="1:5">
      <c r="A308" s="121">
        <v>44642</v>
      </c>
      <c r="B308" s="120">
        <v>24.02</v>
      </c>
      <c r="C308" s="120">
        <v>24.02</v>
      </c>
      <c r="D308" s="120">
        <v>22.7</v>
      </c>
      <c r="E308" s="120">
        <v>22.94</v>
      </c>
    </row>
    <row r="309" spans="1:5">
      <c r="A309" s="121">
        <v>44643</v>
      </c>
      <c r="B309" s="120">
        <v>23.04</v>
      </c>
      <c r="C309" s="120">
        <v>24.03</v>
      </c>
      <c r="D309" s="120">
        <v>22.64</v>
      </c>
      <c r="E309" s="120">
        <v>23.57</v>
      </c>
    </row>
    <row r="310" spans="1:5">
      <c r="A310" s="121">
        <v>44644</v>
      </c>
      <c r="B310" s="120">
        <v>23.61</v>
      </c>
      <c r="C310" s="120">
        <v>23.79</v>
      </c>
      <c r="D310" s="120">
        <v>21.49</v>
      </c>
      <c r="E310" s="120">
        <v>21.67</v>
      </c>
    </row>
    <row r="311" spans="1:5">
      <c r="A311" s="121">
        <v>44645</v>
      </c>
      <c r="B311" s="120">
        <v>21.87</v>
      </c>
      <c r="C311" s="120">
        <v>22.86</v>
      </c>
      <c r="D311" s="120">
        <v>20.8</v>
      </c>
      <c r="E311" s="120">
        <v>20.81</v>
      </c>
    </row>
    <row r="312" spans="1:5">
      <c r="A312" s="121">
        <v>44648</v>
      </c>
      <c r="B312" s="120">
        <v>22.14</v>
      </c>
      <c r="C312" s="120">
        <v>23.33</v>
      </c>
      <c r="D312" s="120">
        <v>19.54</v>
      </c>
      <c r="E312" s="120">
        <v>19.63</v>
      </c>
    </row>
    <row r="313" spans="1:5">
      <c r="A313" s="121">
        <v>44649</v>
      </c>
      <c r="B313" s="120">
        <v>19.7</v>
      </c>
      <c r="C313" s="120">
        <v>19.73</v>
      </c>
      <c r="D313" s="120">
        <v>18.670000000000002</v>
      </c>
      <c r="E313" s="120">
        <v>18.899999999999999</v>
      </c>
    </row>
    <row r="314" spans="1:5">
      <c r="A314" s="121">
        <v>44650</v>
      </c>
      <c r="B314" s="120">
        <v>19.38</v>
      </c>
      <c r="C314" s="120">
        <v>20.51</v>
      </c>
      <c r="D314" s="120">
        <v>18.72</v>
      </c>
      <c r="E314" s="120">
        <v>19.329999999999998</v>
      </c>
    </row>
    <row r="315" spans="1:5">
      <c r="A315" s="121">
        <v>44651</v>
      </c>
      <c r="B315" s="120">
        <v>19.68</v>
      </c>
      <c r="C315" s="120">
        <v>21.48</v>
      </c>
      <c r="D315" s="120">
        <v>19.54</v>
      </c>
      <c r="E315" s="120">
        <v>20.56</v>
      </c>
    </row>
    <row r="316" spans="1:5">
      <c r="A316" s="121">
        <v>44652</v>
      </c>
      <c r="B316" s="120">
        <v>20.62</v>
      </c>
      <c r="C316" s="120">
        <v>20.86</v>
      </c>
      <c r="D316" s="120">
        <v>19.41</v>
      </c>
      <c r="E316" s="120">
        <v>19.63</v>
      </c>
    </row>
    <row r="317" spans="1:5">
      <c r="A317" s="121">
        <v>44655</v>
      </c>
      <c r="B317" s="120">
        <v>20.75</v>
      </c>
      <c r="C317" s="120">
        <v>20.78</v>
      </c>
      <c r="D317" s="120">
        <v>18.45</v>
      </c>
      <c r="E317" s="120">
        <v>18.57</v>
      </c>
    </row>
    <row r="318" spans="1:5">
      <c r="A318" s="121">
        <v>44656</v>
      </c>
      <c r="B318" s="120">
        <v>18.79</v>
      </c>
      <c r="C318" s="120">
        <v>21.57</v>
      </c>
      <c r="D318" s="120">
        <v>18.55</v>
      </c>
      <c r="E318" s="120">
        <v>21.03</v>
      </c>
    </row>
    <row r="319" spans="1:5">
      <c r="A319" s="121">
        <v>44657</v>
      </c>
      <c r="B319" s="120">
        <v>21.27</v>
      </c>
      <c r="C319" s="120">
        <v>24.78</v>
      </c>
      <c r="D319" s="120">
        <v>21.24</v>
      </c>
      <c r="E319" s="120">
        <v>22.1</v>
      </c>
    </row>
    <row r="320" spans="1:5">
      <c r="A320" s="121">
        <v>44658</v>
      </c>
      <c r="B320" s="120">
        <v>21.97</v>
      </c>
      <c r="C320" s="120">
        <v>23.82</v>
      </c>
      <c r="D320" s="120">
        <v>21.12</v>
      </c>
      <c r="E320" s="120">
        <v>21.55</v>
      </c>
    </row>
    <row r="321" spans="1:5">
      <c r="A321" s="121">
        <v>44659</v>
      </c>
      <c r="B321" s="120">
        <v>21.25</v>
      </c>
      <c r="C321" s="120">
        <v>22.34</v>
      </c>
      <c r="D321" s="120">
        <v>20.28</v>
      </c>
      <c r="E321" s="120">
        <v>21.16</v>
      </c>
    </row>
    <row r="322" spans="1:5">
      <c r="A322" s="121">
        <v>44662</v>
      </c>
      <c r="B322" s="120">
        <v>23.09</v>
      </c>
      <c r="C322" s="120">
        <v>24.42</v>
      </c>
      <c r="D322" s="120">
        <v>22.09</v>
      </c>
      <c r="E322" s="120">
        <v>24.37</v>
      </c>
    </row>
    <row r="323" spans="1:5">
      <c r="A323" s="121">
        <v>44663</v>
      </c>
      <c r="B323" s="120">
        <v>24.94</v>
      </c>
      <c r="C323" s="120">
        <v>25.38</v>
      </c>
      <c r="D323" s="120">
        <v>22.27</v>
      </c>
      <c r="E323" s="120">
        <v>24.26</v>
      </c>
    </row>
    <row r="324" spans="1:5">
      <c r="A324" s="121">
        <v>44664</v>
      </c>
      <c r="B324" s="120">
        <v>23.52</v>
      </c>
      <c r="C324" s="120">
        <v>24.45</v>
      </c>
      <c r="D324" s="120">
        <v>21.37</v>
      </c>
      <c r="E324" s="120">
        <v>21.82</v>
      </c>
    </row>
    <row r="325" spans="1:5">
      <c r="A325" s="121">
        <v>44665</v>
      </c>
      <c r="B325" s="120">
        <v>21.72</v>
      </c>
      <c r="C325" s="120">
        <v>22.7</v>
      </c>
      <c r="D325" s="120">
        <v>20.85</v>
      </c>
      <c r="E325" s="120">
        <v>22.7</v>
      </c>
    </row>
    <row r="326" spans="1:5">
      <c r="A326" s="121">
        <v>44669</v>
      </c>
      <c r="B326" s="120">
        <v>24.52</v>
      </c>
      <c r="C326" s="120">
        <v>24.6</v>
      </c>
      <c r="D326" s="120">
        <v>21.98</v>
      </c>
      <c r="E326" s="120">
        <v>22.17</v>
      </c>
    </row>
    <row r="327" spans="1:5">
      <c r="A327" s="121">
        <v>44670</v>
      </c>
      <c r="B327" s="120">
        <v>22.55</v>
      </c>
      <c r="C327" s="120">
        <v>22.92</v>
      </c>
      <c r="D327" s="120">
        <v>20.36</v>
      </c>
      <c r="E327" s="120">
        <v>21.37</v>
      </c>
    </row>
    <row r="328" spans="1:5">
      <c r="A328" s="121">
        <v>44671</v>
      </c>
      <c r="B328" s="120">
        <v>21.13</v>
      </c>
      <c r="C328" s="120">
        <v>21.32</v>
      </c>
      <c r="D328" s="120">
        <v>19.75</v>
      </c>
      <c r="E328" s="120">
        <v>20.32</v>
      </c>
    </row>
    <row r="329" spans="1:5">
      <c r="A329" s="121">
        <v>44672</v>
      </c>
      <c r="B329" s="120">
        <v>20.239999999999998</v>
      </c>
      <c r="C329" s="120">
        <v>23.28</v>
      </c>
      <c r="D329" s="120">
        <v>19.809999999999999</v>
      </c>
      <c r="E329" s="120">
        <v>22.68</v>
      </c>
    </row>
    <row r="330" spans="1:5">
      <c r="A330" s="121">
        <v>44673</v>
      </c>
      <c r="B330" s="120">
        <v>22.71</v>
      </c>
      <c r="C330" s="120">
        <v>28.27</v>
      </c>
      <c r="D330" s="120">
        <v>22.62</v>
      </c>
      <c r="E330" s="120">
        <v>28.21</v>
      </c>
    </row>
    <row r="331" spans="1:5">
      <c r="A331" s="121">
        <v>44676</v>
      </c>
      <c r="B331" s="120">
        <v>30.04</v>
      </c>
      <c r="C331" s="120">
        <v>31.6</v>
      </c>
      <c r="D331" s="120">
        <v>26.8</v>
      </c>
      <c r="E331" s="120">
        <v>27.02</v>
      </c>
    </row>
    <row r="332" spans="1:5">
      <c r="A332" s="121">
        <v>44677</v>
      </c>
      <c r="B332" s="120">
        <v>27.38</v>
      </c>
      <c r="C332" s="120">
        <v>33.81</v>
      </c>
      <c r="D332" s="120">
        <v>27.06</v>
      </c>
      <c r="E332" s="120">
        <v>33.520000000000003</v>
      </c>
    </row>
    <row r="333" spans="1:5">
      <c r="A333" s="121">
        <v>44678</v>
      </c>
      <c r="B333" s="120">
        <v>31.11</v>
      </c>
      <c r="C333" s="120">
        <v>32.770000000000003</v>
      </c>
      <c r="D333" s="120">
        <v>29.82</v>
      </c>
      <c r="E333" s="120">
        <v>31.6</v>
      </c>
    </row>
    <row r="334" spans="1:5">
      <c r="A334" s="121">
        <v>44679</v>
      </c>
      <c r="B334" s="120">
        <v>29.91</v>
      </c>
      <c r="C334" s="120">
        <v>32</v>
      </c>
      <c r="D334" s="120">
        <v>28</v>
      </c>
      <c r="E334" s="120">
        <v>29.99</v>
      </c>
    </row>
    <row r="335" spans="1:5">
      <c r="A335" s="121">
        <v>44680</v>
      </c>
      <c r="B335" s="120">
        <v>28.97</v>
      </c>
      <c r="C335" s="120">
        <v>34.340000000000003</v>
      </c>
      <c r="D335" s="120">
        <v>28.54</v>
      </c>
      <c r="E335" s="120">
        <v>33.4</v>
      </c>
    </row>
    <row r="336" spans="1:5">
      <c r="A336" s="121">
        <v>44683</v>
      </c>
      <c r="B336" s="120">
        <v>33.35</v>
      </c>
      <c r="C336" s="120">
        <v>36.64</v>
      </c>
      <c r="D336" s="120">
        <v>31.74</v>
      </c>
      <c r="E336" s="120">
        <v>32.340000000000003</v>
      </c>
    </row>
    <row r="337" spans="1:5">
      <c r="A337" s="121">
        <v>44684</v>
      </c>
      <c r="B337" s="120">
        <v>31.76</v>
      </c>
      <c r="C337" s="120">
        <v>32.82</v>
      </c>
      <c r="D337" s="120">
        <v>29.06</v>
      </c>
      <c r="E337" s="120">
        <v>29.25</v>
      </c>
    </row>
    <row r="338" spans="1:5">
      <c r="A338" s="121">
        <v>44685</v>
      </c>
      <c r="B338" s="120">
        <v>29.12</v>
      </c>
      <c r="C338" s="120">
        <v>29.42</v>
      </c>
      <c r="D338" s="120">
        <v>24.94</v>
      </c>
      <c r="E338" s="120">
        <v>25.42</v>
      </c>
    </row>
    <row r="339" spans="1:5">
      <c r="A339" s="121">
        <v>44686</v>
      </c>
      <c r="B339" s="120">
        <v>25.97</v>
      </c>
      <c r="C339" s="120">
        <v>33.200000000000003</v>
      </c>
      <c r="D339" s="120">
        <v>25.78</v>
      </c>
      <c r="E339" s="120">
        <v>31.2</v>
      </c>
    </row>
    <row r="340" spans="1:5">
      <c r="A340" s="121">
        <v>44687</v>
      </c>
      <c r="B340" s="120">
        <v>32.229999999999997</v>
      </c>
      <c r="C340" s="120">
        <v>35.340000000000003</v>
      </c>
      <c r="D340" s="120">
        <v>29.83</v>
      </c>
      <c r="E340" s="120">
        <v>30.19</v>
      </c>
    </row>
    <row r="341" spans="1:5">
      <c r="A341" s="121">
        <v>44690</v>
      </c>
      <c r="B341" s="120">
        <v>31.9</v>
      </c>
      <c r="C341" s="120">
        <v>35.479999999999997</v>
      </c>
      <c r="D341" s="120">
        <v>31.9</v>
      </c>
      <c r="E341" s="120">
        <v>34.75</v>
      </c>
    </row>
    <row r="342" spans="1:5">
      <c r="A342" s="121">
        <v>44691</v>
      </c>
      <c r="B342" s="120">
        <v>33.659999999999997</v>
      </c>
      <c r="C342" s="120">
        <v>34.840000000000003</v>
      </c>
      <c r="D342" s="120">
        <v>32.24</v>
      </c>
      <c r="E342" s="120">
        <v>32.99</v>
      </c>
    </row>
    <row r="343" spans="1:5">
      <c r="A343" s="121">
        <v>44692</v>
      </c>
      <c r="B343" s="120">
        <v>32.869999999999997</v>
      </c>
      <c r="C343" s="120">
        <v>34.39</v>
      </c>
      <c r="D343" s="120">
        <v>30.69</v>
      </c>
      <c r="E343" s="120">
        <v>32.56</v>
      </c>
    </row>
    <row r="344" spans="1:5">
      <c r="A344" s="121">
        <v>44693</v>
      </c>
      <c r="B344" s="120">
        <v>33.74</v>
      </c>
      <c r="C344" s="120">
        <v>34.76</v>
      </c>
      <c r="D344" s="120">
        <v>31.7</v>
      </c>
      <c r="E344" s="120">
        <v>31.77</v>
      </c>
    </row>
    <row r="345" spans="1:5">
      <c r="A345" s="121">
        <v>44694</v>
      </c>
      <c r="B345" s="120">
        <v>31.09</v>
      </c>
      <c r="C345" s="120">
        <v>31.2</v>
      </c>
      <c r="D345" s="120">
        <v>28.78</v>
      </c>
      <c r="E345" s="120">
        <v>28.87</v>
      </c>
    </row>
    <row r="346" spans="1:5">
      <c r="A346" s="121">
        <v>44697</v>
      </c>
      <c r="B346" s="120">
        <v>30.01</v>
      </c>
      <c r="C346" s="120">
        <v>30.23</v>
      </c>
      <c r="D346" s="120">
        <v>27.36</v>
      </c>
      <c r="E346" s="120">
        <v>27.47</v>
      </c>
    </row>
    <row r="347" spans="1:5">
      <c r="A347" s="121">
        <v>44698</v>
      </c>
      <c r="B347" s="120">
        <v>27.07</v>
      </c>
      <c r="C347" s="120">
        <v>27.17</v>
      </c>
      <c r="D347" s="120">
        <v>25.51</v>
      </c>
      <c r="E347" s="120">
        <v>26.1</v>
      </c>
    </row>
    <row r="348" spans="1:5">
      <c r="A348" s="121">
        <v>44699</v>
      </c>
      <c r="B348" s="120">
        <v>26.74</v>
      </c>
      <c r="C348" s="120">
        <v>31.49</v>
      </c>
      <c r="D348" s="120">
        <v>26.21</v>
      </c>
      <c r="E348" s="120">
        <v>30.96</v>
      </c>
    </row>
    <row r="349" spans="1:5">
      <c r="A349" s="121">
        <v>44700</v>
      </c>
      <c r="B349" s="120">
        <v>31.24</v>
      </c>
      <c r="C349" s="120">
        <v>33.11</v>
      </c>
      <c r="D349" s="120">
        <v>29.06</v>
      </c>
      <c r="E349" s="120">
        <v>29.35</v>
      </c>
    </row>
    <row r="350" spans="1:5">
      <c r="A350" s="121">
        <v>44701</v>
      </c>
      <c r="B350" s="120">
        <v>28.78</v>
      </c>
      <c r="C350" s="120">
        <v>32.909999999999997</v>
      </c>
      <c r="D350" s="120">
        <v>28.06</v>
      </c>
      <c r="E350" s="120">
        <v>29.43</v>
      </c>
    </row>
    <row r="351" spans="1:5">
      <c r="A351" s="121">
        <v>44704</v>
      </c>
      <c r="B351" s="120">
        <v>28.98</v>
      </c>
      <c r="C351" s="120">
        <v>30.39</v>
      </c>
      <c r="D351" s="120">
        <v>28.29</v>
      </c>
      <c r="E351" s="120">
        <v>28.48</v>
      </c>
    </row>
    <row r="352" spans="1:5">
      <c r="A352" s="121">
        <v>44705</v>
      </c>
      <c r="B352" s="120">
        <v>29.43</v>
      </c>
      <c r="C352" s="120">
        <v>31.07</v>
      </c>
      <c r="D352" s="120">
        <v>29.04</v>
      </c>
      <c r="E352" s="120">
        <v>29.45</v>
      </c>
    </row>
    <row r="353" spans="1:5">
      <c r="A353" s="121">
        <v>44706</v>
      </c>
      <c r="B353" s="120">
        <v>29.33</v>
      </c>
      <c r="C353" s="120">
        <v>30.23</v>
      </c>
      <c r="D353" s="120">
        <v>28.16</v>
      </c>
      <c r="E353" s="120">
        <v>28.37</v>
      </c>
    </row>
    <row r="354" spans="1:5">
      <c r="A354" s="121">
        <v>44707</v>
      </c>
      <c r="B354" s="120">
        <v>28.42</v>
      </c>
      <c r="C354" s="120">
        <v>28.46</v>
      </c>
      <c r="D354" s="120">
        <v>27.11</v>
      </c>
      <c r="E354" s="120">
        <v>27.5</v>
      </c>
    </row>
    <row r="355" spans="1:5">
      <c r="A355" s="121">
        <v>44708</v>
      </c>
      <c r="B355" s="120">
        <v>27.5</v>
      </c>
      <c r="C355" s="120">
        <v>27.54</v>
      </c>
      <c r="D355" s="120">
        <v>25.57</v>
      </c>
      <c r="E355" s="120">
        <v>25.72</v>
      </c>
    </row>
    <row r="356" spans="1:5">
      <c r="A356" s="121">
        <v>44711</v>
      </c>
      <c r="B356" s="120">
        <v>26.16</v>
      </c>
      <c r="C356" s="120">
        <v>26.81</v>
      </c>
      <c r="D356" s="120">
        <v>26.08</v>
      </c>
      <c r="E356" s="120">
        <v>26.54</v>
      </c>
    </row>
    <row r="357" spans="1:5">
      <c r="A357" s="121">
        <v>44712</v>
      </c>
      <c r="B357" s="120">
        <v>27.47</v>
      </c>
      <c r="C357" s="120">
        <v>28.35</v>
      </c>
      <c r="D357" s="120">
        <v>25.94</v>
      </c>
      <c r="E357" s="120">
        <v>26.19</v>
      </c>
    </row>
    <row r="358" spans="1:5">
      <c r="A358" s="121">
        <v>44713</v>
      </c>
      <c r="B358" s="120">
        <v>26.05</v>
      </c>
      <c r="C358" s="120">
        <v>27.73</v>
      </c>
      <c r="D358" s="120">
        <v>25.38</v>
      </c>
      <c r="E358" s="120">
        <v>25.69</v>
      </c>
    </row>
    <row r="359" spans="1:5">
      <c r="A359" s="121">
        <v>44714</v>
      </c>
      <c r="B359" s="120">
        <v>25.73</v>
      </c>
      <c r="C359" s="120">
        <v>26.5</v>
      </c>
      <c r="D359" s="120">
        <v>24.33</v>
      </c>
      <c r="E359" s="120">
        <v>24.72</v>
      </c>
    </row>
    <row r="360" spans="1:5">
      <c r="A360" s="121">
        <v>44715</v>
      </c>
      <c r="B360" s="120">
        <v>24.91</v>
      </c>
      <c r="C360" s="120">
        <v>25.96</v>
      </c>
      <c r="D360" s="120">
        <v>24.76</v>
      </c>
      <c r="E360" s="120">
        <v>24.79</v>
      </c>
    </row>
    <row r="361" spans="1:5">
      <c r="A361" s="121">
        <v>44718</v>
      </c>
      <c r="B361" s="120">
        <v>25.37</v>
      </c>
      <c r="C361" s="120">
        <v>25.81</v>
      </c>
      <c r="D361" s="120">
        <v>24.82</v>
      </c>
      <c r="E361" s="120">
        <v>25.07</v>
      </c>
    </row>
    <row r="362" spans="1:5">
      <c r="A362" s="121">
        <v>44719</v>
      </c>
      <c r="B362" s="120">
        <v>25.54</v>
      </c>
      <c r="C362" s="120">
        <v>26.24</v>
      </c>
      <c r="D362" s="120">
        <v>23.88</v>
      </c>
      <c r="E362" s="120">
        <v>24.02</v>
      </c>
    </row>
    <row r="363" spans="1:5">
      <c r="A363" s="121">
        <v>44720</v>
      </c>
      <c r="B363" s="120">
        <v>24.37</v>
      </c>
      <c r="C363" s="120">
        <v>24.78</v>
      </c>
      <c r="D363" s="120">
        <v>23.74</v>
      </c>
      <c r="E363" s="120">
        <v>23.96</v>
      </c>
    </row>
    <row r="364" spans="1:5">
      <c r="A364" s="121">
        <v>44721</v>
      </c>
      <c r="B364" s="120">
        <v>24.29</v>
      </c>
      <c r="C364" s="120">
        <v>26.24</v>
      </c>
      <c r="D364" s="120">
        <v>23.82</v>
      </c>
      <c r="E364" s="120">
        <v>26.09</v>
      </c>
    </row>
    <row r="365" spans="1:5">
      <c r="A365" s="121">
        <v>44722</v>
      </c>
      <c r="B365" s="120">
        <v>26.26</v>
      </c>
      <c r="C365" s="120">
        <v>29.63</v>
      </c>
      <c r="D365" s="120">
        <v>26.05</v>
      </c>
      <c r="E365" s="120">
        <v>27.75</v>
      </c>
    </row>
    <row r="366" spans="1:5">
      <c r="A366" s="121">
        <v>44725</v>
      </c>
      <c r="B366" s="120">
        <v>31.37</v>
      </c>
      <c r="C366" s="120">
        <v>35.049999999999997</v>
      </c>
      <c r="D366" s="120">
        <v>31.29</v>
      </c>
      <c r="E366" s="120">
        <v>34.020000000000003</v>
      </c>
    </row>
    <row r="367" spans="1:5">
      <c r="A367" s="121">
        <v>44726</v>
      </c>
      <c r="B367" s="120">
        <v>33.01</v>
      </c>
      <c r="C367" s="120">
        <v>34</v>
      </c>
      <c r="D367" s="120">
        <v>32.06</v>
      </c>
      <c r="E367" s="120">
        <v>32.69</v>
      </c>
    </row>
    <row r="368" spans="1:5">
      <c r="A368" s="121">
        <v>44727</v>
      </c>
      <c r="B368" s="120">
        <v>32.39</v>
      </c>
      <c r="C368" s="120">
        <v>32.770000000000003</v>
      </c>
      <c r="D368" s="120">
        <v>27.76</v>
      </c>
      <c r="E368" s="120">
        <v>29.62</v>
      </c>
    </row>
    <row r="369" spans="1:5">
      <c r="A369" s="121">
        <v>44728</v>
      </c>
      <c r="B369" s="120">
        <v>30.35</v>
      </c>
      <c r="C369" s="120">
        <v>34.82</v>
      </c>
      <c r="D369" s="120">
        <v>30.35</v>
      </c>
      <c r="E369" s="120">
        <v>32.950000000000003</v>
      </c>
    </row>
    <row r="370" spans="1:5">
      <c r="A370" s="121">
        <v>44729</v>
      </c>
      <c r="B370" s="120">
        <v>32.840000000000003</v>
      </c>
      <c r="C370" s="120">
        <v>33.31</v>
      </c>
      <c r="D370" s="120">
        <v>30.47</v>
      </c>
      <c r="E370" s="120">
        <v>31.13</v>
      </c>
    </row>
    <row r="371" spans="1:5">
      <c r="A371" s="121">
        <v>44732</v>
      </c>
      <c r="B371" s="120">
        <v>32.06</v>
      </c>
      <c r="C371" s="120">
        <v>32.159999999999997</v>
      </c>
      <c r="D371" s="120">
        <v>30.98</v>
      </c>
      <c r="E371" s="120">
        <v>31.03</v>
      </c>
    </row>
    <row r="372" spans="1:5">
      <c r="A372" s="121">
        <v>44733</v>
      </c>
      <c r="B372" s="120">
        <v>30.63</v>
      </c>
      <c r="C372" s="120">
        <v>30.65</v>
      </c>
      <c r="D372" s="120">
        <v>29.33</v>
      </c>
      <c r="E372" s="120">
        <v>30.19</v>
      </c>
    </row>
    <row r="373" spans="1:5">
      <c r="A373" s="121">
        <v>44734</v>
      </c>
      <c r="B373" s="120">
        <v>31.45</v>
      </c>
      <c r="C373" s="120">
        <v>31.57</v>
      </c>
      <c r="D373" s="120">
        <v>28.78</v>
      </c>
      <c r="E373" s="120">
        <v>28.95</v>
      </c>
    </row>
    <row r="374" spans="1:5">
      <c r="A374" s="121">
        <v>44735</v>
      </c>
      <c r="B374" s="120">
        <v>29.29</v>
      </c>
      <c r="C374" s="120">
        <v>29.77</v>
      </c>
      <c r="D374" s="120">
        <v>28.74</v>
      </c>
      <c r="E374" s="120">
        <v>29.05</v>
      </c>
    </row>
    <row r="375" spans="1:5">
      <c r="A375" s="121">
        <v>44736</v>
      </c>
      <c r="B375" s="120">
        <v>29.07</v>
      </c>
      <c r="C375" s="120">
        <v>29.72</v>
      </c>
      <c r="D375" s="120">
        <v>26.83</v>
      </c>
      <c r="E375" s="120">
        <v>27.23</v>
      </c>
    </row>
    <row r="376" spans="1:5">
      <c r="A376" s="121">
        <v>44739</v>
      </c>
      <c r="B376" s="120">
        <v>28.3</v>
      </c>
      <c r="C376" s="120">
        <v>28.66</v>
      </c>
      <c r="D376" s="120">
        <v>26.93</v>
      </c>
      <c r="E376" s="120">
        <v>26.95</v>
      </c>
    </row>
    <row r="377" spans="1:5">
      <c r="A377" s="121">
        <v>44740</v>
      </c>
      <c r="B377" s="120">
        <v>26.9</v>
      </c>
      <c r="C377" s="120">
        <v>28.68</v>
      </c>
      <c r="D377" s="120">
        <v>26.47</v>
      </c>
      <c r="E377" s="120">
        <v>28.36</v>
      </c>
    </row>
    <row r="378" spans="1:5">
      <c r="A378" s="121">
        <v>44741</v>
      </c>
      <c r="B378" s="120">
        <v>28.8</v>
      </c>
      <c r="C378" s="120">
        <v>29.36</v>
      </c>
      <c r="D378" s="120">
        <v>27.85</v>
      </c>
      <c r="E378" s="120">
        <v>28.16</v>
      </c>
    </row>
    <row r="379" spans="1:5">
      <c r="A379" s="121">
        <v>44742</v>
      </c>
      <c r="B379" s="120">
        <v>29.42</v>
      </c>
      <c r="C379" s="120">
        <v>30.22</v>
      </c>
      <c r="D379" s="120">
        <v>28.28</v>
      </c>
      <c r="E379" s="120">
        <v>28.71</v>
      </c>
    </row>
    <row r="380" spans="1:5">
      <c r="A380" s="121">
        <v>44743</v>
      </c>
      <c r="B380" s="120">
        <v>29.53</v>
      </c>
      <c r="C380" s="120">
        <v>29.59</v>
      </c>
      <c r="D380" s="120">
        <v>26.69</v>
      </c>
      <c r="E380" s="120">
        <v>26.7</v>
      </c>
    </row>
    <row r="381" spans="1:5">
      <c r="A381" s="121">
        <v>44746</v>
      </c>
      <c r="B381" s="120">
        <v>27.96</v>
      </c>
      <c r="C381" s="120">
        <v>28.1</v>
      </c>
      <c r="D381" s="120">
        <v>27.46</v>
      </c>
      <c r="E381" s="120">
        <v>27.53</v>
      </c>
    </row>
    <row r="382" spans="1:5">
      <c r="A382" s="121">
        <v>44747</v>
      </c>
      <c r="B382" s="120">
        <v>27.37</v>
      </c>
      <c r="C382" s="120">
        <v>29.82</v>
      </c>
      <c r="D382" s="120">
        <v>27.3</v>
      </c>
      <c r="E382" s="120">
        <v>27.54</v>
      </c>
    </row>
    <row r="383" spans="1:5">
      <c r="A383" s="121">
        <v>44748</v>
      </c>
      <c r="B383" s="120">
        <v>27.84</v>
      </c>
      <c r="C383" s="120">
        <v>28.07</v>
      </c>
      <c r="D383" s="120">
        <v>26.43</v>
      </c>
      <c r="E383" s="120">
        <v>26.73</v>
      </c>
    </row>
    <row r="384" spans="1:5">
      <c r="A384" s="121">
        <v>44749</v>
      </c>
      <c r="B384" s="120">
        <v>26.73</v>
      </c>
      <c r="C384" s="120">
        <v>26.79</v>
      </c>
      <c r="D384" s="120">
        <v>25.66</v>
      </c>
      <c r="E384" s="120">
        <v>26.08</v>
      </c>
    </row>
    <row r="385" spans="1:5">
      <c r="A385" s="121">
        <v>44750</v>
      </c>
      <c r="B385" s="120">
        <v>26.41</v>
      </c>
      <c r="C385" s="120">
        <v>26.61</v>
      </c>
      <c r="D385" s="120">
        <v>24.43</v>
      </c>
      <c r="E385" s="120">
        <v>24.64</v>
      </c>
    </row>
    <row r="386" spans="1:5">
      <c r="A386" s="121">
        <v>44753</v>
      </c>
      <c r="B386" s="120">
        <v>26.42</v>
      </c>
      <c r="C386" s="120">
        <v>26.74</v>
      </c>
      <c r="D386" s="120">
        <v>25.79</v>
      </c>
      <c r="E386" s="120">
        <v>26.17</v>
      </c>
    </row>
    <row r="387" spans="1:5">
      <c r="A387" s="121">
        <v>44754</v>
      </c>
      <c r="B387" s="120">
        <v>27.14</v>
      </c>
      <c r="C387" s="120">
        <v>27.75</v>
      </c>
      <c r="D387" s="120">
        <v>25.82</v>
      </c>
      <c r="E387" s="120">
        <v>27.29</v>
      </c>
    </row>
    <row r="388" spans="1:5">
      <c r="A388" s="121">
        <v>44755</v>
      </c>
      <c r="B388" s="120">
        <v>27.35</v>
      </c>
      <c r="C388" s="120">
        <v>29.06</v>
      </c>
      <c r="D388" s="120">
        <v>26.23</v>
      </c>
      <c r="E388" s="120">
        <v>26.82</v>
      </c>
    </row>
    <row r="389" spans="1:5">
      <c r="A389" s="121">
        <v>44756</v>
      </c>
      <c r="B389" s="120">
        <v>27.47</v>
      </c>
      <c r="C389" s="120">
        <v>28.45</v>
      </c>
      <c r="D389" s="120">
        <v>26.2</v>
      </c>
      <c r="E389" s="120">
        <v>26.4</v>
      </c>
    </row>
    <row r="390" spans="1:5">
      <c r="A390" s="121">
        <v>44757</v>
      </c>
      <c r="B390" s="120">
        <v>26.72</v>
      </c>
      <c r="C390" s="120">
        <v>26.72</v>
      </c>
      <c r="D390" s="120">
        <v>24.13</v>
      </c>
      <c r="E390" s="120">
        <v>24.23</v>
      </c>
    </row>
    <row r="391" spans="1:5">
      <c r="A391" s="121">
        <v>44760</v>
      </c>
      <c r="B391" s="120">
        <v>24.83</v>
      </c>
      <c r="C391" s="120">
        <v>25.91</v>
      </c>
      <c r="D391" s="120">
        <v>24.38</v>
      </c>
      <c r="E391" s="120">
        <v>25.3</v>
      </c>
    </row>
    <row r="392" spans="1:5">
      <c r="A392" s="121">
        <v>44761</v>
      </c>
      <c r="B392" s="120">
        <v>25.12</v>
      </c>
      <c r="C392" s="120">
        <v>25.41</v>
      </c>
      <c r="D392" s="120">
        <v>24.23</v>
      </c>
      <c r="E392" s="120">
        <v>24.5</v>
      </c>
    </row>
    <row r="393" spans="1:5">
      <c r="A393" s="121">
        <v>44762</v>
      </c>
      <c r="B393" s="120">
        <v>24.23</v>
      </c>
      <c r="C393" s="120">
        <v>24.73</v>
      </c>
      <c r="D393" s="120">
        <v>23.4</v>
      </c>
      <c r="E393" s="120">
        <v>23.88</v>
      </c>
    </row>
    <row r="394" spans="1:5">
      <c r="A394" s="121">
        <v>44763</v>
      </c>
      <c r="B394" s="120">
        <v>24.07</v>
      </c>
      <c r="C394" s="120">
        <v>24.67</v>
      </c>
      <c r="D394" s="120">
        <v>22.92</v>
      </c>
      <c r="E394" s="120">
        <v>23.11</v>
      </c>
    </row>
    <row r="395" spans="1:5">
      <c r="A395" s="121">
        <v>44764</v>
      </c>
      <c r="B395" s="120">
        <v>23.3</v>
      </c>
      <c r="C395" s="120">
        <v>23.81</v>
      </c>
      <c r="D395" s="120">
        <v>22.41</v>
      </c>
      <c r="E395" s="120">
        <v>23.03</v>
      </c>
    </row>
    <row r="396" spans="1:5">
      <c r="A396" s="121">
        <v>44767</v>
      </c>
      <c r="B396" s="120">
        <v>24.33</v>
      </c>
      <c r="C396" s="120">
        <v>24.57</v>
      </c>
      <c r="D396" s="120">
        <v>23.19</v>
      </c>
      <c r="E396" s="120">
        <v>23.36</v>
      </c>
    </row>
    <row r="397" spans="1:5">
      <c r="A397" s="121">
        <v>44768</v>
      </c>
      <c r="B397" s="120">
        <v>23.95</v>
      </c>
      <c r="C397" s="120">
        <v>25.31</v>
      </c>
      <c r="D397" s="120">
        <v>23.82</v>
      </c>
      <c r="E397" s="120">
        <v>24.69</v>
      </c>
    </row>
    <row r="398" spans="1:5">
      <c r="A398" s="121">
        <v>44769</v>
      </c>
      <c r="B398" s="120">
        <v>24.27</v>
      </c>
      <c r="C398" s="120">
        <v>24.41</v>
      </c>
      <c r="D398" s="120">
        <v>23.02</v>
      </c>
      <c r="E398" s="120">
        <v>23.24</v>
      </c>
    </row>
    <row r="399" spans="1:5">
      <c r="A399" s="121">
        <v>44770</v>
      </c>
      <c r="B399" s="120">
        <v>23.33</v>
      </c>
      <c r="C399" s="120">
        <v>23.54</v>
      </c>
      <c r="D399" s="120">
        <v>22.22</v>
      </c>
      <c r="E399" s="120">
        <v>22.33</v>
      </c>
    </row>
    <row r="400" spans="1:5">
      <c r="A400" s="121">
        <v>44771</v>
      </c>
      <c r="B400" s="120">
        <v>22.13</v>
      </c>
      <c r="C400" s="120">
        <v>22.16</v>
      </c>
      <c r="D400" s="120">
        <v>21.21</v>
      </c>
      <c r="E400" s="120">
        <v>21.33</v>
      </c>
    </row>
    <row r="401" spans="1:5">
      <c r="A401" s="121">
        <v>44774</v>
      </c>
      <c r="B401" s="120">
        <v>22.41</v>
      </c>
      <c r="C401" s="120">
        <v>23.27</v>
      </c>
      <c r="D401" s="120">
        <v>22.26</v>
      </c>
      <c r="E401" s="120">
        <v>22.84</v>
      </c>
    </row>
    <row r="402" spans="1:5">
      <c r="A402" s="121">
        <v>44775</v>
      </c>
      <c r="B402" s="120">
        <v>24.08</v>
      </c>
      <c r="C402" s="120">
        <v>24.68</v>
      </c>
      <c r="D402" s="120">
        <v>22.67</v>
      </c>
      <c r="E402" s="120">
        <v>23.93</v>
      </c>
    </row>
    <row r="403" spans="1:5">
      <c r="A403" s="121">
        <v>44776</v>
      </c>
      <c r="B403" s="120">
        <v>23.86</v>
      </c>
      <c r="C403" s="120">
        <v>23.92</v>
      </c>
      <c r="D403" s="120">
        <v>21.68</v>
      </c>
      <c r="E403" s="120">
        <v>21.95</v>
      </c>
    </row>
    <row r="404" spans="1:5">
      <c r="A404" s="121">
        <v>44777</v>
      </c>
      <c r="B404" s="120">
        <v>22.06</v>
      </c>
      <c r="C404" s="120">
        <v>22.66</v>
      </c>
      <c r="D404" s="120">
        <v>21.44</v>
      </c>
      <c r="E404" s="120">
        <v>21.44</v>
      </c>
    </row>
    <row r="405" spans="1:5">
      <c r="A405" s="121">
        <v>44778</v>
      </c>
      <c r="B405" s="120">
        <v>21.5</v>
      </c>
      <c r="C405" s="120">
        <v>22.58</v>
      </c>
      <c r="D405" s="120">
        <v>20.76</v>
      </c>
      <c r="E405" s="120">
        <v>21.15</v>
      </c>
    </row>
    <row r="406" spans="1:5">
      <c r="A406" s="121">
        <v>44781</v>
      </c>
      <c r="B406" s="120">
        <v>21.74</v>
      </c>
      <c r="C406" s="120">
        <v>22.01</v>
      </c>
      <c r="D406" s="120">
        <v>20.83</v>
      </c>
      <c r="E406" s="120">
        <v>21.29</v>
      </c>
    </row>
    <row r="407" spans="1:5">
      <c r="A407" s="121">
        <v>44782</v>
      </c>
      <c r="B407" s="120">
        <v>21.41</v>
      </c>
      <c r="C407" s="120">
        <v>22.23</v>
      </c>
      <c r="D407" s="120">
        <v>21.41</v>
      </c>
      <c r="E407" s="120">
        <v>21.77</v>
      </c>
    </row>
    <row r="408" spans="1:5">
      <c r="A408" s="121">
        <v>44783</v>
      </c>
      <c r="B408" s="120">
        <v>22.28</v>
      </c>
      <c r="C408" s="120">
        <v>22.34</v>
      </c>
      <c r="D408" s="120">
        <v>19.54</v>
      </c>
      <c r="E408" s="120">
        <v>19.739999999999998</v>
      </c>
    </row>
    <row r="409" spans="1:5">
      <c r="A409" s="121">
        <v>44784</v>
      </c>
      <c r="B409" s="120">
        <v>19.84</v>
      </c>
      <c r="C409" s="120">
        <v>20.85</v>
      </c>
      <c r="D409" s="120">
        <v>19.71</v>
      </c>
      <c r="E409" s="120">
        <v>20.2</v>
      </c>
    </row>
    <row r="410" spans="1:5">
      <c r="A410" s="121">
        <v>44785</v>
      </c>
      <c r="B410" s="120">
        <v>20.34</v>
      </c>
      <c r="C410" s="120">
        <v>20.350000000000001</v>
      </c>
      <c r="D410" s="120">
        <v>19.12</v>
      </c>
      <c r="E410" s="120">
        <v>19.53</v>
      </c>
    </row>
    <row r="411" spans="1:5">
      <c r="A411" s="121">
        <v>44788</v>
      </c>
      <c r="B411" s="120">
        <v>20.74</v>
      </c>
      <c r="C411" s="120">
        <v>21.16</v>
      </c>
      <c r="D411" s="120">
        <v>19.809999999999999</v>
      </c>
      <c r="E411" s="120">
        <v>19.95</v>
      </c>
    </row>
    <row r="412" spans="1:5">
      <c r="A412" s="121">
        <v>44789</v>
      </c>
      <c r="B412" s="120">
        <v>20.23</v>
      </c>
      <c r="C412" s="120">
        <v>20.39</v>
      </c>
      <c r="D412" s="120">
        <v>19.5</v>
      </c>
      <c r="E412" s="120">
        <v>19.690000000000001</v>
      </c>
    </row>
    <row r="413" spans="1:5">
      <c r="A413" s="121">
        <v>44790</v>
      </c>
      <c r="B413" s="120">
        <v>19.739999999999998</v>
      </c>
      <c r="C413" s="120">
        <v>20.63</v>
      </c>
      <c r="D413" s="120">
        <v>19.41</v>
      </c>
      <c r="E413" s="120">
        <v>19.899999999999999</v>
      </c>
    </row>
    <row r="414" spans="1:5">
      <c r="A414" s="121">
        <v>44791</v>
      </c>
      <c r="B414" s="120">
        <v>20.51</v>
      </c>
      <c r="C414" s="120">
        <v>20.61</v>
      </c>
      <c r="D414" s="120">
        <v>19.43</v>
      </c>
      <c r="E414" s="120">
        <v>19.559999999999999</v>
      </c>
    </row>
    <row r="415" spans="1:5">
      <c r="A415" s="121">
        <v>44792</v>
      </c>
      <c r="B415" s="120">
        <v>20.16</v>
      </c>
      <c r="C415" s="120">
        <v>21.27</v>
      </c>
      <c r="D415" s="120">
        <v>20.079999999999998</v>
      </c>
      <c r="E415" s="120">
        <v>20.6</v>
      </c>
    </row>
    <row r="416" spans="1:5">
      <c r="A416" s="121">
        <v>44795</v>
      </c>
      <c r="B416" s="120">
        <v>22.41</v>
      </c>
      <c r="C416" s="120">
        <v>24.62</v>
      </c>
      <c r="D416" s="120">
        <v>22.39</v>
      </c>
      <c r="E416" s="120">
        <v>23.8</v>
      </c>
    </row>
    <row r="417" spans="1:5">
      <c r="A417" s="121">
        <v>44796</v>
      </c>
      <c r="B417" s="120">
        <v>24.13</v>
      </c>
      <c r="C417" s="120">
        <v>24.21</v>
      </c>
      <c r="D417" s="120">
        <v>23.07</v>
      </c>
      <c r="E417" s="120">
        <v>24.11</v>
      </c>
    </row>
    <row r="418" spans="1:5">
      <c r="A418" s="121">
        <v>44797</v>
      </c>
      <c r="B418" s="120">
        <v>24.37</v>
      </c>
      <c r="C418" s="120">
        <v>24.86</v>
      </c>
      <c r="D418" s="120">
        <v>22.73</v>
      </c>
      <c r="E418" s="120">
        <v>22.82</v>
      </c>
    </row>
    <row r="419" spans="1:5">
      <c r="A419" s="121">
        <v>44798</v>
      </c>
      <c r="B419" s="120">
        <v>22.41</v>
      </c>
      <c r="C419" s="120">
        <v>23.13</v>
      </c>
      <c r="D419" s="120">
        <v>21.77</v>
      </c>
      <c r="E419" s="120">
        <v>21.78</v>
      </c>
    </row>
    <row r="420" spans="1:5">
      <c r="A420" s="121">
        <v>44799</v>
      </c>
      <c r="B420" s="120">
        <v>22.07</v>
      </c>
      <c r="C420" s="120">
        <v>25.9</v>
      </c>
      <c r="D420" s="120">
        <v>21.67</v>
      </c>
      <c r="E420" s="120">
        <v>25.56</v>
      </c>
    </row>
    <row r="421" spans="1:5">
      <c r="A421" s="121">
        <v>44802</v>
      </c>
      <c r="B421" s="120">
        <v>26.86</v>
      </c>
      <c r="C421" s="120">
        <v>27.67</v>
      </c>
      <c r="D421" s="120">
        <v>25.47</v>
      </c>
      <c r="E421" s="120">
        <v>26.21</v>
      </c>
    </row>
    <row r="422" spans="1:5">
      <c r="A422" s="121">
        <v>44803</v>
      </c>
      <c r="B422" s="120">
        <v>25.75</v>
      </c>
      <c r="C422" s="120">
        <v>27.69</v>
      </c>
      <c r="D422" s="120">
        <v>25.13</v>
      </c>
      <c r="E422" s="120">
        <v>26.21</v>
      </c>
    </row>
    <row r="423" spans="1:5">
      <c r="A423" s="121">
        <v>44804</v>
      </c>
      <c r="B423" s="120">
        <v>25.86</v>
      </c>
      <c r="C423" s="120">
        <v>26.62</v>
      </c>
      <c r="D423" s="120">
        <v>25.31</v>
      </c>
      <c r="E423" s="120">
        <v>25.87</v>
      </c>
    </row>
    <row r="424" spans="1:5">
      <c r="A424" s="121">
        <v>44805</v>
      </c>
      <c r="B424" s="120">
        <v>26.88</v>
      </c>
      <c r="C424" s="120">
        <v>27.45</v>
      </c>
      <c r="D424" s="120">
        <v>25.25</v>
      </c>
      <c r="E424" s="120">
        <v>25.56</v>
      </c>
    </row>
    <row r="425" spans="1:5">
      <c r="A425" s="121">
        <v>44806</v>
      </c>
      <c r="B425" s="120">
        <v>25.51</v>
      </c>
      <c r="C425" s="120">
        <v>26.28</v>
      </c>
      <c r="D425" s="120">
        <v>23.19</v>
      </c>
      <c r="E425" s="120">
        <v>25.47</v>
      </c>
    </row>
    <row r="426" spans="1:5">
      <c r="A426" s="121">
        <v>44809</v>
      </c>
      <c r="B426" s="120">
        <v>26.51</v>
      </c>
      <c r="C426" s="120">
        <v>26.85</v>
      </c>
      <c r="D426" s="120">
        <v>25.84</v>
      </c>
      <c r="E426" s="120">
        <v>25.99</v>
      </c>
    </row>
    <row r="427" spans="1:5">
      <c r="A427" s="121">
        <v>44810</v>
      </c>
      <c r="B427" s="120">
        <v>25.46</v>
      </c>
      <c r="C427" s="120">
        <v>27.8</v>
      </c>
      <c r="D427" s="120">
        <v>25.33</v>
      </c>
      <c r="E427" s="120">
        <v>26.91</v>
      </c>
    </row>
    <row r="428" spans="1:5">
      <c r="A428" s="121">
        <v>44811</v>
      </c>
      <c r="B428" s="120">
        <v>26.93</v>
      </c>
      <c r="C428" s="120">
        <v>27.15</v>
      </c>
      <c r="D428" s="120">
        <v>24.54</v>
      </c>
      <c r="E428" s="120">
        <v>24.64</v>
      </c>
    </row>
    <row r="429" spans="1:5">
      <c r="A429" s="121">
        <v>44812</v>
      </c>
      <c r="B429" s="120">
        <v>24.7</v>
      </c>
      <c r="C429" s="120">
        <v>25.9</v>
      </c>
      <c r="D429" s="120">
        <v>23.56</v>
      </c>
      <c r="E429" s="120">
        <v>23.61</v>
      </c>
    </row>
    <row r="430" spans="1:5">
      <c r="A430" s="121">
        <v>44813</v>
      </c>
      <c r="B430" s="120">
        <v>23.49</v>
      </c>
      <c r="C430" s="120">
        <v>23.57</v>
      </c>
      <c r="D430" s="120">
        <v>22.64</v>
      </c>
      <c r="E430" s="120">
        <v>22.79</v>
      </c>
    </row>
    <row r="431" spans="1:5">
      <c r="A431" s="121">
        <v>44816</v>
      </c>
      <c r="B431" s="120">
        <v>23.58</v>
      </c>
      <c r="C431" s="120">
        <v>24.23</v>
      </c>
      <c r="D431" s="120">
        <v>23.16</v>
      </c>
      <c r="E431" s="120">
        <v>23.87</v>
      </c>
    </row>
    <row r="432" spans="1:5">
      <c r="A432" s="121">
        <v>44817</v>
      </c>
      <c r="B432" s="120">
        <v>23.67</v>
      </c>
      <c r="C432" s="120">
        <v>28.15</v>
      </c>
      <c r="D432" s="120">
        <v>23.53</v>
      </c>
      <c r="E432" s="120">
        <v>27.27</v>
      </c>
    </row>
    <row r="433" spans="1:5">
      <c r="A433" s="121">
        <v>44818</v>
      </c>
      <c r="B433" s="120">
        <v>26.73</v>
      </c>
      <c r="C433" s="120">
        <v>27.56</v>
      </c>
      <c r="D433" s="120">
        <v>26.16</v>
      </c>
      <c r="E433" s="120">
        <v>26.16</v>
      </c>
    </row>
    <row r="434" spans="1:5">
      <c r="A434" s="121">
        <v>44819</v>
      </c>
      <c r="B434" s="120">
        <v>26.1</v>
      </c>
      <c r="C434" s="120">
        <v>26.93</v>
      </c>
      <c r="D434" s="120">
        <v>25.42</v>
      </c>
      <c r="E434" s="120">
        <v>26.27</v>
      </c>
    </row>
    <row r="435" spans="1:5">
      <c r="A435" s="121">
        <v>44820</v>
      </c>
      <c r="B435" s="120">
        <v>27.47</v>
      </c>
      <c r="C435" s="120">
        <v>28.45</v>
      </c>
      <c r="D435" s="120">
        <v>26.14</v>
      </c>
      <c r="E435" s="120">
        <v>26.3</v>
      </c>
    </row>
    <row r="436" spans="1:5">
      <c r="A436" s="121">
        <v>44823</v>
      </c>
      <c r="B436" s="120">
        <v>27.69</v>
      </c>
      <c r="C436" s="120">
        <v>27.95</v>
      </c>
      <c r="D436" s="120">
        <v>25.56</v>
      </c>
      <c r="E436" s="120">
        <v>25.76</v>
      </c>
    </row>
    <row r="437" spans="1:5">
      <c r="A437" s="121">
        <v>44824</v>
      </c>
      <c r="B437" s="120">
        <v>25.65</v>
      </c>
      <c r="C437" s="120">
        <v>27.81</v>
      </c>
      <c r="D437" s="120">
        <v>25.61</v>
      </c>
      <c r="E437" s="120">
        <v>27.16</v>
      </c>
    </row>
    <row r="438" spans="1:5">
      <c r="A438" s="121">
        <v>44825</v>
      </c>
      <c r="B438" s="120">
        <v>28.03</v>
      </c>
      <c r="C438" s="120">
        <v>30.18</v>
      </c>
      <c r="D438" s="120">
        <v>25.55</v>
      </c>
      <c r="E438" s="120">
        <v>27.99</v>
      </c>
    </row>
    <row r="439" spans="1:5">
      <c r="A439" s="121">
        <v>44826</v>
      </c>
      <c r="B439" s="120">
        <v>28.16</v>
      </c>
      <c r="C439" s="120">
        <v>28.38</v>
      </c>
      <c r="D439" s="120">
        <v>26.71</v>
      </c>
      <c r="E439" s="120">
        <v>27.35</v>
      </c>
    </row>
    <row r="440" spans="1:5">
      <c r="A440" s="121">
        <v>44827</v>
      </c>
      <c r="B440" s="120">
        <v>27.68</v>
      </c>
      <c r="C440" s="120">
        <v>32.31</v>
      </c>
      <c r="D440" s="120">
        <v>27.58</v>
      </c>
      <c r="E440" s="120">
        <v>29.92</v>
      </c>
    </row>
    <row r="441" spans="1:5">
      <c r="A441" s="121">
        <v>44830</v>
      </c>
      <c r="B441" s="120">
        <v>31.74</v>
      </c>
      <c r="C441" s="120">
        <v>32.880000000000003</v>
      </c>
      <c r="D441" s="120">
        <v>29.83</v>
      </c>
      <c r="E441" s="120">
        <v>32.26</v>
      </c>
    </row>
    <row r="442" spans="1:5">
      <c r="A442" s="121">
        <v>44831</v>
      </c>
      <c r="B442" s="120">
        <v>31.2</v>
      </c>
      <c r="C442" s="120">
        <v>34.14</v>
      </c>
      <c r="D442" s="120">
        <v>30.3</v>
      </c>
      <c r="E442" s="120">
        <v>32.6</v>
      </c>
    </row>
    <row r="443" spans="1:5">
      <c r="A443" s="121">
        <v>44832</v>
      </c>
      <c r="B443" s="120">
        <v>34.5</v>
      </c>
      <c r="C443" s="120">
        <v>34.880000000000003</v>
      </c>
      <c r="D443" s="120">
        <v>30.03</v>
      </c>
      <c r="E443" s="120">
        <v>30.18</v>
      </c>
    </row>
    <row r="444" spans="1:5">
      <c r="A444" s="121">
        <v>44833</v>
      </c>
      <c r="B444" s="120">
        <v>31.67</v>
      </c>
      <c r="C444" s="120">
        <v>33.46</v>
      </c>
      <c r="D444" s="120">
        <v>31.16</v>
      </c>
      <c r="E444" s="120">
        <v>31.84</v>
      </c>
    </row>
    <row r="445" spans="1:5">
      <c r="A445" s="121">
        <v>44834</v>
      </c>
      <c r="B445" s="120">
        <v>31.61</v>
      </c>
      <c r="C445" s="120">
        <v>33.25</v>
      </c>
      <c r="D445" s="120">
        <v>29.39</v>
      </c>
      <c r="E445" s="120">
        <v>31.62</v>
      </c>
    </row>
    <row r="446" spans="1:5">
      <c r="A446" s="121">
        <v>44837</v>
      </c>
      <c r="B446" s="120">
        <v>33</v>
      </c>
      <c r="C446" s="120">
        <v>33.06</v>
      </c>
      <c r="D446" s="120">
        <v>29.63</v>
      </c>
      <c r="E446" s="120">
        <v>30.1</v>
      </c>
    </row>
    <row r="447" spans="1:5">
      <c r="A447" s="121">
        <v>44838</v>
      </c>
      <c r="B447" s="120">
        <v>29.52</v>
      </c>
      <c r="C447" s="120">
        <v>29.62</v>
      </c>
      <c r="D447" s="120">
        <v>28.56</v>
      </c>
      <c r="E447" s="120">
        <v>29.07</v>
      </c>
    </row>
    <row r="448" spans="1:5">
      <c r="A448" s="121">
        <v>44839</v>
      </c>
      <c r="B448" s="120">
        <v>29.36</v>
      </c>
      <c r="C448" s="120">
        <v>30.11</v>
      </c>
      <c r="D448" s="120">
        <v>28.5</v>
      </c>
      <c r="E448" s="120">
        <v>28.55</v>
      </c>
    </row>
    <row r="449" spans="1:5">
      <c r="A449" s="121">
        <v>44840</v>
      </c>
      <c r="B449" s="120">
        <v>28.6</v>
      </c>
      <c r="C449" s="120">
        <v>30.74</v>
      </c>
      <c r="D449" s="120">
        <v>28.56</v>
      </c>
      <c r="E449" s="120">
        <v>30.52</v>
      </c>
    </row>
    <row r="450" spans="1:5">
      <c r="A450" s="121">
        <v>44841</v>
      </c>
      <c r="B450" s="120">
        <v>30.37</v>
      </c>
      <c r="C450" s="120">
        <v>32.020000000000003</v>
      </c>
      <c r="D450" s="120">
        <v>29.88</v>
      </c>
      <c r="E450" s="120">
        <v>31.36</v>
      </c>
    </row>
    <row r="451" spans="1:5">
      <c r="A451" s="121">
        <v>44844</v>
      </c>
      <c r="B451" s="120">
        <v>32.93</v>
      </c>
      <c r="C451" s="120">
        <v>33.99</v>
      </c>
      <c r="D451" s="120">
        <v>32.049999999999997</v>
      </c>
      <c r="E451" s="120">
        <v>32.450000000000003</v>
      </c>
    </row>
    <row r="452" spans="1:5">
      <c r="A452" s="121">
        <v>44845</v>
      </c>
      <c r="B452" s="120">
        <v>33.56</v>
      </c>
      <c r="C452" s="120">
        <v>34.43</v>
      </c>
      <c r="D452" s="120">
        <v>32.450000000000003</v>
      </c>
      <c r="E452" s="120">
        <v>33.630000000000003</v>
      </c>
    </row>
    <row r="453" spans="1:5">
      <c r="A453" s="121">
        <v>44846</v>
      </c>
      <c r="B453" s="120">
        <v>33.54</v>
      </c>
      <c r="C453" s="120">
        <v>34.53</v>
      </c>
      <c r="D453" s="120">
        <v>33.11</v>
      </c>
      <c r="E453" s="120">
        <v>33.57</v>
      </c>
    </row>
    <row r="454" spans="1:5">
      <c r="A454" s="121">
        <v>44847</v>
      </c>
      <c r="B454" s="120">
        <v>33.6</v>
      </c>
      <c r="C454" s="120">
        <v>33.869999999999997</v>
      </c>
      <c r="D454" s="120">
        <v>31.63</v>
      </c>
      <c r="E454" s="120">
        <v>31.94</v>
      </c>
    </row>
    <row r="455" spans="1:5">
      <c r="A455" s="121">
        <v>44848</v>
      </c>
      <c r="B455" s="120">
        <v>31.89</v>
      </c>
      <c r="C455" s="120">
        <v>32.979999999999997</v>
      </c>
      <c r="D455" s="120">
        <v>31.14</v>
      </c>
      <c r="E455" s="120">
        <v>32.020000000000003</v>
      </c>
    </row>
    <row r="456" spans="1:5">
      <c r="A456" s="121">
        <v>44851</v>
      </c>
      <c r="B456" s="120">
        <v>32.270000000000003</v>
      </c>
      <c r="C456" s="120">
        <v>32.590000000000003</v>
      </c>
      <c r="D456" s="120">
        <v>30.7</v>
      </c>
      <c r="E456" s="120">
        <v>31.37</v>
      </c>
    </row>
    <row r="457" spans="1:5">
      <c r="A457" s="121">
        <v>44852</v>
      </c>
      <c r="B457" s="120">
        <v>31.1</v>
      </c>
      <c r="C457" s="120">
        <v>31.93</v>
      </c>
      <c r="D457" s="120">
        <v>30.42</v>
      </c>
      <c r="E457" s="120">
        <v>30.5</v>
      </c>
    </row>
    <row r="458" spans="1:5">
      <c r="A458" s="121">
        <v>44853</v>
      </c>
      <c r="B458" s="120">
        <v>30.94</v>
      </c>
      <c r="C458" s="120">
        <v>31.9</v>
      </c>
      <c r="D458" s="120">
        <v>30.76</v>
      </c>
      <c r="E458" s="120">
        <v>30.76</v>
      </c>
    </row>
    <row r="459" spans="1:5">
      <c r="A459" s="121">
        <v>44854</v>
      </c>
      <c r="B459" s="120">
        <v>31.3</v>
      </c>
      <c r="C459" s="120">
        <v>31.32</v>
      </c>
      <c r="D459" s="120">
        <v>29.76</v>
      </c>
      <c r="E459" s="120">
        <v>29.98</v>
      </c>
    </row>
    <row r="460" spans="1:5">
      <c r="A460" s="121">
        <v>44855</v>
      </c>
      <c r="B460" s="120">
        <v>30.21</v>
      </c>
      <c r="C460" s="120">
        <v>30.44</v>
      </c>
      <c r="D460" s="120">
        <v>29.24</v>
      </c>
      <c r="E460" s="120">
        <v>29.69</v>
      </c>
    </row>
    <row r="461" spans="1:5">
      <c r="A461" s="121">
        <v>44858</v>
      </c>
      <c r="B461" s="120">
        <v>30.65</v>
      </c>
      <c r="C461" s="120">
        <v>30.95</v>
      </c>
      <c r="D461" s="120">
        <v>29.78</v>
      </c>
      <c r="E461" s="120">
        <v>29.85</v>
      </c>
    </row>
    <row r="462" spans="1:5">
      <c r="A462" s="121">
        <v>44859</v>
      </c>
      <c r="B462" s="120">
        <v>29.8</v>
      </c>
      <c r="C462" s="120">
        <v>30</v>
      </c>
      <c r="D462" s="120">
        <v>28.22</v>
      </c>
      <c r="E462" s="120">
        <v>28.46</v>
      </c>
    </row>
    <row r="463" spans="1:5">
      <c r="A463" s="121">
        <v>44860</v>
      </c>
      <c r="B463" s="120">
        <v>28.44</v>
      </c>
      <c r="C463" s="120">
        <v>28.52</v>
      </c>
      <c r="D463" s="120">
        <v>27.27</v>
      </c>
      <c r="E463" s="120">
        <v>27.28</v>
      </c>
    </row>
    <row r="464" spans="1:5">
      <c r="A464" s="121">
        <v>44861</v>
      </c>
      <c r="B464" s="120">
        <v>27.51</v>
      </c>
      <c r="C464" s="120">
        <v>27.67</v>
      </c>
      <c r="D464" s="120">
        <v>26.94</v>
      </c>
      <c r="E464" s="120">
        <v>27.39</v>
      </c>
    </row>
    <row r="465" spans="1:5">
      <c r="A465" s="121">
        <v>44862</v>
      </c>
      <c r="B465" s="120">
        <v>27.43</v>
      </c>
      <c r="C465" s="120">
        <v>27.59</v>
      </c>
      <c r="D465" s="120">
        <v>25.75</v>
      </c>
      <c r="E465" s="120">
        <v>25.75</v>
      </c>
    </row>
    <row r="466" spans="1:5">
      <c r="A466" s="121">
        <v>44865</v>
      </c>
      <c r="B466" s="120">
        <v>26.91</v>
      </c>
      <c r="C466" s="120">
        <v>27.07</v>
      </c>
      <c r="D466" s="120">
        <v>25.84</v>
      </c>
      <c r="E466" s="120">
        <v>25.88</v>
      </c>
    </row>
    <row r="467" spans="1:5">
      <c r="A467" s="121">
        <v>44866</v>
      </c>
      <c r="B467" s="120">
        <v>25.96</v>
      </c>
      <c r="C467" s="120">
        <v>26.35</v>
      </c>
      <c r="D467" s="120">
        <v>25.66</v>
      </c>
      <c r="E467" s="120">
        <v>25.81</v>
      </c>
    </row>
    <row r="468" spans="1:5">
      <c r="A468" s="121">
        <v>44867</v>
      </c>
      <c r="B468" s="120">
        <v>26.04</v>
      </c>
      <c r="C468" s="120">
        <v>26.62</v>
      </c>
      <c r="D468" s="120">
        <v>25.39</v>
      </c>
      <c r="E468" s="120">
        <v>25.86</v>
      </c>
    </row>
    <row r="469" spans="1:5">
      <c r="A469" s="121">
        <v>44868</v>
      </c>
      <c r="B469" s="120">
        <v>25.98</v>
      </c>
      <c r="C469" s="120">
        <v>26.87</v>
      </c>
      <c r="D469" s="120">
        <v>25.1</v>
      </c>
      <c r="E469" s="120">
        <v>25.3</v>
      </c>
    </row>
    <row r="470" spans="1:5">
      <c r="A470" s="121">
        <v>44869</v>
      </c>
      <c r="B470" s="120">
        <v>25.63</v>
      </c>
      <c r="C470" s="120">
        <v>25.71</v>
      </c>
      <c r="D470" s="120">
        <v>24</v>
      </c>
      <c r="E470" s="120">
        <v>24.55</v>
      </c>
    </row>
    <row r="471" spans="1:5">
      <c r="A471" s="121">
        <v>44872</v>
      </c>
      <c r="B471" s="120">
        <v>25.67</v>
      </c>
      <c r="C471" s="120">
        <v>25.67</v>
      </c>
      <c r="D471" s="120">
        <v>24.34</v>
      </c>
      <c r="E471" s="120">
        <v>24.35</v>
      </c>
    </row>
    <row r="472" spans="1:5">
      <c r="A472" s="121">
        <v>44873</v>
      </c>
      <c r="B472" s="120">
        <v>24.71</v>
      </c>
      <c r="C472" s="120">
        <v>26.16</v>
      </c>
      <c r="D472" s="120">
        <v>24.24</v>
      </c>
      <c r="E472" s="120">
        <v>25.54</v>
      </c>
    </row>
    <row r="473" spans="1:5">
      <c r="A473" s="121">
        <v>44874</v>
      </c>
      <c r="B473" s="120">
        <v>25.34</v>
      </c>
      <c r="C473" s="120">
        <v>26.35</v>
      </c>
      <c r="D473" s="120">
        <v>25.02</v>
      </c>
      <c r="E473" s="120">
        <v>26.09</v>
      </c>
    </row>
    <row r="474" spans="1:5">
      <c r="A474" s="121">
        <v>44875</v>
      </c>
      <c r="B474" s="120">
        <v>26.51</v>
      </c>
      <c r="C474" s="120">
        <v>26.59</v>
      </c>
      <c r="D474" s="120">
        <v>22.84</v>
      </c>
      <c r="E474" s="120">
        <v>23.53</v>
      </c>
    </row>
    <row r="475" spans="1:5">
      <c r="A475" s="121">
        <v>44876</v>
      </c>
      <c r="B475" s="120">
        <v>23.89</v>
      </c>
      <c r="C475" s="120">
        <v>23.91</v>
      </c>
      <c r="D475" s="120">
        <v>22.37</v>
      </c>
      <c r="E475" s="120">
        <v>22.52</v>
      </c>
    </row>
    <row r="476" spans="1:5">
      <c r="A476" s="121">
        <v>44879</v>
      </c>
      <c r="B476" s="120">
        <v>23.99</v>
      </c>
      <c r="C476" s="120">
        <v>24.33</v>
      </c>
      <c r="D476" s="120">
        <v>22.86</v>
      </c>
      <c r="E476" s="120">
        <v>23.73</v>
      </c>
    </row>
    <row r="477" spans="1:5">
      <c r="A477" s="121">
        <v>44880</v>
      </c>
      <c r="B477" s="120">
        <v>23.77</v>
      </c>
      <c r="C477" s="120">
        <v>26.22</v>
      </c>
      <c r="D477" s="120">
        <v>23.18</v>
      </c>
      <c r="E477" s="120">
        <v>24.54</v>
      </c>
    </row>
    <row r="478" spans="1:5">
      <c r="A478" s="121">
        <v>44881</v>
      </c>
      <c r="B478" s="120">
        <v>24.29</v>
      </c>
      <c r="C478" s="120">
        <v>24.72</v>
      </c>
      <c r="D478" s="120">
        <v>23.99</v>
      </c>
      <c r="E478" s="120">
        <v>24.11</v>
      </c>
    </row>
    <row r="479" spans="1:5">
      <c r="A479" s="121">
        <v>44882</v>
      </c>
      <c r="B479" s="120">
        <v>24.05</v>
      </c>
      <c r="C479" s="120">
        <v>25.18</v>
      </c>
      <c r="D479" s="120">
        <v>23.81</v>
      </c>
      <c r="E479" s="120">
        <v>23.93</v>
      </c>
    </row>
    <row r="480" spans="1:5">
      <c r="A480" s="121">
        <v>44883</v>
      </c>
      <c r="B480" s="120">
        <v>24.03</v>
      </c>
      <c r="C480" s="120">
        <v>24.12</v>
      </c>
      <c r="D480" s="120">
        <v>22.98</v>
      </c>
      <c r="E480" s="120">
        <v>23.12</v>
      </c>
    </row>
    <row r="481" spans="1:5">
      <c r="A481" s="121">
        <v>44886</v>
      </c>
      <c r="B481" s="120">
        <v>24.05</v>
      </c>
      <c r="C481" s="120">
        <v>24.12</v>
      </c>
      <c r="D481" s="120">
        <v>22.3</v>
      </c>
      <c r="E481" s="120">
        <v>22.36</v>
      </c>
    </row>
    <row r="482" spans="1:5">
      <c r="A482" s="121">
        <v>44887</v>
      </c>
      <c r="B482" s="120">
        <v>22.59</v>
      </c>
      <c r="C482" s="120">
        <v>22.71</v>
      </c>
      <c r="D482" s="120">
        <v>21.28</v>
      </c>
      <c r="E482" s="120">
        <v>21.29</v>
      </c>
    </row>
    <row r="483" spans="1:5">
      <c r="A483" s="121">
        <v>44888</v>
      </c>
      <c r="B483" s="120">
        <v>21.49</v>
      </c>
      <c r="C483" s="120">
        <v>21.78</v>
      </c>
      <c r="D483" s="120">
        <v>20.32</v>
      </c>
      <c r="E483" s="120">
        <v>20.350000000000001</v>
      </c>
    </row>
    <row r="484" spans="1:5">
      <c r="A484" s="121">
        <v>44889</v>
      </c>
      <c r="B484" s="120">
        <v>20.5</v>
      </c>
      <c r="C484" s="120">
        <v>20.54</v>
      </c>
      <c r="D484" s="120">
        <v>20.309999999999999</v>
      </c>
      <c r="E484" s="120">
        <v>20.420000000000002</v>
      </c>
    </row>
    <row r="485" spans="1:5">
      <c r="A485" s="121">
        <v>44890</v>
      </c>
      <c r="B485" s="120">
        <v>20.61</v>
      </c>
      <c r="C485" s="120">
        <v>21.11</v>
      </c>
      <c r="D485" s="120">
        <v>20.46</v>
      </c>
      <c r="E485" s="120">
        <v>20.5</v>
      </c>
    </row>
    <row r="486" spans="1:5">
      <c r="A486" s="121">
        <v>44893</v>
      </c>
      <c r="B486" s="120">
        <v>22.09</v>
      </c>
      <c r="C486" s="120">
        <v>22.5</v>
      </c>
      <c r="D486" s="120">
        <v>21.65</v>
      </c>
      <c r="E486" s="120">
        <v>22.21</v>
      </c>
    </row>
    <row r="487" spans="1:5">
      <c r="A487" s="121">
        <v>44894</v>
      </c>
      <c r="B487" s="120">
        <v>22.09</v>
      </c>
      <c r="C487" s="120">
        <v>22.57</v>
      </c>
      <c r="D487" s="120">
        <v>21.83</v>
      </c>
      <c r="E487" s="120">
        <v>21.89</v>
      </c>
    </row>
    <row r="488" spans="1:5">
      <c r="A488" s="121">
        <v>44895</v>
      </c>
      <c r="B488" s="120">
        <v>21.7</v>
      </c>
      <c r="C488" s="120">
        <v>22.63</v>
      </c>
      <c r="D488" s="120">
        <v>20.309999999999999</v>
      </c>
      <c r="E488" s="120">
        <v>20.58</v>
      </c>
    </row>
    <row r="489" spans="1:5">
      <c r="A489" s="121">
        <v>44896</v>
      </c>
      <c r="B489" s="120">
        <v>20.83</v>
      </c>
      <c r="C489" s="120">
        <v>21.06</v>
      </c>
      <c r="D489" s="120">
        <v>19.8</v>
      </c>
      <c r="E489" s="120">
        <v>19.84</v>
      </c>
    </row>
    <row r="490" spans="1:5">
      <c r="A490" s="121">
        <v>44897</v>
      </c>
      <c r="B490" s="120">
        <v>20.420000000000002</v>
      </c>
      <c r="C490" s="120">
        <v>20.96</v>
      </c>
      <c r="D490" s="120">
        <v>18.95</v>
      </c>
      <c r="E490" s="120">
        <v>19.059999999999999</v>
      </c>
    </row>
    <row r="491" spans="1:5">
      <c r="A491" s="121">
        <v>44900</v>
      </c>
      <c r="B491" s="120">
        <v>20.3</v>
      </c>
      <c r="C491" s="120">
        <v>21.29</v>
      </c>
      <c r="D491" s="120">
        <v>19.78</v>
      </c>
      <c r="E491" s="120">
        <v>20.75</v>
      </c>
    </row>
    <row r="492" spans="1:5">
      <c r="A492" s="121">
        <v>44901</v>
      </c>
      <c r="B492" s="120">
        <v>20.69</v>
      </c>
      <c r="C492" s="120">
        <v>22.6</v>
      </c>
      <c r="D492" s="120">
        <v>20.38</v>
      </c>
      <c r="E492" s="120">
        <v>22.17</v>
      </c>
    </row>
    <row r="493" spans="1:5">
      <c r="A493" s="121">
        <v>44902</v>
      </c>
      <c r="B493" s="120">
        <v>22.32</v>
      </c>
      <c r="C493" s="120">
        <v>23.01</v>
      </c>
      <c r="D493" s="120">
        <v>22.18</v>
      </c>
      <c r="E493" s="120">
        <v>22.68</v>
      </c>
    </row>
    <row r="494" spans="1:5">
      <c r="A494" s="121">
        <v>44903</v>
      </c>
      <c r="B494" s="120">
        <v>22.81</v>
      </c>
      <c r="C494" s="120">
        <v>23.28</v>
      </c>
      <c r="D494" s="120">
        <v>22.06</v>
      </c>
      <c r="E494" s="120">
        <v>22.29</v>
      </c>
    </row>
    <row r="495" spans="1:5">
      <c r="A495" s="121">
        <v>44904</v>
      </c>
      <c r="B495" s="120">
        <v>22.55</v>
      </c>
      <c r="C495" s="120">
        <v>23.21</v>
      </c>
      <c r="D495" s="120">
        <v>22.18</v>
      </c>
      <c r="E495" s="120">
        <v>22.83</v>
      </c>
    </row>
    <row r="496" spans="1:5">
      <c r="A496" s="121">
        <v>44907</v>
      </c>
      <c r="B496" s="120">
        <v>24.4</v>
      </c>
      <c r="C496" s="120">
        <v>25.05</v>
      </c>
      <c r="D496" s="120">
        <v>24.18</v>
      </c>
      <c r="E496" s="120">
        <v>25</v>
      </c>
    </row>
    <row r="497" spans="1:6">
      <c r="A497" s="121">
        <v>44908</v>
      </c>
      <c r="B497" s="120">
        <v>25.24</v>
      </c>
      <c r="C497" s="120">
        <v>25.84</v>
      </c>
      <c r="D497" s="120">
        <v>21.46</v>
      </c>
      <c r="E497" s="120">
        <v>22.55</v>
      </c>
    </row>
    <row r="498" spans="1:6">
      <c r="A498" s="121">
        <v>44909</v>
      </c>
      <c r="B498" s="120">
        <v>22.83</v>
      </c>
      <c r="C498" s="120">
        <v>23.47</v>
      </c>
      <c r="D498" s="120">
        <v>21.07</v>
      </c>
      <c r="E498" s="120">
        <v>21.14</v>
      </c>
    </row>
    <row r="499" spans="1:6">
      <c r="A499" s="121">
        <v>44910</v>
      </c>
      <c r="B499" s="120">
        <v>21.52</v>
      </c>
      <c r="C499" s="120">
        <v>23.67</v>
      </c>
      <c r="D499" s="120">
        <v>21.25</v>
      </c>
      <c r="E499" s="120">
        <v>22.83</v>
      </c>
    </row>
    <row r="500" spans="1:6">
      <c r="A500" s="121">
        <v>44911</v>
      </c>
      <c r="B500" s="120">
        <v>23.26</v>
      </c>
      <c r="C500" s="120">
        <v>23.83</v>
      </c>
      <c r="D500" s="120">
        <v>22.09</v>
      </c>
      <c r="E500" s="120">
        <v>22.62</v>
      </c>
    </row>
    <row r="501" spans="1:6">
      <c r="A501" s="121">
        <v>44914</v>
      </c>
      <c r="B501" s="120">
        <v>22.63</v>
      </c>
      <c r="C501" s="120">
        <v>22.86</v>
      </c>
      <c r="D501" s="120">
        <v>21.61</v>
      </c>
      <c r="E501" s="120">
        <v>22.42</v>
      </c>
    </row>
    <row r="502" spans="1:6">
      <c r="A502" s="121">
        <v>44915</v>
      </c>
      <c r="B502" s="120">
        <v>23.17</v>
      </c>
      <c r="C502" s="120">
        <v>23.39</v>
      </c>
      <c r="D502" s="120">
        <v>21.35</v>
      </c>
      <c r="E502" s="120">
        <v>21.48</v>
      </c>
    </row>
    <row r="503" spans="1:6">
      <c r="A503" s="121">
        <v>44916</v>
      </c>
      <c r="B503" s="120">
        <v>21.25</v>
      </c>
      <c r="C503" s="120">
        <v>21.29</v>
      </c>
      <c r="D503" s="120">
        <v>19.940000000000001</v>
      </c>
      <c r="E503" s="120">
        <v>20.07</v>
      </c>
    </row>
    <row r="504" spans="1:6">
      <c r="A504" s="121">
        <v>44917</v>
      </c>
      <c r="B504" s="120">
        <v>20.079999999999998</v>
      </c>
      <c r="C504" s="120">
        <v>24.3</v>
      </c>
      <c r="D504" s="120">
        <v>20.010000000000002</v>
      </c>
      <c r="E504" s="120">
        <v>21.97</v>
      </c>
    </row>
    <row r="505" spans="1:6">
      <c r="A505" s="121">
        <v>44918</v>
      </c>
      <c r="B505" s="120">
        <v>22.17</v>
      </c>
      <c r="C505" s="120">
        <v>22.64</v>
      </c>
      <c r="D505" s="120">
        <v>20.78</v>
      </c>
      <c r="E505" s="120">
        <v>20.87</v>
      </c>
    </row>
    <row r="506" spans="1:6">
      <c r="A506" s="121">
        <v>44922</v>
      </c>
      <c r="B506" s="120">
        <v>21.67</v>
      </c>
      <c r="C506" s="120">
        <v>22.8</v>
      </c>
      <c r="D506" s="120">
        <v>21.59</v>
      </c>
      <c r="E506" s="120">
        <v>21.65</v>
      </c>
    </row>
    <row r="507" spans="1:6">
      <c r="A507" s="121">
        <v>44923</v>
      </c>
      <c r="B507" s="120">
        <v>21.47</v>
      </c>
      <c r="C507" s="120">
        <v>22.26</v>
      </c>
      <c r="D507" s="120">
        <v>20.96</v>
      </c>
      <c r="E507" s="120">
        <v>22.14</v>
      </c>
    </row>
    <row r="508" spans="1:6">
      <c r="A508" s="121">
        <v>44924</v>
      </c>
      <c r="B508" s="120">
        <v>22.25</v>
      </c>
      <c r="C508" s="120">
        <v>22.31</v>
      </c>
      <c r="D508" s="120">
        <v>21.36</v>
      </c>
      <c r="E508" s="120">
        <v>21.44</v>
      </c>
    </row>
    <row r="509" spans="1:6">
      <c r="A509" s="121">
        <v>44925</v>
      </c>
      <c r="B509" s="120">
        <v>21.83</v>
      </c>
      <c r="C509" s="120">
        <v>22.4</v>
      </c>
      <c r="D509" s="120">
        <v>21.59</v>
      </c>
      <c r="E509" s="120">
        <v>21.67</v>
      </c>
      <c r="F509" s="120">
        <f>AVERAGE(E254:E509)</f>
        <v>25.637148437500009</v>
      </c>
    </row>
    <row r="510" spans="1:6">
      <c r="A510" s="121">
        <v>44929</v>
      </c>
      <c r="B510" s="120">
        <v>23.09</v>
      </c>
      <c r="C510" s="120">
        <v>23.76</v>
      </c>
      <c r="D510" s="120">
        <v>22.73</v>
      </c>
      <c r="E510" s="120">
        <v>22.9</v>
      </c>
    </row>
    <row r="511" spans="1:6">
      <c r="A511" s="121">
        <v>44930</v>
      </c>
      <c r="B511" s="120">
        <v>22.93</v>
      </c>
      <c r="C511" s="120">
        <v>23.27</v>
      </c>
      <c r="D511" s="120">
        <v>21.94</v>
      </c>
      <c r="E511" s="120">
        <v>22.01</v>
      </c>
    </row>
    <row r="512" spans="1:6">
      <c r="A512" s="121">
        <v>44931</v>
      </c>
      <c r="B512" s="120">
        <v>22.2</v>
      </c>
      <c r="C512" s="120">
        <v>22.92</v>
      </c>
      <c r="D512" s="120">
        <v>21.97</v>
      </c>
      <c r="E512" s="120">
        <v>22.46</v>
      </c>
    </row>
    <row r="513" spans="1:5">
      <c r="A513" s="121">
        <v>44932</v>
      </c>
      <c r="B513" s="120">
        <v>22.69</v>
      </c>
      <c r="C513" s="120">
        <v>22.9</v>
      </c>
      <c r="D513" s="120">
        <v>21</v>
      </c>
      <c r="E513" s="120">
        <v>21.13</v>
      </c>
    </row>
    <row r="514" spans="1:5">
      <c r="A514" s="121">
        <v>44935</v>
      </c>
      <c r="B514" s="120">
        <v>21.75</v>
      </c>
      <c r="C514" s="120">
        <v>21.98</v>
      </c>
      <c r="D514" s="120">
        <v>21.27</v>
      </c>
      <c r="E514" s="120">
        <v>21.97</v>
      </c>
    </row>
    <row r="515" spans="1:5">
      <c r="A515" s="121">
        <v>44936</v>
      </c>
      <c r="B515" s="120">
        <v>22.22</v>
      </c>
      <c r="C515" s="120">
        <v>22.46</v>
      </c>
      <c r="D515" s="120">
        <v>20.58</v>
      </c>
      <c r="E515" s="120">
        <v>20.58</v>
      </c>
    </row>
    <row r="516" spans="1:5">
      <c r="A516" s="121">
        <v>44937</v>
      </c>
      <c r="B516" s="120">
        <v>20.8</v>
      </c>
      <c r="C516" s="120">
        <v>21.25</v>
      </c>
      <c r="D516" s="120">
        <v>20.62</v>
      </c>
      <c r="E516" s="120">
        <v>21.09</v>
      </c>
    </row>
    <row r="517" spans="1:5">
      <c r="A517" s="121">
        <v>44938</v>
      </c>
      <c r="B517" s="120">
        <v>21.56</v>
      </c>
      <c r="C517" s="120">
        <v>21.8</v>
      </c>
      <c r="D517" s="120">
        <v>18.829999999999998</v>
      </c>
      <c r="E517" s="120">
        <v>18.829999999999998</v>
      </c>
    </row>
    <row r="518" spans="1:5">
      <c r="A518" s="121">
        <v>44939</v>
      </c>
      <c r="B518" s="120">
        <v>19</v>
      </c>
      <c r="C518" s="120">
        <v>19.41</v>
      </c>
      <c r="D518" s="120">
        <v>18.010000000000002</v>
      </c>
      <c r="E518" s="120">
        <v>18.350000000000001</v>
      </c>
    </row>
    <row r="519" spans="1:5">
      <c r="A519" s="121">
        <v>44942</v>
      </c>
      <c r="B519" s="120">
        <v>19.440000000000001</v>
      </c>
      <c r="C519" s="120">
        <v>19.63</v>
      </c>
      <c r="D519" s="120">
        <v>19.41</v>
      </c>
      <c r="E519" s="120">
        <v>19.489999999999998</v>
      </c>
    </row>
    <row r="520" spans="1:5">
      <c r="A520" s="121">
        <v>44943</v>
      </c>
      <c r="B520" s="120">
        <v>19.89</v>
      </c>
      <c r="C520" s="120">
        <v>20.22</v>
      </c>
      <c r="D520" s="120">
        <v>19.21</v>
      </c>
      <c r="E520" s="120">
        <v>19.36</v>
      </c>
    </row>
    <row r="521" spans="1:5">
      <c r="A521" s="121">
        <v>44944</v>
      </c>
      <c r="B521" s="120">
        <v>19.28</v>
      </c>
      <c r="C521" s="120">
        <v>20.58</v>
      </c>
      <c r="D521" s="120">
        <v>18.71</v>
      </c>
      <c r="E521" s="120">
        <v>20.34</v>
      </c>
    </row>
    <row r="522" spans="1:5">
      <c r="A522" s="121">
        <v>44945</v>
      </c>
      <c r="B522" s="120">
        <v>20.43</v>
      </c>
      <c r="C522" s="120">
        <v>21.71</v>
      </c>
      <c r="D522" s="120">
        <v>20.170000000000002</v>
      </c>
      <c r="E522" s="120">
        <v>20.52</v>
      </c>
    </row>
    <row r="523" spans="1:5">
      <c r="A523" s="121">
        <v>44946</v>
      </c>
      <c r="B523" s="120">
        <v>20.28</v>
      </c>
      <c r="C523" s="120">
        <v>20.7</v>
      </c>
      <c r="D523" s="120">
        <v>19.41</v>
      </c>
      <c r="E523" s="120">
        <v>19.850000000000001</v>
      </c>
    </row>
    <row r="524" spans="1:5">
      <c r="A524" s="121">
        <v>44949</v>
      </c>
      <c r="B524" s="120">
        <v>20.21</v>
      </c>
      <c r="C524" s="120">
        <v>20.329999999999998</v>
      </c>
      <c r="D524" s="120">
        <v>19.55</v>
      </c>
      <c r="E524" s="120">
        <v>19.809999999999999</v>
      </c>
    </row>
    <row r="525" spans="1:5">
      <c r="A525" s="121">
        <v>44950</v>
      </c>
      <c r="B525" s="120">
        <v>19.89</v>
      </c>
      <c r="C525" s="120">
        <v>20.47</v>
      </c>
      <c r="D525" s="120">
        <v>18.91</v>
      </c>
      <c r="E525" s="120">
        <v>19.2</v>
      </c>
    </row>
    <row r="526" spans="1:5">
      <c r="A526" s="121">
        <v>44951</v>
      </c>
      <c r="B526" s="120">
        <v>19.559999999999999</v>
      </c>
      <c r="C526" s="120">
        <v>20.9</v>
      </c>
      <c r="D526" s="120">
        <v>18.989999999999998</v>
      </c>
      <c r="E526" s="120">
        <v>19.079999999999998</v>
      </c>
    </row>
    <row r="527" spans="1:5">
      <c r="A527" s="121">
        <v>44952</v>
      </c>
      <c r="B527" s="120">
        <v>19.05</v>
      </c>
      <c r="C527" s="120">
        <v>19.48</v>
      </c>
      <c r="D527" s="120">
        <v>18.670000000000002</v>
      </c>
      <c r="E527" s="120">
        <v>18.73</v>
      </c>
    </row>
    <row r="528" spans="1:5">
      <c r="A528" s="121">
        <v>44953</v>
      </c>
      <c r="B528" s="120">
        <v>18.899999999999999</v>
      </c>
      <c r="C528" s="120">
        <v>19</v>
      </c>
      <c r="D528" s="120">
        <v>17.97</v>
      </c>
      <c r="E528" s="120">
        <v>18.510000000000002</v>
      </c>
    </row>
    <row r="529" spans="1:5">
      <c r="A529" s="121">
        <v>44956</v>
      </c>
      <c r="B529" s="120">
        <v>19.760000000000002</v>
      </c>
      <c r="C529" s="120">
        <v>20.25</v>
      </c>
      <c r="D529" s="120">
        <v>19.54</v>
      </c>
      <c r="E529" s="120">
        <v>19.940000000000001</v>
      </c>
    </row>
    <row r="530" spans="1:5">
      <c r="A530" s="121">
        <v>44957</v>
      </c>
      <c r="B530" s="120">
        <v>20.12</v>
      </c>
      <c r="C530" s="120">
        <v>20.7</v>
      </c>
      <c r="D530" s="120">
        <v>19.13</v>
      </c>
      <c r="E530" s="120">
        <v>19.399999999999999</v>
      </c>
    </row>
    <row r="531" spans="1:5">
      <c r="A531" s="121">
        <v>44958</v>
      </c>
      <c r="B531" s="120">
        <v>19.62</v>
      </c>
      <c r="C531" s="120">
        <v>20.04</v>
      </c>
      <c r="D531" s="120">
        <v>17.7</v>
      </c>
      <c r="E531" s="120">
        <v>17.87</v>
      </c>
    </row>
    <row r="532" spans="1:5">
      <c r="A532" s="121">
        <v>44959</v>
      </c>
      <c r="B532" s="120">
        <v>17.739999999999998</v>
      </c>
      <c r="C532" s="120">
        <v>19.25</v>
      </c>
      <c r="D532" s="120">
        <v>17.059999999999999</v>
      </c>
      <c r="E532" s="120">
        <v>18.73</v>
      </c>
    </row>
    <row r="533" spans="1:5">
      <c r="A533" s="121">
        <v>44960</v>
      </c>
      <c r="B533" s="120">
        <v>18.57</v>
      </c>
      <c r="C533" s="120">
        <v>19.3</v>
      </c>
      <c r="D533" s="120">
        <v>17.93</v>
      </c>
      <c r="E533" s="120">
        <v>18.329999999999998</v>
      </c>
    </row>
    <row r="534" spans="1:5">
      <c r="A534" s="121">
        <v>44963</v>
      </c>
      <c r="B534" s="120">
        <v>19.23</v>
      </c>
      <c r="C534" s="120">
        <v>19.809999999999999</v>
      </c>
      <c r="D534" s="120">
        <v>19.21</v>
      </c>
      <c r="E534" s="120">
        <v>19.43</v>
      </c>
    </row>
    <row r="535" spans="1:5">
      <c r="A535" s="121">
        <v>44964</v>
      </c>
      <c r="B535" s="120">
        <v>19.54</v>
      </c>
      <c r="C535" s="120">
        <v>19.989999999999998</v>
      </c>
      <c r="D535" s="120">
        <v>18.43</v>
      </c>
      <c r="E535" s="120">
        <v>18.66</v>
      </c>
    </row>
    <row r="536" spans="1:5">
      <c r="A536" s="121">
        <v>44965</v>
      </c>
      <c r="B536" s="120">
        <v>18.88</v>
      </c>
      <c r="C536" s="120">
        <v>20.12</v>
      </c>
      <c r="D536" s="120">
        <v>18.55</v>
      </c>
      <c r="E536" s="120">
        <v>19.63</v>
      </c>
    </row>
    <row r="537" spans="1:5">
      <c r="A537" s="121">
        <v>44966</v>
      </c>
      <c r="B537" s="120">
        <v>19.239999999999998</v>
      </c>
      <c r="C537" s="120">
        <v>21.08</v>
      </c>
      <c r="D537" s="120">
        <v>19.02</v>
      </c>
      <c r="E537" s="120">
        <v>20.71</v>
      </c>
    </row>
    <row r="538" spans="1:5">
      <c r="A538" s="121">
        <v>44967</v>
      </c>
      <c r="B538" s="120">
        <v>20.74</v>
      </c>
      <c r="C538" s="120">
        <v>21.94</v>
      </c>
      <c r="D538" s="120">
        <v>20.440000000000001</v>
      </c>
      <c r="E538" s="120">
        <v>20.53</v>
      </c>
    </row>
    <row r="539" spans="1:5">
      <c r="A539" s="121">
        <v>44970</v>
      </c>
      <c r="B539" s="120">
        <v>21.66</v>
      </c>
      <c r="C539" s="120">
        <v>21.69</v>
      </c>
      <c r="D539" s="120">
        <v>20.329999999999998</v>
      </c>
      <c r="E539" s="120">
        <v>20.34</v>
      </c>
    </row>
    <row r="540" spans="1:5">
      <c r="A540" s="121">
        <v>44971</v>
      </c>
      <c r="B540" s="120">
        <v>20.72</v>
      </c>
      <c r="C540" s="120">
        <v>20.75</v>
      </c>
      <c r="D540" s="120">
        <v>18.48</v>
      </c>
      <c r="E540" s="120">
        <v>18.91</v>
      </c>
    </row>
    <row r="541" spans="1:5">
      <c r="A541" s="121">
        <v>44972</v>
      </c>
      <c r="B541" s="120">
        <v>19.37</v>
      </c>
      <c r="C541" s="120">
        <v>19.41</v>
      </c>
      <c r="D541" s="120">
        <v>18.11</v>
      </c>
      <c r="E541" s="120">
        <v>18.23</v>
      </c>
    </row>
    <row r="542" spans="1:5">
      <c r="A542" s="121">
        <v>44973</v>
      </c>
      <c r="B542" s="120">
        <v>18.260000000000002</v>
      </c>
      <c r="C542" s="120">
        <v>20.27</v>
      </c>
      <c r="D542" s="120">
        <v>18.23</v>
      </c>
      <c r="E542" s="120">
        <v>20.170000000000002</v>
      </c>
    </row>
    <row r="543" spans="1:5">
      <c r="A543" s="121">
        <v>44974</v>
      </c>
      <c r="B543" s="120">
        <v>20.94</v>
      </c>
      <c r="C543" s="120">
        <v>21.3</v>
      </c>
      <c r="D543" s="120">
        <v>19.82</v>
      </c>
      <c r="E543" s="120">
        <v>20.02</v>
      </c>
    </row>
    <row r="544" spans="1:5">
      <c r="A544" s="121">
        <v>44977</v>
      </c>
      <c r="B544" s="120">
        <v>21.06</v>
      </c>
      <c r="C544" s="120">
        <v>21.28</v>
      </c>
      <c r="D544" s="120">
        <v>20.96</v>
      </c>
      <c r="E544" s="120">
        <v>21.23</v>
      </c>
    </row>
    <row r="545" spans="1:5">
      <c r="A545" s="121">
        <v>44978</v>
      </c>
      <c r="B545" s="120">
        <v>21.8</v>
      </c>
      <c r="C545" s="120">
        <v>23.34</v>
      </c>
      <c r="D545" s="120">
        <v>21.8</v>
      </c>
      <c r="E545" s="120">
        <v>22.87</v>
      </c>
    </row>
    <row r="546" spans="1:5">
      <c r="A546" s="121">
        <v>44979</v>
      </c>
      <c r="B546" s="120">
        <v>23.03</v>
      </c>
      <c r="C546" s="120">
        <v>23.63</v>
      </c>
      <c r="D546" s="120">
        <v>22.02</v>
      </c>
      <c r="E546" s="120">
        <v>22.29</v>
      </c>
    </row>
    <row r="547" spans="1:5">
      <c r="A547" s="121">
        <v>44980</v>
      </c>
      <c r="B547" s="120">
        <v>21.96</v>
      </c>
      <c r="C547" s="120">
        <v>22.43</v>
      </c>
      <c r="D547" s="120">
        <v>20.89</v>
      </c>
      <c r="E547" s="120">
        <v>21.14</v>
      </c>
    </row>
    <row r="548" spans="1:5">
      <c r="A548" s="121">
        <v>44981</v>
      </c>
      <c r="B548" s="120">
        <v>21.35</v>
      </c>
      <c r="C548" s="120">
        <v>22.9</v>
      </c>
      <c r="D548" s="120">
        <v>21.32</v>
      </c>
      <c r="E548" s="120">
        <v>21.67</v>
      </c>
    </row>
    <row r="549" spans="1:5">
      <c r="A549" s="121">
        <v>44984</v>
      </c>
      <c r="B549" s="120">
        <v>21.99</v>
      </c>
      <c r="C549" s="120">
        <v>22.02</v>
      </c>
      <c r="D549" s="120">
        <v>20.68</v>
      </c>
      <c r="E549" s="120">
        <v>20.95</v>
      </c>
    </row>
    <row r="550" spans="1:5">
      <c r="A550" s="121">
        <v>44985</v>
      </c>
      <c r="B550" s="120">
        <v>21.3</v>
      </c>
      <c r="C550" s="120">
        <v>21.37</v>
      </c>
      <c r="D550" s="120">
        <v>20.100000000000001</v>
      </c>
      <c r="E550" s="120">
        <v>20.7</v>
      </c>
    </row>
    <row r="551" spans="1:5">
      <c r="A551" s="122">
        <v>44986</v>
      </c>
      <c r="B551" s="123">
        <v>20.39</v>
      </c>
      <c r="C551" s="123">
        <v>21.32</v>
      </c>
      <c r="D551" s="123">
        <v>20.22</v>
      </c>
      <c r="E551" s="123">
        <v>20.58</v>
      </c>
    </row>
    <row r="552" spans="1:5">
      <c r="A552" s="122">
        <v>44987</v>
      </c>
      <c r="B552" s="123">
        <v>21.41</v>
      </c>
      <c r="C552" s="123">
        <v>21.42</v>
      </c>
      <c r="D552" s="123">
        <v>19.55</v>
      </c>
      <c r="E552" s="123">
        <v>19.59</v>
      </c>
    </row>
    <row r="553" spans="1:5">
      <c r="A553" s="122">
        <v>44988</v>
      </c>
      <c r="B553" s="123">
        <v>19.760000000000002</v>
      </c>
      <c r="C553" s="123">
        <v>19.760000000000002</v>
      </c>
      <c r="D553" s="123">
        <v>18.16</v>
      </c>
      <c r="E553" s="123">
        <v>18.489999999999998</v>
      </c>
    </row>
    <row r="554" spans="1:5">
      <c r="A554" s="122">
        <v>44991</v>
      </c>
      <c r="B554" s="123">
        <v>19.05</v>
      </c>
      <c r="C554" s="123">
        <v>19.190000000000001</v>
      </c>
      <c r="D554" s="123">
        <v>18.489999999999998</v>
      </c>
      <c r="E554" s="123">
        <v>18.61</v>
      </c>
    </row>
    <row r="555" spans="1:5">
      <c r="A555" s="122">
        <v>44992</v>
      </c>
      <c r="B555" s="123">
        <v>18.64</v>
      </c>
      <c r="C555" s="123">
        <v>19.739999999999998</v>
      </c>
      <c r="D555" s="123">
        <v>18.510000000000002</v>
      </c>
      <c r="E555" s="123">
        <v>19.59</v>
      </c>
    </row>
    <row r="556" spans="1:5">
      <c r="A556" s="122">
        <v>44993</v>
      </c>
      <c r="B556" s="123">
        <v>19.71</v>
      </c>
      <c r="C556" s="123">
        <v>20.010000000000002</v>
      </c>
      <c r="D556" s="123">
        <v>19</v>
      </c>
      <c r="E556" s="123">
        <v>19.11</v>
      </c>
    </row>
    <row r="557" spans="1:5">
      <c r="A557" s="122">
        <v>44994</v>
      </c>
      <c r="B557" s="123">
        <v>19.329999999999998</v>
      </c>
      <c r="C557" s="123">
        <v>23.14</v>
      </c>
      <c r="D557" s="123">
        <v>18.88</v>
      </c>
      <c r="E557" s="123">
        <v>22.61</v>
      </c>
    </row>
    <row r="558" spans="1:5">
      <c r="A558" s="122">
        <v>44995</v>
      </c>
      <c r="B558" s="123">
        <v>23.34</v>
      </c>
      <c r="C558" s="123">
        <v>28.97</v>
      </c>
      <c r="D558" s="123">
        <v>21.79</v>
      </c>
      <c r="E558" s="123">
        <v>24.8</v>
      </c>
    </row>
    <row r="559" spans="1:5">
      <c r="A559" s="122">
        <v>44998</v>
      </c>
      <c r="B559" s="123">
        <v>24.05</v>
      </c>
      <c r="C559" s="123">
        <v>30.81</v>
      </c>
      <c r="D559" s="123">
        <v>23.85</v>
      </c>
      <c r="E559" s="123">
        <v>26.52</v>
      </c>
    </row>
    <row r="560" spans="1:5">
      <c r="A560" s="122">
        <v>44999</v>
      </c>
      <c r="B560" s="123">
        <v>26.85</v>
      </c>
      <c r="C560" s="123">
        <v>27.24</v>
      </c>
      <c r="D560" s="123">
        <v>22.27</v>
      </c>
      <c r="E560" s="123">
        <v>23.73</v>
      </c>
    </row>
    <row r="561" spans="1:5">
      <c r="A561" s="122">
        <v>45000</v>
      </c>
      <c r="B561" s="123">
        <v>23.21</v>
      </c>
      <c r="C561" s="123">
        <v>29.91</v>
      </c>
      <c r="D561" s="123">
        <v>23.19</v>
      </c>
      <c r="E561" s="123">
        <v>26.14</v>
      </c>
    </row>
    <row r="562" spans="1:5">
      <c r="A562" s="122">
        <v>45001</v>
      </c>
      <c r="B562" s="123">
        <v>26.19</v>
      </c>
      <c r="C562" s="123">
        <v>27.49</v>
      </c>
      <c r="D562" s="123">
        <v>22.97</v>
      </c>
      <c r="E562" s="123">
        <v>22.99</v>
      </c>
    </row>
    <row r="563" spans="1:5">
      <c r="A563" s="122">
        <v>45002</v>
      </c>
      <c r="B563" s="123">
        <v>22.92</v>
      </c>
      <c r="C563" s="123">
        <v>26.14</v>
      </c>
      <c r="D563" s="123">
        <v>22.58</v>
      </c>
      <c r="E563" s="123">
        <v>25.51</v>
      </c>
    </row>
    <row r="564" spans="1:5">
      <c r="A564" s="122">
        <v>45005</v>
      </c>
      <c r="B564" s="123">
        <v>27.77</v>
      </c>
      <c r="C564" s="123">
        <v>28.91</v>
      </c>
      <c r="D564" s="123">
        <v>24</v>
      </c>
      <c r="E564" s="123">
        <v>24.15</v>
      </c>
    </row>
    <row r="565" spans="1:5">
      <c r="A565" s="122">
        <v>45006</v>
      </c>
      <c r="B565" s="123">
        <v>24.16</v>
      </c>
      <c r="C565" s="123">
        <v>24.16</v>
      </c>
      <c r="D565" s="123">
        <v>21.29</v>
      </c>
      <c r="E565" s="123">
        <v>21.38</v>
      </c>
    </row>
    <row r="566" spans="1:5">
      <c r="A566" s="122">
        <v>45007</v>
      </c>
      <c r="B566" s="123">
        <v>21.8</v>
      </c>
      <c r="C566" s="123">
        <v>22.38</v>
      </c>
      <c r="D566" s="123">
        <v>19.940000000000001</v>
      </c>
      <c r="E566" s="123">
        <v>22.26</v>
      </c>
    </row>
    <row r="567" spans="1:5">
      <c r="A567" s="122">
        <v>45008</v>
      </c>
      <c r="B567" s="123">
        <v>21.54</v>
      </c>
      <c r="C567" s="123">
        <v>24.91</v>
      </c>
      <c r="D567" s="123">
        <v>20.16</v>
      </c>
      <c r="E567" s="123">
        <v>22.61</v>
      </c>
    </row>
    <row r="568" spans="1:5">
      <c r="A568" s="122">
        <v>45009</v>
      </c>
      <c r="B568" s="123">
        <v>22.11</v>
      </c>
      <c r="C568" s="123">
        <v>25.21</v>
      </c>
      <c r="D568" s="123">
        <v>21.6</v>
      </c>
      <c r="E568" s="123">
        <v>21.74</v>
      </c>
    </row>
    <row r="569" spans="1:5">
      <c r="A569" s="122">
        <v>45012</v>
      </c>
      <c r="B569" s="123">
        <v>22.05</v>
      </c>
      <c r="C569" s="123">
        <v>22.93</v>
      </c>
      <c r="D569" s="123">
        <v>20.57</v>
      </c>
      <c r="E569" s="123">
        <v>20.6</v>
      </c>
    </row>
    <row r="570" spans="1:5">
      <c r="A570" s="122">
        <v>45013</v>
      </c>
      <c r="B570" s="123">
        <v>20.53</v>
      </c>
      <c r="C570" s="123">
        <v>21.4</v>
      </c>
      <c r="D570" s="123">
        <v>19.91</v>
      </c>
      <c r="E570" s="123">
        <v>19.97</v>
      </c>
    </row>
    <row r="571" spans="1:5">
      <c r="A571" s="122">
        <v>45014</v>
      </c>
      <c r="B571" s="123">
        <v>19.39</v>
      </c>
      <c r="C571" s="123">
        <v>19.45</v>
      </c>
      <c r="D571" s="123">
        <v>19.09</v>
      </c>
      <c r="E571" s="123">
        <v>19.12</v>
      </c>
    </row>
    <row r="572" spans="1:5">
      <c r="A572" s="122">
        <v>45015</v>
      </c>
      <c r="B572" s="123">
        <v>19.12</v>
      </c>
      <c r="C572" s="123">
        <v>20.079999999999998</v>
      </c>
      <c r="D572" s="123">
        <v>18.850000000000001</v>
      </c>
      <c r="E572" s="123">
        <v>19.02</v>
      </c>
    </row>
    <row r="573" spans="1:5">
      <c r="A573" s="122">
        <v>45016</v>
      </c>
      <c r="B573" s="123">
        <v>19.21</v>
      </c>
      <c r="C573" s="123">
        <v>19.43</v>
      </c>
      <c r="D573" s="123">
        <v>18.52</v>
      </c>
      <c r="E573" s="123">
        <v>18.7</v>
      </c>
    </row>
    <row r="574" spans="1:5">
      <c r="A574" s="122">
        <v>45019</v>
      </c>
      <c r="B574" s="123">
        <v>19.79</v>
      </c>
      <c r="C574" s="123">
        <v>19.829999999999998</v>
      </c>
      <c r="D574" s="123">
        <v>18.54</v>
      </c>
      <c r="E574" s="123">
        <v>18.55</v>
      </c>
    </row>
    <row r="575" spans="1:5">
      <c r="A575" s="122">
        <v>45020</v>
      </c>
      <c r="B575" s="123">
        <v>18.79</v>
      </c>
      <c r="C575" s="123">
        <v>20.03</v>
      </c>
      <c r="D575" s="123">
        <v>18.579999999999998</v>
      </c>
      <c r="E575" s="123">
        <v>19</v>
      </c>
    </row>
    <row r="576" spans="1:5">
      <c r="A576" s="122">
        <v>45021</v>
      </c>
      <c r="B576" s="123">
        <v>19.420000000000002</v>
      </c>
      <c r="C576" s="123">
        <v>20.079999999999998</v>
      </c>
      <c r="D576" s="123">
        <v>19</v>
      </c>
      <c r="E576" s="123">
        <v>19.079999999999998</v>
      </c>
    </row>
    <row r="577" spans="1:5">
      <c r="A577" s="122">
        <v>45022</v>
      </c>
      <c r="B577" s="123">
        <v>19.3</v>
      </c>
      <c r="C577" s="123">
        <v>19.88</v>
      </c>
      <c r="D577" s="123">
        <v>18.350000000000001</v>
      </c>
      <c r="E577" s="123">
        <v>18.399999999999999</v>
      </c>
    </row>
    <row r="578" spans="1:5">
      <c r="A578" s="122">
        <v>45026</v>
      </c>
      <c r="B578" s="123">
        <v>19.39</v>
      </c>
      <c r="C578" s="123">
        <v>20.05</v>
      </c>
      <c r="D578" s="123">
        <v>18.93</v>
      </c>
      <c r="E578" s="123">
        <v>18.97</v>
      </c>
    </row>
    <row r="579" spans="1:5">
      <c r="A579" s="122">
        <v>45027</v>
      </c>
      <c r="B579" s="123">
        <v>19.079999999999998</v>
      </c>
      <c r="C579" s="123">
        <v>19.28</v>
      </c>
      <c r="D579" s="123">
        <v>18.559999999999999</v>
      </c>
      <c r="E579" s="123">
        <v>19.100000000000001</v>
      </c>
    </row>
    <row r="580" spans="1:5">
      <c r="A580" s="122">
        <v>45028</v>
      </c>
      <c r="B580" s="123">
        <v>19.38</v>
      </c>
      <c r="C580" s="123">
        <v>19.98</v>
      </c>
      <c r="D580" s="123">
        <v>18.25</v>
      </c>
      <c r="E580" s="123">
        <v>19.09</v>
      </c>
    </row>
    <row r="581" spans="1:5">
      <c r="A581" s="122">
        <v>45029</v>
      </c>
      <c r="B581" s="123">
        <v>18.829999999999998</v>
      </c>
      <c r="C581" s="123">
        <v>19.059999999999999</v>
      </c>
      <c r="D581" s="123">
        <v>17.77</v>
      </c>
      <c r="E581" s="123">
        <v>17.8</v>
      </c>
    </row>
    <row r="582" spans="1:5">
      <c r="A582" s="122">
        <v>45030</v>
      </c>
      <c r="B582" s="123">
        <v>17.940000000000001</v>
      </c>
      <c r="C582" s="123">
        <v>18.12</v>
      </c>
      <c r="D582" s="123">
        <v>17.07</v>
      </c>
      <c r="E582" s="123">
        <v>17.07</v>
      </c>
    </row>
    <row r="583" spans="1:5">
      <c r="A583" s="122">
        <v>45033</v>
      </c>
      <c r="B583" s="123">
        <v>17.579999999999998</v>
      </c>
      <c r="C583" s="123">
        <v>17.79</v>
      </c>
      <c r="D583" s="123">
        <v>16.899999999999999</v>
      </c>
      <c r="E583" s="123">
        <v>16.95</v>
      </c>
    </row>
    <row r="584" spans="1:5">
      <c r="A584" s="122">
        <v>45034</v>
      </c>
      <c r="B584" s="123">
        <v>16.940000000000001</v>
      </c>
      <c r="C584" s="123">
        <v>17.34</v>
      </c>
      <c r="D584" s="123">
        <v>16.579999999999998</v>
      </c>
      <c r="E584" s="123">
        <v>16.829999999999998</v>
      </c>
    </row>
    <row r="585" spans="1:5">
      <c r="A585" s="122">
        <v>45035</v>
      </c>
      <c r="B585" s="123">
        <v>17.3</v>
      </c>
      <c r="C585" s="123">
        <v>17.72</v>
      </c>
      <c r="D585" s="123">
        <v>16.170000000000002</v>
      </c>
      <c r="E585" s="123">
        <v>16.46</v>
      </c>
    </row>
    <row r="586" spans="1:5">
      <c r="A586" s="122">
        <v>45036</v>
      </c>
      <c r="B586" s="123">
        <v>16.850000000000001</v>
      </c>
      <c r="C586" s="123">
        <v>17.690000000000001</v>
      </c>
      <c r="D586" s="123">
        <v>16.329999999999998</v>
      </c>
      <c r="E586" s="123">
        <v>17.170000000000002</v>
      </c>
    </row>
    <row r="587" spans="1:5">
      <c r="A587" s="122">
        <v>45037</v>
      </c>
      <c r="B587" s="123">
        <v>17.510000000000002</v>
      </c>
      <c r="C587" s="123">
        <v>17.71</v>
      </c>
      <c r="D587" s="123">
        <v>16.579999999999998</v>
      </c>
      <c r="E587" s="123">
        <v>16.77</v>
      </c>
    </row>
    <row r="588" spans="1:5">
      <c r="A588" s="122">
        <v>45040</v>
      </c>
      <c r="B588" s="123">
        <v>18.22</v>
      </c>
      <c r="C588" s="123">
        <v>18.239999999999998</v>
      </c>
      <c r="D588" s="123">
        <v>16.739999999999998</v>
      </c>
      <c r="E588" s="123">
        <v>16.89</v>
      </c>
    </row>
    <row r="589" spans="1:5">
      <c r="A589" s="122">
        <v>45041</v>
      </c>
      <c r="B589" s="123">
        <v>17.62</v>
      </c>
      <c r="C589" s="123">
        <v>19.86</v>
      </c>
      <c r="D589" s="123">
        <v>17.329999999999998</v>
      </c>
      <c r="E589" s="123">
        <v>18.760000000000002</v>
      </c>
    </row>
    <row r="590" spans="1:5">
      <c r="A590" s="122">
        <v>45042</v>
      </c>
      <c r="B590" s="123">
        <v>18.66</v>
      </c>
      <c r="C590" s="123">
        <v>19.61</v>
      </c>
      <c r="D590" s="123">
        <v>17.87</v>
      </c>
      <c r="E590" s="123">
        <v>18.84</v>
      </c>
    </row>
    <row r="591" spans="1:5">
      <c r="A591" s="122">
        <v>45043</v>
      </c>
      <c r="B591" s="123">
        <v>18.43</v>
      </c>
      <c r="C591" s="123">
        <v>18.43</v>
      </c>
      <c r="D591" s="123">
        <v>16.72</v>
      </c>
      <c r="E591" s="123">
        <v>17.03</v>
      </c>
    </row>
    <row r="592" spans="1:5">
      <c r="A592" s="122">
        <v>45044</v>
      </c>
      <c r="B592" s="123">
        <v>17.21</v>
      </c>
      <c r="C592" s="123">
        <v>17.649999999999999</v>
      </c>
      <c r="D592" s="123">
        <v>15.72</v>
      </c>
      <c r="E592" s="123">
        <v>15.78</v>
      </c>
    </row>
    <row r="593" spans="1:5">
      <c r="A593" s="122">
        <v>45047</v>
      </c>
      <c r="B593" s="123">
        <v>16.41</v>
      </c>
      <c r="C593" s="123">
        <v>16.62</v>
      </c>
      <c r="D593" s="123">
        <v>15.53</v>
      </c>
      <c r="E593" s="123">
        <v>16.079999999999998</v>
      </c>
    </row>
    <row r="594" spans="1:5">
      <c r="A594" s="122">
        <v>45048</v>
      </c>
      <c r="B594" s="123">
        <v>16.27</v>
      </c>
      <c r="C594" s="123">
        <v>19.809999999999999</v>
      </c>
      <c r="D594" s="123">
        <v>16.260000000000002</v>
      </c>
      <c r="E594" s="123">
        <v>17.78</v>
      </c>
    </row>
    <row r="595" spans="1:5">
      <c r="A595" s="122">
        <v>45049</v>
      </c>
      <c r="B595" s="123">
        <v>17.82</v>
      </c>
      <c r="C595" s="123">
        <v>18.829999999999998</v>
      </c>
      <c r="D595" s="123">
        <v>17.190000000000001</v>
      </c>
      <c r="E595" s="123">
        <v>18.34</v>
      </c>
    </row>
    <row r="596" spans="1:5">
      <c r="A596" s="122">
        <v>45050</v>
      </c>
      <c r="B596" s="123">
        <v>19.170000000000002</v>
      </c>
      <c r="C596" s="123">
        <v>21.33</v>
      </c>
      <c r="D596" s="123">
        <v>18.670000000000002</v>
      </c>
      <c r="E596" s="123">
        <v>20.09</v>
      </c>
    </row>
    <row r="597" spans="1:5">
      <c r="A597" s="122">
        <v>45051</v>
      </c>
      <c r="B597" s="123">
        <v>19.5</v>
      </c>
      <c r="C597" s="123">
        <v>19.63</v>
      </c>
      <c r="D597" s="123">
        <v>16.690000000000001</v>
      </c>
      <c r="E597" s="123">
        <v>17.190000000000001</v>
      </c>
    </row>
    <row r="598" spans="1:5">
      <c r="A598" s="122">
        <v>45054</v>
      </c>
      <c r="B598" s="123">
        <v>17.73</v>
      </c>
      <c r="C598" s="123">
        <v>17.88</v>
      </c>
      <c r="D598" s="123">
        <v>16.829999999999998</v>
      </c>
      <c r="E598" s="123">
        <v>16.98</v>
      </c>
    </row>
    <row r="599" spans="1:5">
      <c r="A599" s="122">
        <v>45055</v>
      </c>
      <c r="B599" s="123">
        <v>17.29</v>
      </c>
      <c r="C599" s="123">
        <v>17.86</v>
      </c>
      <c r="D599" s="123">
        <v>17.22</v>
      </c>
      <c r="E599" s="123">
        <v>17.71</v>
      </c>
    </row>
    <row r="600" spans="1:5">
      <c r="A600" s="122">
        <v>45056</v>
      </c>
      <c r="B600" s="123">
        <v>17.579999999999998</v>
      </c>
      <c r="C600" s="123">
        <v>18.309999999999999</v>
      </c>
      <c r="D600" s="123">
        <v>16.36</v>
      </c>
      <c r="E600" s="123">
        <v>16.940000000000001</v>
      </c>
    </row>
    <row r="601" spans="1:5">
      <c r="A601" s="122">
        <v>45057</v>
      </c>
      <c r="B601" s="123">
        <v>16.8</v>
      </c>
      <c r="C601" s="123">
        <v>18.190000000000001</v>
      </c>
      <c r="D601" s="123">
        <v>16.63</v>
      </c>
      <c r="E601" s="123">
        <v>16.93</v>
      </c>
    </row>
    <row r="602" spans="1:5">
      <c r="A602" s="122">
        <v>45058</v>
      </c>
      <c r="B602" s="123">
        <v>16.829999999999998</v>
      </c>
      <c r="C602" s="123">
        <v>17.920000000000002</v>
      </c>
      <c r="D602" s="123">
        <v>16.38</v>
      </c>
      <c r="E602" s="123">
        <v>17.03</v>
      </c>
    </row>
    <row r="603" spans="1:5">
      <c r="A603" s="122">
        <v>45061</v>
      </c>
      <c r="B603" s="123">
        <v>17.440000000000001</v>
      </c>
      <c r="C603" s="123">
        <v>18.16</v>
      </c>
      <c r="D603" s="123">
        <v>17.079999999999998</v>
      </c>
      <c r="E603" s="123">
        <v>17.12</v>
      </c>
    </row>
    <row r="604" spans="1:5">
      <c r="A604" s="122">
        <v>45062</v>
      </c>
      <c r="B604" s="123">
        <v>17.54</v>
      </c>
      <c r="C604" s="123">
        <v>18.3</v>
      </c>
      <c r="D604" s="123">
        <v>17.260000000000002</v>
      </c>
      <c r="E604" s="123">
        <v>17.989999999999998</v>
      </c>
    </row>
    <row r="605" spans="1:5">
      <c r="A605" s="122">
        <v>45063</v>
      </c>
      <c r="B605" s="123">
        <v>17.96</v>
      </c>
      <c r="C605" s="123">
        <v>18.260000000000002</v>
      </c>
      <c r="D605" s="123">
        <v>16.68</v>
      </c>
      <c r="E605" s="123">
        <v>16.87</v>
      </c>
    </row>
    <row r="606" spans="1:5">
      <c r="A606" s="122">
        <v>45064</v>
      </c>
      <c r="B606" s="123">
        <v>16.920000000000002</v>
      </c>
      <c r="C606" s="123">
        <v>17.149999999999999</v>
      </c>
      <c r="D606" s="123">
        <v>16.05</v>
      </c>
      <c r="E606" s="123">
        <v>16.05</v>
      </c>
    </row>
    <row r="607" spans="1:5">
      <c r="A607" s="122">
        <v>45065</v>
      </c>
      <c r="B607" s="123">
        <v>16.13</v>
      </c>
      <c r="C607" s="123">
        <v>17.36</v>
      </c>
      <c r="D607" s="123">
        <v>15.85</v>
      </c>
      <c r="E607" s="123">
        <v>16.809999999999999</v>
      </c>
    </row>
    <row r="608" spans="1:5">
      <c r="A608" s="122">
        <v>45068</v>
      </c>
      <c r="B608" s="123">
        <v>17.45</v>
      </c>
      <c r="C608" s="123">
        <v>18.13</v>
      </c>
      <c r="D608" s="123">
        <v>16.82</v>
      </c>
      <c r="E608" s="123">
        <v>17.21</v>
      </c>
    </row>
    <row r="609" spans="1:5">
      <c r="A609" s="122">
        <v>45069</v>
      </c>
      <c r="B609" s="123">
        <v>17.350000000000001</v>
      </c>
      <c r="C609" s="123">
        <v>19.309999999999999</v>
      </c>
      <c r="D609" s="123">
        <v>17.3</v>
      </c>
      <c r="E609" s="123">
        <v>18.53</v>
      </c>
    </row>
    <row r="610" spans="1:5">
      <c r="A610" s="122">
        <v>45070</v>
      </c>
      <c r="B610" s="123">
        <v>18.8</v>
      </c>
      <c r="C610" s="123">
        <v>20.81</v>
      </c>
      <c r="D610" s="123">
        <v>18.8</v>
      </c>
      <c r="E610" s="123">
        <v>20.03</v>
      </c>
    </row>
    <row r="611" spans="1:5">
      <c r="A611" s="122">
        <v>45071</v>
      </c>
      <c r="B611" s="123">
        <v>19.54</v>
      </c>
      <c r="C611" s="123">
        <v>19.95</v>
      </c>
      <c r="D611" s="123">
        <v>18.7</v>
      </c>
      <c r="E611" s="123">
        <v>19.14</v>
      </c>
    </row>
    <row r="612" spans="1:5">
      <c r="A612" s="122">
        <v>45072</v>
      </c>
      <c r="B612" s="123">
        <v>19.07</v>
      </c>
      <c r="C612" s="123">
        <v>19.559999999999999</v>
      </c>
      <c r="D612" s="123">
        <v>17.27</v>
      </c>
      <c r="E612" s="123">
        <v>17.95</v>
      </c>
    </row>
    <row r="613" spans="1:5">
      <c r="A613" s="122">
        <v>45075</v>
      </c>
      <c r="B613" s="123">
        <v>17.53</v>
      </c>
      <c r="C613" s="123">
        <v>17.600000000000001</v>
      </c>
      <c r="D613" s="123">
        <v>17.34</v>
      </c>
      <c r="E613" s="123">
        <v>17.46</v>
      </c>
    </row>
    <row r="614" spans="1:5">
      <c r="A614" s="122">
        <v>45076</v>
      </c>
      <c r="B614" s="123">
        <v>17.559999999999999</v>
      </c>
      <c r="C614" s="123">
        <v>18.34</v>
      </c>
      <c r="D614" s="123">
        <v>16.98</v>
      </c>
      <c r="E614" s="123">
        <v>17.46</v>
      </c>
    </row>
    <row r="615" spans="1:5">
      <c r="A615" s="122">
        <v>45077</v>
      </c>
      <c r="B615" s="123">
        <v>18.04</v>
      </c>
      <c r="C615" s="123">
        <v>18.399999999999999</v>
      </c>
      <c r="D615" s="123">
        <v>17.12</v>
      </c>
      <c r="E615" s="123">
        <v>17.940000000000001</v>
      </c>
    </row>
    <row r="616" spans="1:5">
      <c r="A616" s="122">
        <v>45078</v>
      </c>
      <c r="B616" s="123">
        <v>17.239999999999998</v>
      </c>
      <c r="C616" s="123">
        <v>17.59</v>
      </c>
      <c r="D616" s="123">
        <v>15.58</v>
      </c>
      <c r="E616" s="123">
        <v>15.65</v>
      </c>
    </row>
    <row r="617" spans="1:5">
      <c r="A617" s="122">
        <v>45079</v>
      </c>
      <c r="B617" s="123">
        <v>15.65</v>
      </c>
      <c r="C617" s="123">
        <v>15.65</v>
      </c>
      <c r="D617" s="123">
        <v>14.42</v>
      </c>
      <c r="E617" s="123">
        <v>14.6</v>
      </c>
    </row>
    <row r="618" spans="1:5">
      <c r="A618" s="122">
        <v>45082</v>
      </c>
      <c r="B618" s="123">
        <v>15.28</v>
      </c>
      <c r="C618" s="123">
        <v>15.29</v>
      </c>
      <c r="D618" s="123">
        <v>14.66</v>
      </c>
      <c r="E618" s="123">
        <v>14.73</v>
      </c>
    </row>
    <row r="619" spans="1:5">
      <c r="A619" s="122">
        <v>45083</v>
      </c>
      <c r="B619" s="123">
        <v>14.91</v>
      </c>
      <c r="C619" s="123">
        <v>14.97</v>
      </c>
      <c r="D619" s="123">
        <v>13.95</v>
      </c>
      <c r="E619" s="123">
        <v>13.96</v>
      </c>
    </row>
    <row r="620" spans="1:5">
      <c r="A620" s="122">
        <v>45084</v>
      </c>
      <c r="B620" s="123">
        <v>14.14</v>
      </c>
      <c r="C620" s="123">
        <v>14.29</v>
      </c>
      <c r="D620" s="123">
        <v>13.77</v>
      </c>
      <c r="E620" s="123">
        <v>13.94</v>
      </c>
    </row>
    <row r="621" spans="1:5">
      <c r="A621" s="122">
        <v>45085</v>
      </c>
      <c r="B621" s="123">
        <v>14.14</v>
      </c>
      <c r="C621" s="123">
        <v>14.21</v>
      </c>
      <c r="D621" s="123">
        <v>13.53</v>
      </c>
      <c r="E621" s="123">
        <v>13.65</v>
      </c>
    </row>
    <row r="622" spans="1:5">
      <c r="A622" s="122">
        <v>45086</v>
      </c>
      <c r="B622" s="123">
        <v>13.78</v>
      </c>
      <c r="C622" s="123">
        <v>14.14</v>
      </c>
      <c r="D622" s="123">
        <v>13.5</v>
      </c>
      <c r="E622" s="123">
        <v>13.83</v>
      </c>
    </row>
    <row r="623" spans="1:5">
      <c r="A623" s="122">
        <v>45089</v>
      </c>
      <c r="B623" s="123">
        <v>14.44</v>
      </c>
      <c r="C623" s="123">
        <v>15.02</v>
      </c>
      <c r="D623" s="123">
        <v>14.32</v>
      </c>
      <c r="E623" s="123">
        <v>15.01</v>
      </c>
    </row>
    <row r="624" spans="1:5">
      <c r="A624" s="122">
        <v>45090</v>
      </c>
      <c r="B624" s="123">
        <v>14.99</v>
      </c>
      <c r="C624" s="123">
        <v>15.06</v>
      </c>
      <c r="D624" s="123">
        <v>14.47</v>
      </c>
      <c r="E624" s="123">
        <v>14.61</v>
      </c>
    </row>
    <row r="625" spans="1:5">
      <c r="A625" s="122">
        <v>45091</v>
      </c>
      <c r="B625" s="123">
        <v>14.48</v>
      </c>
      <c r="C625" s="123">
        <v>14.73</v>
      </c>
      <c r="D625" s="123">
        <v>13.83</v>
      </c>
      <c r="E625" s="123">
        <v>13.88</v>
      </c>
    </row>
    <row r="626" spans="1:5">
      <c r="A626" s="122">
        <v>45092</v>
      </c>
      <c r="B626" s="123">
        <v>14.09</v>
      </c>
      <c r="C626" s="123">
        <v>14.52</v>
      </c>
      <c r="D626" s="123">
        <v>13.79</v>
      </c>
      <c r="E626" s="123">
        <v>14.5</v>
      </c>
    </row>
    <row r="627" spans="1:5">
      <c r="A627" s="122">
        <v>45093</v>
      </c>
      <c r="B627" s="123">
        <v>14.49</v>
      </c>
      <c r="C627" s="123">
        <v>14.54</v>
      </c>
      <c r="D627" s="123">
        <v>13.48</v>
      </c>
      <c r="E627" s="123">
        <v>13.54</v>
      </c>
    </row>
    <row r="628" spans="1:5">
      <c r="A628" s="122">
        <v>45096</v>
      </c>
      <c r="B628" s="123">
        <v>14.09</v>
      </c>
      <c r="C628" s="123">
        <v>14.19</v>
      </c>
      <c r="D628" s="123">
        <v>14.01</v>
      </c>
      <c r="E628" s="123">
        <v>14.19</v>
      </c>
    </row>
    <row r="629" spans="1:5">
      <c r="A629" s="122">
        <v>45097</v>
      </c>
      <c r="B629" s="123">
        <v>14.36</v>
      </c>
      <c r="C629" s="123">
        <v>14.67</v>
      </c>
      <c r="D629" s="123">
        <v>13.86</v>
      </c>
      <c r="E629" s="123">
        <v>13.88</v>
      </c>
    </row>
    <row r="630" spans="1:5">
      <c r="A630" s="122">
        <v>45098</v>
      </c>
      <c r="B630" s="123">
        <v>13.88</v>
      </c>
      <c r="C630" s="123">
        <v>13.89</v>
      </c>
      <c r="D630" s="123">
        <v>13.1</v>
      </c>
      <c r="E630" s="123">
        <v>13.2</v>
      </c>
    </row>
    <row r="631" spans="1:5">
      <c r="A631" s="122">
        <v>45099</v>
      </c>
      <c r="B631" s="123">
        <v>13.88</v>
      </c>
      <c r="C631" s="123">
        <v>13.98</v>
      </c>
      <c r="D631" s="123">
        <v>12.73</v>
      </c>
      <c r="E631" s="123">
        <v>12.91</v>
      </c>
    </row>
    <row r="632" spans="1:5">
      <c r="A632" s="122">
        <v>45100</v>
      </c>
      <c r="B632" s="123">
        <v>13.24</v>
      </c>
      <c r="C632" s="123">
        <v>13.8</v>
      </c>
      <c r="D632" s="123">
        <v>12.88</v>
      </c>
      <c r="E632" s="123">
        <v>13.44</v>
      </c>
    </row>
    <row r="633" spans="1:5">
      <c r="A633" s="122">
        <v>45103</v>
      </c>
      <c r="B633" s="123">
        <v>14.43</v>
      </c>
      <c r="C633" s="123">
        <v>14.71</v>
      </c>
      <c r="D633" s="123">
        <v>13.78</v>
      </c>
      <c r="E633" s="123">
        <v>14.25</v>
      </c>
    </row>
    <row r="634" spans="1:5">
      <c r="A634" s="122">
        <v>45104</v>
      </c>
      <c r="B634" s="123">
        <v>14.11</v>
      </c>
      <c r="C634" s="123">
        <v>14.34</v>
      </c>
      <c r="D634" s="123">
        <v>13.59</v>
      </c>
      <c r="E634" s="123">
        <v>13.74</v>
      </c>
    </row>
    <row r="635" spans="1:5">
      <c r="A635" s="122">
        <v>45105</v>
      </c>
      <c r="B635" s="123">
        <v>13.9</v>
      </c>
      <c r="C635" s="123">
        <v>13.96</v>
      </c>
      <c r="D635" s="123">
        <v>13.36</v>
      </c>
      <c r="E635" s="123">
        <v>13.43</v>
      </c>
    </row>
    <row r="636" spans="1:5">
      <c r="A636" s="122">
        <v>45106</v>
      </c>
      <c r="B636" s="123">
        <v>13.64</v>
      </c>
      <c r="C636" s="123">
        <v>13.85</v>
      </c>
      <c r="D636" s="123">
        <v>13.41</v>
      </c>
      <c r="E636" s="123">
        <v>13.54</v>
      </c>
    </row>
    <row r="637" spans="1:5">
      <c r="A637" s="122">
        <v>45107</v>
      </c>
      <c r="B637" s="123">
        <v>13.51</v>
      </c>
      <c r="C637" s="123">
        <v>13.59</v>
      </c>
      <c r="D637" s="123">
        <v>12.96</v>
      </c>
      <c r="E637" s="123">
        <v>13.59</v>
      </c>
    </row>
    <row r="638" spans="1:5">
      <c r="A638" s="122">
        <v>45110</v>
      </c>
      <c r="B638" s="123">
        <v>13.85</v>
      </c>
      <c r="C638" s="123">
        <v>13.85</v>
      </c>
      <c r="D638" s="123">
        <v>13.47</v>
      </c>
      <c r="E638" s="123">
        <v>13.57</v>
      </c>
    </row>
    <row r="639" spans="1:5">
      <c r="A639" s="122">
        <v>45111</v>
      </c>
      <c r="B639" s="123">
        <v>13.54</v>
      </c>
      <c r="C639" s="123">
        <v>13.71</v>
      </c>
      <c r="D639" s="123">
        <v>13.52</v>
      </c>
      <c r="E639" s="123">
        <v>13.7</v>
      </c>
    </row>
    <row r="640" spans="1:5">
      <c r="A640" s="122">
        <v>45112</v>
      </c>
      <c r="B640" s="123">
        <v>14.19</v>
      </c>
      <c r="C640" s="123">
        <v>14.74</v>
      </c>
      <c r="D640" s="123">
        <v>14.05</v>
      </c>
      <c r="E640" s="123">
        <v>14.18</v>
      </c>
    </row>
    <row r="641" spans="1:5">
      <c r="A641" s="122">
        <v>45113</v>
      </c>
      <c r="B641" s="123">
        <v>14.85</v>
      </c>
      <c r="C641" s="123">
        <v>17.079999999999998</v>
      </c>
      <c r="D641" s="123">
        <v>14.79</v>
      </c>
      <c r="E641" s="123">
        <v>15.44</v>
      </c>
    </row>
    <row r="642" spans="1:5">
      <c r="A642" s="122">
        <v>45114</v>
      </c>
      <c r="B642" s="123">
        <v>15.97</v>
      </c>
      <c r="C642" s="123">
        <v>16.059999999999999</v>
      </c>
      <c r="D642" s="123">
        <v>14.33</v>
      </c>
      <c r="E642" s="123">
        <v>14.83</v>
      </c>
    </row>
    <row r="643" spans="1:5">
      <c r="A643" s="122">
        <v>45117</v>
      </c>
      <c r="B643" s="123">
        <v>16.079999999999998</v>
      </c>
      <c r="C643" s="123">
        <v>16.21</v>
      </c>
      <c r="D643" s="123">
        <v>15.04</v>
      </c>
      <c r="E643" s="123">
        <v>15.07</v>
      </c>
    </row>
    <row r="644" spans="1:5">
      <c r="A644" s="122">
        <v>45118</v>
      </c>
      <c r="B644" s="123">
        <v>15.02</v>
      </c>
      <c r="C644" s="123">
        <v>15.25</v>
      </c>
      <c r="D644" s="123">
        <v>14.63</v>
      </c>
      <c r="E644" s="123">
        <v>14.84</v>
      </c>
    </row>
    <row r="645" spans="1:5">
      <c r="A645" s="122">
        <v>45119</v>
      </c>
      <c r="B645" s="123">
        <v>14.82</v>
      </c>
      <c r="C645" s="123">
        <v>14.82</v>
      </c>
      <c r="D645" s="123">
        <v>13.51</v>
      </c>
      <c r="E645" s="123">
        <v>13.54</v>
      </c>
    </row>
    <row r="646" spans="1:5">
      <c r="A646" s="122">
        <v>45120</v>
      </c>
      <c r="B646" s="123">
        <v>13.44</v>
      </c>
      <c r="C646" s="123">
        <v>13.61</v>
      </c>
      <c r="D646" s="123">
        <v>13.12</v>
      </c>
      <c r="E646" s="123">
        <v>13.61</v>
      </c>
    </row>
    <row r="647" spans="1:5">
      <c r="A647" s="122">
        <v>45121</v>
      </c>
      <c r="B647" s="123">
        <v>13.72</v>
      </c>
      <c r="C647" s="123">
        <v>13.76</v>
      </c>
      <c r="D647" s="123">
        <v>13.22</v>
      </c>
      <c r="E647" s="123">
        <v>13.34</v>
      </c>
    </row>
    <row r="648" spans="1:5">
      <c r="A648" s="122">
        <v>45124</v>
      </c>
      <c r="B648" s="123">
        <v>13.78</v>
      </c>
      <c r="C648" s="123">
        <v>14</v>
      </c>
      <c r="D648" s="123">
        <v>13.43</v>
      </c>
      <c r="E648" s="123">
        <v>13.48</v>
      </c>
    </row>
    <row r="649" spans="1:5">
      <c r="A649" s="122">
        <v>45125</v>
      </c>
      <c r="B649" s="123">
        <v>13.61</v>
      </c>
      <c r="C649" s="123">
        <v>13.67</v>
      </c>
      <c r="D649" s="123">
        <v>13.29</v>
      </c>
      <c r="E649" s="123">
        <v>13.3</v>
      </c>
    </row>
    <row r="650" spans="1:5">
      <c r="A650" s="122">
        <v>45126</v>
      </c>
      <c r="B650" s="123">
        <v>13.32</v>
      </c>
      <c r="C650" s="123">
        <v>13.84</v>
      </c>
      <c r="D650" s="123">
        <v>13.12</v>
      </c>
      <c r="E650" s="123">
        <v>13.76</v>
      </c>
    </row>
    <row r="651" spans="1:5">
      <c r="A651" s="122">
        <v>45127</v>
      </c>
      <c r="B651" s="123">
        <v>13.96</v>
      </c>
      <c r="C651" s="123">
        <v>14.23</v>
      </c>
      <c r="D651" s="123">
        <v>13.58</v>
      </c>
      <c r="E651" s="123">
        <v>13.99</v>
      </c>
    </row>
    <row r="652" spans="1:5">
      <c r="A652" s="122">
        <v>45128</v>
      </c>
      <c r="B652" s="123">
        <v>13.87</v>
      </c>
      <c r="C652" s="123">
        <v>13.89</v>
      </c>
      <c r="D652" s="123">
        <v>13.37</v>
      </c>
      <c r="E652" s="123">
        <v>13.6</v>
      </c>
    </row>
    <row r="653" spans="1:5">
      <c r="A653" s="122">
        <v>45131</v>
      </c>
      <c r="B653" s="123">
        <v>14.29</v>
      </c>
      <c r="C653" s="123">
        <v>14.3</v>
      </c>
      <c r="D653" s="123">
        <v>13.73</v>
      </c>
      <c r="E653" s="123">
        <v>13.91</v>
      </c>
    </row>
    <row r="654" spans="1:5">
      <c r="A654" s="122">
        <v>45132</v>
      </c>
      <c r="B654" s="123">
        <v>14.02</v>
      </c>
      <c r="C654" s="123">
        <v>14.09</v>
      </c>
      <c r="D654" s="123">
        <v>13.82</v>
      </c>
      <c r="E654" s="123">
        <v>13.86</v>
      </c>
    </row>
    <row r="655" spans="1:5">
      <c r="A655" s="122">
        <v>45133</v>
      </c>
      <c r="B655" s="123">
        <v>13.86</v>
      </c>
      <c r="C655" s="123">
        <v>14.16</v>
      </c>
      <c r="D655" s="123">
        <v>13.15</v>
      </c>
      <c r="E655" s="123">
        <v>13.19</v>
      </c>
    </row>
    <row r="656" spans="1:5">
      <c r="A656" s="122">
        <v>45134</v>
      </c>
      <c r="B656" s="123">
        <v>13.14</v>
      </c>
      <c r="C656" s="123">
        <v>15.02</v>
      </c>
      <c r="D656" s="123">
        <v>12.74</v>
      </c>
      <c r="E656" s="123">
        <v>14.41</v>
      </c>
    </row>
    <row r="657" spans="1:5">
      <c r="A657" s="122">
        <v>45135</v>
      </c>
      <c r="B657" s="123">
        <v>14.03</v>
      </c>
      <c r="C657" s="123">
        <v>14.18</v>
      </c>
      <c r="D657" s="123">
        <v>13.27</v>
      </c>
      <c r="E657" s="123">
        <v>13.33</v>
      </c>
    </row>
    <row r="658" spans="1:5">
      <c r="A658" s="122">
        <v>45138</v>
      </c>
      <c r="B658" s="123">
        <v>13.98</v>
      </c>
      <c r="C658" s="123">
        <v>14.09</v>
      </c>
      <c r="D658" s="123">
        <v>13.57</v>
      </c>
      <c r="E658" s="123">
        <v>13.63</v>
      </c>
    </row>
    <row r="659" spans="1:5">
      <c r="A659" s="122">
        <v>45139</v>
      </c>
      <c r="B659" s="123">
        <v>13.75</v>
      </c>
      <c r="C659" s="123">
        <v>14.3</v>
      </c>
      <c r="D659" s="123">
        <v>13.75</v>
      </c>
      <c r="E659" s="123">
        <v>13.93</v>
      </c>
    </row>
    <row r="660" spans="1:5">
      <c r="A660" s="122">
        <v>45140</v>
      </c>
      <c r="B660" s="123">
        <v>15.7</v>
      </c>
      <c r="C660" s="123">
        <v>16.48</v>
      </c>
      <c r="D660" s="123">
        <v>14.95</v>
      </c>
      <c r="E660" s="123">
        <v>16.09</v>
      </c>
    </row>
    <row r="661" spans="1:5">
      <c r="A661" s="122">
        <v>45141</v>
      </c>
      <c r="B661" s="123">
        <v>16.77</v>
      </c>
      <c r="C661" s="123">
        <v>17.420000000000002</v>
      </c>
      <c r="D661" s="123">
        <v>15.72</v>
      </c>
      <c r="E661" s="123">
        <v>15.92</v>
      </c>
    </row>
    <row r="662" spans="1:5">
      <c r="A662" s="122">
        <v>45142</v>
      </c>
      <c r="B662" s="123">
        <v>16.010000000000002</v>
      </c>
      <c r="C662" s="123">
        <v>17.39</v>
      </c>
      <c r="D662" s="123">
        <v>14.57</v>
      </c>
      <c r="E662" s="123">
        <v>17.100000000000001</v>
      </c>
    </row>
    <row r="663" spans="1:5">
      <c r="A663" s="122">
        <v>45145</v>
      </c>
      <c r="B663" s="123">
        <v>16.899999999999999</v>
      </c>
      <c r="C663" s="123">
        <v>17.36</v>
      </c>
      <c r="D663" s="123">
        <v>15.77</v>
      </c>
      <c r="E663" s="123">
        <v>15.77</v>
      </c>
    </row>
    <row r="664" spans="1:5">
      <c r="A664" s="122">
        <v>45146</v>
      </c>
      <c r="B664" s="123">
        <v>16.28</v>
      </c>
      <c r="C664" s="123">
        <v>18.14</v>
      </c>
      <c r="D664" s="123">
        <v>15.96</v>
      </c>
      <c r="E664" s="123">
        <v>15.99</v>
      </c>
    </row>
    <row r="665" spans="1:5">
      <c r="A665" s="122">
        <v>45147</v>
      </c>
      <c r="B665" s="123">
        <v>15.81</v>
      </c>
      <c r="C665" s="123">
        <v>16.87</v>
      </c>
      <c r="D665" s="123">
        <v>15.38</v>
      </c>
      <c r="E665" s="123">
        <v>15.96</v>
      </c>
    </row>
    <row r="666" spans="1:5">
      <c r="A666" s="122">
        <v>45148</v>
      </c>
      <c r="B666" s="123">
        <v>15.58</v>
      </c>
      <c r="C666" s="123">
        <v>16.86</v>
      </c>
      <c r="D666" s="123">
        <v>14.6</v>
      </c>
      <c r="E666" s="123">
        <v>15.85</v>
      </c>
    </row>
    <row r="667" spans="1:5">
      <c r="A667" s="122">
        <v>45149</v>
      </c>
      <c r="B667" s="123">
        <v>15.53</v>
      </c>
      <c r="C667" s="123">
        <v>16.510000000000002</v>
      </c>
      <c r="D667" s="123">
        <v>14.84</v>
      </c>
      <c r="E667" s="123">
        <v>14.84</v>
      </c>
    </row>
    <row r="668" spans="1:5">
      <c r="A668" s="122">
        <v>45152</v>
      </c>
      <c r="B668" s="123">
        <v>15.88</v>
      </c>
      <c r="C668" s="123">
        <v>16.059999999999999</v>
      </c>
      <c r="D668" s="123">
        <v>14.77</v>
      </c>
      <c r="E668" s="123">
        <v>14.82</v>
      </c>
    </row>
    <row r="669" spans="1:5">
      <c r="A669" s="122">
        <v>45153</v>
      </c>
      <c r="B669" s="123">
        <v>14.95</v>
      </c>
      <c r="C669" s="123">
        <v>16.57</v>
      </c>
      <c r="D669" s="123">
        <v>14.91</v>
      </c>
      <c r="E669" s="123">
        <v>16.46</v>
      </c>
    </row>
    <row r="670" spans="1:5">
      <c r="A670" s="122">
        <v>45154</v>
      </c>
      <c r="B670" s="123">
        <v>16.54</v>
      </c>
      <c r="C670" s="123">
        <v>16.93</v>
      </c>
      <c r="D670" s="123">
        <v>15.8</v>
      </c>
      <c r="E670" s="123">
        <v>16.78</v>
      </c>
    </row>
    <row r="671" spans="1:5">
      <c r="A671" s="122">
        <v>45155</v>
      </c>
      <c r="B671" s="123">
        <v>16.96</v>
      </c>
      <c r="C671" s="123">
        <v>18.13</v>
      </c>
      <c r="D671" s="123">
        <v>16.399999999999999</v>
      </c>
      <c r="E671" s="123">
        <v>17.89</v>
      </c>
    </row>
    <row r="672" spans="1:5">
      <c r="A672" s="122">
        <v>45156</v>
      </c>
      <c r="B672" s="123">
        <v>17.8</v>
      </c>
      <c r="C672" s="123">
        <v>18.88</v>
      </c>
      <c r="D672" s="123">
        <v>17.14</v>
      </c>
      <c r="E672" s="123">
        <v>17.3</v>
      </c>
    </row>
    <row r="673" spans="1:5">
      <c r="A673" s="122">
        <v>45159</v>
      </c>
      <c r="B673" s="123">
        <v>18.03</v>
      </c>
      <c r="C673" s="123">
        <v>18.11</v>
      </c>
      <c r="D673" s="123">
        <v>16.88</v>
      </c>
      <c r="E673" s="123">
        <v>17.13</v>
      </c>
    </row>
    <row r="674" spans="1:5">
      <c r="A674" s="122">
        <v>45160</v>
      </c>
      <c r="B674" s="123">
        <v>16.96</v>
      </c>
      <c r="C674" s="123">
        <v>17.579999999999998</v>
      </c>
      <c r="D674" s="123">
        <v>16.61</v>
      </c>
      <c r="E674" s="123">
        <v>16.97</v>
      </c>
    </row>
    <row r="675" spans="1:5">
      <c r="A675" s="122">
        <v>45161</v>
      </c>
      <c r="B675" s="123">
        <v>16.64</v>
      </c>
      <c r="C675" s="123">
        <v>17.100000000000001</v>
      </c>
      <c r="D675" s="123">
        <v>15.91</v>
      </c>
      <c r="E675" s="123">
        <v>15.98</v>
      </c>
    </row>
    <row r="676" spans="1:5">
      <c r="A676" s="122">
        <v>45162</v>
      </c>
      <c r="B676" s="123">
        <v>15.57</v>
      </c>
      <c r="C676" s="123">
        <v>17.32</v>
      </c>
      <c r="D676" s="123">
        <v>15.48</v>
      </c>
      <c r="E676" s="123">
        <v>17.2</v>
      </c>
    </row>
    <row r="677" spans="1:5">
      <c r="A677" s="122">
        <v>45163</v>
      </c>
      <c r="B677" s="123">
        <v>17.21</v>
      </c>
      <c r="C677" s="123">
        <v>17.36</v>
      </c>
      <c r="D677" s="123">
        <v>15.45</v>
      </c>
      <c r="E677" s="123">
        <v>15.68</v>
      </c>
    </row>
    <row r="678" spans="1:5">
      <c r="A678" s="122">
        <v>45166</v>
      </c>
      <c r="B678" s="123">
        <v>16.239999999999998</v>
      </c>
      <c r="C678" s="123">
        <v>16.28</v>
      </c>
      <c r="D678" s="123">
        <v>15</v>
      </c>
      <c r="E678" s="123">
        <v>15.08</v>
      </c>
    </row>
    <row r="679" spans="1:5">
      <c r="A679" s="122">
        <v>45167</v>
      </c>
      <c r="B679" s="123">
        <v>15.08</v>
      </c>
      <c r="C679" s="123">
        <v>15.3</v>
      </c>
      <c r="D679" s="123">
        <v>14.34</v>
      </c>
      <c r="E679" s="123">
        <v>14.45</v>
      </c>
    </row>
    <row r="680" spans="1:5">
      <c r="A680" s="122">
        <v>45168</v>
      </c>
      <c r="B680" s="123">
        <v>14.53</v>
      </c>
      <c r="C680" s="123">
        <v>14.7</v>
      </c>
      <c r="D680" s="123">
        <v>13.83</v>
      </c>
      <c r="E680" s="123">
        <v>13.88</v>
      </c>
    </row>
    <row r="681" spans="1:5">
      <c r="A681" s="122">
        <v>45169</v>
      </c>
      <c r="B681" s="123">
        <v>13.98</v>
      </c>
      <c r="C681" s="123">
        <v>14</v>
      </c>
      <c r="D681" s="123">
        <v>13.44</v>
      </c>
      <c r="E681" s="123">
        <v>13.57</v>
      </c>
    </row>
    <row r="682" spans="1:5">
      <c r="A682" s="122">
        <v>45170</v>
      </c>
      <c r="B682" s="123">
        <v>13.56</v>
      </c>
      <c r="C682" s="123">
        <v>13.56</v>
      </c>
      <c r="D682" s="123">
        <v>13.02</v>
      </c>
      <c r="E682" s="123">
        <v>13.09</v>
      </c>
    </row>
    <row r="683" spans="1:5">
      <c r="A683" s="122">
        <v>45173</v>
      </c>
      <c r="B683" s="123">
        <v>13.62</v>
      </c>
      <c r="C683" s="123">
        <v>13.82</v>
      </c>
      <c r="D683" s="123">
        <v>13.51</v>
      </c>
      <c r="E683" s="123">
        <v>13.82</v>
      </c>
    </row>
    <row r="684" spans="1:5">
      <c r="A684" s="122">
        <v>45174</v>
      </c>
      <c r="B684" s="123">
        <v>14.15</v>
      </c>
      <c r="C684" s="123">
        <v>14.47</v>
      </c>
      <c r="D684" s="123">
        <v>13.7</v>
      </c>
      <c r="E684" s="123">
        <v>14.01</v>
      </c>
    </row>
    <row r="685" spans="1:5">
      <c r="A685" s="122">
        <v>45175</v>
      </c>
      <c r="B685" s="123">
        <v>14.27</v>
      </c>
      <c r="C685" s="123">
        <v>15.3</v>
      </c>
      <c r="D685" s="123">
        <v>14.13</v>
      </c>
      <c r="E685" s="123">
        <v>14.45</v>
      </c>
    </row>
    <row r="686" spans="1:5">
      <c r="A686" s="122">
        <v>45176</v>
      </c>
      <c r="B686" s="123">
        <v>14.81</v>
      </c>
      <c r="C686" s="123">
        <v>15.69</v>
      </c>
      <c r="D686" s="123">
        <v>14.4</v>
      </c>
      <c r="E686" s="123">
        <v>14.4</v>
      </c>
    </row>
    <row r="687" spans="1:5">
      <c r="A687" s="122">
        <v>45177</v>
      </c>
      <c r="B687" s="123">
        <v>14.22</v>
      </c>
      <c r="C687" s="123">
        <v>14.87</v>
      </c>
      <c r="D687" s="123">
        <v>13.58</v>
      </c>
      <c r="E687" s="123">
        <v>13.84</v>
      </c>
    </row>
    <row r="688" spans="1:5">
      <c r="A688" s="122">
        <v>45180</v>
      </c>
      <c r="B688" s="123">
        <v>14.17</v>
      </c>
      <c r="C688" s="123">
        <v>14.33</v>
      </c>
      <c r="D688" s="123">
        <v>13.74</v>
      </c>
      <c r="E688" s="123">
        <v>13.8</v>
      </c>
    </row>
    <row r="689" spans="1:5">
      <c r="A689" s="122">
        <v>45181</v>
      </c>
      <c r="B689" s="123">
        <v>14.02</v>
      </c>
      <c r="C689" s="123">
        <v>14.42</v>
      </c>
      <c r="D689" s="123">
        <v>13.71</v>
      </c>
      <c r="E689" s="123">
        <v>14.23</v>
      </c>
    </row>
    <row r="690" spans="1:5">
      <c r="A690" s="122">
        <v>45182</v>
      </c>
      <c r="B690" s="123">
        <v>14.42</v>
      </c>
      <c r="C690" s="123">
        <v>14.68</v>
      </c>
      <c r="D690" s="123">
        <v>13.41</v>
      </c>
      <c r="E690" s="123">
        <v>13.48</v>
      </c>
    </row>
    <row r="691" spans="1:5">
      <c r="A691" s="122">
        <v>45183</v>
      </c>
      <c r="B691" s="123">
        <v>13.39</v>
      </c>
      <c r="C691" s="123">
        <v>13.46</v>
      </c>
      <c r="D691" s="123">
        <v>12.79</v>
      </c>
      <c r="E691" s="123">
        <v>12.82</v>
      </c>
    </row>
    <row r="692" spans="1:5">
      <c r="A692" s="122">
        <v>45184</v>
      </c>
      <c r="B692" s="123">
        <v>12.7</v>
      </c>
      <c r="C692" s="123">
        <v>14.17</v>
      </c>
      <c r="D692" s="123">
        <v>12.68</v>
      </c>
      <c r="E692" s="123">
        <v>13.79</v>
      </c>
    </row>
    <row r="693" spans="1:5">
      <c r="A693" s="122">
        <v>45187</v>
      </c>
      <c r="B693" s="123">
        <v>14.4</v>
      </c>
      <c r="C693" s="123">
        <v>14.75</v>
      </c>
      <c r="D693" s="123">
        <v>13.86</v>
      </c>
      <c r="E693" s="123">
        <v>14</v>
      </c>
    </row>
    <row r="694" spans="1:5">
      <c r="A694" s="122">
        <v>45188</v>
      </c>
      <c r="B694" s="123">
        <v>14.11</v>
      </c>
      <c r="C694" s="123">
        <v>14.88</v>
      </c>
      <c r="D694" s="123">
        <v>13.86</v>
      </c>
      <c r="E694" s="123">
        <v>14.11</v>
      </c>
    </row>
    <row r="695" spans="1:5">
      <c r="A695" s="122">
        <v>45189</v>
      </c>
      <c r="B695" s="123">
        <v>14.18</v>
      </c>
      <c r="C695" s="123">
        <v>15.15</v>
      </c>
      <c r="D695" s="123">
        <v>13.57</v>
      </c>
      <c r="E695" s="123">
        <v>15.14</v>
      </c>
    </row>
    <row r="696" spans="1:5">
      <c r="A696" s="122">
        <v>45190</v>
      </c>
      <c r="B696" s="123">
        <v>15.49</v>
      </c>
      <c r="C696" s="123">
        <v>17.54</v>
      </c>
      <c r="D696" s="123">
        <v>15.1</v>
      </c>
      <c r="E696" s="123">
        <v>17.54</v>
      </c>
    </row>
    <row r="697" spans="1:5">
      <c r="A697" s="122">
        <v>45191</v>
      </c>
      <c r="B697" s="123">
        <v>17.309999999999999</v>
      </c>
      <c r="C697" s="123">
        <v>17.41</v>
      </c>
      <c r="D697" s="123">
        <v>15.93</v>
      </c>
      <c r="E697" s="123">
        <v>17.2</v>
      </c>
    </row>
    <row r="698" spans="1:5">
      <c r="A698" s="122">
        <v>45194</v>
      </c>
      <c r="B698" s="123">
        <v>17.25</v>
      </c>
      <c r="C698" s="123">
        <v>18.41</v>
      </c>
      <c r="D698" s="123">
        <v>16.79</v>
      </c>
      <c r="E698" s="123">
        <v>16.899999999999999</v>
      </c>
    </row>
    <row r="699" spans="1:5">
      <c r="A699" s="122">
        <v>45195</v>
      </c>
      <c r="B699" s="123">
        <v>18.03</v>
      </c>
      <c r="C699" s="123">
        <v>19.5</v>
      </c>
      <c r="D699" s="123">
        <v>17.170000000000002</v>
      </c>
      <c r="E699" s="123">
        <v>18.940000000000001</v>
      </c>
    </row>
    <row r="700" spans="1:5">
      <c r="A700" s="122">
        <v>45196</v>
      </c>
      <c r="B700" s="123">
        <v>18.29</v>
      </c>
      <c r="C700" s="123">
        <v>19.71</v>
      </c>
      <c r="D700" s="123">
        <v>18.03</v>
      </c>
      <c r="E700" s="123">
        <v>18.22</v>
      </c>
    </row>
    <row r="701" spans="1:5">
      <c r="A701" s="122">
        <v>45197</v>
      </c>
      <c r="B701" s="123">
        <v>18.22</v>
      </c>
      <c r="C701" s="123">
        <v>18.77</v>
      </c>
      <c r="D701" s="123">
        <v>17.059999999999999</v>
      </c>
      <c r="E701" s="123">
        <v>17.34</v>
      </c>
    </row>
    <row r="702" spans="1:5">
      <c r="A702" s="122">
        <v>45198</v>
      </c>
      <c r="B702" s="123">
        <v>16.87</v>
      </c>
      <c r="C702" s="123">
        <v>17.739999999999998</v>
      </c>
      <c r="D702" s="123">
        <v>15.83</v>
      </c>
      <c r="E702" s="123">
        <v>17.52</v>
      </c>
    </row>
    <row r="703" spans="1:5">
      <c r="A703" s="122">
        <v>45201</v>
      </c>
      <c r="B703" s="123">
        <v>17.309999999999999</v>
      </c>
      <c r="C703" s="123">
        <v>18.55</v>
      </c>
      <c r="D703" s="123">
        <v>16.93</v>
      </c>
      <c r="E703" s="123">
        <v>17.61</v>
      </c>
    </row>
    <row r="704" spans="1:5">
      <c r="A704" s="122">
        <v>45202</v>
      </c>
      <c r="B704" s="123">
        <v>17.809999999999999</v>
      </c>
      <c r="C704" s="123">
        <v>20.48</v>
      </c>
      <c r="D704" s="123">
        <v>17.52</v>
      </c>
      <c r="E704" s="123">
        <v>19.78</v>
      </c>
    </row>
    <row r="705" spans="1:5">
      <c r="A705" s="122">
        <v>45203</v>
      </c>
      <c r="B705" s="123">
        <v>20.72</v>
      </c>
      <c r="C705" s="123">
        <v>20.88</v>
      </c>
      <c r="D705" s="123">
        <v>18.3</v>
      </c>
      <c r="E705" s="123">
        <v>18.579999999999998</v>
      </c>
    </row>
    <row r="706" spans="1:5">
      <c r="A706" s="122">
        <v>45204</v>
      </c>
      <c r="B706" s="123">
        <v>18.670000000000002</v>
      </c>
      <c r="C706" s="123">
        <v>19.579999999999998</v>
      </c>
      <c r="D706" s="123">
        <v>18.260000000000002</v>
      </c>
      <c r="E706" s="123">
        <v>18.489999999999998</v>
      </c>
    </row>
    <row r="707" spans="1:5">
      <c r="A707" s="122">
        <v>45205</v>
      </c>
      <c r="B707" s="123">
        <v>18.73</v>
      </c>
      <c r="C707" s="123">
        <v>19.93</v>
      </c>
      <c r="D707" s="123">
        <v>17.190000000000001</v>
      </c>
      <c r="E707" s="123">
        <v>17.45</v>
      </c>
    </row>
    <row r="708" spans="1:5">
      <c r="A708" s="122">
        <v>45208</v>
      </c>
      <c r="B708" s="123">
        <v>19.54</v>
      </c>
      <c r="C708" s="123">
        <v>19.600000000000001</v>
      </c>
      <c r="D708" s="123">
        <v>17.559999999999999</v>
      </c>
      <c r="E708" s="123">
        <v>17.7</v>
      </c>
    </row>
    <row r="709" spans="1:5">
      <c r="A709" s="122">
        <v>45209</v>
      </c>
      <c r="B709" s="123">
        <v>17.7</v>
      </c>
      <c r="C709" s="123">
        <v>17.86</v>
      </c>
      <c r="D709" s="123">
        <v>16.510000000000002</v>
      </c>
      <c r="E709" s="123">
        <v>17.03</v>
      </c>
    </row>
    <row r="710" spans="1:5">
      <c r="A710" s="122">
        <v>45210</v>
      </c>
      <c r="B710" s="123">
        <v>16.95</v>
      </c>
      <c r="C710" s="123">
        <v>17.78</v>
      </c>
      <c r="D710" s="123">
        <v>16.09</v>
      </c>
      <c r="E710" s="123">
        <v>16.09</v>
      </c>
    </row>
    <row r="711" spans="1:5">
      <c r="A711" s="122">
        <v>45211</v>
      </c>
      <c r="B711" s="123">
        <v>16.079999999999998</v>
      </c>
      <c r="C711" s="123">
        <v>18.079999999999998</v>
      </c>
      <c r="D711" s="123">
        <v>15.44</v>
      </c>
      <c r="E711" s="123">
        <v>16.690000000000001</v>
      </c>
    </row>
    <row r="712" spans="1:5">
      <c r="A712" s="122">
        <v>45212</v>
      </c>
      <c r="B712" s="123">
        <v>16.53</v>
      </c>
      <c r="C712" s="123">
        <v>20.78</v>
      </c>
      <c r="D712" s="123">
        <v>16.5</v>
      </c>
      <c r="E712" s="123">
        <v>19.32</v>
      </c>
    </row>
    <row r="713" spans="1:5">
      <c r="A713" s="122">
        <v>45215</v>
      </c>
      <c r="B713" s="123">
        <v>19.100000000000001</v>
      </c>
      <c r="C713" s="123">
        <v>19.57</v>
      </c>
      <c r="D713" s="123">
        <v>17.14</v>
      </c>
      <c r="E713" s="123">
        <v>17.21</v>
      </c>
    </row>
    <row r="714" spans="1:5">
      <c r="A714" s="122">
        <v>45216</v>
      </c>
      <c r="B714" s="123">
        <v>17.41</v>
      </c>
      <c r="C714" s="123">
        <v>18.54</v>
      </c>
      <c r="D714" s="123">
        <v>16.97</v>
      </c>
      <c r="E714" s="123">
        <v>17.88</v>
      </c>
    </row>
    <row r="715" spans="1:5">
      <c r="A715" s="122">
        <v>45217</v>
      </c>
      <c r="B715" s="123">
        <v>18.36</v>
      </c>
      <c r="C715" s="123">
        <v>20.149999999999999</v>
      </c>
      <c r="D715" s="123">
        <v>17.88</v>
      </c>
      <c r="E715" s="123">
        <v>19.22</v>
      </c>
    </row>
    <row r="716" spans="1:5">
      <c r="A716" s="122">
        <v>45218</v>
      </c>
      <c r="B716" s="123">
        <v>19.73</v>
      </c>
      <c r="C716" s="123">
        <v>21.4</v>
      </c>
      <c r="D716" s="123">
        <v>18.55</v>
      </c>
      <c r="E716" s="123">
        <v>21.4</v>
      </c>
    </row>
    <row r="717" spans="1:5">
      <c r="A717" s="122">
        <v>45219</v>
      </c>
      <c r="B717" s="123">
        <v>21.59</v>
      </c>
      <c r="C717" s="123">
        <v>21.83</v>
      </c>
      <c r="D717" s="123">
        <v>20.420000000000002</v>
      </c>
      <c r="E717" s="123">
        <v>21.71</v>
      </c>
    </row>
    <row r="718" spans="1:5">
      <c r="A718" s="122">
        <v>45222</v>
      </c>
      <c r="B718" s="123">
        <v>21.83</v>
      </c>
      <c r="C718" s="123">
        <v>23.08</v>
      </c>
      <c r="D718" s="123">
        <v>19.48</v>
      </c>
      <c r="E718" s="123">
        <v>20.37</v>
      </c>
    </row>
    <row r="719" spans="1:5">
      <c r="A719" s="122">
        <v>45223</v>
      </c>
      <c r="B719" s="123">
        <v>20.03</v>
      </c>
      <c r="C719" s="123">
        <v>20.239999999999998</v>
      </c>
      <c r="D719" s="123">
        <v>18.649999999999999</v>
      </c>
      <c r="E719" s="123">
        <v>18.97</v>
      </c>
    </row>
    <row r="720" spans="1:5">
      <c r="A720" s="122">
        <v>45224</v>
      </c>
      <c r="B720" s="123">
        <v>19.39</v>
      </c>
      <c r="C720" s="123">
        <v>21.24</v>
      </c>
      <c r="D720" s="123">
        <v>18.86</v>
      </c>
      <c r="E720" s="123">
        <v>20.190000000000001</v>
      </c>
    </row>
    <row r="721" spans="1:5">
      <c r="A721" s="122">
        <v>45225</v>
      </c>
      <c r="B721" s="123">
        <v>21.78</v>
      </c>
      <c r="C721" s="123">
        <v>21.96</v>
      </c>
      <c r="D721" s="123">
        <v>20.22</v>
      </c>
      <c r="E721" s="123">
        <v>20.68</v>
      </c>
    </row>
    <row r="722" spans="1:5">
      <c r="A722" s="122">
        <v>45226</v>
      </c>
      <c r="B722" s="123">
        <v>20.39</v>
      </c>
      <c r="C722" s="123">
        <v>22.07</v>
      </c>
      <c r="D722" s="123">
        <v>19.72</v>
      </c>
      <c r="E722" s="123">
        <v>21.27</v>
      </c>
    </row>
    <row r="723" spans="1:5">
      <c r="A723" s="122">
        <v>45229</v>
      </c>
      <c r="B723" s="123">
        <v>21.13</v>
      </c>
      <c r="C723" s="123">
        <v>21.16</v>
      </c>
      <c r="D723" s="123">
        <v>19.55</v>
      </c>
      <c r="E723" s="123">
        <v>19.75</v>
      </c>
    </row>
    <row r="724" spans="1:5">
      <c r="A724" s="122">
        <v>45230</v>
      </c>
      <c r="B724" s="123">
        <v>19.86</v>
      </c>
      <c r="C724" s="123">
        <v>19.86</v>
      </c>
      <c r="D724" s="123">
        <v>17.97</v>
      </c>
      <c r="E724" s="123">
        <v>18.14</v>
      </c>
    </row>
    <row r="725" spans="1:5">
      <c r="A725" s="122">
        <v>45231</v>
      </c>
      <c r="B725" s="123">
        <v>18.02</v>
      </c>
      <c r="C725" s="123">
        <v>18.420000000000002</v>
      </c>
      <c r="D725" s="123">
        <v>16.63</v>
      </c>
      <c r="E725" s="123">
        <v>16.87</v>
      </c>
    </row>
    <row r="726" spans="1:5">
      <c r="A726" s="122">
        <v>45232</v>
      </c>
      <c r="B726" s="123">
        <v>16.59</v>
      </c>
      <c r="C726" s="123">
        <v>16.62</v>
      </c>
      <c r="D726" s="123">
        <v>15.58</v>
      </c>
      <c r="E726" s="123">
        <v>15.66</v>
      </c>
    </row>
    <row r="727" spans="1:5">
      <c r="A727" s="122">
        <v>45233</v>
      </c>
      <c r="B727" s="123">
        <v>15.7</v>
      </c>
      <c r="C727" s="123">
        <v>15.83</v>
      </c>
      <c r="D727" s="123">
        <v>14.91</v>
      </c>
      <c r="E727" s="123">
        <v>14.91</v>
      </c>
    </row>
    <row r="728" spans="1:5">
      <c r="A728" s="122">
        <v>45236</v>
      </c>
      <c r="B728" s="123">
        <v>15.39</v>
      </c>
      <c r="C728" s="123">
        <v>15.58</v>
      </c>
      <c r="D728" s="123">
        <v>14.84</v>
      </c>
      <c r="E728" s="123">
        <v>14.89</v>
      </c>
    </row>
    <row r="729" spans="1:5">
      <c r="A729" s="122">
        <v>45237</v>
      </c>
      <c r="B729" s="123">
        <v>15.1</v>
      </c>
      <c r="C729" s="123">
        <v>15.17</v>
      </c>
      <c r="D729" s="123">
        <v>14.71</v>
      </c>
      <c r="E729" s="123">
        <v>14.81</v>
      </c>
    </row>
    <row r="730" spans="1:5">
      <c r="A730" s="122">
        <v>45238</v>
      </c>
      <c r="B730" s="123">
        <v>14.91</v>
      </c>
      <c r="C730" s="123">
        <v>15.09</v>
      </c>
      <c r="D730" s="123">
        <v>14.3</v>
      </c>
      <c r="E730" s="123">
        <v>14.45</v>
      </c>
    </row>
    <row r="731" spans="1:5">
      <c r="A731" s="122">
        <v>45239</v>
      </c>
      <c r="B731" s="123">
        <v>14.61</v>
      </c>
      <c r="C731" s="123">
        <v>15.57</v>
      </c>
      <c r="D731" s="123">
        <v>14.13</v>
      </c>
      <c r="E731" s="123">
        <v>15.29</v>
      </c>
    </row>
    <row r="732" spans="1:5">
      <c r="A732" s="122">
        <v>45240</v>
      </c>
      <c r="B732" s="123">
        <v>15.09</v>
      </c>
      <c r="C732" s="123">
        <v>15.45</v>
      </c>
      <c r="D732" s="123">
        <v>14.16</v>
      </c>
      <c r="E732" s="123">
        <v>14.17</v>
      </c>
    </row>
    <row r="733" spans="1:5">
      <c r="A733" s="122">
        <v>45243</v>
      </c>
      <c r="B733" s="123">
        <v>15.16</v>
      </c>
      <c r="C733" s="123">
        <v>15.19</v>
      </c>
      <c r="D733" s="123">
        <v>14.58</v>
      </c>
      <c r="E733" s="123">
        <v>14.76</v>
      </c>
    </row>
    <row r="734" spans="1:5">
      <c r="A734" s="122">
        <v>45244</v>
      </c>
      <c r="B734" s="123">
        <v>14.83</v>
      </c>
      <c r="C734" s="123">
        <v>14.86</v>
      </c>
      <c r="D734" s="123">
        <v>13.91</v>
      </c>
      <c r="E734" s="123">
        <v>14.16</v>
      </c>
    </row>
    <row r="735" spans="1:5">
      <c r="A735" s="122">
        <v>45245</v>
      </c>
      <c r="B735" s="123">
        <v>14.21</v>
      </c>
      <c r="C735" s="123">
        <v>14.35</v>
      </c>
      <c r="D735" s="123">
        <v>13.97</v>
      </c>
      <c r="E735" s="123">
        <v>14.18</v>
      </c>
    </row>
    <row r="736" spans="1:5">
      <c r="A736" s="122">
        <v>45246</v>
      </c>
      <c r="B736" s="123">
        <v>14.12</v>
      </c>
      <c r="C736" s="123">
        <v>14.42</v>
      </c>
      <c r="D736" s="123">
        <v>13.68</v>
      </c>
      <c r="E736" s="123">
        <v>14.32</v>
      </c>
    </row>
    <row r="737" spans="1:5">
      <c r="A737" s="122">
        <v>45247</v>
      </c>
      <c r="B737" s="123">
        <v>14.18</v>
      </c>
      <c r="C737" s="123">
        <v>14.19</v>
      </c>
      <c r="D737" s="123">
        <v>13.67</v>
      </c>
      <c r="E737" s="123">
        <v>13.8</v>
      </c>
    </row>
    <row r="738" spans="1:5">
      <c r="A738" s="122">
        <v>45250</v>
      </c>
      <c r="B738" s="123">
        <v>14.26</v>
      </c>
      <c r="C738" s="123">
        <v>14.31</v>
      </c>
      <c r="D738" s="123">
        <v>13.39</v>
      </c>
      <c r="E738" s="123">
        <v>13.41</v>
      </c>
    </row>
    <row r="739" spans="1:5">
      <c r="A739" s="122">
        <v>45251</v>
      </c>
      <c r="B739" s="123">
        <v>13.45</v>
      </c>
      <c r="C739" s="123">
        <v>14.31</v>
      </c>
      <c r="D739" s="123">
        <v>13.13</v>
      </c>
      <c r="E739" s="123">
        <v>13.35</v>
      </c>
    </row>
    <row r="740" spans="1:5">
      <c r="A740" s="122">
        <v>45252</v>
      </c>
      <c r="B740" s="123">
        <v>13.08</v>
      </c>
      <c r="C740" s="123">
        <v>13.25</v>
      </c>
      <c r="D740" s="123">
        <v>12.82</v>
      </c>
      <c r="E740" s="123">
        <v>12.85</v>
      </c>
    </row>
    <row r="741" spans="1:5">
      <c r="A741" s="122">
        <v>45253</v>
      </c>
      <c r="B741" s="123">
        <v>12.84</v>
      </c>
      <c r="C741" s="123">
        <v>12.87</v>
      </c>
      <c r="D741" s="123">
        <v>12.75</v>
      </c>
      <c r="E741" s="123">
        <v>12.8</v>
      </c>
    </row>
    <row r="742" spans="1:5">
      <c r="A742" s="122">
        <v>45254</v>
      </c>
      <c r="B742" s="123">
        <v>13.03</v>
      </c>
      <c r="C742" s="123">
        <v>13.17</v>
      </c>
      <c r="D742" s="123">
        <v>12.45</v>
      </c>
      <c r="E742" s="123">
        <v>12.46</v>
      </c>
    </row>
    <row r="743" spans="1:5">
      <c r="A743" s="122">
        <v>45257</v>
      </c>
      <c r="B743" s="123">
        <v>13.14</v>
      </c>
      <c r="C743" s="123">
        <v>13.28</v>
      </c>
      <c r="D743" s="123">
        <v>12.64</v>
      </c>
      <c r="E743" s="123">
        <v>12.69</v>
      </c>
    </row>
    <row r="744" spans="1:5">
      <c r="A744" s="122">
        <v>45258</v>
      </c>
      <c r="B744" s="123">
        <v>12.78</v>
      </c>
      <c r="C744" s="123">
        <v>14.3</v>
      </c>
      <c r="D744" s="123">
        <v>12.56</v>
      </c>
      <c r="E744" s="123">
        <v>12.69</v>
      </c>
    </row>
    <row r="745" spans="1:5">
      <c r="A745" s="122">
        <v>45259</v>
      </c>
      <c r="B745" s="123">
        <v>12.71</v>
      </c>
      <c r="C745" s="123">
        <v>13.1</v>
      </c>
      <c r="D745" s="123">
        <v>12.48</v>
      </c>
      <c r="E745" s="123">
        <v>12.98</v>
      </c>
    </row>
    <row r="746" spans="1:5">
      <c r="A746" s="122">
        <v>45260</v>
      </c>
      <c r="B746" s="123">
        <v>13.07</v>
      </c>
      <c r="C746" s="123">
        <v>13.39</v>
      </c>
      <c r="D746" s="123">
        <v>12.82</v>
      </c>
      <c r="E746" s="123">
        <v>12.92</v>
      </c>
    </row>
    <row r="747" spans="1:5">
      <c r="A747" s="122">
        <v>45261</v>
      </c>
      <c r="B747" s="123">
        <v>12.94</v>
      </c>
      <c r="C747" s="123">
        <v>12.96</v>
      </c>
      <c r="D747" s="123">
        <v>12.48</v>
      </c>
      <c r="E747" s="123">
        <v>12.63</v>
      </c>
    </row>
    <row r="748" spans="1:5">
      <c r="A748" s="122">
        <v>45264</v>
      </c>
      <c r="B748" s="123">
        <v>13.28</v>
      </c>
      <c r="C748" s="123">
        <v>13.7</v>
      </c>
      <c r="D748" s="123">
        <v>12.98</v>
      </c>
      <c r="E748" s="123">
        <v>13.08</v>
      </c>
    </row>
    <row r="749" spans="1:5">
      <c r="A749" s="122">
        <v>45265</v>
      </c>
      <c r="B749" s="123">
        <v>13.26</v>
      </c>
      <c r="C749" s="123">
        <v>13.76</v>
      </c>
      <c r="D749" s="123">
        <v>12.81</v>
      </c>
      <c r="E749" s="123">
        <v>12.85</v>
      </c>
    </row>
    <row r="750" spans="1:5">
      <c r="A750" s="122">
        <v>45266</v>
      </c>
      <c r="B750" s="123">
        <v>12.78</v>
      </c>
      <c r="C750" s="123">
        <v>13.03</v>
      </c>
      <c r="D750" s="123">
        <v>12.64</v>
      </c>
      <c r="E750" s="123">
        <v>12.97</v>
      </c>
    </row>
    <row r="751" spans="1:5">
      <c r="A751" s="122">
        <v>45267</v>
      </c>
      <c r="B751" s="123">
        <v>13.17</v>
      </c>
      <c r="C751" s="123">
        <v>13.28</v>
      </c>
      <c r="D751" s="123">
        <v>12.95</v>
      </c>
      <c r="E751" s="123">
        <v>13.06</v>
      </c>
    </row>
    <row r="752" spans="1:5">
      <c r="A752" s="122">
        <v>45268</v>
      </c>
      <c r="B752" s="123">
        <v>13.14</v>
      </c>
      <c r="C752" s="123">
        <v>13.24</v>
      </c>
      <c r="D752" s="123">
        <v>12.35</v>
      </c>
      <c r="E752" s="123">
        <v>12.35</v>
      </c>
    </row>
    <row r="753" spans="1:6">
      <c r="A753" s="122">
        <v>45271</v>
      </c>
      <c r="B753" s="123">
        <v>13.05</v>
      </c>
      <c r="C753" s="123">
        <v>13.14</v>
      </c>
      <c r="D753" s="123">
        <v>12.61</v>
      </c>
      <c r="E753" s="123">
        <v>12.63</v>
      </c>
    </row>
    <row r="754" spans="1:6">
      <c r="A754" s="122">
        <v>45272</v>
      </c>
      <c r="B754" s="123">
        <v>12.69</v>
      </c>
      <c r="C754" s="123">
        <v>12.74</v>
      </c>
      <c r="D754" s="123">
        <v>11.81</v>
      </c>
      <c r="E754" s="123">
        <v>12.07</v>
      </c>
    </row>
    <row r="755" spans="1:6">
      <c r="A755" s="122">
        <v>45273</v>
      </c>
      <c r="B755" s="123">
        <v>12.2</v>
      </c>
      <c r="C755" s="123">
        <v>12.46</v>
      </c>
      <c r="D755" s="123">
        <v>11.82</v>
      </c>
      <c r="E755" s="123">
        <v>12.19</v>
      </c>
    </row>
    <row r="756" spans="1:6">
      <c r="A756" s="122">
        <v>45274</v>
      </c>
      <c r="B756" s="123">
        <v>11.96</v>
      </c>
      <c r="C756" s="123">
        <v>12.74</v>
      </c>
      <c r="D756" s="123">
        <v>11.84</v>
      </c>
      <c r="E756" s="123">
        <v>12.48</v>
      </c>
    </row>
    <row r="757" spans="1:6">
      <c r="A757" s="122">
        <v>45275</v>
      </c>
      <c r="B757" s="123">
        <v>12.12</v>
      </c>
      <c r="C757" s="123">
        <v>12.54</v>
      </c>
      <c r="D757" s="123">
        <v>12.01</v>
      </c>
      <c r="E757" s="123">
        <v>12.28</v>
      </c>
    </row>
    <row r="758" spans="1:6">
      <c r="A758" s="122">
        <v>45278</v>
      </c>
      <c r="B758" s="123">
        <v>12.62</v>
      </c>
      <c r="C758" s="123">
        <v>12.64</v>
      </c>
      <c r="D758" s="123">
        <v>12.4</v>
      </c>
      <c r="E758" s="123">
        <v>12.56</v>
      </c>
    </row>
    <row r="759" spans="1:6">
      <c r="A759" s="122">
        <v>45279</v>
      </c>
      <c r="B759" s="123">
        <v>12.6</v>
      </c>
      <c r="C759" s="123">
        <v>12.6</v>
      </c>
      <c r="D759" s="123">
        <v>12.33</v>
      </c>
      <c r="E759" s="123">
        <v>12.53</v>
      </c>
    </row>
    <row r="760" spans="1:6">
      <c r="A760" s="122">
        <v>45280</v>
      </c>
      <c r="B760" s="123">
        <v>12.63</v>
      </c>
      <c r="C760" s="123">
        <v>13.93</v>
      </c>
      <c r="D760" s="123">
        <v>12.29</v>
      </c>
      <c r="E760" s="123">
        <v>13.67</v>
      </c>
    </row>
    <row r="761" spans="1:6">
      <c r="A761" s="122">
        <v>45281</v>
      </c>
      <c r="B761" s="123">
        <v>13.4</v>
      </c>
      <c r="C761" s="123">
        <v>14.49</v>
      </c>
      <c r="D761" s="123">
        <v>13.34</v>
      </c>
      <c r="E761" s="123">
        <v>13.65</v>
      </c>
    </row>
    <row r="762" spans="1:6">
      <c r="A762" s="122">
        <v>45282</v>
      </c>
      <c r="B762" s="123">
        <v>13.72</v>
      </c>
      <c r="C762" s="123">
        <v>13.96</v>
      </c>
      <c r="D762" s="123">
        <v>13</v>
      </c>
      <c r="E762" s="123">
        <v>13.03</v>
      </c>
    </row>
    <row r="763" spans="1:6">
      <c r="A763" s="122">
        <v>45286</v>
      </c>
      <c r="B763" s="123">
        <v>13.77</v>
      </c>
      <c r="C763" s="123">
        <v>13.8</v>
      </c>
      <c r="D763" s="123">
        <v>12.96</v>
      </c>
      <c r="E763" s="123">
        <v>12.99</v>
      </c>
    </row>
    <row r="764" spans="1:6">
      <c r="A764" s="122">
        <v>45287</v>
      </c>
      <c r="B764" s="123">
        <v>13.02</v>
      </c>
      <c r="C764" s="123">
        <v>13.04</v>
      </c>
      <c r="D764" s="123">
        <v>12.37</v>
      </c>
      <c r="E764" s="123">
        <v>12.43</v>
      </c>
    </row>
    <row r="765" spans="1:6">
      <c r="A765" s="122">
        <v>45288</v>
      </c>
      <c r="B765" s="123">
        <v>12.44</v>
      </c>
      <c r="C765" s="123">
        <v>12.65</v>
      </c>
      <c r="D765" s="123">
        <v>12.38</v>
      </c>
      <c r="E765" s="123">
        <v>12.47</v>
      </c>
    </row>
    <row r="766" spans="1:6">
      <c r="A766" s="122">
        <v>45289</v>
      </c>
      <c r="B766" s="123">
        <v>12.55</v>
      </c>
      <c r="C766" s="123">
        <v>13.19</v>
      </c>
      <c r="D766" s="123">
        <v>12.36</v>
      </c>
      <c r="E766" s="123">
        <v>12.45</v>
      </c>
      <c r="F766" s="120">
        <f>AVERAGE(E510:E766)</f>
        <v>16.84902723735409</v>
      </c>
    </row>
    <row r="767" spans="1:6">
      <c r="A767" s="122">
        <v>45293</v>
      </c>
      <c r="B767" s="123">
        <v>13.22</v>
      </c>
      <c r="C767" s="123">
        <v>14.23</v>
      </c>
      <c r="D767" s="123">
        <v>13.1</v>
      </c>
      <c r="E767" s="123">
        <v>13.2</v>
      </c>
    </row>
    <row r="768" spans="1:6">
      <c r="A768" s="122">
        <v>45294</v>
      </c>
      <c r="B768" s="123">
        <v>13.35</v>
      </c>
      <c r="C768" s="123">
        <v>14.22</v>
      </c>
      <c r="D768" s="123">
        <v>13.33</v>
      </c>
      <c r="E768" s="123">
        <v>14.04</v>
      </c>
    </row>
    <row r="769" spans="1:5">
      <c r="A769" s="122">
        <v>45295</v>
      </c>
      <c r="B769" s="123">
        <v>13.93</v>
      </c>
      <c r="C769" s="123">
        <v>14.2</v>
      </c>
      <c r="D769" s="123">
        <v>13.64</v>
      </c>
      <c r="E769" s="123">
        <v>14.13</v>
      </c>
    </row>
    <row r="770" spans="1:5">
      <c r="A770" s="122">
        <v>45296</v>
      </c>
      <c r="B770" s="123">
        <v>14.24</v>
      </c>
      <c r="C770" s="123">
        <v>14.58</v>
      </c>
      <c r="D770" s="123">
        <v>13.29</v>
      </c>
      <c r="E770" s="123">
        <v>13.35</v>
      </c>
    </row>
    <row r="771" spans="1:5">
      <c r="A771" s="122">
        <v>45299</v>
      </c>
      <c r="B771" s="123">
        <v>14</v>
      </c>
      <c r="C771" s="123">
        <v>14.18</v>
      </c>
      <c r="D771" s="123">
        <v>13.02</v>
      </c>
      <c r="E771" s="123">
        <v>13.08</v>
      </c>
    </row>
    <row r="772" spans="1:5">
      <c r="A772" s="122">
        <v>45300</v>
      </c>
      <c r="B772" s="123">
        <v>13.2</v>
      </c>
      <c r="C772" s="123">
        <v>13.45</v>
      </c>
      <c r="D772" s="123">
        <v>12.74</v>
      </c>
      <c r="E772" s="123">
        <v>12.76</v>
      </c>
    </row>
    <row r="773" spans="1:5">
      <c r="A773" s="122">
        <v>45301</v>
      </c>
      <c r="B773" s="123">
        <v>12.86</v>
      </c>
      <c r="C773" s="123">
        <v>12.95</v>
      </c>
      <c r="D773" s="123">
        <v>12.67</v>
      </c>
      <c r="E773" s="123">
        <v>12.69</v>
      </c>
    </row>
    <row r="774" spans="1:5">
      <c r="A774" s="122">
        <v>45302</v>
      </c>
      <c r="B774" s="123">
        <v>12.64</v>
      </c>
      <c r="C774" s="123">
        <v>13.31</v>
      </c>
      <c r="D774" s="123">
        <v>12.35</v>
      </c>
      <c r="E774" s="123">
        <v>12.44</v>
      </c>
    </row>
    <row r="775" spans="1:5">
      <c r="A775" s="122">
        <v>45303</v>
      </c>
      <c r="B775" s="123">
        <v>12.66</v>
      </c>
      <c r="C775" s="123">
        <v>13.08</v>
      </c>
      <c r="D775" s="123">
        <v>12.47</v>
      </c>
      <c r="E775" s="123">
        <v>12.7</v>
      </c>
    </row>
    <row r="776" spans="1:5">
      <c r="A776" s="122">
        <v>45306</v>
      </c>
      <c r="B776" s="123">
        <v>13.23</v>
      </c>
      <c r="C776" s="123">
        <v>13.34</v>
      </c>
      <c r="D776" s="123">
        <v>13.2</v>
      </c>
      <c r="E776" s="123">
        <v>13.25</v>
      </c>
    </row>
    <row r="777" spans="1:5">
      <c r="A777" s="122">
        <v>45307</v>
      </c>
      <c r="B777" s="123">
        <v>14.12</v>
      </c>
      <c r="C777" s="123">
        <v>14.35</v>
      </c>
      <c r="D777" s="123">
        <v>13.52</v>
      </c>
      <c r="E777" s="123">
        <v>13.84</v>
      </c>
    </row>
    <row r="778" spans="1:5">
      <c r="A778" s="122">
        <v>45308</v>
      </c>
      <c r="B778" s="123">
        <v>14.59</v>
      </c>
      <c r="C778" s="123">
        <v>15.4</v>
      </c>
      <c r="D778" s="123">
        <v>14.38</v>
      </c>
      <c r="E778" s="123">
        <v>14.79</v>
      </c>
    </row>
    <row r="779" spans="1:5">
      <c r="A779" s="122">
        <v>45309</v>
      </c>
      <c r="B779" s="123">
        <v>14.85</v>
      </c>
      <c r="C779" s="123">
        <v>14.89</v>
      </c>
      <c r="D779" s="123">
        <v>13.89</v>
      </c>
      <c r="E779" s="123">
        <v>14.13</v>
      </c>
    </row>
    <row r="780" spans="1:5">
      <c r="A780" s="122">
        <v>45310</v>
      </c>
      <c r="B780" s="123">
        <v>13.8</v>
      </c>
      <c r="C780" s="123">
        <v>14.58</v>
      </c>
      <c r="D780" s="123">
        <v>13.28</v>
      </c>
      <c r="E780" s="123">
        <v>13.3</v>
      </c>
    </row>
    <row r="781" spans="1:5">
      <c r="A781" s="122">
        <v>45313</v>
      </c>
      <c r="B781" s="123">
        <v>13.77</v>
      </c>
      <c r="C781" s="123">
        <v>13.84</v>
      </c>
      <c r="D781" s="123">
        <v>13.17</v>
      </c>
      <c r="E781" s="123">
        <v>13.19</v>
      </c>
    </row>
    <row r="782" spans="1:5">
      <c r="A782" s="122">
        <v>45314</v>
      </c>
      <c r="B782" s="123">
        <v>13.2</v>
      </c>
      <c r="C782" s="123">
        <v>13.29</v>
      </c>
      <c r="D782" s="123">
        <v>12.53</v>
      </c>
      <c r="E782" s="123">
        <v>12.55</v>
      </c>
    </row>
    <row r="783" spans="1:5">
      <c r="A783" s="122">
        <v>45315</v>
      </c>
      <c r="B783" s="123">
        <v>12.66</v>
      </c>
      <c r="C783" s="123">
        <v>13.18</v>
      </c>
      <c r="D783" s="123">
        <v>12.41</v>
      </c>
      <c r="E783" s="123">
        <v>13.14</v>
      </c>
    </row>
    <row r="784" spans="1:5">
      <c r="A784" s="122">
        <v>45316</v>
      </c>
      <c r="B784" s="123">
        <v>13.18</v>
      </c>
      <c r="C784" s="123">
        <v>13.58</v>
      </c>
      <c r="D784" s="123">
        <v>13.06</v>
      </c>
      <c r="E784" s="123">
        <v>13.45</v>
      </c>
    </row>
    <row r="785" spans="1:5">
      <c r="A785" s="122">
        <v>45317</v>
      </c>
      <c r="B785" s="123">
        <v>13.73</v>
      </c>
      <c r="C785" s="123">
        <v>14.1</v>
      </c>
      <c r="D785" s="123">
        <v>13.2</v>
      </c>
      <c r="E785" s="123">
        <v>13.26</v>
      </c>
    </row>
    <row r="786" spans="1:5">
      <c r="A786" s="122">
        <v>45320</v>
      </c>
      <c r="B786" s="123">
        <v>13.98</v>
      </c>
      <c r="C786" s="123">
        <v>15.35</v>
      </c>
      <c r="D786" s="123">
        <v>13.59</v>
      </c>
      <c r="E786" s="123">
        <v>13.6</v>
      </c>
    </row>
    <row r="787" spans="1:5">
      <c r="A787" s="122">
        <v>45321</v>
      </c>
      <c r="B787" s="123">
        <v>13.69</v>
      </c>
      <c r="C787" s="123">
        <v>13.74</v>
      </c>
      <c r="D787" s="123">
        <v>13.23</v>
      </c>
      <c r="E787" s="123">
        <v>13.31</v>
      </c>
    </row>
    <row r="788" spans="1:5">
      <c r="A788" s="122">
        <v>45322</v>
      </c>
      <c r="B788" s="123">
        <v>13.42</v>
      </c>
      <c r="C788" s="123">
        <v>14.61</v>
      </c>
      <c r="D788" s="123">
        <v>13.18</v>
      </c>
      <c r="E788" s="123">
        <v>14.35</v>
      </c>
    </row>
    <row r="789" spans="1:5">
      <c r="A789" s="122">
        <v>45323</v>
      </c>
      <c r="B789" s="123">
        <v>14.21</v>
      </c>
      <c r="C789" s="123">
        <v>14.63</v>
      </c>
      <c r="D789" s="123">
        <v>13.87</v>
      </c>
      <c r="E789" s="123">
        <v>13.88</v>
      </c>
    </row>
    <row r="790" spans="1:5">
      <c r="A790" s="122">
        <v>45324</v>
      </c>
      <c r="B790" s="123">
        <v>13.95</v>
      </c>
      <c r="C790" s="123">
        <v>14.23</v>
      </c>
      <c r="D790" s="123">
        <v>13.39</v>
      </c>
      <c r="E790" s="123">
        <v>13.85</v>
      </c>
    </row>
    <row r="791" spans="1:5">
      <c r="A791" s="122">
        <v>45327</v>
      </c>
      <c r="B791" s="123">
        <v>14.37</v>
      </c>
      <c r="C791" s="123">
        <v>14.53</v>
      </c>
      <c r="D791" s="123">
        <v>13.58</v>
      </c>
      <c r="E791" s="123">
        <v>13.67</v>
      </c>
    </row>
    <row r="792" spans="1:5">
      <c r="A792" s="122">
        <v>45328</v>
      </c>
      <c r="B792" s="123">
        <v>13.57</v>
      </c>
      <c r="C792" s="123">
        <v>13.78</v>
      </c>
      <c r="D792" s="123">
        <v>12.98</v>
      </c>
      <c r="E792" s="123">
        <v>13.06</v>
      </c>
    </row>
    <row r="793" spans="1:5">
      <c r="A793" s="122">
        <v>45329</v>
      </c>
      <c r="B793" s="123">
        <v>13.06</v>
      </c>
      <c r="C793" s="123">
        <v>13.13</v>
      </c>
      <c r="D793" s="123">
        <v>12.81</v>
      </c>
      <c r="E793" s="123">
        <v>12.83</v>
      </c>
    </row>
    <row r="794" spans="1:5">
      <c r="A794" s="122">
        <v>45330</v>
      </c>
      <c r="B794" s="123">
        <v>12.95</v>
      </c>
      <c r="C794" s="123">
        <v>13.17</v>
      </c>
      <c r="D794" s="123">
        <v>12.74</v>
      </c>
      <c r="E794" s="123">
        <v>12.79</v>
      </c>
    </row>
    <row r="795" spans="1:5">
      <c r="A795" s="122">
        <v>45331</v>
      </c>
      <c r="B795" s="123">
        <v>12.79</v>
      </c>
      <c r="C795" s="123">
        <v>13.01</v>
      </c>
      <c r="D795" s="123">
        <v>12.69</v>
      </c>
      <c r="E795" s="123">
        <v>12.93</v>
      </c>
    </row>
    <row r="796" spans="1:5">
      <c r="A796" s="122">
        <v>45334</v>
      </c>
      <c r="B796" s="123">
        <v>13.48</v>
      </c>
      <c r="C796" s="123">
        <v>13.94</v>
      </c>
      <c r="D796" s="123">
        <v>13.34</v>
      </c>
      <c r="E796" s="123">
        <v>13.93</v>
      </c>
    </row>
    <row r="797" spans="1:5">
      <c r="A797" s="122">
        <v>45335</v>
      </c>
      <c r="B797" s="123">
        <v>13.96</v>
      </c>
      <c r="C797" s="123">
        <v>17.940000000000001</v>
      </c>
      <c r="D797" s="123">
        <v>13.43</v>
      </c>
      <c r="E797" s="123">
        <v>15.85</v>
      </c>
    </row>
    <row r="798" spans="1:5">
      <c r="A798" s="122">
        <v>45336</v>
      </c>
      <c r="B798" s="123">
        <v>15.38</v>
      </c>
      <c r="C798" s="123">
        <v>15.47</v>
      </c>
      <c r="D798" s="123">
        <v>14.22</v>
      </c>
      <c r="E798" s="123">
        <v>14.38</v>
      </c>
    </row>
    <row r="799" spans="1:5">
      <c r="A799" s="122">
        <v>45337</v>
      </c>
      <c r="B799" s="123">
        <v>14.27</v>
      </c>
      <c r="C799" s="123">
        <v>14.64</v>
      </c>
      <c r="D799" s="123">
        <v>13.94</v>
      </c>
      <c r="E799" s="123">
        <v>14.01</v>
      </c>
    </row>
    <row r="800" spans="1:5">
      <c r="A800" s="122">
        <v>45338</v>
      </c>
      <c r="B800" s="123">
        <v>13.94</v>
      </c>
      <c r="C800" s="123">
        <v>14.71</v>
      </c>
      <c r="D800" s="123">
        <v>13.75</v>
      </c>
      <c r="E800" s="123">
        <v>14.24</v>
      </c>
    </row>
    <row r="801" spans="1:5">
      <c r="A801" s="122">
        <v>45341</v>
      </c>
      <c r="B801" s="123">
        <v>14.72</v>
      </c>
      <c r="C801" s="123">
        <v>14.78</v>
      </c>
      <c r="D801" s="123">
        <v>14.65</v>
      </c>
      <c r="E801" s="123">
        <v>14.71</v>
      </c>
    </row>
    <row r="802" spans="1:5">
      <c r="A802" s="122">
        <v>45342</v>
      </c>
      <c r="B802" s="123">
        <v>15.09</v>
      </c>
      <c r="C802" s="123">
        <v>15.91</v>
      </c>
      <c r="D802" s="123">
        <v>15.07</v>
      </c>
      <c r="E802" s="123">
        <v>15.42</v>
      </c>
    </row>
    <row r="803" spans="1:5">
      <c r="A803" s="122">
        <v>45343</v>
      </c>
      <c r="B803" s="123">
        <v>15.54</v>
      </c>
      <c r="C803" s="123">
        <v>16.12</v>
      </c>
      <c r="D803" s="123">
        <v>15.22</v>
      </c>
      <c r="E803" s="123">
        <v>15.34</v>
      </c>
    </row>
    <row r="804" spans="1:5">
      <c r="A804" s="122">
        <v>45344</v>
      </c>
      <c r="B804" s="123">
        <v>14.28</v>
      </c>
      <c r="C804" s="123">
        <v>14.64</v>
      </c>
      <c r="D804" s="123">
        <v>14.12</v>
      </c>
      <c r="E804" s="123">
        <v>14.54</v>
      </c>
    </row>
    <row r="805" spans="1:5">
      <c r="A805" s="122">
        <v>45345</v>
      </c>
      <c r="B805" s="123">
        <v>14.31</v>
      </c>
      <c r="C805" s="123">
        <v>14.31</v>
      </c>
      <c r="D805" s="123">
        <v>13.64</v>
      </c>
      <c r="E805" s="123">
        <v>13.75</v>
      </c>
    </row>
    <row r="806" spans="1:5">
      <c r="A806" s="122">
        <v>45348</v>
      </c>
      <c r="B806" s="123">
        <v>14.17</v>
      </c>
      <c r="C806" s="123">
        <v>14.2</v>
      </c>
      <c r="D806" s="123">
        <v>13.66</v>
      </c>
      <c r="E806" s="123">
        <v>13.74</v>
      </c>
    </row>
    <row r="807" spans="1:5">
      <c r="A807" s="122">
        <v>45349</v>
      </c>
      <c r="B807" s="123">
        <v>13.63</v>
      </c>
      <c r="C807" s="123">
        <v>13.75</v>
      </c>
      <c r="D807" s="123">
        <v>13.41</v>
      </c>
      <c r="E807" s="123">
        <v>13.43</v>
      </c>
    </row>
    <row r="808" spans="1:5">
      <c r="A808" s="122">
        <v>45350</v>
      </c>
      <c r="B808" s="123">
        <v>13.52</v>
      </c>
      <c r="C808" s="123">
        <v>13.9</v>
      </c>
      <c r="D808" s="123">
        <v>13.44</v>
      </c>
      <c r="E808" s="123">
        <v>13.84</v>
      </c>
    </row>
    <row r="809" spans="1:5">
      <c r="A809" s="122">
        <v>45351</v>
      </c>
      <c r="B809" s="123">
        <v>14.14</v>
      </c>
      <c r="C809" s="123">
        <v>14.15</v>
      </c>
      <c r="D809" s="123">
        <v>13.3</v>
      </c>
      <c r="E809" s="123">
        <v>13.4</v>
      </c>
    </row>
    <row r="810" spans="1:5">
      <c r="A810" s="122">
        <v>45352</v>
      </c>
      <c r="B810" s="123">
        <v>13.34</v>
      </c>
      <c r="C810" s="123">
        <v>13.66</v>
      </c>
      <c r="D810" s="123">
        <v>13.08</v>
      </c>
      <c r="E810" s="123">
        <v>13.11</v>
      </c>
    </row>
    <row r="811" spans="1:5">
      <c r="A811" s="122">
        <v>45355</v>
      </c>
      <c r="B811" s="123">
        <v>13.49</v>
      </c>
      <c r="C811" s="123">
        <v>13.58</v>
      </c>
      <c r="D811" s="123">
        <v>13.32</v>
      </c>
      <c r="E811" s="123">
        <v>13.49</v>
      </c>
    </row>
    <row r="812" spans="1:5">
      <c r="A812" s="122">
        <v>45356</v>
      </c>
      <c r="B812" s="123">
        <v>13.75</v>
      </c>
      <c r="C812" s="123">
        <v>15.1</v>
      </c>
      <c r="D812" s="123">
        <v>13.75</v>
      </c>
      <c r="E812" s="123">
        <v>14.46</v>
      </c>
    </row>
    <row r="813" spans="1:5">
      <c r="A813" s="122">
        <v>45357</v>
      </c>
      <c r="B813" s="123">
        <v>14.27</v>
      </c>
      <c r="C813" s="123">
        <v>14.93</v>
      </c>
      <c r="D813" s="123">
        <v>13.89</v>
      </c>
      <c r="E813" s="123">
        <v>14.5</v>
      </c>
    </row>
    <row r="814" spans="1:5">
      <c r="A814" s="122">
        <v>45358</v>
      </c>
      <c r="B814" s="123">
        <v>14.98</v>
      </c>
      <c r="C814" s="123">
        <v>14.98</v>
      </c>
      <c r="D814" s="123">
        <v>14.25</v>
      </c>
      <c r="E814" s="123">
        <v>14.44</v>
      </c>
    </row>
    <row r="815" spans="1:5">
      <c r="A815" s="122">
        <v>45359</v>
      </c>
      <c r="B815" s="123">
        <v>14.22</v>
      </c>
      <c r="C815" s="123">
        <v>15.53</v>
      </c>
      <c r="D815" s="123">
        <v>13.97</v>
      </c>
      <c r="E815" s="123">
        <v>14.74</v>
      </c>
    </row>
    <row r="816" spans="1:5">
      <c r="A816" s="122">
        <v>45362</v>
      </c>
      <c r="B816" s="123">
        <v>15.51</v>
      </c>
      <c r="C816" s="123">
        <v>16.04</v>
      </c>
      <c r="D816" s="123">
        <v>15.13</v>
      </c>
      <c r="E816" s="123">
        <v>15.22</v>
      </c>
    </row>
    <row r="817" spans="1:5">
      <c r="A817" s="122">
        <v>45363</v>
      </c>
      <c r="B817" s="123">
        <v>14.97</v>
      </c>
      <c r="C817" s="123">
        <v>15.2</v>
      </c>
      <c r="D817" s="123">
        <v>13.81</v>
      </c>
      <c r="E817" s="123">
        <v>13.84</v>
      </c>
    </row>
    <row r="818" spans="1:5">
      <c r="A818" s="122">
        <v>45364</v>
      </c>
      <c r="B818" s="123">
        <v>13.89</v>
      </c>
      <c r="C818" s="123">
        <v>14.04</v>
      </c>
      <c r="D818" s="123">
        <v>13.67</v>
      </c>
      <c r="E818" s="123">
        <v>13.75</v>
      </c>
    </row>
    <row r="819" spans="1:5">
      <c r="A819" s="122">
        <v>45365</v>
      </c>
      <c r="B819" s="123">
        <v>13.62</v>
      </c>
      <c r="C819" s="123">
        <v>15.33</v>
      </c>
      <c r="D819" s="123">
        <v>13.42</v>
      </c>
      <c r="E819" s="123">
        <v>14.4</v>
      </c>
    </row>
    <row r="820" spans="1:5">
      <c r="A820" s="122">
        <v>45366</v>
      </c>
      <c r="B820" s="123">
        <v>14.33</v>
      </c>
      <c r="C820" s="123">
        <v>15.53</v>
      </c>
      <c r="D820" s="123">
        <v>14.14</v>
      </c>
      <c r="E820" s="123">
        <v>14.41</v>
      </c>
    </row>
    <row r="821" spans="1:5">
      <c r="A821" s="122">
        <v>45369</v>
      </c>
      <c r="B821" s="123">
        <v>14.75</v>
      </c>
      <c r="C821" s="123">
        <v>14.85</v>
      </c>
      <c r="D821" s="123">
        <v>14.26</v>
      </c>
      <c r="E821" s="123">
        <v>14.33</v>
      </c>
    </row>
    <row r="822" spans="1:5">
      <c r="A822" s="122">
        <v>45370</v>
      </c>
      <c r="B822" s="123">
        <v>14.5</v>
      </c>
      <c r="C822" s="123">
        <v>14.86</v>
      </c>
      <c r="D822" s="123">
        <v>13.8</v>
      </c>
      <c r="E822" s="123">
        <v>13.82</v>
      </c>
    </row>
    <row r="823" spans="1:5">
      <c r="A823" s="122">
        <v>45371</v>
      </c>
      <c r="B823" s="123">
        <v>13.83</v>
      </c>
      <c r="C823" s="123">
        <v>14.17</v>
      </c>
      <c r="D823" s="123">
        <v>13.01</v>
      </c>
      <c r="E823" s="123">
        <v>13.04</v>
      </c>
    </row>
    <row r="824" spans="1:5">
      <c r="A824" s="122">
        <v>45372</v>
      </c>
      <c r="B824" s="123">
        <v>12.98</v>
      </c>
      <c r="C824" s="123">
        <v>13.08</v>
      </c>
      <c r="D824" s="123">
        <v>12.4</v>
      </c>
      <c r="E824" s="123">
        <v>12.92</v>
      </c>
    </row>
    <row r="825" spans="1:5">
      <c r="A825" s="122">
        <v>45373</v>
      </c>
      <c r="B825" s="123">
        <v>12.92</v>
      </c>
      <c r="C825" s="123">
        <v>13.15</v>
      </c>
      <c r="D825" s="123">
        <v>12.58</v>
      </c>
      <c r="E825" s="123">
        <v>13.06</v>
      </c>
    </row>
    <row r="826" spans="1:5">
      <c r="A826" s="122">
        <v>45376</v>
      </c>
      <c r="B826" s="123">
        <v>13.67</v>
      </c>
      <c r="C826" s="123">
        <v>13.67</v>
      </c>
      <c r="D826" s="123">
        <v>13.11</v>
      </c>
      <c r="E826" s="123">
        <v>13.19</v>
      </c>
    </row>
    <row r="827" spans="1:5">
      <c r="A827" s="122">
        <v>45377</v>
      </c>
      <c r="B827" s="123">
        <v>13.12</v>
      </c>
      <c r="C827" s="123">
        <v>13.43</v>
      </c>
      <c r="D827" s="123">
        <v>12.84</v>
      </c>
      <c r="E827" s="123">
        <v>13.24</v>
      </c>
    </row>
    <row r="828" spans="1:5">
      <c r="A828" s="122">
        <v>45378</v>
      </c>
      <c r="B828" s="123">
        <v>13.13</v>
      </c>
      <c r="C828" s="123">
        <v>13.34</v>
      </c>
      <c r="D828" s="123">
        <v>12.66</v>
      </c>
      <c r="E828" s="123">
        <v>12.78</v>
      </c>
    </row>
    <row r="829" spans="1:5">
      <c r="A829" s="122">
        <v>45379</v>
      </c>
      <c r="B829" s="123">
        <v>12.93</v>
      </c>
      <c r="C829" s="123">
        <v>13.1</v>
      </c>
      <c r="D829" s="123">
        <v>12.84</v>
      </c>
      <c r="E829" s="123">
        <v>13.01</v>
      </c>
    </row>
    <row r="830" spans="1:5">
      <c r="A830" s="122">
        <v>45383</v>
      </c>
      <c r="B830" s="123">
        <v>13.61</v>
      </c>
      <c r="C830" s="123">
        <v>14.15</v>
      </c>
      <c r="D830" s="123">
        <v>13.55</v>
      </c>
      <c r="E830" s="123">
        <v>13.65</v>
      </c>
    </row>
    <row r="831" spans="1:5">
      <c r="A831" s="122">
        <v>45384</v>
      </c>
      <c r="B831" s="123">
        <v>13.74</v>
      </c>
      <c r="C831" s="123">
        <v>15.43</v>
      </c>
      <c r="D831" s="123">
        <v>13.68</v>
      </c>
      <c r="E831" s="123">
        <v>14.61</v>
      </c>
    </row>
    <row r="832" spans="1:5">
      <c r="A832" s="122">
        <v>45385</v>
      </c>
      <c r="B832" s="123">
        <v>15</v>
      </c>
      <c r="C832" s="123">
        <v>15.18</v>
      </c>
      <c r="D832" s="123">
        <v>14.25</v>
      </c>
      <c r="E832" s="123">
        <v>14.33</v>
      </c>
    </row>
    <row r="833" spans="1:5">
      <c r="A833" s="122">
        <v>45386</v>
      </c>
      <c r="B833" s="123">
        <v>14.29</v>
      </c>
      <c r="C833" s="123">
        <v>16.920000000000002</v>
      </c>
      <c r="D833" s="123">
        <v>13.74</v>
      </c>
      <c r="E833" s="123">
        <v>16.350000000000001</v>
      </c>
    </row>
    <row r="834" spans="1:5">
      <c r="A834" s="122">
        <v>45387</v>
      </c>
      <c r="B834" s="123">
        <v>16.45</v>
      </c>
      <c r="C834" s="123">
        <v>16.75</v>
      </c>
      <c r="D834" s="123">
        <v>15.53</v>
      </c>
      <c r="E834" s="123">
        <v>16.03</v>
      </c>
    </row>
    <row r="835" spans="1:5">
      <c r="A835" s="122">
        <v>45390</v>
      </c>
      <c r="B835" s="123">
        <v>16.239999999999998</v>
      </c>
      <c r="C835" s="123">
        <v>16.5</v>
      </c>
      <c r="D835" s="123">
        <v>15.11</v>
      </c>
      <c r="E835" s="123">
        <v>15.19</v>
      </c>
    </row>
    <row r="836" spans="1:5">
      <c r="A836" s="122">
        <v>45391</v>
      </c>
      <c r="B836" s="123">
        <v>15.34</v>
      </c>
      <c r="C836" s="123">
        <v>16.63</v>
      </c>
      <c r="D836" s="123">
        <v>14.94</v>
      </c>
      <c r="E836" s="123">
        <v>14.98</v>
      </c>
    </row>
    <row r="837" spans="1:5">
      <c r="A837" s="122">
        <v>45392</v>
      </c>
      <c r="B837" s="123">
        <v>15.24</v>
      </c>
      <c r="C837" s="123">
        <v>16.62</v>
      </c>
      <c r="D837" s="123">
        <v>14.59</v>
      </c>
      <c r="E837" s="123">
        <v>15.8</v>
      </c>
    </row>
    <row r="838" spans="1:5">
      <c r="A838" s="122">
        <v>45393</v>
      </c>
      <c r="B838" s="123">
        <v>16.02</v>
      </c>
      <c r="C838" s="123">
        <v>17.61</v>
      </c>
      <c r="D838" s="123">
        <v>14.91</v>
      </c>
      <c r="E838" s="123">
        <v>14.91</v>
      </c>
    </row>
    <row r="839" spans="1:5">
      <c r="A839" s="122">
        <v>45394</v>
      </c>
      <c r="B839" s="123">
        <v>14.91</v>
      </c>
      <c r="C839" s="123">
        <v>19.2</v>
      </c>
      <c r="D839" s="123">
        <v>14.91</v>
      </c>
      <c r="E839" s="123">
        <v>17.309999999999999</v>
      </c>
    </row>
    <row r="840" spans="1:5">
      <c r="A840" s="122">
        <v>45397</v>
      </c>
      <c r="B840" s="123">
        <v>16.940000000000001</v>
      </c>
      <c r="C840" s="123">
        <v>19.46</v>
      </c>
      <c r="D840" s="123">
        <v>16.260000000000002</v>
      </c>
      <c r="E840" s="123">
        <v>19.23</v>
      </c>
    </row>
    <row r="841" spans="1:5">
      <c r="A841" s="122">
        <v>45398</v>
      </c>
      <c r="B841" s="123">
        <v>19.489999999999998</v>
      </c>
      <c r="C841" s="123">
        <v>19.559999999999999</v>
      </c>
      <c r="D841" s="123">
        <v>17.64</v>
      </c>
      <c r="E841" s="123">
        <v>18.399999999999999</v>
      </c>
    </row>
    <row r="842" spans="1:5">
      <c r="A842" s="122">
        <v>45399</v>
      </c>
      <c r="B842" s="123">
        <v>18.239999999999998</v>
      </c>
      <c r="C842" s="123">
        <v>19.11</v>
      </c>
      <c r="D842" s="123">
        <v>17.54</v>
      </c>
      <c r="E842" s="123">
        <v>18.21</v>
      </c>
    </row>
    <row r="843" spans="1:5">
      <c r="A843" s="122">
        <v>45400</v>
      </c>
      <c r="B843" s="123">
        <v>17.91</v>
      </c>
      <c r="C843" s="123">
        <v>18.37</v>
      </c>
      <c r="D843" s="123">
        <v>17.21</v>
      </c>
      <c r="E843" s="123">
        <v>18</v>
      </c>
    </row>
    <row r="844" spans="1:5">
      <c r="A844" s="122">
        <v>45401</v>
      </c>
      <c r="B844" s="123">
        <v>21.33</v>
      </c>
      <c r="C844" s="123">
        <v>21.36</v>
      </c>
      <c r="D844" s="123">
        <v>18.170000000000002</v>
      </c>
      <c r="E844" s="123">
        <v>18.71</v>
      </c>
    </row>
    <row r="845" spans="1:5">
      <c r="A845" s="122">
        <v>45404</v>
      </c>
      <c r="B845" s="123">
        <v>18.59</v>
      </c>
      <c r="C845" s="123">
        <v>18.72</v>
      </c>
      <c r="D845" s="123">
        <v>16.690000000000001</v>
      </c>
      <c r="E845" s="123">
        <v>16.940000000000001</v>
      </c>
    </row>
    <row r="846" spans="1:5">
      <c r="A846" s="122">
        <v>45405</v>
      </c>
      <c r="B846" s="123">
        <v>16.72</v>
      </c>
      <c r="C846" s="123">
        <v>16.760000000000002</v>
      </c>
      <c r="D846" s="123">
        <v>15.69</v>
      </c>
      <c r="E846" s="123">
        <v>15.69</v>
      </c>
    </row>
    <row r="847" spans="1:5">
      <c r="A847" s="122">
        <v>45406</v>
      </c>
      <c r="B847" s="123">
        <v>15.76</v>
      </c>
      <c r="C847" s="123">
        <v>16.38</v>
      </c>
      <c r="D847" s="123">
        <v>15.58</v>
      </c>
      <c r="E847" s="123">
        <v>15.97</v>
      </c>
    </row>
    <row r="848" spans="1:5">
      <c r="A848" s="122">
        <v>45407</v>
      </c>
      <c r="B848" s="123">
        <v>16.25</v>
      </c>
      <c r="C848" s="123">
        <v>17.55</v>
      </c>
      <c r="D848" s="123">
        <v>15.27</v>
      </c>
      <c r="E848" s="123">
        <v>15.37</v>
      </c>
    </row>
    <row r="849" spans="1:5">
      <c r="A849" s="122">
        <v>45408</v>
      </c>
      <c r="B849" s="123">
        <v>15.49</v>
      </c>
      <c r="C849" s="123">
        <v>16.059999999999999</v>
      </c>
      <c r="D849" s="123">
        <v>14.92</v>
      </c>
      <c r="E849" s="123">
        <v>15.03</v>
      </c>
    </row>
    <row r="850" spans="1:5">
      <c r="A850" s="122">
        <v>45411</v>
      </c>
      <c r="B850" s="123">
        <v>15.37</v>
      </c>
      <c r="C850" s="123">
        <v>15.42</v>
      </c>
      <c r="D850" s="123">
        <v>14.63</v>
      </c>
      <c r="E850" s="123">
        <v>14.67</v>
      </c>
    </row>
    <row r="851" spans="1:5">
      <c r="A851" s="122">
        <v>45412</v>
      </c>
      <c r="B851" s="123">
        <v>14.82</v>
      </c>
      <c r="C851" s="123">
        <v>15.9</v>
      </c>
      <c r="D851" s="123">
        <v>14.67</v>
      </c>
      <c r="E851" s="123">
        <v>15.65</v>
      </c>
    </row>
    <row r="852" spans="1:5">
      <c r="A852" s="122">
        <v>45413</v>
      </c>
      <c r="B852" s="123">
        <v>15.75</v>
      </c>
      <c r="C852" s="123">
        <v>16.22</v>
      </c>
      <c r="D852" s="123">
        <v>14.35</v>
      </c>
      <c r="E852" s="123">
        <v>15.39</v>
      </c>
    </row>
    <row r="853" spans="1:5">
      <c r="A853" s="122">
        <v>45414</v>
      </c>
      <c r="B853" s="123">
        <v>15.14</v>
      </c>
      <c r="C853" s="123">
        <v>16.09</v>
      </c>
      <c r="D853" s="123">
        <v>14.6</v>
      </c>
      <c r="E853" s="123">
        <v>14.68</v>
      </c>
    </row>
    <row r="854" spans="1:5">
      <c r="A854" s="122">
        <v>45415</v>
      </c>
      <c r="B854" s="123">
        <v>14.51</v>
      </c>
      <c r="C854" s="123">
        <v>14.58</v>
      </c>
      <c r="D854" s="123">
        <v>13.48</v>
      </c>
      <c r="E854" s="123">
        <v>13.49</v>
      </c>
    </row>
    <row r="855" spans="1:5">
      <c r="A855" s="122">
        <v>45418</v>
      </c>
      <c r="B855" s="123">
        <v>13.98</v>
      </c>
      <c r="C855" s="123">
        <v>14.02</v>
      </c>
      <c r="D855" s="123">
        <v>13.44</v>
      </c>
      <c r="E855" s="123">
        <v>13.49</v>
      </c>
    </row>
    <row r="856" spans="1:5">
      <c r="A856" s="122">
        <v>45419</v>
      </c>
      <c r="B856" s="123">
        <v>13.52</v>
      </c>
      <c r="C856" s="123">
        <v>13.64</v>
      </c>
      <c r="D856" s="123">
        <v>13.16</v>
      </c>
      <c r="E856" s="123">
        <v>13.23</v>
      </c>
    </row>
    <row r="857" spans="1:5">
      <c r="A857" s="122">
        <v>45420</v>
      </c>
      <c r="B857" s="123">
        <v>13.24</v>
      </c>
      <c r="C857" s="123">
        <v>13.51</v>
      </c>
      <c r="D857" s="123">
        <v>12.94</v>
      </c>
      <c r="E857" s="123">
        <v>13</v>
      </c>
    </row>
    <row r="858" spans="1:5">
      <c r="A858" s="122">
        <v>45421</v>
      </c>
      <c r="B858" s="123">
        <v>13.08</v>
      </c>
      <c r="C858" s="123">
        <v>13.29</v>
      </c>
      <c r="D858" s="123">
        <v>12.68</v>
      </c>
      <c r="E858" s="123">
        <v>12.69</v>
      </c>
    </row>
    <row r="859" spans="1:5">
      <c r="A859" s="122">
        <v>45422</v>
      </c>
      <c r="B859" s="123">
        <v>12.77</v>
      </c>
      <c r="C859" s="123">
        <v>12.96</v>
      </c>
      <c r="D859" s="123">
        <v>12.5</v>
      </c>
      <c r="E859" s="123">
        <v>12.55</v>
      </c>
    </row>
    <row r="860" spans="1:5">
      <c r="A860" s="122">
        <v>45425</v>
      </c>
      <c r="B860" s="123">
        <v>13.26</v>
      </c>
      <c r="C860" s="123">
        <v>13.66</v>
      </c>
      <c r="D860" s="123">
        <v>13.25</v>
      </c>
      <c r="E860" s="123">
        <v>13.6</v>
      </c>
    </row>
    <row r="861" spans="1:5">
      <c r="A861" s="122">
        <v>45426</v>
      </c>
      <c r="B861" s="123">
        <v>13.71</v>
      </c>
      <c r="C861" s="123">
        <v>14.03</v>
      </c>
      <c r="D861" s="123">
        <v>13.27</v>
      </c>
      <c r="E861" s="123">
        <v>13.42</v>
      </c>
    </row>
    <row r="862" spans="1:5">
      <c r="A862" s="122">
        <v>45427</v>
      </c>
      <c r="B862" s="123">
        <v>13.73</v>
      </c>
      <c r="C862" s="123">
        <v>13.94</v>
      </c>
      <c r="D862" s="123">
        <v>12.38</v>
      </c>
      <c r="E862" s="123">
        <v>12.45</v>
      </c>
    </row>
    <row r="863" spans="1:5">
      <c r="A863" s="122">
        <v>45428</v>
      </c>
      <c r="B863" s="123">
        <v>12.52</v>
      </c>
      <c r="C863" s="123">
        <v>12.67</v>
      </c>
      <c r="D863" s="123">
        <v>12.33</v>
      </c>
      <c r="E863" s="123">
        <v>12.42</v>
      </c>
    </row>
    <row r="864" spans="1:5">
      <c r="A864" s="122">
        <v>45429</v>
      </c>
      <c r="B864" s="123">
        <v>12.28</v>
      </c>
      <c r="C864" s="123">
        <v>12.48</v>
      </c>
      <c r="D864" s="123">
        <v>11.91</v>
      </c>
      <c r="E864" s="123">
        <v>11.99</v>
      </c>
    </row>
    <row r="865" spans="1:5">
      <c r="A865" s="122">
        <v>45432</v>
      </c>
      <c r="B865" s="123">
        <v>12.27</v>
      </c>
      <c r="C865" s="123">
        <v>12.59</v>
      </c>
      <c r="D865" s="123">
        <v>12.07</v>
      </c>
      <c r="E865" s="123">
        <v>12.15</v>
      </c>
    </row>
    <row r="866" spans="1:5">
      <c r="A866" s="122">
        <v>45433</v>
      </c>
      <c r="B866" s="123">
        <v>12.3</v>
      </c>
      <c r="C866" s="123">
        <v>12.56</v>
      </c>
      <c r="D866" s="123">
        <v>11.84</v>
      </c>
      <c r="E866" s="123">
        <v>11.86</v>
      </c>
    </row>
    <row r="867" spans="1:5">
      <c r="A867" s="122">
        <v>45434</v>
      </c>
      <c r="B867" s="123">
        <v>12.05</v>
      </c>
      <c r="C867" s="123">
        <v>12.81</v>
      </c>
      <c r="D867" s="123">
        <v>11.78</v>
      </c>
      <c r="E867" s="123">
        <v>12.29</v>
      </c>
    </row>
    <row r="868" spans="1:5">
      <c r="A868" s="122">
        <v>45435</v>
      </c>
      <c r="B868" s="123">
        <v>11.53</v>
      </c>
      <c r="C868" s="123">
        <v>13.37</v>
      </c>
      <c r="D868" s="123">
        <v>11.52</v>
      </c>
      <c r="E868" s="123">
        <v>12.77</v>
      </c>
    </row>
    <row r="869" spans="1:5">
      <c r="A869" s="122">
        <v>45436</v>
      </c>
      <c r="B869" s="123">
        <v>12.86</v>
      </c>
      <c r="C869" s="123">
        <v>12.89</v>
      </c>
      <c r="D869" s="123">
        <v>11.89</v>
      </c>
      <c r="E869" s="123">
        <v>11.93</v>
      </c>
    </row>
    <row r="870" spans="1:5">
      <c r="A870" s="122">
        <v>45439</v>
      </c>
      <c r="B870" s="123">
        <v>12.41</v>
      </c>
      <c r="C870" s="123">
        <v>12.49</v>
      </c>
      <c r="D870" s="123">
        <v>12.35</v>
      </c>
      <c r="E870" s="123">
        <v>12.36</v>
      </c>
    </row>
    <row r="871" spans="1:5">
      <c r="A871" s="122">
        <v>45440</v>
      </c>
      <c r="B871" s="123">
        <v>12.51</v>
      </c>
      <c r="C871" s="123">
        <v>13.44</v>
      </c>
      <c r="D871" s="123">
        <v>12.36</v>
      </c>
      <c r="E871" s="123">
        <v>12.92</v>
      </c>
    </row>
    <row r="872" spans="1:5">
      <c r="A872" s="122">
        <v>45441</v>
      </c>
      <c r="B872" s="123">
        <v>13.75</v>
      </c>
      <c r="C872" s="123">
        <v>14.32</v>
      </c>
      <c r="D872" s="123">
        <v>13.69</v>
      </c>
      <c r="E872" s="123">
        <v>14.28</v>
      </c>
    </row>
    <row r="873" spans="1:5">
      <c r="A873" s="122">
        <v>45442</v>
      </c>
      <c r="B873" s="123">
        <v>14.82</v>
      </c>
      <c r="C873" s="123">
        <v>14.88</v>
      </c>
      <c r="D873" s="123">
        <v>13.67</v>
      </c>
      <c r="E873" s="123">
        <v>14.47</v>
      </c>
    </row>
    <row r="874" spans="1:5">
      <c r="A874" s="122">
        <v>45443</v>
      </c>
      <c r="B874" s="123">
        <v>14.5</v>
      </c>
      <c r="C874" s="123">
        <v>14.87</v>
      </c>
      <c r="D874" s="123">
        <v>12.84</v>
      </c>
      <c r="E874" s="123">
        <v>12.92</v>
      </c>
    </row>
    <row r="875" spans="1:5">
      <c r="A875" s="122">
        <v>45446</v>
      </c>
      <c r="B875" s="123">
        <v>13.08</v>
      </c>
      <c r="C875" s="123">
        <v>14.31</v>
      </c>
      <c r="D875" s="123">
        <v>13</v>
      </c>
      <c r="E875" s="123">
        <v>13.11</v>
      </c>
    </row>
    <row r="876" spans="1:5">
      <c r="A876" s="122">
        <v>45447</v>
      </c>
      <c r="B876" s="123">
        <v>13.51</v>
      </c>
      <c r="C876" s="123">
        <v>14.08</v>
      </c>
      <c r="D876" s="123">
        <v>13.11</v>
      </c>
      <c r="E876" s="123">
        <v>13.16</v>
      </c>
    </row>
    <row r="877" spans="1:5">
      <c r="A877" s="122">
        <v>45448</v>
      </c>
      <c r="B877" s="123">
        <v>13.14</v>
      </c>
      <c r="C877" s="123">
        <v>13.25</v>
      </c>
      <c r="D877" s="123">
        <v>12.6</v>
      </c>
      <c r="E877" s="123">
        <v>12.63</v>
      </c>
    </row>
    <row r="878" spans="1:5">
      <c r="A878" s="122">
        <v>45449</v>
      </c>
      <c r="B878" s="123">
        <v>12.75</v>
      </c>
      <c r="C878" s="123">
        <v>12.98</v>
      </c>
      <c r="D878" s="123">
        <v>12.54</v>
      </c>
      <c r="E878" s="123">
        <v>12.58</v>
      </c>
    </row>
    <row r="879" spans="1:5">
      <c r="A879" s="122">
        <v>45450</v>
      </c>
      <c r="B879" s="123">
        <v>12.69</v>
      </c>
      <c r="C879" s="123">
        <v>13.08</v>
      </c>
      <c r="D879" s="123">
        <v>12.11</v>
      </c>
      <c r="E879" s="123">
        <v>12.22</v>
      </c>
    </row>
    <row r="880" spans="1:5">
      <c r="A880" s="122">
        <v>45453</v>
      </c>
      <c r="B880" s="123">
        <v>13.09</v>
      </c>
      <c r="C880" s="123">
        <v>13.28</v>
      </c>
      <c r="D880" s="123">
        <v>12.62</v>
      </c>
      <c r="E880" s="123">
        <v>12.74</v>
      </c>
    </row>
    <row r="881" spans="1:5">
      <c r="A881" s="122">
        <v>45454</v>
      </c>
      <c r="B881" s="123">
        <v>12.85</v>
      </c>
      <c r="C881" s="123">
        <v>13.47</v>
      </c>
      <c r="D881" s="123">
        <v>12.78</v>
      </c>
      <c r="E881" s="123">
        <v>12.85</v>
      </c>
    </row>
    <row r="882" spans="1:5">
      <c r="A882" s="122">
        <v>45455</v>
      </c>
      <c r="B882" s="123">
        <v>13.1</v>
      </c>
      <c r="C882" s="123">
        <v>13.15</v>
      </c>
      <c r="D882" s="123">
        <v>11.94</v>
      </c>
      <c r="E882" s="123">
        <v>12.04</v>
      </c>
    </row>
    <row r="883" spans="1:5">
      <c r="A883" s="122">
        <v>45456</v>
      </c>
      <c r="B883" s="123">
        <v>12.05</v>
      </c>
      <c r="C883" s="123">
        <v>12.68</v>
      </c>
      <c r="D883" s="123">
        <v>11.88</v>
      </c>
      <c r="E883" s="123">
        <v>11.94</v>
      </c>
    </row>
    <row r="884" spans="1:5">
      <c r="A884" s="122">
        <v>45457</v>
      </c>
      <c r="B884" s="123">
        <v>12.22</v>
      </c>
      <c r="C884" s="123">
        <v>13.45</v>
      </c>
      <c r="D884" s="123">
        <v>12.12</v>
      </c>
      <c r="E884" s="123">
        <v>12.66</v>
      </c>
    </row>
    <row r="885" spans="1:5">
      <c r="A885" s="122">
        <v>45460</v>
      </c>
      <c r="B885" s="123">
        <v>13.07</v>
      </c>
      <c r="C885" s="123">
        <v>13.29</v>
      </c>
      <c r="D885" s="123">
        <v>12.5</v>
      </c>
      <c r="E885" s="123">
        <v>12.75</v>
      </c>
    </row>
    <row r="886" spans="1:5">
      <c r="A886" s="122">
        <v>45461</v>
      </c>
      <c r="B886" s="123">
        <v>12.7</v>
      </c>
      <c r="C886" s="123">
        <v>12.74</v>
      </c>
      <c r="D886" s="123">
        <v>12.24</v>
      </c>
      <c r="E886" s="123">
        <v>12.3</v>
      </c>
    </row>
    <row r="887" spans="1:5">
      <c r="A887" s="122">
        <v>45462</v>
      </c>
      <c r="B887" s="123">
        <v>12.32</v>
      </c>
      <c r="C887" s="123">
        <v>12.55</v>
      </c>
      <c r="D887" s="123">
        <v>12.32</v>
      </c>
      <c r="E887" s="123">
        <v>12.48</v>
      </c>
    </row>
    <row r="888" spans="1:5">
      <c r="A888" s="122">
        <v>45463</v>
      </c>
      <c r="B888" s="123">
        <v>12.5</v>
      </c>
      <c r="C888" s="123">
        <v>13.55</v>
      </c>
      <c r="D888" s="123">
        <v>12.18</v>
      </c>
      <c r="E888" s="123">
        <v>13.28</v>
      </c>
    </row>
    <row r="889" spans="1:5">
      <c r="A889" s="122">
        <v>45464</v>
      </c>
      <c r="B889" s="123">
        <v>13.22</v>
      </c>
      <c r="C889" s="123">
        <v>13.78</v>
      </c>
      <c r="D889" s="123">
        <v>12.99</v>
      </c>
      <c r="E889" s="123">
        <v>13.2</v>
      </c>
    </row>
    <row r="890" spans="1:5">
      <c r="A890" s="122">
        <v>45467</v>
      </c>
      <c r="B890" s="123">
        <v>13.85</v>
      </c>
      <c r="C890" s="123">
        <v>13.88</v>
      </c>
      <c r="D890" s="123">
        <v>13.15</v>
      </c>
      <c r="E890" s="123">
        <v>13.33</v>
      </c>
    </row>
    <row r="891" spans="1:5">
      <c r="A891" s="122">
        <v>45468</v>
      </c>
      <c r="B891" s="123">
        <v>13.48</v>
      </c>
      <c r="C891" s="123">
        <v>13.52</v>
      </c>
      <c r="D891" s="123">
        <v>12.84</v>
      </c>
      <c r="E891" s="123">
        <v>12.84</v>
      </c>
    </row>
    <row r="892" spans="1:5">
      <c r="A892" s="122">
        <v>45469</v>
      </c>
      <c r="B892" s="123">
        <v>12.81</v>
      </c>
      <c r="C892" s="123">
        <v>13.24</v>
      </c>
      <c r="D892" s="123">
        <v>12.37</v>
      </c>
      <c r="E892" s="123">
        <v>12.55</v>
      </c>
    </row>
    <row r="893" spans="1:5">
      <c r="A893" s="122">
        <v>45470</v>
      </c>
      <c r="B893" s="123">
        <v>12.69</v>
      </c>
      <c r="C893" s="123">
        <v>12.77</v>
      </c>
      <c r="D893" s="123">
        <v>12.21</v>
      </c>
      <c r="E893" s="123">
        <v>12.24</v>
      </c>
    </row>
    <row r="894" spans="1:5">
      <c r="A894" s="122">
        <v>45471</v>
      </c>
      <c r="B894" s="123">
        <v>12.24</v>
      </c>
      <c r="C894" s="123">
        <v>12.76</v>
      </c>
      <c r="D894" s="123">
        <v>11.87</v>
      </c>
      <c r="E894" s="123">
        <v>12.44</v>
      </c>
    </row>
    <row r="895" spans="1:5">
      <c r="A895" s="122">
        <v>45474</v>
      </c>
      <c r="B895" s="123">
        <v>12.98</v>
      </c>
      <c r="C895" s="123">
        <v>13.26</v>
      </c>
      <c r="D895" s="123">
        <v>12.1</v>
      </c>
      <c r="E895" s="123">
        <v>12.22</v>
      </c>
    </row>
    <row r="896" spans="1:5">
      <c r="A896" s="122">
        <v>45475</v>
      </c>
      <c r="B896" s="123">
        <v>12.67</v>
      </c>
      <c r="C896" s="123">
        <v>12.88</v>
      </c>
      <c r="D896" s="123">
        <v>11.85</v>
      </c>
      <c r="E896" s="123">
        <v>12.03</v>
      </c>
    </row>
    <row r="897" spans="1:5">
      <c r="A897" s="122">
        <v>45476</v>
      </c>
      <c r="B897" s="123">
        <v>12.13</v>
      </c>
      <c r="C897" s="123">
        <v>12.23</v>
      </c>
      <c r="D897" s="123">
        <v>11.95</v>
      </c>
      <c r="E897" s="123">
        <v>12.09</v>
      </c>
    </row>
    <row r="898" spans="1:5">
      <c r="A898" s="122">
        <v>45477</v>
      </c>
      <c r="B898" s="123">
        <v>12.1</v>
      </c>
      <c r="C898" s="123">
        <v>12.35</v>
      </c>
      <c r="D898" s="123">
        <v>12.09</v>
      </c>
      <c r="E898" s="123">
        <v>12.26</v>
      </c>
    </row>
    <row r="899" spans="1:5">
      <c r="A899" s="122">
        <v>45478</v>
      </c>
      <c r="B899" s="123">
        <v>12.37</v>
      </c>
      <c r="C899" s="123">
        <v>12.61</v>
      </c>
      <c r="D899" s="123">
        <v>11.84</v>
      </c>
      <c r="E899" s="123">
        <v>12.48</v>
      </c>
    </row>
    <row r="900" spans="1:5">
      <c r="A900" s="122">
        <v>45481</v>
      </c>
      <c r="B900" s="123">
        <v>12.91</v>
      </c>
      <c r="C900" s="123">
        <v>12.91</v>
      </c>
      <c r="D900" s="123">
        <v>12.31</v>
      </c>
      <c r="E900" s="123">
        <v>12.37</v>
      </c>
    </row>
    <row r="901" spans="1:5">
      <c r="A901" s="122">
        <v>45482</v>
      </c>
      <c r="B901" s="123">
        <v>12.48</v>
      </c>
      <c r="C901" s="123">
        <v>12.61</v>
      </c>
      <c r="D901" s="123">
        <v>12.35</v>
      </c>
      <c r="E901" s="123">
        <v>12.51</v>
      </c>
    </row>
    <row r="902" spans="1:5">
      <c r="A902" s="122">
        <v>45483</v>
      </c>
      <c r="B902" s="123">
        <v>12.51</v>
      </c>
      <c r="C902" s="123">
        <v>12.92</v>
      </c>
      <c r="D902" s="123">
        <v>12.39</v>
      </c>
      <c r="E902" s="123">
        <v>12.85</v>
      </c>
    </row>
    <row r="903" spans="1:5">
      <c r="A903" s="122">
        <v>45484</v>
      </c>
      <c r="B903" s="123">
        <v>12.88</v>
      </c>
      <c r="C903" s="123">
        <v>13.33</v>
      </c>
      <c r="D903" s="123">
        <v>12.23</v>
      </c>
      <c r="E903" s="123">
        <v>12.92</v>
      </c>
    </row>
    <row r="904" spans="1:5">
      <c r="A904" s="122">
        <v>45485</v>
      </c>
      <c r="B904" s="123">
        <v>12.87</v>
      </c>
      <c r="C904" s="123">
        <v>12.89</v>
      </c>
      <c r="D904" s="123">
        <v>12.11</v>
      </c>
      <c r="E904" s="123">
        <v>12.46</v>
      </c>
    </row>
    <row r="905" spans="1:5">
      <c r="A905" s="122">
        <v>45488</v>
      </c>
      <c r="B905" s="123">
        <v>12.78</v>
      </c>
      <c r="C905" s="123">
        <v>13.26</v>
      </c>
      <c r="D905" s="123">
        <v>12.75</v>
      </c>
      <c r="E905" s="123">
        <v>13.12</v>
      </c>
    </row>
    <row r="906" spans="1:5">
      <c r="A906" s="122">
        <v>45489</v>
      </c>
      <c r="B906" s="123">
        <v>13.38</v>
      </c>
      <c r="C906" s="123">
        <v>13.47</v>
      </c>
      <c r="D906" s="123">
        <v>12.95</v>
      </c>
      <c r="E906" s="123">
        <v>13.19</v>
      </c>
    </row>
    <row r="907" spans="1:5">
      <c r="A907" s="122">
        <v>45490</v>
      </c>
      <c r="B907" s="123">
        <v>13.6</v>
      </c>
      <c r="C907" s="123">
        <v>14.88</v>
      </c>
      <c r="D907" s="123">
        <v>13.54</v>
      </c>
      <c r="E907" s="123">
        <v>14.48</v>
      </c>
    </row>
    <row r="908" spans="1:5">
      <c r="A908" s="122">
        <v>45491</v>
      </c>
      <c r="B908" s="123">
        <v>14.27</v>
      </c>
      <c r="C908" s="123">
        <v>16.43</v>
      </c>
      <c r="D908" s="123">
        <v>14.08</v>
      </c>
      <c r="E908" s="123">
        <v>15.93</v>
      </c>
    </row>
    <row r="909" spans="1:5">
      <c r="A909" s="122">
        <v>45492</v>
      </c>
      <c r="B909" s="123">
        <v>16.440000000000001</v>
      </c>
      <c r="C909" s="123">
        <v>17.190000000000001</v>
      </c>
      <c r="D909" s="123">
        <v>10.62</v>
      </c>
      <c r="E909" s="123">
        <v>16.52</v>
      </c>
    </row>
    <row r="910" spans="1:5">
      <c r="A910" s="122">
        <v>45495</v>
      </c>
      <c r="B910" s="123">
        <v>16.79</v>
      </c>
      <c r="C910" s="123">
        <v>16.89</v>
      </c>
      <c r="D910" s="123">
        <v>14.75</v>
      </c>
      <c r="E910" s="123">
        <v>14.91</v>
      </c>
    </row>
    <row r="911" spans="1:5">
      <c r="A911" s="122">
        <v>45496</v>
      </c>
      <c r="B911" s="123">
        <v>15.21</v>
      </c>
      <c r="C911" s="123">
        <v>15.35</v>
      </c>
      <c r="D911" s="123">
        <v>13.9</v>
      </c>
      <c r="E911" s="123">
        <v>14.72</v>
      </c>
    </row>
    <row r="912" spans="1:5">
      <c r="A912" s="122">
        <v>45497</v>
      </c>
      <c r="B912" s="123">
        <v>15.35</v>
      </c>
      <c r="C912" s="123">
        <v>18.46</v>
      </c>
      <c r="D912" s="123">
        <v>15.18</v>
      </c>
      <c r="E912" s="123">
        <v>18.04</v>
      </c>
    </row>
    <row r="913" spans="1:6">
      <c r="A913" s="122">
        <v>45498</v>
      </c>
      <c r="B913" s="123">
        <v>18.41</v>
      </c>
      <c r="C913" s="123">
        <v>19.36</v>
      </c>
      <c r="D913" s="123">
        <v>16.420000000000002</v>
      </c>
      <c r="E913" s="123">
        <v>18.46</v>
      </c>
    </row>
    <row r="914" spans="1:6">
      <c r="A914" s="122">
        <v>45499</v>
      </c>
      <c r="B914" s="123">
        <v>17.97</v>
      </c>
      <c r="C914" s="123">
        <v>18.05</v>
      </c>
      <c r="D914" s="123">
        <v>16.37</v>
      </c>
      <c r="E914" s="123">
        <v>16.39</v>
      </c>
    </row>
    <row r="915" spans="1:6">
      <c r="A915" s="122">
        <v>45502</v>
      </c>
      <c r="B915" s="123">
        <v>16.59</v>
      </c>
      <c r="C915" s="123">
        <v>17.21</v>
      </c>
      <c r="D915" s="123">
        <v>16.23</v>
      </c>
      <c r="E915" s="123">
        <v>16.600000000000001</v>
      </c>
    </row>
    <row r="916" spans="1:6">
      <c r="A916" s="122">
        <v>45503</v>
      </c>
      <c r="B916" s="123">
        <v>16.64</v>
      </c>
      <c r="C916" s="123">
        <v>18.32</v>
      </c>
      <c r="D916" s="123">
        <v>16.260000000000002</v>
      </c>
      <c r="E916" s="123">
        <v>17.690000000000001</v>
      </c>
    </row>
    <row r="917" spans="1:6">
      <c r="A917" s="122">
        <v>45504</v>
      </c>
      <c r="B917" s="123">
        <v>16.66</v>
      </c>
      <c r="C917" s="123">
        <v>16.77</v>
      </c>
      <c r="D917" s="123">
        <v>15.71</v>
      </c>
      <c r="E917" s="123">
        <v>16.36</v>
      </c>
    </row>
    <row r="918" spans="1:6">
      <c r="A918" s="122">
        <v>45505</v>
      </c>
      <c r="B918" s="123">
        <v>16.2</v>
      </c>
      <c r="C918" s="123">
        <v>19.48</v>
      </c>
      <c r="D918" s="123">
        <v>15.95</v>
      </c>
      <c r="E918" s="123">
        <v>18.59</v>
      </c>
    </row>
    <row r="919" spans="1:6">
      <c r="A919" s="122">
        <v>45506</v>
      </c>
      <c r="B919" s="123">
        <v>20.52</v>
      </c>
      <c r="C919" s="123">
        <v>29.66</v>
      </c>
      <c r="D919" s="123">
        <v>20.010000000000002</v>
      </c>
      <c r="E919" s="123">
        <v>23.39</v>
      </c>
      <c r="F919" s="120">
        <f>AVERAGE(E767:E919)</f>
        <v>14.020849673202617</v>
      </c>
    </row>
    <row r="920" spans="1:6">
      <c r="A920" s="122">
        <v>45509</v>
      </c>
      <c r="B920" s="123">
        <v>23.39</v>
      </c>
      <c r="C920" s="123">
        <v>65.73</v>
      </c>
      <c r="D920" s="123">
        <v>23.39</v>
      </c>
      <c r="E920" s="123">
        <v>38.57</v>
      </c>
    </row>
    <row r="921" spans="1:6">
      <c r="A921" s="122">
        <v>45510</v>
      </c>
      <c r="B921" s="123">
        <v>33.71</v>
      </c>
      <c r="C921" s="123">
        <v>34.770000000000003</v>
      </c>
      <c r="D921" s="123">
        <v>24.02</v>
      </c>
      <c r="E921" s="123">
        <v>27.71</v>
      </c>
    </row>
    <row r="922" spans="1:6">
      <c r="A922" s="122">
        <v>45511</v>
      </c>
      <c r="B922" s="123">
        <v>24.77</v>
      </c>
      <c r="C922" s="123">
        <v>29.76</v>
      </c>
      <c r="D922" s="123">
        <v>21.97</v>
      </c>
      <c r="E922" s="123">
        <v>27.85</v>
      </c>
    </row>
    <row r="923" spans="1:6">
      <c r="A923" s="122">
        <v>45512</v>
      </c>
      <c r="B923" s="123">
        <v>28.34</v>
      </c>
      <c r="C923" s="123">
        <v>29.47</v>
      </c>
      <c r="D923" s="123">
        <v>23.36</v>
      </c>
      <c r="E923" s="123">
        <v>23.79</v>
      </c>
    </row>
    <row r="924" spans="1:6">
      <c r="A924" s="122">
        <v>45513</v>
      </c>
      <c r="B924" s="123">
        <v>23.78</v>
      </c>
      <c r="C924" s="123">
        <v>24.52</v>
      </c>
      <c r="D924" s="123">
        <v>20.260000000000002</v>
      </c>
      <c r="E924" s="123">
        <v>20.37</v>
      </c>
    </row>
    <row r="925" spans="1:6">
      <c r="A925" s="122">
        <v>45516</v>
      </c>
      <c r="B925" s="123">
        <v>20.79</v>
      </c>
      <c r="C925" s="123">
        <v>21.19</v>
      </c>
      <c r="D925" s="123">
        <v>18.89</v>
      </c>
      <c r="E925" s="123">
        <v>20.71</v>
      </c>
    </row>
    <row r="926" spans="1:6">
      <c r="A926" s="122">
        <v>45517</v>
      </c>
      <c r="B926" s="123">
        <v>20.059999999999999</v>
      </c>
      <c r="C926" s="123">
        <v>20.79</v>
      </c>
      <c r="D926" s="123">
        <v>17.95</v>
      </c>
      <c r="E926" s="123">
        <v>18.12</v>
      </c>
    </row>
    <row r="927" spans="1:6">
      <c r="A927" s="122">
        <v>45518</v>
      </c>
      <c r="B927" s="123">
        <v>18.41</v>
      </c>
      <c r="C927" s="123">
        <v>18.489999999999998</v>
      </c>
      <c r="D927" s="123">
        <v>16.12</v>
      </c>
      <c r="E927" s="123">
        <v>16.190000000000001</v>
      </c>
    </row>
    <row r="928" spans="1:6">
      <c r="A928" s="122">
        <v>45519</v>
      </c>
      <c r="B928" s="123">
        <v>16.27</v>
      </c>
      <c r="C928" s="123">
        <v>16.68</v>
      </c>
      <c r="D928" s="123">
        <v>14.77</v>
      </c>
      <c r="E928" s="123">
        <v>15.23</v>
      </c>
    </row>
    <row r="929" spans="1:5">
      <c r="A929" s="122">
        <v>45520</v>
      </c>
      <c r="B929" s="123">
        <v>15.29</v>
      </c>
      <c r="C929" s="123">
        <v>15.76</v>
      </c>
      <c r="D929" s="123">
        <v>14.65</v>
      </c>
      <c r="E929" s="123">
        <v>14.8</v>
      </c>
    </row>
    <row r="930" spans="1:5">
      <c r="A930" s="122">
        <v>45523</v>
      </c>
      <c r="B930" s="123">
        <v>15.94</v>
      </c>
      <c r="C930" s="123">
        <v>16.07</v>
      </c>
      <c r="D930" s="123">
        <v>14.46</v>
      </c>
      <c r="E930" s="123">
        <v>14.65</v>
      </c>
    </row>
    <row r="931" spans="1:5">
      <c r="A931" s="122">
        <v>45524</v>
      </c>
      <c r="B931" s="123">
        <v>14.89</v>
      </c>
      <c r="C931" s="123">
        <v>15.93</v>
      </c>
      <c r="D931" s="123">
        <v>14.78</v>
      </c>
      <c r="E931" s="123">
        <v>15.88</v>
      </c>
    </row>
    <row r="932" spans="1:5">
      <c r="A932" s="122">
        <v>45525</v>
      </c>
      <c r="B932" s="123">
        <v>16.25</v>
      </c>
      <c r="C932" s="123">
        <v>17.170000000000002</v>
      </c>
      <c r="D932" s="123">
        <v>15.92</v>
      </c>
      <c r="E932" s="123">
        <v>16.27</v>
      </c>
    </row>
    <row r="933" spans="1:5">
      <c r="A933" s="122">
        <v>45526</v>
      </c>
      <c r="B933" s="123">
        <v>16.27</v>
      </c>
      <c r="C933" s="123">
        <v>18.059999999999999</v>
      </c>
      <c r="D933" s="123">
        <v>15.76</v>
      </c>
      <c r="E933" s="123">
        <v>17.55</v>
      </c>
    </row>
    <row r="934" spans="1:5">
      <c r="A934" s="122">
        <v>45527</v>
      </c>
      <c r="B934" s="123">
        <v>17.12</v>
      </c>
      <c r="C934" s="123">
        <v>17.21</v>
      </c>
      <c r="D934" s="123">
        <v>15.61</v>
      </c>
      <c r="E934" s="123">
        <v>15.86</v>
      </c>
    </row>
    <row r="935" spans="1:5">
      <c r="A935" s="122">
        <v>45530</v>
      </c>
      <c r="B935" s="123">
        <v>16.27</v>
      </c>
      <c r="C935" s="123">
        <v>16.670000000000002</v>
      </c>
      <c r="D935" s="123">
        <v>15.81</v>
      </c>
      <c r="E935" s="123">
        <v>16.149999999999999</v>
      </c>
    </row>
    <row r="936" spans="1:5">
      <c r="A936" s="122">
        <v>45531</v>
      </c>
      <c r="B936" s="123">
        <v>16.21</v>
      </c>
      <c r="C936" s="123">
        <v>16.809999999999999</v>
      </c>
      <c r="D936" s="123">
        <v>15.37</v>
      </c>
      <c r="E936" s="123">
        <v>15.43</v>
      </c>
    </row>
    <row r="937" spans="1:5">
      <c r="A937" s="122">
        <v>45532</v>
      </c>
      <c r="B937" s="123">
        <v>15.51</v>
      </c>
      <c r="C937" s="123">
        <v>17.89</v>
      </c>
      <c r="D937" s="123">
        <v>15.46</v>
      </c>
      <c r="E937" s="123">
        <v>17.11</v>
      </c>
    </row>
    <row r="938" spans="1:5">
      <c r="A938" s="122">
        <v>45533</v>
      </c>
      <c r="B938" s="123">
        <v>16.54</v>
      </c>
      <c r="C938" s="123">
        <v>16.57</v>
      </c>
      <c r="D938" s="123">
        <v>15.19</v>
      </c>
      <c r="E938" s="123">
        <v>15.65</v>
      </c>
    </row>
    <row r="939" spans="1:5">
      <c r="A939" s="122">
        <v>45534</v>
      </c>
      <c r="B939" s="123">
        <v>15.67</v>
      </c>
      <c r="C939" s="123">
        <v>16.04</v>
      </c>
      <c r="D939" s="123">
        <v>14.78</v>
      </c>
      <c r="E939" s="123">
        <v>15</v>
      </c>
    </row>
    <row r="940" spans="1:5">
      <c r="A940" s="122">
        <v>45537</v>
      </c>
      <c r="B940" s="123">
        <v>15.87</v>
      </c>
      <c r="C940" s="123">
        <v>15.99</v>
      </c>
      <c r="D940" s="123">
        <v>15.48</v>
      </c>
      <c r="E940" s="123">
        <v>15.55</v>
      </c>
    </row>
    <row r="941" spans="1:5">
      <c r="A941" s="122">
        <v>45538</v>
      </c>
      <c r="B941" s="123">
        <v>15.76</v>
      </c>
      <c r="C941" s="123">
        <v>21.99</v>
      </c>
      <c r="D941" s="123">
        <v>15.71</v>
      </c>
      <c r="E941" s="123">
        <v>20.72</v>
      </c>
    </row>
    <row r="942" spans="1:5">
      <c r="A942" s="122">
        <v>45539</v>
      </c>
      <c r="B942" s="123">
        <v>23.2</v>
      </c>
      <c r="C942" s="123">
        <v>23.31</v>
      </c>
      <c r="D942" s="123">
        <v>19.34</v>
      </c>
      <c r="E942" s="123">
        <v>21.32</v>
      </c>
    </row>
    <row r="943" spans="1:5">
      <c r="A943" s="122">
        <v>45540</v>
      </c>
      <c r="B943" s="123">
        <v>20.75</v>
      </c>
      <c r="C943" s="123">
        <v>21.53</v>
      </c>
      <c r="D943" s="123">
        <v>19.21</v>
      </c>
      <c r="E943" s="123">
        <v>19.899999999999999</v>
      </c>
    </row>
    <row r="944" spans="1:5">
      <c r="A944" s="122">
        <v>45541</v>
      </c>
      <c r="B944" s="123">
        <v>21.98</v>
      </c>
      <c r="C944" s="123">
        <v>23.76</v>
      </c>
      <c r="D944" s="123">
        <v>18.829999999999998</v>
      </c>
      <c r="E944" s="123">
        <v>22.38</v>
      </c>
    </row>
    <row r="945" spans="1:5">
      <c r="A945" s="122">
        <v>45544</v>
      </c>
      <c r="B945" s="123">
        <v>21.32</v>
      </c>
      <c r="C945" s="123">
        <v>21.41</v>
      </c>
      <c r="D945" s="123">
        <v>19.29</v>
      </c>
      <c r="E945" s="123">
        <v>19.45</v>
      </c>
    </row>
    <row r="946" spans="1:5">
      <c r="A946" s="122">
        <v>45545</v>
      </c>
      <c r="B946" s="123">
        <v>19.86</v>
      </c>
      <c r="C946" s="123">
        <v>20.74</v>
      </c>
      <c r="D946" s="123">
        <v>18.899999999999999</v>
      </c>
      <c r="E946" s="123">
        <v>19.079999999999998</v>
      </c>
    </row>
    <row r="947" spans="1:5">
      <c r="A947" s="122">
        <v>45546</v>
      </c>
      <c r="B947" s="123">
        <v>19.41</v>
      </c>
      <c r="C947" s="123">
        <v>21.41</v>
      </c>
      <c r="D947" s="123">
        <v>17.55</v>
      </c>
      <c r="E947" s="123">
        <v>17.690000000000001</v>
      </c>
    </row>
    <row r="948" spans="1:5">
      <c r="A948" s="122">
        <v>45547</v>
      </c>
      <c r="B948" s="123">
        <v>17.62</v>
      </c>
      <c r="C948" s="123">
        <v>18.59</v>
      </c>
      <c r="D948" s="123">
        <v>16.89</v>
      </c>
      <c r="E948" s="123">
        <v>17.07</v>
      </c>
    </row>
    <row r="949" spans="1:5">
      <c r="A949" s="122">
        <v>45548</v>
      </c>
      <c r="B949" s="123">
        <v>17.03</v>
      </c>
      <c r="C949" s="123">
        <v>17.18</v>
      </c>
      <c r="D949" s="123">
        <v>16.23</v>
      </c>
      <c r="E949" s="123">
        <v>16.559999999999999</v>
      </c>
    </row>
    <row r="950" spans="1:5">
      <c r="A950" s="122">
        <v>45551</v>
      </c>
      <c r="B950" s="123">
        <v>17.16</v>
      </c>
      <c r="C950" s="123">
        <v>17.690000000000001</v>
      </c>
      <c r="D950" s="123">
        <v>16.91</v>
      </c>
      <c r="E950" s="123">
        <v>17.14</v>
      </c>
    </row>
    <row r="951" spans="1:5">
      <c r="A951" s="122">
        <v>45552</v>
      </c>
      <c r="B951" s="123">
        <v>17.16</v>
      </c>
      <c r="C951" s="123">
        <v>18.079999999999998</v>
      </c>
      <c r="D951" s="123">
        <v>16.670000000000002</v>
      </c>
      <c r="E951" s="123">
        <v>17.61</v>
      </c>
    </row>
    <row r="952" spans="1:5">
      <c r="A952" s="122">
        <v>45553</v>
      </c>
      <c r="B952" s="123">
        <v>17.579999999999998</v>
      </c>
      <c r="C952" s="123">
        <v>19.39</v>
      </c>
      <c r="D952" s="123">
        <v>17.11</v>
      </c>
      <c r="E952" s="123">
        <v>18.23</v>
      </c>
    </row>
    <row r="953" spans="1:5">
      <c r="A953" s="122">
        <v>45554</v>
      </c>
      <c r="B953" s="123">
        <v>17.21</v>
      </c>
      <c r="C953" s="123">
        <v>17.27</v>
      </c>
      <c r="D953" s="123">
        <v>16.21</v>
      </c>
      <c r="E953" s="123">
        <v>16.329999999999998</v>
      </c>
    </row>
    <row r="954" spans="1:5">
      <c r="A954" s="122">
        <v>45555</v>
      </c>
      <c r="B954" s="123">
        <v>16.350000000000001</v>
      </c>
      <c r="C954" s="123">
        <v>16.68</v>
      </c>
      <c r="D954" s="123">
        <v>15.81</v>
      </c>
      <c r="E954" s="123">
        <v>16.149999999999999</v>
      </c>
    </row>
    <row r="955" spans="1:5">
      <c r="A955" s="122">
        <v>45558</v>
      </c>
      <c r="B955" s="123">
        <v>16.71</v>
      </c>
      <c r="C955" s="123">
        <v>16.95</v>
      </c>
      <c r="D955" s="123">
        <v>15.75</v>
      </c>
      <c r="E955" s="123">
        <v>15.89</v>
      </c>
    </row>
    <row r="956" spans="1:5">
      <c r="A956" s="122">
        <v>45559</v>
      </c>
      <c r="B956" s="123">
        <v>15.87</v>
      </c>
      <c r="C956" s="123">
        <v>16.670000000000002</v>
      </c>
      <c r="D956" s="123">
        <v>15.27</v>
      </c>
      <c r="E956" s="123">
        <v>15.39</v>
      </c>
    </row>
    <row r="957" spans="1:5">
      <c r="A957" s="122">
        <v>45560</v>
      </c>
      <c r="B957" s="123">
        <v>15.82</v>
      </c>
      <c r="C957" s="123">
        <v>15.82</v>
      </c>
      <c r="D957" s="123">
        <v>15.17</v>
      </c>
      <c r="E957" s="123">
        <v>15.41</v>
      </c>
    </row>
    <row r="958" spans="1:5">
      <c r="A958" s="122">
        <v>45561</v>
      </c>
      <c r="B958" s="123">
        <v>15.06</v>
      </c>
      <c r="C958" s="123">
        <v>15.83</v>
      </c>
      <c r="D958" s="123">
        <v>14.9</v>
      </c>
      <c r="E958" s="123">
        <v>15.37</v>
      </c>
    </row>
    <row r="959" spans="1:5">
      <c r="A959" s="122">
        <v>45562</v>
      </c>
      <c r="B959" s="123">
        <v>15.64</v>
      </c>
      <c r="C959" s="123">
        <v>16.97</v>
      </c>
      <c r="D959" s="123">
        <v>15.2</v>
      </c>
      <c r="E959" s="123">
        <v>16.96</v>
      </c>
    </row>
    <row r="960" spans="1:5">
      <c r="A960" s="122">
        <v>45565</v>
      </c>
      <c r="B960" s="123">
        <v>17.010000000000002</v>
      </c>
      <c r="C960" s="123">
        <v>17.79</v>
      </c>
      <c r="D960" s="123">
        <v>16.47</v>
      </c>
      <c r="E960" s="123">
        <v>16.73</v>
      </c>
    </row>
    <row r="961" spans="1:5">
      <c r="A961" s="122">
        <v>45566</v>
      </c>
      <c r="B961" s="123">
        <v>16.96</v>
      </c>
      <c r="C961" s="123">
        <v>20.73</v>
      </c>
      <c r="D961" s="123">
        <v>16.61</v>
      </c>
      <c r="E961" s="123">
        <v>19.260000000000002</v>
      </c>
    </row>
    <row r="962" spans="1:5">
      <c r="A962" s="122">
        <v>45567</v>
      </c>
      <c r="B962" s="123">
        <v>19.649999999999999</v>
      </c>
      <c r="C962" s="123">
        <v>20.36</v>
      </c>
      <c r="D962" s="123">
        <v>18.579999999999998</v>
      </c>
      <c r="E962" s="123">
        <v>18.899999999999999</v>
      </c>
    </row>
    <row r="963" spans="1:5">
      <c r="A963" s="122">
        <v>45568</v>
      </c>
      <c r="B963" s="123">
        <v>19.63</v>
      </c>
      <c r="C963" s="123">
        <v>20.75</v>
      </c>
      <c r="D963" s="123">
        <v>19.16</v>
      </c>
      <c r="E963" s="123">
        <v>20.49</v>
      </c>
    </row>
    <row r="964" spans="1:5">
      <c r="A964" s="122">
        <v>45569</v>
      </c>
      <c r="B964" s="123">
        <v>20.48</v>
      </c>
      <c r="C964" s="123">
        <v>20.48</v>
      </c>
      <c r="D964" s="123">
        <v>18.48</v>
      </c>
      <c r="E964" s="123">
        <v>19.21</v>
      </c>
    </row>
    <row r="965" spans="1:5">
      <c r="A965" s="122">
        <v>45572</v>
      </c>
      <c r="B965" s="123">
        <v>20.76</v>
      </c>
      <c r="C965" s="123">
        <v>23.03</v>
      </c>
      <c r="D965" s="123">
        <v>20.65</v>
      </c>
      <c r="E965" s="123">
        <v>22.64</v>
      </c>
    </row>
    <row r="966" spans="1:5">
      <c r="A966" s="122">
        <v>45573</v>
      </c>
      <c r="B966" s="123">
        <v>22.92</v>
      </c>
      <c r="C966" s="123">
        <v>23.14</v>
      </c>
      <c r="D966" s="123">
        <v>21.14</v>
      </c>
      <c r="E966" s="123">
        <v>21.42</v>
      </c>
    </row>
    <row r="967" spans="1:5">
      <c r="A967" s="122">
        <v>45574</v>
      </c>
      <c r="B967" s="123">
        <v>21.98</v>
      </c>
      <c r="C967" s="123">
        <v>22.01</v>
      </c>
      <c r="D967" s="123">
        <v>20.71</v>
      </c>
      <c r="E967" s="123">
        <v>20.86</v>
      </c>
    </row>
    <row r="968" spans="1:5">
      <c r="A968" s="122">
        <v>45575</v>
      </c>
      <c r="B968" s="123">
        <v>20.91</v>
      </c>
      <c r="C968" s="123">
        <v>21.39</v>
      </c>
      <c r="D968" s="123">
        <v>20.64</v>
      </c>
      <c r="E968" s="123">
        <v>20.93</v>
      </c>
    </row>
    <row r="969" spans="1:5">
      <c r="A969" s="122">
        <v>45576</v>
      </c>
      <c r="B969" s="123">
        <v>20.87</v>
      </c>
      <c r="C969" s="123">
        <v>21.16</v>
      </c>
      <c r="D969" s="123">
        <v>20.14</v>
      </c>
      <c r="E969" s="123">
        <v>20.46</v>
      </c>
    </row>
    <row r="970" spans="1:5">
      <c r="A970" s="122">
        <v>45579</v>
      </c>
      <c r="B970" s="123">
        <v>20.86</v>
      </c>
      <c r="C970" s="123">
        <v>20.86</v>
      </c>
      <c r="D970" s="123">
        <v>19.690000000000001</v>
      </c>
      <c r="E970" s="123">
        <v>19.7</v>
      </c>
    </row>
    <row r="971" spans="1:5">
      <c r="A971" s="122">
        <v>45580</v>
      </c>
      <c r="B971" s="123">
        <v>19.61</v>
      </c>
      <c r="C971" s="123">
        <v>20.89</v>
      </c>
      <c r="D971" s="123">
        <v>19.440000000000001</v>
      </c>
      <c r="E971" s="123">
        <v>20.64</v>
      </c>
    </row>
    <row r="972" spans="1:5">
      <c r="A972" s="122">
        <v>45581</v>
      </c>
      <c r="B972" s="123">
        <v>20.77</v>
      </c>
      <c r="C972" s="123">
        <v>21.01</v>
      </c>
      <c r="D972" s="123">
        <v>19.45</v>
      </c>
      <c r="E972" s="123">
        <v>19.579999999999998</v>
      </c>
    </row>
    <row r="973" spans="1:5">
      <c r="A973" s="122">
        <v>45582</v>
      </c>
      <c r="B973" s="123">
        <v>19.55</v>
      </c>
      <c r="C973" s="123">
        <v>19.649999999999999</v>
      </c>
      <c r="D973" s="123">
        <v>18.88</v>
      </c>
      <c r="E973" s="123">
        <v>19.11</v>
      </c>
    </row>
    <row r="974" spans="1:5">
      <c r="A974" s="122">
        <v>45583</v>
      </c>
      <c r="B974" s="123">
        <v>19.3</v>
      </c>
      <c r="C974" s="123">
        <v>19.32</v>
      </c>
      <c r="D974" s="123">
        <v>17.989999999999998</v>
      </c>
      <c r="E974" s="123">
        <v>18.03</v>
      </c>
    </row>
    <row r="975" spans="1:5">
      <c r="A975" s="122">
        <v>45586</v>
      </c>
      <c r="B975" s="123">
        <v>18.78</v>
      </c>
      <c r="C975" s="123">
        <v>19.34</v>
      </c>
      <c r="D975" s="123">
        <v>18.36</v>
      </c>
      <c r="E975" s="123">
        <v>18.37</v>
      </c>
    </row>
    <row r="976" spans="1:5">
      <c r="A976" s="122">
        <v>45587</v>
      </c>
      <c r="B976" s="123">
        <v>18.79</v>
      </c>
      <c r="C976" s="123">
        <v>19.440000000000001</v>
      </c>
      <c r="D976" s="123">
        <v>18.05</v>
      </c>
      <c r="E976" s="123">
        <v>18.2</v>
      </c>
    </row>
    <row r="977" spans="1:5">
      <c r="A977" s="122">
        <v>45588</v>
      </c>
      <c r="B977" s="123">
        <v>18.21</v>
      </c>
      <c r="C977" s="123">
        <v>20.47</v>
      </c>
      <c r="D977" s="123">
        <v>18.18</v>
      </c>
      <c r="E977" s="123">
        <v>19.239999999999998</v>
      </c>
    </row>
    <row r="978" spans="1:5">
      <c r="A978" s="122">
        <v>45589</v>
      </c>
      <c r="B978" s="123">
        <v>18.87</v>
      </c>
      <c r="C978" s="123">
        <v>20.239999999999998</v>
      </c>
      <c r="D978" s="123">
        <v>18.63</v>
      </c>
      <c r="E978" s="123">
        <v>19.079999999999998</v>
      </c>
    </row>
    <row r="979" spans="1:5">
      <c r="A979" s="122">
        <v>45590</v>
      </c>
      <c r="B979" s="123">
        <v>19.22</v>
      </c>
      <c r="C979" s="123">
        <v>20.51</v>
      </c>
      <c r="D979" s="123">
        <v>18.23</v>
      </c>
      <c r="E979" s="123">
        <v>20.329999999999998</v>
      </c>
    </row>
    <row r="980" spans="1:5">
      <c r="A980" s="122">
        <v>45593</v>
      </c>
      <c r="B980" s="123">
        <v>19.11</v>
      </c>
      <c r="C980" s="123">
        <v>19.88</v>
      </c>
      <c r="D980" s="123">
        <v>18.91</v>
      </c>
      <c r="E980" s="123">
        <v>19.8</v>
      </c>
    </row>
    <row r="981" spans="1:5">
      <c r="A981" s="122">
        <v>45594</v>
      </c>
      <c r="B981" s="123">
        <v>19.75</v>
      </c>
      <c r="C981" s="123">
        <v>20.53</v>
      </c>
      <c r="D981" s="123">
        <v>19.059999999999999</v>
      </c>
      <c r="E981" s="123">
        <v>19.34</v>
      </c>
    </row>
    <row r="982" spans="1:5">
      <c r="A982" s="122">
        <v>45595</v>
      </c>
      <c r="B982" s="123">
        <v>19.329999999999998</v>
      </c>
      <c r="C982" s="123">
        <v>20.440000000000001</v>
      </c>
      <c r="D982" s="123">
        <v>19.3</v>
      </c>
      <c r="E982" s="123">
        <v>20.350000000000001</v>
      </c>
    </row>
    <row r="983" spans="1:5">
      <c r="A983" s="122">
        <v>45596</v>
      </c>
      <c r="B983" s="123">
        <v>21.44</v>
      </c>
      <c r="C983" s="123">
        <v>23.42</v>
      </c>
      <c r="D983" s="123">
        <v>21.12</v>
      </c>
      <c r="E983" s="123">
        <v>23.16</v>
      </c>
    </row>
    <row r="984" spans="1:5">
      <c r="A984" s="122">
        <v>45597</v>
      </c>
      <c r="B984" s="123">
        <v>22.96</v>
      </c>
      <c r="C984" s="123">
        <v>23.09</v>
      </c>
      <c r="D984" s="123">
        <v>21.16</v>
      </c>
      <c r="E984" s="123">
        <v>21.88</v>
      </c>
    </row>
    <row r="985" spans="1:5">
      <c r="A985" s="122">
        <v>45600</v>
      </c>
      <c r="B985" s="123">
        <v>22.5</v>
      </c>
      <c r="C985" s="123">
        <v>23.07</v>
      </c>
      <c r="D985" s="123">
        <v>21.73</v>
      </c>
      <c r="E985" s="123">
        <v>21.98</v>
      </c>
    </row>
    <row r="986" spans="1:5">
      <c r="A986" s="122">
        <v>45601</v>
      </c>
      <c r="B986" s="123">
        <v>21.98</v>
      </c>
      <c r="C986" s="123">
        <v>22.06</v>
      </c>
      <c r="D986" s="123">
        <v>20.2</v>
      </c>
      <c r="E986" s="123">
        <v>20.49</v>
      </c>
    </row>
    <row r="987" spans="1:5">
      <c r="A987" s="122">
        <v>45602</v>
      </c>
      <c r="B987" s="123">
        <v>16.059999999999999</v>
      </c>
      <c r="C987" s="123">
        <v>16.82</v>
      </c>
      <c r="D987" s="123">
        <v>15.44</v>
      </c>
      <c r="E987" s="123">
        <v>16.27</v>
      </c>
    </row>
    <row r="988" spans="1:5">
      <c r="A988" s="122">
        <v>45603</v>
      </c>
      <c r="B988" s="123">
        <v>15.86</v>
      </c>
      <c r="C988" s="123">
        <v>15.86</v>
      </c>
      <c r="D988" s="123">
        <v>15.13</v>
      </c>
      <c r="E988" s="123">
        <v>15.2</v>
      </c>
    </row>
    <row r="989" spans="1:5">
      <c r="A989" s="122">
        <v>45604</v>
      </c>
      <c r="B989" s="123">
        <v>15.13</v>
      </c>
      <c r="C989" s="123">
        <v>15.33</v>
      </c>
      <c r="D989" s="123">
        <v>14.66</v>
      </c>
      <c r="E989" s="123">
        <v>14.94</v>
      </c>
    </row>
    <row r="990" spans="1:5">
      <c r="A990" s="122">
        <v>45607</v>
      </c>
      <c r="B990" s="123">
        <v>15.33</v>
      </c>
      <c r="C990" s="123">
        <v>15.56</v>
      </c>
      <c r="D990" s="123">
        <v>14.89</v>
      </c>
      <c r="E990" s="123">
        <v>14.97</v>
      </c>
    </row>
    <row r="991" spans="1:5">
      <c r="A991" s="122">
        <v>45608</v>
      </c>
      <c r="B991" s="123">
        <v>15.09</v>
      </c>
      <c r="C991" s="123">
        <v>15.37</v>
      </c>
      <c r="D991" s="123">
        <v>14.69</v>
      </c>
      <c r="E991" s="123">
        <v>14.71</v>
      </c>
    </row>
    <row r="992" spans="1:5">
      <c r="A992" s="122">
        <v>45609</v>
      </c>
      <c r="B992" s="123">
        <v>15.09</v>
      </c>
      <c r="C992" s="123">
        <v>15.26</v>
      </c>
      <c r="D992" s="123">
        <v>13.77</v>
      </c>
      <c r="E992" s="123">
        <v>14.02</v>
      </c>
    </row>
    <row r="993" spans="1:5">
      <c r="A993" s="122">
        <v>45610</v>
      </c>
      <c r="B993" s="123">
        <v>14.17</v>
      </c>
      <c r="C993" s="123">
        <v>14.32</v>
      </c>
      <c r="D993" s="123">
        <v>13.59</v>
      </c>
      <c r="E993" s="123">
        <v>14.31</v>
      </c>
    </row>
    <row r="994" spans="1:5">
      <c r="A994" s="122">
        <v>45611</v>
      </c>
      <c r="B994" s="123">
        <v>15.02</v>
      </c>
      <c r="C994" s="123">
        <v>17.55</v>
      </c>
      <c r="D994" s="123">
        <v>14.56</v>
      </c>
      <c r="E994" s="123">
        <v>16.14</v>
      </c>
    </row>
    <row r="995" spans="1:5">
      <c r="A995" s="122">
        <v>45614</v>
      </c>
      <c r="B995" s="123">
        <v>16.600000000000001</v>
      </c>
      <c r="C995" s="123">
        <v>17</v>
      </c>
      <c r="D995" s="123">
        <v>15.35</v>
      </c>
      <c r="E995" s="123">
        <v>15.58</v>
      </c>
    </row>
    <row r="996" spans="1:5">
      <c r="A996" s="122">
        <v>45615</v>
      </c>
      <c r="B996" s="123">
        <v>15.44</v>
      </c>
      <c r="C996" s="123">
        <v>17.93</v>
      </c>
      <c r="D996" s="123">
        <v>15.37</v>
      </c>
      <c r="E996" s="123">
        <v>16.350000000000001</v>
      </c>
    </row>
    <row r="997" spans="1:5">
      <c r="A997" s="122">
        <v>45616</v>
      </c>
      <c r="B997" s="123">
        <v>16.190000000000001</v>
      </c>
      <c r="C997" s="123">
        <v>18.79</v>
      </c>
      <c r="D997" s="123">
        <v>16.04</v>
      </c>
      <c r="E997" s="123">
        <v>17.16</v>
      </c>
    </row>
    <row r="998" spans="1:5">
      <c r="A998" s="122">
        <v>45617</v>
      </c>
      <c r="B998" s="123">
        <v>17.100000000000001</v>
      </c>
      <c r="C998" s="123">
        <v>17.989999999999998</v>
      </c>
      <c r="D998" s="123">
        <v>15.73</v>
      </c>
      <c r="E998" s="123">
        <v>16.87</v>
      </c>
    </row>
    <row r="999" spans="1:5">
      <c r="A999" s="122">
        <v>45618</v>
      </c>
      <c r="B999" s="123">
        <v>16.670000000000002</v>
      </c>
      <c r="C999" s="123">
        <v>17.559999999999999</v>
      </c>
      <c r="D999" s="123">
        <v>15.24</v>
      </c>
      <c r="E999" s="123">
        <v>15.24</v>
      </c>
    </row>
    <row r="1000" spans="1:5">
      <c r="A1000" s="122">
        <v>45621</v>
      </c>
      <c r="B1000" s="123">
        <v>15.23</v>
      </c>
      <c r="C1000" s="123">
        <v>15.72</v>
      </c>
      <c r="D1000" s="123">
        <v>14.54</v>
      </c>
      <c r="E1000" s="123">
        <v>14.6</v>
      </c>
    </row>
    <row r="1001" spans="1:5">
      <c r="A1001" s="122">
        <v>45622</v>
      </c>
      <c r="B1001" s="123">
        <v>14.95</v>
      </c>
      <c r="C1001" s="123">
        <v>15.03</v>
      </c>
      <c r="D1001" s="123">
        <v>13.88</v>
      </c>
      <c r="E1001" s="123">
        <v>14.1</v>
      </c>
    </row>
    <row r="1002" spans="1:5">
      <c r="A1002" s="122">
        <v>45623</v>
      </c>
      <c r="B1002" s="123">
        <v>14.28</v>
      </c>
      <c r="C1002" s="123">
        <v>15.13</v>
      </c>
      <c r="D1002" s="123">
        <v>13.96</v>
      </c>
      <c r="E1002" s="123">
        <v>14.1</v>
      </c>
    </row>
    <row r="1003" spans="1:5">
      <c r="A1003" s="122">
        <v>45624</v>
      </c>
      <c r="B1003" s="123">
        <v>14.07</v>
      </c>
      <c r="C1003" s="123">
        <v>14.07</v>
      </c>
      <c r="D1003" s="123">
        <v>13.87</v>
      </c>
      <c r="E1003" s="123">
        <v>13.9</v>
      </c>
    </row>
    <row r="1004" spans="1:5">
      <c r="A1004" s="122">
        <v>45625</v>
      </c>
      <c r="B1004" s="123">
        <v>14</v>
      </c>
      <c r="C1004" s="123">
        <v>14.15</v>
      </c>
      <c r="D1004" s="123">
        <v>13.49</v>
      </c>
      <c r="E1004" s="123">
        <v>13.51</v>
      </c>
    </row>
    <row r="1005" spans="1:5">
      <c r="A1005" s="122">
        <v>45628</v>
      </c>
      <c r="B1005" s="123">
        <v>14.08</v>
      </c>
      <c r="C1005" s="123">
        <v>14.1</v>
      </c>
      <c r="D1005" s="123">
        <v>13.3</v>
      </c>
      <c r="E1005" s="123">
        <v>13.34</v>
      </c>
    </row>
    <row r="1006" spans="1:5">
      <c r="A1006" s="122">
        <v>45629</v>
      </c>
      <c r="B1006" s="123">
        <v>13.38</v>
      </c>
      <c r="C1006" s="123">
        <v>13.77</v>
      </c>
      <c r="D1006" s="123">
        <v>13.19</v>
      </c>
      <c r="E1006" s="123">
        <v>13.3</v>
      </c>
    </row>
    <row r="1007" spans="1:5">
      <c r="A1007" s="122">
        <v>45630</v>
      </c>
      <c r="B1007" s="123">
        <v>13.16</v>
      </c>
      <c r="C1007" s="123">
        <v>13.61</v>
      </c>
      <c r="D1007" s="123">
        <v>12.89</v>
      </c>
      <c r="E1007" s="123">
        <v>13.45</v>
      </c>
    </row>
    <row r="1008" spans="1:5">
      <c r="A1008" s="122">
        <v>45631</v>
      </c>
      <c r="B1008" s="123">
        <v>13.46</v>
      </c>
      <c r="C1008" s="123">
        <v>13.7</v>
      </c>
      <c r="D1008" s="123">
        <v>13.26</v>
      </c>
      <c r="E1008" s="123">
        <v>13.54</v>
      </c>
    </row>
    <row r="1009" spans="1:5">
      <c r="A1009" s="122">
        <v>45632</v>
      </c>
      <c r="B1009" s="123">
        <v>13.62</v>
      </c>
      <c r="C1009" s="123">
        <v>13.74</v>
      </c>
      <c r="D1009" s="123">
        <v>12.7</v>
      </c>
      <c r="E1009" s="123">
        <v>12.77</v>
      </c>
    </row>
    <row r="1010" spans="1:5">
      <c r="A1010" s="122">
        <v>45635</v>
      </c>
      <c r="B1010" s="123">
        <v>13.36</v>
      </c>
      <c r="C1010" s="123">
        <v>14.23</v>
      </c>
      <c r="D1010" s="123">
        <v>13.35</v>
      </c>
      <c r="E1010" s="123">
        <v>14.19</v>
      </c>
    </row>
    <row r="1011" spans="1:5">
      <c r="A1011" s="122">
        <v>45636</v>
      </c>
      <c r="B1011" s="123">
        <v>14.3</v>
      </c>
      <c r="C1011" s="123">
        <v>14.54</v>
      </c>
      <c r="D1011" s="123">
        <v>13.86</v>
      </c>
      <c r="E1011" s="123">
        <v>14.18</v>
      </c>
    </row>
    <row r="1012" spans="1:5">
      <c r="A1012" s="122">
        <v>45637</v>
      </c>
      <c r="B1012" s="123">
        <v>14.42</v>
      </c>
      <c r="C1012" s="123">
        <v>14.43</v>
      </c>
      <c r="D1012" s="123">
        <v>13.52</v>
      </c>
      <c r="E1012" s="123">
        <v>13.58</v>
      </c>
    </row>
    <row r="1013" spans="1:5">
      <c r="A1013" s="122">
        <v>45638</v>
      </c>
      <c r="B1013" s="123">
        <v>13.73</v>
      </c>
      <c r="C1013" s="123">
        <v>13.95</v>
      </c>
      <c r="D1013" s="123">
        <v>13.39</v>
      </c>
      <c r="E1013" s="123">
        <v>13.92</v>
      </c>
    </row>
    <row r="1014" spans="1:5">
      <c r="A1014" s="122">
        <v>45639</v>
      </c>
      <c r="B1014" s="123">
        <v>13.57</v>
      </c>
      <c r="C1014" s="123">
        <v>14.25</v>
      </c>
      <c r="D1014" s="123">
        <v>13.24</v>
      </c>
      <c r="E1014" s="123">
        <v>13.81</v>
      </c>
    </row>
    <row r="1015" spans="1:5">
      <c r="A1015" s="122">
        <v>45642</v>
      </c>
      <c r="B1015" s="123">
        <v>14.37</v>
      </c>
      <c r="C1015" s="123">
        <v>14.69</v>
      </c>
      <c r="D1015" s="123">
        <v>13.99</v>
      </c>
      <c r="E1015" s="123">
        <v>14.69</v>
      </c>
    </row>
    <row r="1016" spans="1:5">
      <c r="A1016" s="122">
        <v>45643</v>
      </c>
      <c r="B1016" s="123">
        <v>14.98</v>
      </c>
      <c r="C1016" s="123">
        <v>15.94</v>
      </c>
      <c r="D1016" s="123">
        <v>14.78</v>
      </c>
      <c r="E1016" s="123">
        <v>15.87</v>
      </c>
    </row>
    <row r="1017" spans="1:5">
      <c r="A1017" s="122">
        <v>45644</v>
      </c>
      <c r="B1017" s="123">
        <v>15.57</v>
      </c>
      <c r="C1017" s="123">
        <v>28.32</v>
      </c>
      <c r="D1017" s="123">
        <v>14.82</v>
      </c>
      <c r="E1017" s="123">
        <v>27.62</v>
      </c>
    </row>
    <row r="1018" spans="1:5">
      <c r="A1018" s="122">
        <v>45645</v>
      </c>
      <c r="B1018" s="123">
        <v>21.61</v>
      </c>
      <c r="C1018" s="123">
        <v>24.12</v>
      </c>
      <c r="D1018" s="123">
        <v>20.16</v>
      </c>
      <c r="E1018" s="123">
        <v>24.09</v>
      </c>
    </row>
    <row r="1019" spans="1:5">
      <c r="A1019" s="122">
        <v>45646</v>
      </c>
      <c r="B1019" s="123">
        <v>24.14</v>
      </c>
      <c r="C1019" s="123">
        <v>26.51</v>
      </c>
      <c r="D1019" s="123">
        <v>17.82</v>
      </c>
      <c r="E1019" s="123">
        <v>18.36</v>
      </c>
    </row>
    <row r="1020" spans="1:5">
      <c r="A1020" s="122">
        <v>45649</v>
      </c>
      <c r="B1020" s="123">
        <v>18.09</v>
      </c>
      <c r="C1020" s="123">
        <v>20.02</v>
      </c>
      <c r="D1020" s="123">
        <v>16.739999999999998</v>
      </c>
      <c r="E1020" s="123">
        <v>16.78</v>
      </c>
    </row>
    <row r="1021" spans="1:5">
      <c r="A1021" s="122">
        <v>45650</v>
      </c>
      <c r="B1021" s="123">
        <v>16.97</v>
      </c>
      <c r="C1021" s="123">
        <v>17.04</v>
      </c>
      <c r="D1021" s="123">
        <v>14.27</v>
      </c>
      <c r="E1021" s="123">
        <v>14.27</v>
      </c>
    </row>
    <row r="1022" spans="1:5">
      <c r="A1022" s="122">
        <v>45652</v>
      </c>
      <c r="B1022" s="123">
        <v>14.99</v>
      </c>
      <c r="C1022" s="123">
        <v>15.93</v>
      </c>
      <c r="D1022" s="123">
        <v>14.55</v>
      </c>
      <c r="E1022" s="123">
        <v>14.73</v>
      </c>
    </row>
    <row r="1023" spans="1:5">
      <c r="A1023" s="122">
        <v>45653</v>
      </c>
      <c r="B1023" s="123">
        <v>15.38</v>
      </c>
      <c r="C1023" s="123">
        <v>18.45</v>
      </c>
      <c r="D1023" s="123">
        <v>15.29</v>
      </c>
      <c r="E1023" s="123">
        <v>15.95</v>
      </c>
    </row>
    <row r="1024" spans="1:5">
      <c r="A1024" s="122">
        <v>45656</v>
      </c>
      <c r="B1024" s="123">
        <v>17.21</v>
      </c>
      <c r="C1024" s="123">
        <v>19.22</v>
      </c>
      <c r="D1024" s="123">
        <v>16.440000000000001</v>
      </c>
      <c r="E1024" s="123">
        <v>17.399999999999999</v>
      </c>
    </row>
    <row r="1025" spans="1:6">
      <c r="A1025" s="122">
        <v>45657</v>
      </c>
      <c r="B1025" s="123">
        <v>17.39</v>
      </c>
      <c r="C1025" s="123">
        <v>17.809999999999999</v>
      </c>
      <c r="D1025" s="123">
        <v>16.68</v>
      </c>
      <c r="E1025" s="123">
        <v>17.350000000000001</v>
      </c>
      <c r="F1025" s="120">
        <f>AVERAGE(E767:E1025)</f>
        <v>15.550656370656368</v>
      </c>
    </row>
    <row r="1026" spans="1:6">
      <c r="A1026" s="122">
        <v>45659</v>
      </c>
      <c r="E1026" s="123">
        <v>17.93</v>
      </c>
    </row>
    <row r="1027" spans="1:6">
      <c r="A1027" s="122">
        <v>45660</v>
      </c>
      <c r="E1027" s="123">
        <v>16.13</v>
      </c>
    </row>
    <row r="1028" spans="1:6">
      <c r="A1028" s="122">
        <v>45663</v>
      </c>
      <c r="E1028" s="123">
        <v>16.04</v>
      </c>
    </row>
    <row r="1029" spans="1:6">
      <c r="A1029" s="122">
        <v>45664</v>
      </c>
      <c r="E1029" s="123">
        <v>17.82</v>
      </c>
    </row>
    <row r="1030" spans="1:6">
      <c r="A1030" s="122">
        <v>45665</v>
      </c>
      <c r="E1030" s="123">
        <v>17.7</v>
      </c>
    </row>
    <row r="1031" spans="1:6">
      <c r="A1031" s="122">
        <v>45666</v>
      </c>
      <c r="E1031" s="123">
        <v>18.07</v>
      </c>
    </row>
    <row r="1032" spans="1:6">
      <c r="A1032" s="122">
        <v>45667</v>
      </c>
      <c r="E1032" s="123">
        <v>19.54</v>
      </c>
    </row>
    <row r="1033" spans="1:6">
      <c r="A1033" s="122">
        <v>45670</v>
      </c>
      <c r="E1033" s="123">
        <v>19.190000000000001</v>
      </c>
    </row>
    <row r="1034" spans="1:6">
      <c r="A1034" s="122">
        <v>45671</v>
      </c>
      <c r="E1034" s="123">
        <v>18.71</v>
      </c>
    </row>
    <row r="1035" spans="1:6">
      <c r="A1035" s="122">
        <v>45672</v>
      </c>
      <c r="E1035" s="123">
        <v>16.12</v>
      </c>
    </row>
    <row r="1036" spans="1:6">
      <c r="A1036" s="122">
        <v>45673</v>
      </c>
      <c r="E1036" s="123">
        <v>16.600000000000001</v>
      </c>
    </row>
    <row r="1037" spans="1:6">
      <c r="A1037" s="122">
        <v>45674</v>
      </c>
      <c r="E1037" s="123">
        <v>15.97</v>
      </c>
    </row>
    <row r="1038" spans="1:6">
      <c r="A1038" s="122">
        <v>45677</v>
      </c>
      <c r="E1038" s="123">
        <v>15.81</v>
      </c>
    </row>
    <row r="1039" spans="1:6">
      <c r="A1039" s="122">
        <v>45678</v>
      </c>
      <c r="E1039" s="123">
        <v>15.06</v>
      </c>
    </row>
    <row r="1040" spans="1:6">
      <c r="A1040" s="122">
        <v>45679</v>
      </c>
      <c r="E1040" s="123">
        <v>15.1</v>
      </c>
    </row>
    <row r="1041" spans="1:5">
      <c r="A1041" s="122">
        <v>45680</v>
      </c>
      <c r="E1041" s="123">
        <v>15.02</v>
      </c>
    </row>
    <row r="1042" spans="1:5">
      <c r="A1042" s="122">
        <v>45681</v>
      </c>
      <c r="E1042" s="123">
        <v>14.85</v>
      </c>
    </row>
    <row r="1043" spans="1:5">
      <c r="A1043" s="122">
        <v>45684</v>
      </c>
      <c r="E1043" s="123">
        <v>17.899999999999999</v>
      </c>
    </row>
    <row r="1044" spans="1:5">
      <c r="A1044" s="122">
        <v>45685</v>
      </c>
      <c r="E1044" s="123">
        <v>16.41</v>
      </c>
    </row>
    <row r="1045" spans="1:5">
      <c r="A1045" s="122">
        <v>45686</v>
      </c>
      <c r="E1045" s="123">
        <v>16.559999999999999</v>
      </c>
    </row>
    <row r="1046" spans="1:5">
      <c r="A1046" s="122">
        <v>45687</v>
      </c>
      <c r="E1046" s="123">
        <v>15.84</v>
      </c>
    </row>
    <row r="1047" spans="1:5">
      <c r="A1047" s="122">
        <v>45688</v>
      </c>
      <c r="E1047" s="123">
        <v>16.43</v>
      </c>
    </row>
    <row r="1048" spans="1:5">
      <c r="A1048" s="122">
        <v>45691</v>
      </c>
      <c r="B1048" s="123">
        <v>20.36</v>
      </c>
      <c r="C1048" s="123">
        <v>20.420000000000002</v>
      </c>
      <c r="D1048" s="123">
        <v>17.66</v>
      </c>
      <c r="E1048" s="123">
        <v>18.62</v>
      </c>
    </row>
    <row r="1049" spans="1:5">
      <c r="A1049" s="122">
        <v>45692</v>
      </c>
      <c r="B1049" s="123">
        <v>18.78</v>
      </c>
      <c r="C1049" s="123">
        <v>19.11</v>
      </c>
      <c r="D1049" s="123">
        <v>16.78</v>
      </c>
      <c r="E1049" s="123">
        <v>17.21</v>
      </c>
    </row>
    <row r="1050" spans="1:5">
      <c r="A1050" s="122">
        <v>45693</v>
      </c>
      <c r="B1050" s="123">
        <v>17.54</v>
      </c>
      <c r="C1050" s="123">
        <v>17.75</v>
      </c>
      <c r="D1050" s="123">
        <v>15.77</v>
      </c>
      <c r="E1050" s="123">
        <v>15.77</v>
      </c>
    </row>
    <row r="1051" spans="1:5">
      <c r="A1051" s="122">
        <v>45694</v>
      </c>
      <c r="B1051" s="123">
        <v>15.88</v>
      </c>
      <c r="C1051" s="123">
        <v>16.149999999999999</v>
      </c>
      <c r="D1051" s="123">
        <v>14.99</v>
      </c>
      <c r="E1051" s="123">
        <v>15.5</v>
      </c>
    </row>
    <row r="1052" spans="1:5">
      <c r="A1052" s="122">
        <v>45695</v>
      </c>
      <c r="B1052" s="123">
        <v>15.38</v>
      </c>
      <c r="C1052" s="123">
        <v>16.66</v>
      </c>
      <c r="D1052" s="123">
        <v>14.79</v>
      </c>
      <c r="E1052" s="123">
        <v>16.54</v>
      </c>
    </row>
    <row r="1053" spans="1:5">
      <c r="A1053" s="122">
        <v>45698</v>
      </c>
      <c r="B1053" s="123">
        <v>16.579999999999998</v>
      </c>
      <c r="C1053" s="123">
        <v>16.61</v>
      </c>
      <c r="D1053" s="123">
        <v>15.7</v>
      </c>
      <c r="E1053" s="123">
        <v>15.81</v>
      </c>
    </row>
    <row r="1054" spans="1:5">
      <c r="A1054" s="122">
        <v>45699</v>
      </c>
      <c r="B1054" s="123">
        <v>16.13</v>
      </c>
      <c r="C1054" s="123">
        <v>16.420000000000002</v>
      </c>
      <c r="D1054" s="123">
        <v>15.75</v>
      </c>
      <c r="E1054" s="123">
        <v>16.02</v>
      </c>
    </row>
    <row r="1055" spans="1:5">
      <c r="A1055" s="122">
        <v>45700</v>
      </c>
      <c r="B1055" s="123">
        <v>15.91</v>
      </c>
      <c r="C1055" s="123">
        <v>17.18</v>
      </c>
      <c r="D1055" s="123">
        <v>15.64</v>
      </c>
      <c r="E1055" s="123">
        <v>15.89</v>
      </c>
    </row>
    <row r="1056" spans="1:5">
      <c r="A1056" s="122">
        <v>45701</v>
      </c>
      <c r="B1056" s="123">
        <v>15.97</v>
      </c>
      <c r="C1056" s="123">
        <v>16.329999999999998</v>
      </c>
      <c r="D1056" s="123">
        <v>14.98</v>
      </c>
      <c r="E1056" s="123">
        <v>15.1</v>
      </c>
    </row>
    <row r="1057" spans="1:5">
      <c r="A1057" s="122">
        <v>45702</v>
      </c>
      <c r="B1057" s="123">
        <v>15.08</v>
      </c>
      <c r="C1057" s="123">
        <v>15.42</v>
      </c>
      <c r="D1057" s="123">
        <v>14.74</v>
      </c>
      <c r="E1057" s="123">
        <v>14.77</v>
      </c>
    </row>
    <row r="1058" spans="1:5">
      <c r="A1058" s="122">
        <v>45705</v>
      </c>
      <c r="B1058" s="123">
        <v>15.38</v>
      </c>
      <c r="C1058" s="123">
        <v>15.57</v>
      </c>
      <c r="D1058" s="123">
        <v>15.34</v>
      </c>
      <c r="E1058" s="123">
        <v>15.37</v>
      </c>
    </row>
    <row r="1059" spans="1:5">
      <c r="A1059" s="122">
        <v>45706</v>
      </c>
      <c r="B1059" s="123">
        <v>15.57</v>
      </c>
      <c r="C1059" s="123">
        <v>16.03</v>
      </c>
      <c r="D1059" s="123">
        <v>15.35</v>
      </c>
      <c r="E1059" s="123">
        <v>15.35</v>
      </c>
    </row>
    <row r="1060" spans="1:5">
      <c r="A1060" s="122">
        <v>45707</v>
      </c>
      <c r="B1060" s="123">
        <v>15.14</v>
      </c>
      <c r="C1060" s="123">
        <v>15.96</v>
      </c>
      <c r="D1060" s="123">
        <v>15.05</v>
      </c>
      <c r="E1060" s="123">
        <v>15.27</v>
      </c>
    </row>
    <row r="1061" spans="1:5">
      <c r="A1061" s="122">
        <v>45708</v>
      </c>
      <c r="B1061" s="123">
        <v>15.61</v>
      </c>
      <c r="C1061" s="123">
        <v>16.63</v>
      </c>
      <c r="D1061" s="123">
        <v>15.12</v>
      </c>
      <c r="E1061" s="123">
        <v>15.66</v>
      </c>
    </row>
    <row r="1062" spans="1:5">
      <c r="A1062" s="122">
        <v>45709</v>
      </c>
      <c r="B1062" s="123">
        <v>15.63</v>
      </c>
      <c r="C1062" s="123">
        <v>19.03</v>
      </c>
      <c r="D1062" s="123">
        <v>15.28</v>
      </c>
      <c r="E1062" s="123">
        <v>18.21</v>
      </c>
    </row>
    <row r="1063" spans="1:5">
      <c r="A1063" s="122">
        <v>45712</v>
      </c>
      <c r="B1063" s="123">
        <v>18.079999999999998</v>
      </c>
      <c r="C1063" s="123">
        <v>20.239999999999998</v>
      </c>
      <c r="D1063" s="123">
        <v>17.309999999999999</v>
      </c>
      <c r="E1063" s="123">
        <v>18.98</v>
      </c>
    </row>
    <row r="1064" spans="1:5">
      <c r="A1064" s="122">
        <v>45713</v>
      </c>
      <c r="B1064" s="123">
        <v>19.09</v>
      </c>
      <c r="C1064" s="123">
        <v>21.48</v>
      </c>
      <c r="D1064" s="123">
        <v>18.850000000000001</v>
      </c>
      <c r="E1064" s="123">
        <v>19.43</v>
      </c>
    </row>
    <row r="1065" spans="1:5">
      <c r="A1065" s="122">
        <v>45714</v>
      </c>
      <c r="B1065" s="123">
        <v>18.96</v>
      </c>
      <c r="C1065" s="123">
        <v>20.059999999999999</v>
      </c>
      <c r="D1065" s="123">
        <v>17.829999999999998</v>
      </c>
      <c r="E1065" s="123">
        <v>19.100000000000001</v>
      </c>
    </row>
    <row r="1066" spans="1:5">
      <c r="A1066" s="122">
        <v>45715</v>
      </c>
      <c r="B1066" s="123">
        <v>18.25</v>
      </c>
      <c r="C1066" s="123">
        <v>21.47</v>
      </c>
      <c r="D1066" s="123">
        <v>17.670000000000002</v>
      </c>
      <c r="E1066" s="123">
        <v>21.13</v>
      </c>
    </row>
    <row r="1067" spans="1:5">
      <c r="A1067" s="122">
        <v>45716</v>
      </c>
      <c r="B1067" s="123">
        <v>21.21</v>
      </c>
      <c r="C1067" s="123">
        <v>22.4</v>
      </c>
      <c r="D1067" s="123">
        <v>19.05</v>
      </c>
      <c r="E1067" s="123">
        <v>19.63</v>
      </c>
    </row>
    <row r="1068" spans="1:5">
      <c r="A1068" s="122">
        <v>45719</v>
      </c>
      <c r="B1068" s="123">
        <v>19.829999999999998</v>
      </c>
      <c r="C1068" s="123">
        <v>24.31</v>
      </c>
      <c r="D1068" s="123">
        <v>19.25</v>
      </c>
      <c r="E1068" s="123">
        <v>22.78</v>
      </c>
    </row>
    <row r="1069" spans="1:5">
      <c r="A1069" s="122">
        <v>45720</v>
      </c>
      <c r="B1069" s="123">
        <v>22.96</v>
      </c>
      <c r="C1069" s="123">
        <v>26.35</v>
      </c>
      <c r="D1069" s="123">
        <v>21.71</v>
      </c>
      <c r="E1069" s="123">
        <v>23.51</v>
      </c>
    </row>
    <row r="1070" spans="1:5">
      <c r="A1070" s="122">
        <v>45721</v>
      </c>
      <c r="B1070" s="123">
        <v>23.03</v>
      </c>
      <c r="C1070" s="123">
        <v>24.84</v>
      </c>
      <c r="D1070" s="123">
        <v>21.37</v>
      </c>
      <c r="E1070" s="123">
        <v>21.93</v>
      </c>
    </row>
    <row r="1071" spans="1:5">
      <c r="A1071" s="122">
        <v>45722</v>
      </c>
      <c r="B1071" s="123">
        <v>22.6</v>
      </c>
      <c r="C1071" s="123">
        <v>25.92</v>
      </c>
      <c r="D1071" s="123">
        <v>22.39</v>
      </c>
      <c r="E1071" s="123">
        <v>24.87</v>
      </c>
    </row>
    <row r="1072" spans="1:5">
      <c r="A1072" s="122">
        <v>45723</v>
      </c>
      <c r="B1072" s="123">
        <v>24.85</v>
      </c>
      <c r="C1072" s="123">
        <v>26.56</v>
      </c>
      <c r="D1072" s="123">
        <v>23.09</v>
      </c>
      <c r="E1072" s="123">
        <v>23.37</v>
      </c>
    </row>
    <row r="1073" spans="1:5">
      <c r="A1073" s="122">
        <v>45726</v>
      </c>
      <c r="B1073" s="123">
        <v>24.7</v>
      </c>
      <c r="C1073" s="123">
        <v>29.56</v>
      </c>
      <c r="D1073" s="123">
        <v>24.68</v>
      </c>
      <c r="E1073" s="123">
        <v>27.86</v>
      </c>
    </row>
    <row r="1074" spans="1:5">
      <c r="A1074" s="122">
        <v>45727</v>
      </c>
      <c r="B1074" s="123">
        <v>27.94</v>
      </c>
      <c r="C1074" s="123">
        <v>29.57</v>
      </c>
      <c r="D1074" s="123">
        <v>26.18</v>
      </c>
      <c r="E1074" s="123">
        <v>26.92</v>
      </c>
    </row>
    <row r="1075" spans="1:5">
      <c r="A1075" s="122">
        <v>45728</v>
      </c>
      <c r="B1075" s="123">
        <v>26.88</v>
      </c>
      <c r="C1075" s="123">
        <v>26.91</v>
      </c>
      <c r="D1075" s="123">
        <v>23.89</v>
      </c>
      <c r="E1075" s="123">
        <v>24.23</v>
      </c>
    </row>
    <row r="1076" spans="1:5">
      <c r="A1076" s="122">
        <v>45729</v>
      </c>
      <c r="B1076" s="123">
        <v>24.92</v>
      </c>
      <c r="C1076" s="123">
        <v>26.13</v>
      </c>
      <c r="D1076" s="123">
        <v>23.46</v>
      </c>
      <c r="E1076" s="123">
        <v>24.66</v>
      </c>
    </row>
    <row r="1077" spans="1:5">
      <c r="A1077" s="122">
        <v>45730</v>
      </c>
      <c r="B1077" s="123">
        <v>24.35</v>
      </c>
      <c r="C1077" s="123">
        <v>24.36</v>
      </c>
      <c r="D1077" s="123">
        <v>21.48</v>
      </c>
      <c r="E1077" s="123">
        <v>21.77</v>
      </c>
    </row>
    <row r="1078" spans="1:5">
      <c r="A1078" s="122">
        <v>45733</v>
      </c>
      <c r="B1078" s="123">
        <v>22.89</v>
      </c>
      <c r="C1078" s="123">
        <v>22.95</v>
      </c>
      <c r="D1078" s="123">
        <v>20.32</v>
      </c>
      <c r="E1078" s="123">
        <v>20.51</v>
      </c>
    </row>
    <row r="1079" spans="1:5">
      <c r="A1079" s="122">
        <v>45734</v>
      </c>
      <c r="B1079" s="123">
        <v>20.83</v>
      </c>
      <c r="C1079" s="123">
        <v>22.57</v>
      </c>
      <c r="D1079" s="123">
        <v>20.41</v>
      </c>
      <c r="E1079" s="123">
        <v>21.7</v>
      </c>
    </row>
    <row r="1080" spans="1:5">
      <c r="A1080" s="122">
        <v>45735</v>
      </c>
      <c r="B1080" s="123">
        <v>21.84</v>
      </c>
      <c r="C1080" s="123">
        <v>22.1</v>
      </c>
      <c r="D1080" s="123">
        <v>19.420000000000002</v>
      </c>
      <c r="E1080" s="123">
        <v>19.899999999999999</v>
      </c>
    </row>
    <row r="1081" spans="1:5">
      <c r="A1081" s="122">
        <v>45736</v>
      </c>
      <c r="B1081" s="123">
        <v>19.52</v>
      </c>
      <c r="C1081" s="123">
        <v>21.17</v>
      </c>
      <c r="D1081" s="123">
        <v>19.3</v>
      </c>
      <c r="E1081" s="123">
        <v>19.8</v>
      </c>
    </row>
    <row r="1082" spans="1:5">
      <c r="A1082" s="122">
        <v>45737</v>
      </c>
      <c r="B1082" s="123">
        <v>20.02</v>
      </c>
      <c r="C1082" s="123">
        <v>21.14</v>
      </c>
      <c r="D1082" s="123">
        <v>19.149999999999999</v>
      </c>
      <c r="E1082" s="123">
        <v>19.28</v>
      </c>
    </row>
    <row r="1083" spans="1:5">
      <c r="A1083" s="122">
        <v>45740</v>
      </c>
      <c r="B1083" s="123">
        <v>19.13</v>
      </c>
      <c r="C1083" s="123">
        <v>19.14</v>
      </c>
      <c r="D1083" s="123">
        <v>17.46</v>
      </c>
      <c r="E1083" s="123">
        <v>17.48</v>
      </c>
    </row>
    <row r="1084" spans="1:5">
      <c r="A1084" s="122">
        <v>45741</v>
      </c>
      <c r="B1084" s="123">
        <v>17.579999999999998</v>
      </c>
      <c r="C1084" s="123">
        <v>17.77</v>
      </c>
      <c r="D1084" s="123">
        <v>17.02</v>
      </c>
      <c r="E1084" s="123">
        <v>17.149999999999999</v>
      </c>
    </row>
    <row r="1085" spans="1:5">
      <c r="A1085" s="122">
        <v>45742</v>
      </c>
      <c r="B1085" s="123">
        <v>17.23</v>
      </c>
      <c r="C1085" s="123">
        <v>19.07</v>
      </c>
      <c r="D1085" s="123">
        <v>16.97</v>
      </c>
      <c r="E1085" s="123">
        <v>18.329999999999998</v>
      </c>
    </row>
    <row r="1086" spans="1:5">
      <c r="A1086" s="122">
        <v>45743</v>
      </c>
      <c r="B1086" s="123">
        <v>18.36</v>
      </c>
      <c r="C1086" s="123">
        <v>19.28</v>
      </c>
      <c r="D1086" s="123">
        <v>17.95</v>
      </c>
      <c r="E1086" s="123">
        <v>18.690000000000001</v>
      </c>
    </row>
    <row r="1087" spans="1:5">
      <c r="A1087" s="122">
        <v>45744</v>
      </c>
      <c r="B1087" s="123">
        <v>19.079999999999998</v>
      </c>
      <c r="C1087" s="123">
        <v>22.18</v>
      </c>
      <c r="D1087" s="123">
        <v>18.920000000000002</v>
      </c>
      <c r="E1087" s="123">
        <v>21.65</v>
      </c>
    </row>
    <row r="1088" spans="1:5">
      <c r="A1088" s="122">
        <v>45747</v>
      </c>
      <c r="B1088" s="123">
        <v>24.11</v>
      </c>
      <c r="C1088" s="123">
        <v>24.8</v>
      </c>
      <c r="D1088" s="123">
        <v>21.67</v>
      </c>
      <c r="E1088" s="123">
        <v>22.28</v>
      </c>
    </row>
    <row r="1089" spans="1:5">
      <c r="A1089" s="122">
        <v>45748</v>
      </c>
      <c r="B1089" s="123">
        <v>22.06</v>
      </c>
      <c r="C1089" s="123">
        <v>23.52</v>
      </c>
      <c r="D1089" s="123">
        <v>21.58</v>
      </c>
      <c r="E1089" s="123">
        <v>21.77</v>
      </c>
    </row>
    <row r="1090" spans="1:5">
      <c r="A1090" s="122">
        <v>45749</v>
      </c>
      <c r="B1090" s="123">
        <v>22.3</v>
      </c>
      <c r="C1090" s="123">
        <v>23.66</v>
      </c>
      <c r="D1090" s="123">
        <v>20.68</v>
      </c>
      <c r="E1090" s="123">
        <v>21.51</v>
      </c>
    </row>
    <row r="1091" spans="1:5">
      <c r="A1091" s="122">
        <v>45750</v>
      </c>
      <c r="B1091" s="123">
        <v>26.38</v>
      </c>
      <c r="C1091" s="123">
        <v>30.02</v>
      </c>
      <c r="D1091" s="123">
        <v>24.93</v>
      </c>
      <c r="E1091" s="123">
        <v>30.02</v>
      </c>
    </row>
    <row r="1092" spans="1:5">
      <c r="A1092" s="122">
        <v>45751</v>
      </c>
      <c r="B1092" s="123">
        <v>30.12</v>
      </c>
      <c r="C1092" s="123">
        <v>45.61</v>
      </c>
      <c r="D1092" s="123">
        <v>29.99</v>
      </c>
      <c r="E1092" s="123">
        <v>45.31</v>
      </c>
    </row>
    <row r="1093" spans="1:5">
      <c r="A1093" s="122">
        <v>45754</v>
      </c>
      <c r="B1093" s="123">
        <v>60.13</v>
      </c>
      <c r="C1093" s="123">
        <v>60.13</v>
      </c>
      <c r="D1093" s="123">
        <v>38.58</v>
      </c>
      <c r="E1093" s="123">
        <v>46.98</v>
      </c>
    </row>
    <row r="1094" spans="1:5">
      <c r="A1094" s="122">
        <v>45755</v>
      </c>
      <c r="B1094" s="123">
        <v>44.04</v>
      </c>
      <c r="C1094" s="123">
        <v>57.52</v>
      </c>
      <c r="D1094" s="123">
        <v>36.479999999999997</v>
      </c>
      <c r="E1094" s="123">
        <v>52.33</v>
      </c>
    </row>
    <row r="1095" spans="1:5">
      <c r="A1095" s="122">
        <v>45756</v>
      </c>
      <c r="B1095" s="123">
        <v>50.98</v>
      </c>
      <c r="C1095" s="123">
        <v>57.96</v>
      </c>
      <c r="D1095" s="123">
        <v>31.9</v>
      </c>
      <c r="E1095" s="123">
        <v>33.619999999999997</v>
      </c>
    </row>
    <row r="1096" spans="1:5">
      <c r="A1096" s="122">
        <v>45757</v>
      </c>
      <c r="B1096" s="123">
        <v>34.44</v>
      </c>
      <c r="C1096" s="123">
        <v>54.87</v>
      </c>
      <c r="D1096" s="123">
        <v>34.44</v>
      </c>
      <c r="E1096" s="123">
        <v>40.72</v>
      </c>
    </row>
    <row r="1097" spans="1:5">
      <c r="A1097" s="122">
        <v>45758</v>
      </c>
      <c r="B1097" s="123">
        <v>40.799999999999997</v>
      </c>
      <c r="C1097" s="123">
        <v>46.12</v>
      </c>
      <c r="D1097" s="123">
        <v>36.85</v>
      </c>
      <c r="E1097" s="123">
        <v>37.56</v>
      </c>
    </row>
    <row r="1098" spans="1:5">
      <c r="A1098" s="122">
        <v>45761</v>
      </c>
      <c r="B1098" s="123">
        <v>34.76</v>
      </c>
      <c r="C1098" s="123">
        <v>35.17</v>
      </c>
      <c r="D1098" s="123">
        <v>29.75</v>
      </c>
      <c r="E1098" s="123">
        <v>30.89</v>
      </c>
    </row>
    <row r="1099" spans="1:5">
      <c r="A1099" s="122">
        <v>45762</v>
      </c>
      <c r="B1099" s="123">
        <v>30.01</v>
      </c>
      <c r="C1099" s="123">
        <v>31.45</v>
      </c>
      <c r="D1099" s="123">
        <v>28.29</v>
      </c>
      <c r="E1099" s="123">
        <v>30.12</v>
      </c>
    </row>
    <row r="1100" spans="1:5">
      <c r="A1100" s="122">
        <v>45763</v>
      </c>
      <c r="B1100" s="123">
        <v>33.24</v>
      </c>
      <c r="C1100" s="123">
        <v>34.96</v>
      </c>
      <c r="D1100" s="123">
        <v>29.48</v>
      </c>
      <c r="E1100" s="123">
        <v>32.64</v>
      </c>
    </row>
    <row r="1101" spans="1:5">
      <c r="A1101" s="122">
        <v>45764</v>
      </c>
      <c r="B1101" s="123">
        <v>30.79</v>
      </c>
      <c r="C1101" s="123">
        <v>32.549999999999997</v>
      </c>
      <c r="D1101" s="123">
        <v>29.57</v>
      </c>
      <c r="E1101" s="123">
        <v>29.65</v>
      </c>
    </row>
    <row r="1102" spans="1:5">
      <c r="A1102" s="122">
        <v>45768</v>
      </c>
      <c r="B1102" s="123">
        <v>32.75</v>
      </c>
      <c r="C1102" s="123">
        <v>35.75</v>
      </c>
      <c r="D1102" s="123">
        <v>31.79</v>
      </c>
      <c r="E1102" s="123">
        <v>33.82</v>
      </c>
    </row>
    <row r="1103" spans="1:5">
      <c r="A1103" s="122">
        <v>45769</v>
      </c>
      <c r="B1103" s="123">
        <v>32.61</v>
      </c>
      <c r="C1103" s="123">
        <v>32.68</v>
      </c>
      <c r="D1103" s="123">
        <v>30.08</v>
      </c>
      <c r="E1103" s="123">
        <v>30.57</v>
      </c>
    </row>
    <row r="1104" spans="1:5">
      <c r="A1104" s="122">
        <v>45770</v>
      </c>
      <c r="B1104" s="123">
        <v>28.75</v>
      </c>
      <c r="C1104" s="123">
        <v>30.29</v>
      </c>
      <c r="D1104" s="123">
        <v>27.11</v>
      </c>
      <c r="E1104" s="123">
        <v>28.45</v>
      </c>
    </row>
    <row r="1105" spans="1:5">
      <c r="A1105" s="122">
        <v>45771</v>
      </c>
      <c r="B1105" s="123">
        <v>28.69</v>
      </c>
      <c r="C1105" s="123">
        <v>29.66</v>
      </c>
      <c r="D1105" s="123">
        <v>26.36</v>
      </c>
      <c r="E1105" s="123">
        <v>26.47</v>
      </c>
    </row>
    <row r="1106" spans="1:5">
      <c r="A1106" s="122">
        <v>45772</v>
      </c>
      <c r="B1106" s="123">
        <v>26.22</v>
      </c>
      <c r="C1106" s="123">
        <v>27.2</v>
      </c>
      <c r="D1106" s="123">
        <v>24.84</v>
      </c>
      <c r="E1106" s="123">
        <v>24.84</v>
      </c>
    </row>
    <row r="1107" spans="1:5">
      <c r="A1107" s="122">
        <v>45775</v>
      </c>
      <c r="B1107" s="123">
        <v>25.75</v>
      </c>
      <c r="C1107" s="123">
        <v>26.93</v>
      </c>
      <c r="D1107" s="123">
        <v>24.7</v>
      </c>
      <c r="E1107" s="123">
        <v>25.15</v>
      </c>
    </row>
    <row r="1108" spans="1:5">
      <c r="A1108" s="122">
        <v>45776</v>
      </c>
      <c r="B1108" s="123">
        <v>24.76</v>
      </c>
      <c r="C1108" s="123">
        <v>25.99</v>
      </c>
      <c r="D1108" s="123">
        <v>23.76</v>
      </c>
      <c r="E1108" s="123">
        <v>24.17</v>
      </c>
    </row>
    <row r="1109" spans="1:5">
      <c r="A1109" s="122">
        <v>45777</v>
      </c>
      <c r="B1109" s="123">
        <v>24.35</v>
      </c>
      <c r="C1109" s="123">
        <v>28.17</v>
      </c>
      <c r="D1109" s="123">
        <v>24.23</v>
      </c>
      <c r="E1109" s="123">
        <v>24.7</v>
      </c>
    </row>
    <row r="1110" spans="1:5">
      <c r="A1110" s="145">
        <v>45778</v>
      </c>
      <c r="B1110">
        <v>23.94</v>
      </c>
      <c r="C1110">
        <v>25.18</v>
      </c>
      <c r="D1110">
        <v>23.3</v>
      </c>
      <c r="E1110" s="123">
        <v>24.6</v>
      </c>
    </row>
    <row r="1111" spans="1:5">
      <c r="A1111" s="145">
        <v>45779</v>
      </c>
      <c r="B1111">
        <v>23.63</v>
      </c>
      <c r="C1111">
        <v>24.32</v>
      </c>
      <c r="D1111">
        <v>22.34</v>
      </c>
      <c r="E1111" s="123">
        <v>22.68</v>
      </c>
    </row>
    <row r="1112" spans="1:5">
      <c r="A1112" s="145">
        <v>45782</v>
      </c>
      <c r="B1112">
        <v>24.25</v>
      </c>
      <c r="C1112">
        <v>24.63</v>
      </c>
      <c r="D1112">
        <v>22.81</v>
      </c>
      <c r="E1112" s="123">
        <v>23.64</v>
      </c>
    </row>
    <row r="1113" spans="1:5">
      <c r="A1113" s="145">
        <v>45783</v>
      </c>
      <c r="B1113">
        <v>23.97</v>
      </c>
      <c r="C1113">
        <v>25.11</v>
      </c>
      <c r="D1113">
        <v>23.9</v>
      </c>
      <c r="E1113" s="123">
        <v>24.76</v>
      </c>
    </row>
    <row r="1114" spans="1:5">
      <c r="A1114" s="145">
        <v>45784</v>
      </c>
      <c r="B1114">
        <v>24.56</v>
      </c>
      <c r="C1114">
        <v>25.62</v>
      </c>
      <c r="D1114">
        <v>23.29</v>
      </c>
      <c r="E1114" s="123">
        <v>23.55</v>
      </c>
    </row>
    <row r="1115" spans="1:5">
      <c r="A1115" s="145">
        <v>45785</v>
      </c>
      <c r="B1115">
        <v>22.84</v>
      </c>
      <c r="C1115">
        <v>23.61</v>
      </c>
      <c r="D1115">
        <v>21.88</v>
      </c>
      <c r="E1115" s="123">
        <v>22.48</v>
      </c>
    </row>
    <row r="1116" spans="1:5">
      <c r="A1116" s="145">
        <v>45786</v>
      </c>
      <c r="B1116">
        <v>22.4</v>
      </c>
      <c r="C1116">
        <v>22.82</v>
      </c>
      <c r="D1116">
        <v>21.83</v>
      </c>
      <c r="E1116" s="123">
        <v>21.9</v>
      </c>
    </row>
    <row r="1117" spans="1:5">
      <c r="A1117" s="145">
        <v>45789</v>
      </c>
      <c r="B1117">
        <v>19.84</v>
      </c>
      <c r="C1117">
        <v>20.440000000000001</v>
      </c>
      <c r="D1117">
        <v>18.14</v>
      </c>
      <c r="E1117" s="123">
        <v>18.39</v>
      </c>
    </row>
    <row r="1118" spans="1:5">
      <c r="A1118" s="145">
        <v>45790</v>
      </c>
      <c r="B1118">
        <v>18.690000000000001</v>
      </c>
      <c r="C1118">
        <v>18.850000000000001</v>
      </c>
      <c r="D1118">
        <v>17.649999999999999</v>
      </c>
      <c r="E1118" s="123">
        <v>18.22</v>
      </c>
    </row>
    <row r="1119" spans="1:5">
      <c r="A1119" s="145">
        <v>45791</v>
      </c>
      <c r="B1119">
        <v>18.100000000000001</v>
      </c>
      <c r="C1119">
        <v>18.82</v>
      </c>
      <c r="D1119">
        <v>18.059999999999999</v>
      </c>
      <c r="E1119" s="123">
        <v>18.62</v>
      </c>
    </row>
    <row r="1120" spans="1:5">
      <c r="A1120" s="145">
        <v>45792</v>
      </c>
      <c r="B1120">
        <v>19.190000000000001</v>
      </c>
      <c r="C1120">
        <v>19.38</v>
      </c>
      <c r="D1120">
        <v>17.77</v>
      </c>
      <c r="E1120" s="123">
        <v>17.829999999999998</v>
      </c>
    </row>
    <row r="1121" spans="1:5">
      <c r="A1121" s="145">
        <v>45793</v>
      </c>
      <c r="B1121">
        <v>17.96</v>
      </c>
      <c r="C1121">
        <v>17.96</v>
      </c>
      <c r="D1121">
        <v>17.149999999999999</v>
      </c>
      <c r="E1121" s="123">
        <v>17.239999999999998</v>
      </c>
    </row>
    <row r="1122" spans="1:5">
      <c r="A1122" s="145">
        <v>45796</v>
      </c>
      <c r="B1122">
        <v>19.84</v>
      </c>
      <c r="C1122">
        <v>19.920000000000002</v>
      </c>
      <c r="D1122">
        <v>17.920000000000002</v>
      </c>
      <c r="E1122" s="123">
        <v>18.14</v>
      </c>
    </row>
    <row r="1123" spans="1:5">
      <c r="A1123" s="145">
        <v>45797</v>
      </c>
      <c r="B1123">
        <v>18.46</v>
      </c>
      <c r="C1123">
        <v>18.68</v>
      </c>
      <c r="D1123">
        <v>17.7</v>
      </c>
      <c r="E1123" s="123">
        <v>18.09</v>
      </c>
    </row>
    <row r="1124" spans="1:5">
      <c r="A1124" s="145">
        <v>45798</v>
      </c>
      <c r="B1124">
        <v>18.77</v>
      </c>
      <c r="C1124">
        <v>21.05</v>
      </c>
      <c r="D1124">
        <v>17.77</v>
      </c>
      <c r="E1124" s="123">
        <v>20.87</v>
      </c>
    </row>
    <row r="1125" spans="1:5">
      <c r="A1125" s="145">
        <v>45799</v>
      </c>
      <c r="B1125">
        <v>20.62</v>
      </c>
      <c r="C1125">
        <v>22.07</v>
      </c>
      <c r="D1125">
        <v>19.64</v>
      </c>
      <c r="E1125" s="123">
        <v>20.28</v>
      </c>
    </row>
    <row r="1126" spans="1:5">
      <c r="A1126" s="145">
        <v>45800</v>
      </c>
      <c r="B1126">
        <v>20.14</v>
      </c>
      <c r="C1126">
        <v>25.53</v>
      </c>
      <c r="D1126">
        <v>19.829999999999998</v>
      </c>
      <c r="E1126" s="123">
        <v>22.29</v>
      </c>
    </row>
    <row r="1127" spans="1:5">
      <c r="A1127" s="145">
        <v>45803</v>
      </c>
      <c r="B1127">
        <v>20.75</v>
      </c>
      <c r="C1127">
        <v>20.83</v>
      </c>
      <c r="D1127">
        <v>20.3</v>
      </c>
      <c r="E1127" s="123">
        <v>20.57</v>
      </c>
    </row>
    <row r="1128" spans="1:5">
      <c r="A1128" s="145">
        <v>45804</v>
      </c>
      <c r="B1128">
        <v>20.63</v>
      </c>
      <c r="C1128">
        <v>21.01</v>
      </c>
      <c r="D1128">
        <v>18.95</v>
      </c>
      <c r="E1128" s="123">
        <v>18.96</v>
      </c>
    </row>
    <row r="1129" spans="1:5">
      <c r="A1129" s="145">
        <v>45805</v>
      </c>
      <c r="B1129">
        <v>19.21</v>
      </c>
      <c r="C1129">
        <v>19.43</v>
      </c>
      <c r="D1129">
        <v>18.68</v>
      </c>
      <c r="E1129" s="123">
        <v>19.309999999999999</v>
      </c>
    </row>
    <row r="1130" spans="1:5">
      <c r="A1130" s="145">
        <v>45806</v>
      </c>
      <c r="B1130">
        <v>18.25</v>
      </c>
      <c r="C1130">
        <v>20.2</v>
      </c>
      <c r="D1130">
        <v>18.11</v>
      </c>
      <c r="E1130" s="123">
        <v>19.18</v>
      </c>
    </row>
    <row r="1131" spans="1:5">
      <c r="A1131" s="145">
        <v>45807</v>
      </c>
      <c r="B1131">
        <v>19.61</v>
      </c>
      <c r="C1131">
        <v>20.55</v>
      </c>
      <c r="D1131">
        <v>18.57</v>
      </c>
      <c r="E1131" s="123">
        <v>18.57</v>
      </c>
    </row>
    <row r="1132" spans="1:5">
      <c r="A1132" s="145">
        <v>45810</v>
      </c>
      <c r="B1132">
        <v>19.809999999999999</v>
      </c>
      <c r="C1132">
        <v>20.45</v>
      </c>
      <c r="D1132">
        <v>18.36</v>
      </c>
      <c r="E1132" s="123">
        <v>18.36</v>
      </c>
    </row>
    <row r="1133" spans="1:5">
      <c r="A1133" s="145">
        <v>45811</v>
      </c>
      <c r="B1133">
        <v>18.829999999999998</v>
      </c>
      <c r="C1133">
        <v>19.21</v>
      </c>
      <c r="D1133">
        <v>17.64</v>
      </c>
      <c r="E1133" s="123">
        <v>17.690000000000001</v>
      </c>
    </row>
    <row r="1134" spans="1:5">
      <c r="A1134" s="145">
        <v>45812</v>
      </c>
      <c r="B1134">
        <v>17.68</v>
      </c>
      <c r="C1134">
        <v>18.07</v>
      </c>
      <c r="D1134">
        <v>17.41</v>
      </c>
      <c r="E1134" s="123">
        <v>17.61</v>
      </c>
    </row>
    <row r="1135" spans="1:5">
      <c r="A1135" s="145">
        <v>45813</v>
      </c>
      <c r="B1135">
        <v>17.68</v>
      </c>
      <c r="C1135">
        <v>18.8</v>
      </c>
      <c r="D1135">
        <v>17.079999999999998</v>
      </c>
      <c r="E1135" s="123">
        <v>18.48</v>
      </c>
    </row>
    <row r="1136" spans="1:5">
      <c r="A1136" s="145">
        <v>45814</v>
      </c>
      <c r="B1136">
        <v>18.16</v>
      </c>
      <c r="C1136">
        <v>18.350000000000001</v>
      </c>
      <c r="D1136">
        <v>16.649999999999999</v>
      </c>
      <c r="E1136" s="123">
        <v>16.77</v>
      </c>
    </row>
    <row r="1137" spans="1:5">
      <c r="A1137" s="145">
        <v>45817</v>
      </c>
      <c r="B1137">
        <v>17.690000000000001</v>
      </c>
      <c r="C1137">
        <v>17.72</v>
      </c>
      <c r="D1137">
        <v>16.82</v>
      </c>
      <c r="E1137" s="123">
        <v>17.16</v>
      </c>
    </row>
    <row r="1138" spans="1:5">
      <c r="A1138" s="145">
        <v>45818</v>
      </c>
      <c r="B1138">
        <v>17.5</v>
      </c>
      <c r="C1138">
        <v>17.989999999999998</v>
      </c>
      <c r="D1138">
        <v>16.68</v>
      </c>
      <c r="E1138" s="123">
        <v>16.95</v>
      </c>
    </row>
    <row r="1139" spans="1:5">
      <c r="A1139" s="145">
        <v>45819</v>
      </c>
      <c r="B1139">
        <v>17.04</v>
      </c>
      <c r="C1139">
        <v>18.09</v>
      </c>
      <c r="D1139">
        <v>16.23</v>
      </c>
      <c r="E1139" s="123">
        <v>17.260000000000002</v>
      </c>
    </row>
    <row r="1140" spans="1:5">
      <c r="A1140" s="145">
        <v>45820</v>
      </c>
      <c r="B1140">
        <v>17.87</v>
      </c>
      <c r="C1140">
        <v>18.87</v>
      </c>
      <c r="D1140">
        <v>17.43</v>
      </c>
      <c r="E1140" s="123">
        <v>18.02</v>
      </c>
    </row>
    <row r="1141" spans="1:5">
      <c r="A1141" s="145">
        <v>45821</v>
      </c>
      <c r="B1141">
        <v>21.76</v>
      </c>
      <c r="C1141">
        <v>22</v>
      </c>
      <c r="D1141">
        <v>18.88</v>
      </c>
      <c r="E1141" s="123">
        <v>20.82</v>
      </c>
    </row>
    <row r="1142" spans="1:5">
      <c r="A1142" s="145">
        <v>45824</v>
      </c>
      <c r="B1142">
        <v>19.78</v>
      </c>
      <c r="C1142">
        <v>20.22</v>
      </c>
      <c r="D1142">
        <v>18.670000000000002</v>
      </c>
      <c r="E1142" s="123">
        <v>19.11</v>
      </c>
    </row>
    <row r="1143" spans="1:5">
      <c r="A1143" s="145">
        <v>45825</v>
      </c>
      <c r="B1143">
        <v>20.53</v>
      </c>
      <c r="C1143">
        <v>21.79</v>
      </c>
      <c r="D1143">
        <v>19.55</v>
      </c>
      <c r="E1143" s="123">
        <v>21.6</v>
      </c>
    </row>
    <row r="1144" spans="1:5">
      <c r="A1144" s="145">
        <v>45826</v>
      </c>
      <c r="B1144">
        <v>20.9</v>
      </c>
      <c r="C1144">
        <v>21.58</v>
      </c>
      <c r="D1144">
        <v>19.59</v>
      </c>
      <c r="E1144" s="123">
        <v>20.14</v>
      </c>
    </row>
    <row r="1145" spans="1:5">
      <c r="A1145" s="145">
        <v>45827</v>
      </c>
      <c r="B1145">
        <v>21.51</v>
      </c>
      <c r="C1145">
        <v>22.75</v>
      </c>
      <c r="D1145">
        <v>21.18</v>
      </c>
      <c r="E1145" s="123">
        <v>22.17</v>
      </c>
    </row>
    <row r="1146" spans="1:5">
      <c r="A1146" s="145">
        <v>45828</v>
      </c>
      <c r="B1146">
        <v>20.74</v>
      </c>
      <c r="C1146">
        <v>21.07</v>
      </c>
      <c r="D1146">
        <v>19.11</v>
      </c>
      <c r="E1146" s="123">
        <v>20.62</v>
      </c>
    </row>
    <row r="1147" spans="1:5">
      <c r="A1147" s="145">
        <v>45831</v>
      </c>
      <c r="B1147">
        <v>21.15</v>
      </c>
      <c r="C1147">
        <v>22.51</v>
      </c>
      <c r="D1147">
        <v>19.82</v>
      </c>
      <c r="E1147" s="123">
        <v>19.829999999999998</v>
      </c>
    </row>
    <row r="1148" spans="1:5">
      <c r="A1148" s="145">
        <v>45832</v>
      </c>
      <c r="B1148">
        <v>18.190000000000001</v>
      </c>
      <c r="C1148">
        <v>18.72</v>
      </c>
      <c r="D1148">
        <v>17.329999999999998</v>
      </c>
      <c r="E1148" s="123">
        <v>17.48</v>
      </c>
    </row>
    <row r="1149" spans="1:5">
      <c r="A1149" s="145">
        <v>45833</v>
      </c>
      <c r="B1149">
        <v>17.28</v>
      </c>
      <c r="C1149">
        <v>17.510000000000002</v>
      </c>
      <c r="D1149">
        <v>16.68</v>
      </c>
      <c r="E1149" s="123">
        <v>16.760000000000002</v>
      </c>
    </row>
    <row r="1150" spans="1:5">
      <c r="A1150" s="145">
        <v>45834</v>
      </c>
      <c r="B1150">
        <v>16.670000000000002</v>
      </c>
      <c r="C1150">
        <v>16.78</v>
      </c>
      <c r="D1150">
        <v>16.11</v>
      </c>
      <c r="E1150" s="123">
        <v>16.59</v>
      </c>
    </row>
    <row r="1151" spans="1:5">
      <c r="A1151" s="145">
        <v>45835</v>
      </c>
      <c r="B1151">
        <v>16.309999999999999</v>
      </c>
      <c r="C1151">
        <v>17.29</v>
      </c>
      <c r="D1151">
        <v>16.12</v>
      </c>
      <c r="E1151" s="123">
        <v>16.32</v>
      </c>
    </row>
    <row r="1152" spans="1:5">
      <c r="A1152" s="145">
        <v>45838</v>
      </c>
      <c r="B1152">
        <v>17.190000000000001</v>
      </c>
      <c r="C1152">
        <v>17.43</v>
      </c>
      <c r="D1152">
        <v>16.55</v>
      </c>
      <c r="E1152" s="123">
        <v>16.73</v>
      </c>
    </row>
    <row r="1153" spans="1:5">
      <c r="A1153" s="145">
        <v>45839</v>
      </c>
      <c r="B1153">
        <v>16.98</v>
      </c>
      <c r="C1153">
        <v>17.48</v>
      </c>
      <c r="D1153">
        <v>16.510000000000002</v>
      </c>
      <c r="E1153" s="123">
        <v>16.829999999999998</v>
      </c>
    </row>
    <row r="1154" spans="1:5">
      <c r="A1154" s="145">
        <v>45840</v>
      </c>
      <c r="B1154">
        <v>16.75</v>
      </c>
      <c r="C1154">
        <v>17.37</v>
      </c>
      <c r="D1154">
        <v>16.54</v>
      </c>
      <c r="E1154" s="123">
        <v>16.64</v>
      </c>
    </row>
    <row r="1155" spans="1:5">
      <c r="A1155" s="145">
        <v>45841</v>
      </c>
      <c r="B1155">
        <v>16.649999999999999</v>
      </c>
      <c r="C1155">
        <v>16.829999999999998</v>
      </c>
      <c r="D1155">
        <v>16.14</v>
      </c>
      <c r="E1155" s="123">
        <v>16.38</v>
      </c>
    </row>
    <row r="1156" spans="1:5">
      <c r="A1156" s="145">
        <v>45842</v>
      </c>
      <c r="B1156">
        <v>16.93</v>
      </c>
      <c r="C1156">
        <v>17.670000000000002</v>
      </c>
      <c r="D1156">
        <v>16.920000000000002</v>
      </c>
      <c r="E1156" s="123">
        <v>17.48</v>
      </c>
    </row>
    <row r="1157" spans="1:5">
      <c r="A1157" s="145">
        <v>45845</v>
      </c>
      <c r="B1157">
        <v>17.829999999999998</v>
      </c>
      <c r="C1157">
        <v>18.5</v>
      </c>
      <c r="D1157">
        <v>17.510000000000002</v>
      </c>
      <c r="E1157" s="123">
        <v>17.79</v>
      </c>
    </row>
    <row r="1158" spans="1:5">
      <c r="A1158" s="145">
        <v>45846</v>
      </c>
      <c r="B1158">
        <v>17.41</v>
      </c>
      <c r="C1158">
        <v>17.440000000000001</v>
      </c>
      <c r="D1158">
        <v>16.54</v>
      </c>
      <c r="E1158" s="123">
        <v>16.809999999999999</v>
      </c>
    </row>
    <row r="1159" spans="1:5">
      <c r="A1159" s="145">
        <v>45847</v>
      </c>
      <c r="B1159">
        <v>16.760000000000002</v>
      </c>
      <c r="C1159">
        <v>16.760000000000002</v>
      </c>
      <c r="D1159">
        <v>15.76</v>
      </c>
      <c r="E1159" s="123">
        <v>15.94</v>
      </c>
    </row>
    <row r="1160" spans="1:5">
      <c r="A1160" s="145">
        <v>45848</v>
      </c>
      <c r="B1160">
        <v>16.23</v>
      </c>
      <c r="C1160">
        <v>16.239999999999998</v>
      </c>
      <c r="D1160">
        <v>15.7</v>
      </c>
      <c r="E1160" s="123">
        <v>15.78</v>
      </c>
    </row>
    <row r="1161" spans="1:5">
      <c r="A1161" s="145">
        <v>45849</v>
      </c>
      <c r="B1161">
        <v>16.41</v>
      </c>
      <c r="C1161">
        <v>17.239999999999998</v>
      </c>
      <c r="D1161">
        <v>15.98</v>
      </c>
      <c r="E1161" s="123">
        <v>16.399999999999999</v>
      </c>
    </row>
    <row r="1162" spans="1:5">
      <c r="A1162" s="145">
        <v>45852</v>
      </c>
      <c r="B1162">
        <v>17.73</v>
      </c>
      <c r="C1162">
        <v>17.850000000000001</v>
      </c>
      <c r="D1162">
        <v>16.91</v>
      </c>
      <c r="E1162" s="123">
        <v>17.2</v>
      </c>
    </row>
    <row r="1163" spans="1:5">
      <c r="A1163" s="145">
        <v>45853</v>
      </c>
      <c r="B1163">
        <v>16.89</v>
      </c>
      <c r="C1163">
        <v>17.39</v>
      </c>
      <c r="D1163">
        <v>16.559999999999999</v>
      </c>
      <c r="E1163" s="123">
        <v>17.38</v>
      </c>
    </row>
    <row r="1164" spans="1:5">
      <c r="A1164" s="145">
        <v>45854</v>
      </c>
      <c r="B1164">
        <v>17.66</v>
      </c>
      <c r="C1164">
        <v>19.48</v>
      </c>
      <c r="D1164">
        <v>16.690000000000001</v>
      </c>
      <c r="E1164" s="123">
        <v>17.16</v>
      </c>
    </row>
    <row r="1165" spans="1:5">
      <c r="A1165" s="145">
        <v>45855</v>
      </c>
      <c r="B1165">
        <v>17.16</v>
      </c>
      <c r="C1165">
        <v>17.37</v>
      </c>
      <c r="D1165">
        <v>16.48</v>
      </c>
      <c r="E1165" s="123">
        <v>16.52</v>
      </c>
    </row>
    <row r="1166" spans="1:5">
      <c r="A1166" s="145">
        <v>45856</v>
      </c>
      <c r="B1166">
        <v>16.43</v>
      </c>
      <c r="C1166">
        <v>16.809999999999999</v>
      </c>
      <c r="D1166">
        <v>16.28</v>
      </c>
      <c r="E1166" s="123">
        <v>16.41</v>
      </c>
    </row>
    <row r="1167" spans="1:5">
      <c r="A1167" s="122">
        <v>45859</v>
      </c>
      <c r="B1167" s="123">
        <v>16.87</v>
      </c>
      <c r="C1167" s="123">
        <v>16.989999999999998</v>
      </c>
      <c r="D1167" s="123">
        <v>16.3</v>
      </c>
      <c r="E1167" s="123">
        <v>16.649999999999999</v>
      </c>
    </row>
    <row r="1168" spans="1:5">
      <c r="A1168" s="122">
        <v>45860</v>
      </c>
      <c r="B1168" s="123">
        <v>16.75</v>
      </c>
      <c r="C1168" s="123">
        <v>17.48</v>
      </c>
      <c r="D1168" s="123">
        <v>16.43</v>
      </c>
      <c r="E1168" s="123">
        <v>16.5</v>
      </c>
    </row>
    <row r="1169" spans="1:6">
      <c r="A1169" s="122">
        <v>45861</v>
      </c>
      <c r="B1169" s="123">
        <v>16.23</v>
      </c>
      <c r="C1169" s="123">
        <v>16.32</v>
      </c>
      <c r="D1169" s="123">
        <v>15.32</v>
      </c>
      <c r="E1169" s="123">
        <v>15.37</v>
      </c>
    </row>
    <row r="1170" spans="1:6">
      <c r="A1170" s="122">
        <v>45862</v>
      </c>
      <c r="B1170" s="123">
        <v>15.39</v>
      </c>
      <c r="C1170" s="123">
        <v>15.54</v>
      </c>
      <c r="D1170" s="123">
        <v>14.95</v>
      </c>
      <c r="E1170" s="123">
        <v>15.39</v>
      </c>
    </row>
    <row r="1171" spans="1:6">
      <c r="A1171" s="122">
        <v>45863</v>
      </c>
      <c r="B1171" s="123">
        <v>15.33</v>
      </c>
      <c r="C1171" s="123">
        <v>15.39</v>
      </c>
      <c r="D1171" s="123">
        <v>14.92</v>
      </c>
      <c r="E1171" s="123">
        <v>14.93</v>
      </c>
    </row>
    <row r="1172" spans="1:6">
      <c r="A1172" s="122">
        <v>45866</v>
      </c>
      <c r="B1172" s="123">
        <v>15.15</v>
      </c>
      <c r="C1172" s="123">
        <v>15.54</v>
      </c>
      <c r="D1172" s="123">
        <v>15</v>
      </c>
      <c r="E1172" s="123">
        <v>15.03</v>
      </c>
    </row>
    <row r="1173" spans="1:6">
      <c r="A1173" s="122">
        <v>45867</v>
      </c>
      <c r="B1173" s="123">
        <v>14.95</v>
      </c>
      <c r="C1173" s="123">
        <v>16.12</v>
      </c>
      <c r="D1173" s="123">
        <v>14.7</v>
      </c>
      <c r="E1173" s="123">
        <v>15.98</v>
      </c>
    </row>
    <row r="1174" spans="1:6">
      <c r="A1174" s="122">
        <v>45868</v>
      </c>
      <c r="B1174" s="123">
        <v>15.87</v>
      </c>
      <c r="C1174" s="123">
        <v>17.27</v>
      </c>
      <c r="D1174" s="123">
        <v>15.44</v>
      </c>
      <c r="E1174" s="123">
        <v>15.48</v>
      </c>
    </row>
    <row r="1175" spans="1:6">
      <c r="A1175" s="122">
        <v>45869</v>
      </c>
      <c r="B1175" s="123">
        <v>14.99</v>
      </c>
      <c r="C1175" s="123">
        <v>17.170000000000002</v>
      </c>
      <c r="D1175" s="123">
        <v>14.74</v>
      </c>
      <c r="E1175" s="123">
        <v>16.72</v>
      </c>
      <c r="F1175" s="120">
        <f>AVERAGE(E1026:E1175)</f>
        <v>20.343533333333333</v>
      </c>
    </row>
    <row r="1177" spans="1:6">
      <c r="A1177" s="145"/>
    </row>
    <row r="1178" spans="1:6">
      <c r="A1178" s="145"/>
    </row>
    <row r="1179" spans="1:6">
      <c r="A1179" s="145"/>
    </row>
    <row r="1180" spans="1:6">
      <c r="A1180" s="122"/>
    </row>
    <row r="1181" spans="1:6">
      <c r="A1181" s="122"/>
    </row>
    <row r="1182" spans="1:6">
      <c r="A1182" s="122"/>
    </row>
    <row r="1183" spans="1:6">
      <c r="A1183" s="122"/>
    </row>
    <row r="1184" spans="1:6">
      <c r="A1184" s="122"/>
    </row>
    <row r="1185" spans="1:1">
      <c r="A1185" s="122"/>
    </row>
    <row r="1186" spans="1:1">
      <c r="A1186" s="122"/>
    </row>
    <row r="1187" spans="1:1">
      <c r="A1187" s="122"/>
    </row>
    <row r="1188" spans="1:1">
      <c r="A1188" s="122"/>
    </row>
    <row r="1189" spans="1:1">
      <c r="A1189" s="122"/>
    </row>
    <row r="1190" spans="1:1">
      <c r="A1190" s="122"/>
    </row>
    <row r="1191" spans="1:1">
      <c r="A1191" s="122"/>
    </row>
    <row r="1192" spans="1:1">
      <c r="A1192" s="122"/>
    </row>
    <row r="1193" spans="1:1">
      <c r="A1193" s="122"/>
    </row>
    <row r="1194" spans="1:1">
      <c r="A1194" s="122"/>
    </row>
    <row r="1195" spans="1:1">
      <c r="A1195" s="122"/>
    </row>
    <row r="1196" spans="1:1">
      <c r="A1196" s="122"/>
    </row>
    <row r="1197" spans="1:1">
      <c r="A1197" s="122"/>
    </row>
    <row r="1198" spans="1:1">
      <c r="A1198" s="122"/>
    </row>
    <row r="1199" spans="1:1">
      <c r="A1199" s="122"/>
    </row>
    <row r="1200" spans="1:1">
      <c r="A1200" s="122"/>
    </row>
    <row r="1201" spans="1:1">
      <c r="A1201" s="122"/>
    </row>
  </sheetData>
  <pageMargins left="0.75" right="0.75" top="1" bottom="1" header="0.5" footer="0.5"/>
  <pageSetup scale="10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BC351-10CD-6249-9AB6-B3A2CCEF8939}">
  <sheetPr>
    <pageSetUpPr fitToPage="1"/>
  </sheetPr>
  <dimension ref="A8:Y163"/>
  <sheetViews>
    <sheetView topLeftCell="A111" zoomScale="130" zoomScaleNormal="130" workbookViewId="0">
      <selection activeCell="A139" sqref="A139"/>
    </sheetView>
  </sheetViews>
  <sheetFormatPr defaultColWidth="11.42578125" defaultRowHeight="12.75"/>
  <cols>
    <col min="3" max="3" width="2.140625" customWidth="1"/>
  </cols>
  <sheetData>
    <row r="8" spans="2:25">
      <c r="V8" s="6"/>
    </row>
    <row r="10" spans="2:25">
      <c r="D10" s="6" t="s">
        <v>157</v>
      </c>
      <c r="E10" s="131" t="s">
        <v>158</v>
      </c>
      <c r="F10" s="6" t="s">
        <v>159</v>
      </c>
      <c r="G10" s="6" t="s">
        <v>160</v>
      </c>
      <c r="H10" s="6" t="s">
        <v>161</v>
      </c>
      <c r="I10" s="6" t="s">
        <v>162</v>
      </c>
      <c r="J10" s="6" t="s">
        <v>163</v>
      </c>
      <c r="K10" s="6" t="s">
        <v>164</v>
      </c>
      <c r="L10" s="6" t="s">
        <v>165</v>
      </c>
      <c r="M10" s="6" t="s">
        <v>166</v>
      </c>
      <c r="N10" s="6" t="s">
        <v>167</v>
      </c>
      <c r="O10" s="6" t="s">
        <v>174</v>
      </c>
      <c r="P10" s="6"/>
      <c r="Q10" s="6"/>
      <c r="R10" s="6"/>
      <c r="S10" s="6"/>
      <c r="T10" s="6"/>
      <c r="U10" s="6"/>
      <c r="V10" s="134"/>
      <c r="W10" s="134"/>
      <c r="X10" s="134"/>
      <c r="Y10" s="135"/>
    </row>
    <row r="11" spans="2:25">
      <c r="D11" s="15" t="s">
        <v>139</v>
      </c>
      <c r="E11" s="15" t="s">
        <v>139</v>
      </c>
      <c r="F11" s="15" t="s">
        <v>139</v>
      </c>
      <c r="G11" s="15" t="s">
        <v>139</v>
      </c>
      <c r="H11" s="15" t="s">
        <v>139</v>
      </c>
      <c r="I11" s="15" t="s">
        <v>139</v>
      </c>
      <c r="J11" s="15" t="s">
        <v>139</v>
      </c>
      <c r="K11" s="15" t="s">
        <v>139</v>
      </c>
      <c r="L11" s="15" t="s">
        <v>139</v>
      </c>
      <c r="M11" s="15" t="s">
        <v>139</v>
      </c>
      <c r="N11" s="15" t="s">
        <v>139</v>
      </c>
      <c r="O11" s="15" t="s">
        <v>139</v>
      </c>
    </row>
    <row r="12" spans="2:25">
      <c r="B12" s="6" t="s">
        <v>105</v>
      </c>
      <c r="C12" s="6"/>
      <c r="D12" s="4" t="s">
        <v>140</v>
      </c>
      <c r="E12" s="4" t="s">
        <v>140</v>
      </c>
      <c r="F12" s="4" t="s">
        <v>140</v>
      </c>
      <c r="G12" s="4" t="s">
        <v>140</v>
      </c>
      <c r="H12" s="4" t="s">
        <v>140</v>
      </c>
      <c r="I12" s="4" t="s">
        <v>140</v>
      </c>
      <c r="J12" s="4" t="s">
        <v>140</v>
      </c>
      <c r="K12" s="4" t="s">
        <v>140</v>
      </c>
      <c r="L12" s="4" t="s">
        <v>140</v>
      </c>
      <c r="M12" s="4" t="s">
        <v>140</v>
      </c>
      <c r="N12" s="4" t="s">
        <v>140</v>
      </c>
      <c r="O12" s="4" t="s">
        <v>140</v>
      </c>
    </row>
    <row r="13" spans="2:25" ht="6.95" customHeight="1"/>
    <row r="14" spans="2:25">
      <c r="C14" s="145"/>
    </row>
    <row r="15" spans="2:25">
      <c r="C15" s="145"/>
    </row>
    <row r="16" spans="2:25">
      <c r="B16" s="151">
        <v>45691</v>
      </c>
      <c r="D16" s="152">
        <v>143.4</v>
      </c>
      <c r="E16" s="152">
        <v>37.58</v>
      </c>
      <c r="F16" s="152">
        <v>39.82</v>
      </c>
      <c r="G16" s="152">
        <v>70.83</v>
      </c>
      <c r="H16" s="152">
        <v>75.41</v>
      </c>
      <c r="I16" s="152">
        <v>71.42</v>
      </c>
      <c r="J16" s="152">
        <v>72.83</v>
      </c>
      <c r="K16" s="152">
        <v>45.35</v>
      </c>
      <c r="L16" s="152">
        <v>50.65</v>
      </c>
      <c r="M16" s="152">
        <v>52.094999999999999</v>
      </c>
      <c r="N16" s="152">
        <v>36.01</v>
      </c>
      <c r="O16" s="152">
        <v>125.76</v>
      </c>
    </row>
    <row r="17" spans="2:15">
      <c r="B17" s="151">
        <v>45692</v>
      </c>
      <c r="D17" s="152">
        <v>142.4</v>
      </c>
      <c r="E17" s="152">
        <v>37.39</v>
      </c>
      <c r="F17" s="152">
        <v>39.9</v>
      </c>
      <c r="G17" s="152">
        <v>70.260000000000005</v>
      </c>
      <c r="H17" s="152">
        <v>75.91</v>
      </c>
      <c r="I17" s="152">
        <v>71.05</v>
      </c>
      <c r="J17" s="152">
        <v>72.78</v>
      </c>
      <c r="K17" s="152">
        <v>44.68</v>
      </c>
      <c r="L17" s="152">
        <v>50.33</v>
      </c>
      <c r="M17" s="152">
        <v>51.73</v>
      </c>
      <c r="N17" s="152">
        <v>35.42</v>
      </c>
      <c r="O17" s="152">
        <v>123.85</v>
      </c>
    </row>
    <row r="18" spans="2:15">
      <c r="B18" s="151">
        <v>45693</v>
      </c>
      <c r="D18" s="152">
        <v>145.06</v>
      </c>
      <c r="E18" s="152">
        <v>38.11</v>
      </c>
      <c r="F18" s="152">
        <v>40.409999999999997</v>
      </c>
      <c r="G18" s="152">
        <v>71</v>
      </c>
      <c r="H18" s="152">
        <v>76.62</v>
      </c>
      <c r="I18" s="152">
        <v>71.22</v>
      </c>
      <c r="J18" s="152">
        <v>73.319999999999993</v>
      </c>
      <c r="K18" s="152">
        <v>44.56</v>
      </c>
      <c r="L18" s="152">
        <v>50.68</v>
      </c>
      <c r="M18" s="152">
        <v>52.02</v>
      </c>
      <c r="N18" s="152">
        <v>35.32</v>
      </c>
      <c r="O18" s="152">
        <v>123.61</v>
      </c>
    </row>
    <row r="19" spans="2:15">
      <c r="B19" s="151">
        <v>45694</v>
      </c>
      <c r="D19" s="152">
        <v>143.12</v>
      </c>
      <c r="E19" s="152">
        <v>38.19</v>
      </c>
      <c r="F19" s="152">
        <v>40.479999999999997</v>
      </c>
      <c r="G19" s="152">
        <v>71.13</v>
      </c>
      <c r="H19" s="152">
        <v>76.13</v>
      </c>
      <c r="I19" s="152">
        <v>72.27</v>
      </c>
      <c r="J19" s="152">
        <v>73.53</v>
      </c>
      <c r="K19" s="152">
        <v>44.33</v>
      </c>
      <c r="L19" s="152">
        <v>50.48</v>
      </c>
      <c r="M19" s="152">
        <v>51.79</v>
      </c>
      <c r="N19" s="152">
        <v>35.33</v>
      </c>
      <c r="O19" s="152">
        <v>123.98</v>
      </c>
    </row>
    <row r="20" spans="2:15">
      <c r="B20" s="151">
        <v>45695</v>
      </c>
      <c r="D20" s="152">
        <v>142.5</v>
      </c>
      <c r="E20" s="152">
        <v>37.93</v>
      </c>
      <c r="F20" s="152">
        <v>39.99</v>
      </c>
      <c r="G20" s="152">
        <v>70.55</v>
      </c>
      <c r="H20" s="152">
        <v>75.97</v>
      </c>
      <c r="I20" s="152">
        <v>71.38</v>
      </c>
      <c r="J20" s="152">
        <v>73.010000000000005</v>
      </c>
      <c r="K20" s="152">
        <v>43.86</v>
      </c>
      <c r="L20" s="152">
        <v>49.41</v>
      </c>
      <c r="M20" s="152">
        <v>50.82</v>
      </c>
      <c r="N20" s="152">
        <v>35.159999999999997</v>
      </c>
      <c r="O20" s="152">
        <v>122.49</v>
      </c>
    </row>
    <row r="21" spans="2:15">
      <c r="B21" s="151">
        <v>45698</v>
      </c>
      <c r="D21" s="152">
        <v>142.28</v>
      </c>
      <c r="E21" s="152">
        <v>38.11</v>
      </c>
      <c r="F21" s="152">
        <v>40</v>
      </c>
      <c r="G21" s="152">
        <v>70.2</v>
      </c>
      <c r="H21" s="152">
        <v>76.38</v>
      </c>
      <c r="I21" s="152">
        <v>71.88</v>
      </c>
      <c r="J21" s="152">
        <v>73.319999999999993</v>
      </c>
      <c r="K21" s="152">
        <v>43.75</v>
      </c>
      <c r="L21" s="152">
        <v>49.39</v>
      </c>
      <c r="M21" s="152">
        <v>50.71</v>
      </c>
      <c r="N21" s="152">
        <v>34.94</v>
      </c>
      <c r="O21" s="152">
        <v>123.11</v>
      </c>
    </row>
    <row r="22" spans="2:15">
      <c r="B22" s="151">
        <v>45699</v>
      </c>
      <c r="D22" s="152">
        <v>145.07</v>
      </c>
      <c r="E22" s="152">
        <v>38.43</v>
      </c>
      <c r="F22" s="152">
        <v>40.82</v>
      </c>
      <c r="G22" s="152">
        <v>70.78</v>
      </c>
      <c r="H22" s="152">
        <v>77.180000000000007</v>
      </c>
      <c r="I22" s="152">
        <v>72.95</v>
      </c>
      <c r="J22" s="152">
        <v>75.05</v>
      </c>
      <c r="K22" s="152">
        <v>45.69</v>
      </c>
      <c r="L22" s="152">
        <v>50.57</v>
      </c>
      <c r="M22" s="152">
        <v>52.12</v>
      </c>
      <c r="N22" s="152">
        <v>35.409999999999997</v>
      </c>
      <c r="O22" s="152">
        <v>125.08</v>
      </c>
    </row>
    <row r="23" spans="2:15">
      <c r="B23" s="151">
        <v>45700</v>
      </c>
      <c r="D23" s="152">
        <v>146.34</v>
      </c>
      <c r="E23" s="152">
        <v>38.799999999999997</v>
      </c>
      <c r="F23" s="152">
        <v>40.82</v>
      </c>
      <c r="G23" s="152">
        <v>71.239999999999995</v>
      </c>
      <c r="H23" s="152">
        <v>77.42</v>
      </c>
      <c r="I23" s="152">
        <v>72.97</v>
      </c>
      <c r="J23" s="152">
        <v>74.2</v>
      </c>
      <c r="K23" s="152">
        <v>45.26</v>
      </c>
      <c r="L23" s="152">
        <v>50.08</v>
      </c>
      <c r="M23" s="152">
        <v>52.1</v>
      </c>
      <c r="N23" s="152">
        <v>35.72</v>
      </c>
      <c r="O23" s="152">
        <v>125.02</v>
      </c>
    </row>
    <row r="24" spans="2:15">
      <c r="B24" s="151">
        <v>45701</v>
      </c>
      <c r="D24" s="152">
        <v>147.97999999999999</v>
      </c>
      <c r="E24" s="152">
        <v>39.6</v>
      </c>
      <c r="F24" s="152">
        <v>41.06</v>
      </c>
      <c r="G24" s="152">
        <v>72.2</v>
      </c>
      <c r="H24" s="152">
        <v>78.180000000000007</v>
      </c>
      <c r="I24" s="152">
        <v>73.37</v>
      </c>
      <c r="J24" s="152">
        <v>75.05</v>
      </c>
      <c r="K24" s="152">
        <v>45.55</v>
      </c>
      <c r="L24" s="152">
        <v>50.7</v>
      </c>
      <c r="M24" s="152">
        <v>52.67</v>
      </c>
      <c r="N24" s="152">
        <v>35.83</v>
      </c>
      <c r="O24" s="152">
        <v>126.87</v>
      </c>
    </row>
    <row r="25" spans="2:15">
      <c r="B25" s="151">
        <v>45702</v>
      </c>
      <c r="D25" s="152">
        <v>146.51</v>
      </c>
      <c r="E25" s="152">
        <v>39.68</v>
      </c>
      <c r="F25" s="152">
        <v>40.64</v>
      </c>
      <c r="G25" s="152">
        <v>71.53</v>
      </c>
      <c r="H25" s="152">
        <v>77.53</v>
      </c>
      <c r="I25" s="152">
        <v>73.91</v>
      </c>
      <c r="J25" s="152">
        <v>74.06</v>
      </c>
      <c r="K25" s="152">
        <v>44.93</v>
      </c>
      <c r="L25" s="152">
        <v>50.5</v>
      </c>
      <c r="M25" s="152">
        <v>52.36</v>
      </c>
      <c r="N25" s="152">
        <v>35.200000000000003</v>
      </c>
      <c r="O25" s="152">
        <v>125.66</v>
      </c>
    </row>
    <row r="26" spans="2:15">
      <c r="B26" s="151">
        <v>45706</v>
      </c>
      <c r="D26" s="152">
        <v>148.06</v>
      </c>
      <c r="E26" s="152">
        <v>39.86</v>
      </c>
      <c r="F26" s="152">
        <v>41.23</v>
      </c>
      <c r="G26" s="152">
        <v>72.930000000000007</v>
      </c>
      <c r="H26" s="152">
        <v>77.95</v>
      </c>
      <c r="I26" s="152">
        <v>74.709999999999994</v>
      </c>
      <c r="J26" s="152">
        <v>74.95</v>
      </c>
      <c r="K26" s="152">
        <v>45.89</v>
      </c>
      <c r="L26" s="152">
        <v>51.52</v>
      </c>
      <c r="M26" s="152">
        <v>53.86</v>
      </c>
      <c r="N26" s="152">
        <v>35.659999999999997</v>
      </c>
      <c r="O26" s="152">
        <v>127.17</v>
      </c>
    </row>
    <row r="27" spans="2:15">
      <c r="B27" s="151">
        <v>45707</v>
      </c>
      <c r="D27" s="152">
        <v>148.6</v>
      </c>
      <c r="E27" s="152">
        <v>40.1</v>
      </c>
      <c r="F27" s="152">
        <v>41.34</v>
      </c>
      <c r="G27" s="152">
        <v>72.42</v>
      </c>
      <c r="H27" s="152">
        <v>77.63</v>
      </c>
      <c r="I27" s="152">
        <v>74.349999999999994</v>
      </c>
      <c r="J27" s="152">
        <v>74.569999999999993</v>
      </c>
      <c r="K27" s="152">
        <v>45.46</v>
      </c>
      <c r="L27" s="152">
        <v>50.72</v>
      </c>
      <c r="M27" s="152">
        <v>52.77</v>
      </c>
      <c r="N27" s="152">
        <v>35.520000000000003</v>
      </c>
      <c r="O27" s="152">
        <v>127.86</v>
      </c>
    </row>
    <row r="28" spans="2:15">
      <c r="B28" s="151">
        <v>45708</v>
      </c>
      <c r="D28" s="152">
        <v>147.62</v>
      </c>
      <c r="E28" s="152">
        <v>39.979999999999997</v>
      </c>
      <c r="F28" s="152">
        <v>40.96</v>
      </c>
      <c r="G28" s="152">
        <v>72.290000000000006</v>
      </c>
      <c r="H28" s="152">
        <v>77.069999999999993</v>
      </c>
      <c r="I28" s="152">
        <v>73.94</v>
      </c>
      <c r="J28" s="152">
        <v>75.290000000000006</v>
      </c>
      <c r="K28" s="152">
        <v>45.5</v>
      </c>
      <c r="L28" s="152">
        <v>50.73</v>
      </c>
      <c r="M28" s="152">
        <v>52.44</v>
      </c>
      <c r="N28" s="152">
        <v>35.96</v>
      </c>
      <c r="O28" s="152">
        <v>128.66999999999999</v>
      </c>
    </row>
    <row r="29" spans="2:15">
      <c r="B29" s="151">
        <v>45709</v>
      </c>
      <c r="D29" s="152">
        <v>149.9</v>
      </c>
      <c r="E29" s="152">
        <v>40.07</v>
      </c>
      <c r="F29" s="152">
        <v>41.42</v>
      </c>
      <c r="G29" s="152">
        <v>73.13</v>
      </c>
      <c r="H29" s="152">
        <v>76.89</v>
      </c>
      <c r="I29" s="152">
        <v>75.069999999999993</v>
      </c>
      <c r="J29" s="152">
        <v>75.42</v>
      </c>
      <c r="K29" s="152">
        <v>45.77</v>
      </c>
      <c r="L29" s="152">
        <v>50.96</v>
      </c>
      <c r="M29" s="152">
        <v>52.75</v>
      </c>
      <c r="N29" s="152">
        <v>36.549999999999997</v>
      </c>
      <c r="O29" s="152">
        <v>132.68</v>
      </c>
    </row>
    <row r="30" spans="2:15">
      <c r="B30" s="151">
        <v>45712</v>
      </c>
      <c r="D30" s="152">
        <v>150.24</v>
      </c>
      <c r="E30" s="152">
        <v>39.93</v>
      </c>
      <c r="F30" s="152">
        <v>41.51</v>
      </c>
      <c r="G30" s="152">
        <v>74.680000000000007</v>
      </c>
      <c r="H30" s="152">
        <v>77.17</v>
      </c>
      <c r="I30" s="152">
        <v>75.91</v>
      </c>
      <c r="J30" s="152">
        <v>75.59</v>
      </c>
      <c r="K30" s="152">
        <v>46.09</v>
      </c>
      <c r="L30" s="152">
        <v>51.25</v>
      </c>
      <c r="M30" s="152">
        <v>52.51</v>
      </c>
      <c r="N30" s="152">
        <v>37.03</v>
      </c>
      <c r="O30" s="152">
        <v>133.59</v>
      </c>
    </row>
    <row r="31" spans="2:15">
      <c r="B31" s="151">
        <v>45713</v>
      </c>
      <c r="D31" s="152">
        <v>150.38999999999999</v>
      </c>
      <c r="E31" s="152">
        <v>39.840000000000003</v>
      </c>
      <c r="F31" s="152">
        <v>41.74</v>
      </c>
      <c r="G31" s="152">
        <v>74.64</v>
      </c>
      <c r="H31" s="152">
        <v>77.28</v>
      </c>
      <c r="I31" s="152">
        <v>75.64</v>
      </c>
      <c r="J31" s="152">
        <v>77.62</v>
      </c>
      <c r="K31" s="152">
        <v>46.97</v>
      </c>
      <c r="L31" s="152">
        <v>52.63</v>
      </c>
      <c r="M31" s="152">
        <v>54.25</v>
      </c>
      <c r="N31" s="152">
        <v>38.01</v>
      </c>
      <c r="O31" s="152">
        <v>137.25</v>
      </c>
    </row>
    <row r="32" spans="2:15">
      <c r="B32" s="151">
        <v>45714</v>
      </c>
      <c r="D32" s="152">
        <v>149.99</v>
      </c>
      <c r="E32" s="152">
        <v>39.99</v>
      </c>
      <c r="F32" s="152">
        <v>41.76</v>
      </c>
      <c r="G32" s="152">
        <v>74.790000000000006</v>
      </c>
      <c r="H32" s="152">
        <v>75.36</v>
      </c>
      <c r="I32" s="152">
        <v>76.39</v>
      </c>
      <c r="J32" s="152">
        <v>76.78</v>
      </c>
      <c r="K32" s="152">
        <v>45.96</v>
      </c>
      <c r="L32" s="152">
        <v>51.8</v>
      </c>
      <c r="M32" s="152">
        <v>53.29</v>
      </c>
      <c r="N32" s="152">
        <v>37.51</v>
      </c>
      <c r="O32" s="152">
        <v>135.06</v>
      </c>
    </row>
    <row r="33" spans="1:15">
      <c r="B33" s="151">
        <v>45715</v>
      </c>
      <c r="D33" s="152">
        <v>149.63999999999999</v>
      </c>
      <c r="E33" s="152">
        <v>40.090000000000003</v>
      </c>
      <c r="F33" s="152">
        <v>41.14</v>
      </c>
      <c r="G33" s="152">
        <v>74.11</v>
      </c>
      <c r="H33" s="152">
        <v>73.709999999999994</v>
      </c>
      <c r="I33" s="152">
        <v>75.84</v>
      </c>
      <c r="J33" s="152">
        <v>76.040000000000006</v>
      </c>
      <c r="K33" s="152">
        <v>44.96</v>
      </c>
      <c r="L33" s="152">
        <v>51.05</v>
      </c>
      <c r="M33" s="152">
        <v>52.3</v>
      </c>
      <c r="N33" s="152">
        <v>37.57</v>
      </c>
      <c r="O33" s="152">
        <v>134.02000000000001</v>
      </c>
    </row>
    <row r="34" spans="1:15">
      <c r="A34" s="6"/>
      <c r="B34" s="151">
        <v>45716</v>
      </c>
      <c r="D34" s="152">
        <v>152.13</v>
      </c>
      <c r="E34" s="152">
        <v>40.81</v>
      </c>
      <c r="F34" s="152">
        <v>40.880000000000003</v>
      </c>
      <c r="G34" s="152">
        <v>75.150000000000006</v>
      </c>
      <c r="H34" s="152">
        <v>75.05</v>
      </c>
      <c r="I34" s="152">
        <v>76.86</v>
      </c>
      <c r="J34" s="152">
        <v>76.540000000000006</v>
      </c>
      <c r="K34" s="152">
        <v>45.45</v>
      </c>
      <c r="L34" s="152">
        <v>50.13</v>
      </c>
      <c r="M34" s="152">
        <v>52.67</v>
      </c>
      <c r="N34" s="152">
        <v>37.979999999999997</v>
      </c>
      <c r="O34" s="152">
        <v>135.97</v>
      </c>
    </row>
    <row r="35" spans="1:15">
      <c r="B35" s="151">
        <v>45719</v>
      </c>
      <c r="D35" s="152">
        <v>153.63</v>
      </c>
      <c r="E35" s="152">
        <v>41.23</v>
      </c>
      <c r="F35" s="152">
        <v>42.37</v>
      </c>
      <c r="G35" s="152">
        <v>76.05</v>
      </c>
      <c r="H35" s="152">
        <v>75.819999999999993</v>
      </c>
      <c r="I35" s="152">
        <v>78.02</v>
      </c>
      <c r="J35" s="152">
        <v>78.13</v>
      </c>
      <c r="K35" s="152">
        <v>46.27</v>
      </c>
      <c r="L35" s="152">
        <v>58.03</v>
      </c>
      <c r="M35" s="152">
        <v>54.35</v>
      </c>
      <c r="N35" s="152">
        <v>39.1</v>
      </c>
      <c r="O35" s="152">
        <v>139.57</v>
      </c>
    </row>
    <row r="36" spans="1:15">
      <c r="B36" s="151">
        <v>45720</v>
      </c>
      <c r="D36" s="152">
        <v>149.75</v>
      </c>
      <c r="E36" s="152">
        <v>39.770000000000003</v>
      </c>
      <c r="F36" s="152">
        <v>42.1</v>
      </c>
      <c r="G36" s="152">
        <v>74.75</v>
      </c>
      <c r="H36" s="152">
        <v>74.03</v>
      </c>
      <c r="I36" s="152">
        <v>76.900000000000006</v>
      </c>
      <c r="J36" s="152">
        <v>77.61</v>
      </c>
      <c r="K36" s="152">
        <v>46.57</v>
      </c>
      <c r="L36" s="152">
        <v>59.52</v>
      </c>
      <c r="M36" s="152">
        <v>54.47</v>
      </c>
      <c r="N36" s="152">
        <v>38.75</v>
      </c>
      <c r="O36" s="152">
        <v>139.19999999999999</v>
      </c>
    </row>
    <row r="37" spans="1:15">
      <c r="B37" s="151">
        <v>45721</v>
      </c>
      <c r="D37" s="152">
        <v>148.15</v>
      </c>
      <c r="E37" s="152">
        <v>39.65</v>
      </c>
      <c r="F37" s="152">
        <v>41.66</v>
      </c>
      <c r="G37" s="152">
        <v>73.88</v>
      </c>
      <c r="H37" s="152">
        <v>74.05</v>
      </c>
      <c r="I37" s="152">
        <v>76.760000000000005</v>
      </c>
      <c r="J37" s="152">
        <v>77.52</v>
      </c>
      <c r="K37" s="152">
        <v>46.65</v>
      </c>
      <c r="L37" s="152">
        <v>58.97</v>
      </c>
      <c r="M37" s="152">
        <v>54.18</v>
      </c>
      <c r="N37" s="152">
        <v>38.49</v>
      </c>
      <c r="O37" s="152">
        <v>137.82</v>
      </c>
    </row>
    <row r="38" spans="1:15">
      <c r="B38" s="151">
        <v>45722</v>
      </c>
      <c r="D38" s="152">
        <v>146.35</v>
      </c>
      <c r="E38" s="152">
        <v>38.590000000000003</v>
      </c>
      <c r="F38" s="152">
        <v>41.42</v>
      </c>
      <c r="G38" s="152">
        <v>72.650000000000006</v>
      </c>
      <c r="H38" s="152">
        <v>72.81</v>
      </c>
      <c r="I38" s="152">
        <v>75.95</v>
      </c>
      <c r="J38" s="152">
        <v>77.989999999999995</v>
      </c>
      <c r="K38" s="152">
        <v>46.76</v>
      </c>
      <c r="L38" s="152">
        <v>61.09</v>
      </c>
      <c r="M38" s="152">
        <v>54.42</v>
      </c>
      <c r="N38" s="152">
        <v>38.450000000000003</v>
      </c>
      <c r="O38" s="152">
        <v>138.18</v>
      </c>
    </row>
    <row r="39" spans="1:15">
      <c r="B39" s="151">
        <v>45723</v>
      </c>
      <c r="D39" s="152">
        <v>148.6</v>
      </c>
      <c r="E39" s="152">
        <v>38.5</v>
      </c>
      <c r="F39" s="152">
        <v>41.93</v>
      </c>
      <c r="G39" s="152">
        <v>74.63</v>
      </c>
      <c r="H39" s="152">
        <v>72.64</v>
      </c>
      <c r="I39" s="152">
        <v>76.5</v>
      </c>
      <c r="J39" s="152">
        <v>79.510000000000005</v>
      </c>
      <c r="K39" s="152">
        <v>47.9</v>
      </c>
      <c r="L39" s="152">
        <v>64.239999999999995</v>
      </c>
      <c r="M39" s="152">
        <v>55.47</v>
      </c>
      <c r="N39" s="152">
        <v>39.81</v>
      </c>
      <c r="O39" s="152">
        <v>145.4</v>
      </c>
    </row>
    <row r="40" spans="1:15">
      <c r="B40" s="151">
        <v>45726</v>
      </c>
      <c r="D40" s="152">
        <v>149.91999999999999</v>
      </c>
      <c r="E40" s="152">
        <v>38.520000000000003</v>
      </c>
      <c r="F40" s="152">
        <v>41.61</v>
      </c>
      <c r="G40" s="152">
        <v>74.8</v>
      </c>
      <c r="H40" s="152">
        <v>72.790000000000006</v>
      </c>
      <c r="I40" s="152">
        <v>75.94</v>
      </c>
      <c r="J40" s="152">
        <v>80.98</v>
      </c>
      <c r="K40" s="152">
        <v>48.21</v>
      </c>
      <c r="L40" s="152">
        <v>64.930000000000007</v>
      </c>
      <c r="M40" s="152">
        <v>55.8</v>
      </c>
      <c r="N40" s="152">
        <v>40.57</v>
      </c>
      <c r="O40" s="152">
        <v>149.31</v>
      </c>
    </row>
    <row r="41" spans="1:15">
      <c r="B41" s="151">
        <v>45727</v>
      </c>
      <c r="D41" s="152">
        <v>148.66</v>
      </c>
      <c r="E41" s="152">
        <v>38.82</v>
      </c>
      <c r="F41" s="152">
        <v>41.48</v>
      </c>
      <c r="G41" s="152">
        <v>73.53</v>
      </c>
      <c r="H41" s="152">
        <v>71.87</v>
      </c>
      <c r="I41" s="152">
        <v>75.36</v>
      </c>
      <c r="J41" s="152">
        <v>80.05</v>
      </c>
      <c r="K41" s="152">
        <v>47.43</v>
      </c>
      <c r="L41" s="152">
        <v>62.94</v>
      </c>
      <c r="M41" s="152">
        <v>54.88</v>
      </c>
      <c r="N41" s="152">
        <v>39.65</v>
      </c>
      <c r="O41" s="152">
        <v>143.43</v>
      </c>
    </row>
    <row r="42" spans="1:15">
      <c r="B42" s="151">
        <v>45728</v>
      </c>
      <c r="D42" s="152">
        <v>147.16</v>
      </c>
      <c r="E42" s="152">
        <v>39.04</v>
      </c>
      <c r="F42" s="152">
        <v>40.96</v>
      </c>
      <c r="G42" s="152">
        <v>72.599999999999994</v>
      </c>
      <c r="H42" s="152">
        <v>73.069999999999993</v>
      </c>
      <c r="I42" s="152">
        <v>75.010000000000005</v>
      </c>
      <c r="J42" s="152">
        <v>77.56</v>
      </c>
      <c r="K42" s="152">
        <v>46.35</v>
      </c>
      <c r="L42" s="152">
        <v>60.79</v>
      </c>
      <c r="M42" s="152">
        <v>52.83</v>
      </c>
      <c r="N42" s="152">
        <v>38.549999999999997</v>
      </c>
      <c r="O42" s="152">
        <v>140.86000000000001</v>
      </c>
    </row>
    <row r="43" spans="1:15">
      <c r="B43" s="151">
        <v>45729</v>
      </c>
      <c r="D43" s="152">
        <v>147.03</v>
      </c>
      <c r="E43" s="152">
        <v>38.67</v>
      </c>
      <c r="F43" s="152">
        <v>41.11</v>
      </c>
      <c r="G43" s="152">
        <v>72.41</v>
      </c>
      <c r="H43" s="152">
        <v>73.47</v>
      </c>
      <c r="I43" s="152">
        <v>74.790000000000006</v>
      </c>
      <c r="J43" s="152">
        <v>78.010000000000005</v>
      </c>
      <c r="K43" s="152">
        <v>47.03</v>
      </c>
      <c r="L43" s="152">
        <v>61.57</v>
      </c>
      <c r="M43" s="152">
        <v>53.52</v>
      </c>
      <c r="N43" s="152">
        <v>39.14</v>
      </c>
      <c r="O43" s="152">
        <v>142.54</v>
      </c>
    </row>
    <row r="44" spans="1:15">
      <c r="B44" s="151">
        <v>45730</v>
      </c>
      <c r="D44" s="152">
        <v>149.88999999999999</v>
      </c>
      <c r="E44" s="152">
        <v>39.479999999999997</v>
      </c>
      <c r="F44" s="152">
        <v>41.83</v>
      </c>
      <c r="G44" s="152">
        <v>74.08</v>
      </c>
      <c r="H44" s="152">
        <v>74.92</v>
      </c>
      <c r="I44" s="152">
        <v>76.11</v>
      </c>
      <c r="J44" s="152">
        <v>79.22</v>
      </c>
      <c r="K44" s="152">
        <v>47.5</v>
      </c>
      <c r="L44" s="152">
        <v>62.21</v>
      </c>
      <c r="M44" s="152">
        <v>54.09</v>
      </c>
      <c r="N44" s="152">
        <v>39.5</v>
      </c>
      <c r="O44" s="152">
        <v>144.32</v>
      </c>
    </row>
    <row r="45" spans="1:15">
      <c r="B45" s="151">
        <v>45733</v>
      </c>
      <c r="D45" s="152">
        <v>151.47999999999999</v>
      </c>
      <c r="E45" s="152">
        <v>39.36</v>
      </c>
      <c r="F45" s="152">
        <v>41.91</v>
      </c>
      <c r="G45" s="152">
        <v>74.540000000000006</v>
      </c>
      <c r="H45" s="152">
        <v>76.2</v>
      </c>
      <c r="I45" s="152">
        <v>76.27</v>
      </c>
      <c r="J45" s="152">
        <v>78</v>
      </c>
      <c r="K45" s="152">
        <v>47.45</v>
      </c>
      <c r="L45" s="152">
        <v>60.9</v>
      </c>
      <c r="M45" s="152">
        <v>53.9</v>
      </c>
      <c r="N45" s="152">
        <v>39.85</v>
      </c>
      <c r="O45" s="152">
        <v>144.82</v>
      </c>
    </row>
    <row r="46" spans="1:15">
      <c r="B46" s="151">
        <v>45734</v>
      </c>
      <c r="D46" s="152">
        <v>150.56</v>
      </c>
      <c r="E46" s="152">
        <v>38.94</v>
      </c>
      <c r="F46" s="152">
        <v>41.96</v>
      </c>
      <c r="G46" s="152">
        <v>74.290000000000006</v>
      </c>
      <c r="H46" s="152">
        <v>75.290000000000006</v>
      </c>
      <c r="I46" s="152">
        <v>76.31</v>
      </c>
      <c r="J46" s="152">
        <v>77.09</v>
      </c>
      <c r="K46" s="152">
        <v>46.88</v>
      </c>
      <c r="L46" s="152">
        <v>60.86</v>
      </c>
      <c r="M46" s="152">
        <v>53.46</v>
      </c>
      <c r="N46" s="152">
        <v>39.700000000000003</v>
      </c>
      <c r="O46" s="152">
        <v>144.75</v>
      </c>
    </row>
    <row r="47" spans="1:15">
      <c r="B47" s="151">
        <v>45735</v>
      </c>
      <c r="D47" s="152">
        <v>150.75</v>
      </c>
      <c r="E47" s="152">
        <v>39.28</v>
      </c>
      <c r="F47" s="152">
        <v>42.08</v>
      </c>
      <c r="G47" s="152">
        <v>74.5</v>
      </c>
      <c r="H47" s="152">
        <v>76.260000000000005</v>
      </c>
      <c r="I47" s="152">
        <v>76.91</v>
      </c>
      <c r="J47" s="152">
        <v>76.7</v>
      </c>
      <c r="K47" s="152">
        <v>46.34</v>
      </c>
      <c r="L47" s="152">
        <v>60.01</v>
      </c>
      <c r="M47" s="152">
        <v>52.48</v>
      </c>
      <c r="N47" s="152">
        <v>39.14</v>
      </c>
      <c r="O47" s="152">
        <v>142.05000000000001</v>
      </c>
    </row>
    <row r="48" spans="1:15">
      <c r="B48" s="151">
        <v>45736</v>
      </c>
      <c r="D48" s="152">
        <v>150.82</v>
      </c>
      <c r="E48" s="152">
        <v>39.57</v>
      </c>
      <c r="F48" s="152">
        <v>41.85</v>
      </c>
      <c r="G48" s="152">
        <v>74.150000000000006</v>
      </c>
      <c r="H48" s="152">
        <v>76.05</v>
      </c>
      <c r="I48" s="152">
        <v>77.41</v>
      </c>
      <c r="J48" s="152">
        <v>75.62</v>
      </c>
      <c r="K48" s="152">
        <v>46.21</v>
      </c>
      <c r="L48" s="152">
        <v>59.46</v>
      </c>
      <c r="M48" s="152">
        <v>52.14</v>
      </c>
      <c r="N48" s="152">
        <v>38.86</v>
      </c>
      <c r="O48" s="152">
        <v>141.81</v>
      </c>
    </row>
    <row r="49" spans="1:15">
      <c r="B49" s="151">
        <v>45737</v>
      </c>
      <c r="D49" s="152">
        <v>148.63</v>
      </c>
      <c r="E49" s="152">
        <v>39.229999999999997</v>
      </c>
      <c r="F49" s="152">
        <v>41.27</v>
      </c>
      <c r="G49" s="152">
        <v>73.08</v>
      </c>
      <c r="H49" s="152">
        <v>75.13</v>
      </c>
      <c r="I49" s="152">
        <v>76.41</v>
      </c>
      <c r="J49" s="152">
        <v>75.44</v>
      </c>
      <c r="K49" s="152">
        <v>46.07</v>
      </c>
      <c r="L49" s="152">
        <v>59.97</v>
      </c>
      <c r="M49" s="152">
        <v>51.41</v>
      </c>
      <c r="N49" s="152">
        <v>38.51</v>
      </c>
      <c r="O49" s="152">
        <v>141.13</v>
      </c>
    </row>
    <row r="50" spans="1:15">
      <c r="B50" s="151">
        <v>45740</v>
      </c>
      <c r="D50" s="152">
        <v>149.63999999999999</v>
      </c>
      <c r="E50" s="152">
        <v>39.840000000000003</v>
      </c>
      <c r="F50" s="152">
        <v>41.38</v>
      </c>
      <c r="G50" s="152">
        <v>73.41</v>
      </c>
      <c r="H50" s="152">
        <v>75.209999999999994</v>
      </c>
      <c r="I50" s="152">
        <v>77.03</v>
      </c>
      <c r="J50" s="152">
        <v>74.72</v>
      </c>
      <c r="K50" s="152">
        <v>45.87</v>
      </c>
      <c r="L50" s="152">
        <v>60.49</v>
      </c>
      <c r="M50" s="152">
        <v>51.475000000000001</v>
      </c>
      <c r="N50" s="152">
        <v>38.15</v>
      </c>
      <c r="O50" s="152">
        <v>139.69999999999999</v>
      </c>
    </row>
    <row r="51" spans="1:15">
      <c r="B51" s="151">
        <v>45741</v>
      </c>
      <c r="D51" s="152">
        <v>148.34</v>
      </c>
      <c r="E51" s="152">
        <v>39.61</v>
      </c>
      <c r="F51" s="152">
        <v>40.98</v>
      </c>
      <c r="G51" s="152">
        <v>72.83</v>
      </c>
      <c r="H51" s="152">
        <v>72.95</v>
      </c>
      <c r="I51" s="152">
        <v>76.78</v>
      </c>
      <c r="J51" s="152">
        <v>74.45</v>
      </c>
      <c r="K51" s="152">
        <v>45.57</v>
      </c>
      <c r="L51" s="152">
        <v>60.59</v>
      </c>
      <c r="M51" s="152">
        <v>51.18</v>
      </c>
      <c r="N51" s="152">
        <v>37.9</v>
      </c>
      <c r="O51" s="152">
        <v>139.16</v>
      </c>
    </row>
    <row r="52" spans="1:15">
      <c r="B52" s="151">
        <v>45742</v>
      </c>
      <c r="D52" s="152">
        <v>150.16</v>
      </c>
      <c r="E52" s="152">
        <v>39.979999999999997</v>
      </c>
      <c r="F52" s="152">
        <v>41.2</v>
      </c>
      <c r="G52" s="152">
        <v>73.38</v>
      </c>
      <c r="H52" s="152">
        <v>72.11</v>
      </c>
      <c r="I52" s="152">
        <v>77.31</v>
      </c>
      <c r="J52" s="152">
        <v>75.599999999999994</v>
      </c>
      <c r="K52" s="152">
        <v>46.4</v>
      </c>
      <c r="L52" s="152">
        <v>61.53</v>
      </c>
      <c r="M52" s="152">
        <v>51.94</v>
      </c>
      <c r="N52" s="152">
        <v>38.57</v>
      </c>
      <c r="O52" s="152">
        <v>141.13</v>
      </c>
    </row>
    <row r="53" spans="1:15">
      <c r="B53" s="151">
        <v>45743</v>
      </c>
      <c r="D53" s="152">
        <v>150.94</v>
      </c>
      <c r="E53" s="152">
        <v>39.75</v>
      </c>
      <c r="F53" s="152">
        <v>41.69</v>
      </c>
      <c r="G53" s="152">
        <v>73.73</v>
      </c>
      <c r="H53" s="152">
        <v>72.069999999999993</v>
      </c>
      <c r="I53" s="152">
        <v>77.489999999999995</v>
      </c>
      <c r="J53" s="152">
        <v>76.08</v>
      </c>
      <c r="K53" s="152">
        <v>46.51</v>
      </c>
      <c r="L53" s="152">
        <v>61.95</v>
      </c>
      <c r="M53" s="152">
        <v>52.28</v>
      </c>
      <c r="N53" s="152">
        <v>38.65</v>
      </c>
      <c r="O53" s="152">
        <v>143.06</v>
      </c>
    </row>
    <row r="54" spans="1:15">
      <c r="B54" s="151">
        <v>45744</v>
      </c>
      <c r="D54" s="152">
        <v>152.46</v>
      </c>
      <c r="E54" s="152">
        <v>39.92</v>
      </c>
      <c r="F54" s="152">
        <v>42.63</v>
      </c>
      <c r="G54" s="152">
        <v>75.959999999999994</v>
      </c>
      <c r="H54" s="152">
        <v>72.97</v>
      </c>
      <c r="I54" s="152">
        <v>78.2</v>
      </c>
      <c r="J54" s="152">
        <v>77.69</v>
      </c>
      <c r="K54" s="152">
        <v>48.25</v>
      </c>
      <c r="L54" s="152">
        <v>63.48</v>
      </c>
      <c r="M54" s="152">
        <v>53.6</v>
      </c>
      <c r="N54" s="152">
        <v>39.29</v>
      </c>
      <c r="O54" s="152">
        <v>146.24</v>
      </c>
    </row>
    <row r="55" spans="1:15">
      <c r="A55" s="6"/>
      <c r="B55" s="151">
        <v>45747</v>
      </c>
      <c r="D55" s="152">
        <v>154.58000000000001</v>
      </c>
      <c r="E55" s="152">
        <v>40.090000000000003</v>
      </c>
      <c r="F55" s="152">
        <v>42.72</v>
      </c>
      <c r="G55" s="152">
        <v>75.59</v>
      </c>
      <c r="H55" s="152">
        <v>71.8</v>
      </c>
      <c r="I55" s="152">
        <v>78.25</v>
      </c>
      <c r="J55" s="152">
        <v>78.680000000000007</v>
      </c>
      <c r="K55" s="152">
        <v>48.46</v>
      </c>
      <c r="L55" s="152">
        <v>64.099999999999994</v>
      </c>
      <c r="M55" s="152">
        <v>54.69</v>
      </c>
      <c r="N55" s="152">
        <v>39.53</v>
      </c>
      <c r="O55" s="152">
        <v>147.52000000000001</v>
      </c>
    </row>
    <row r="56" spans="1:15">
      <c r="B56" s="151">
        <v>45748</v>
      </c>
      <c r="D56" s="152">
        <v>154.94</v>
      </c>
      <c r="E56" s="152">
        <v>40.4</v>
      </c>
      <c r="F56" s="152">
        <v>43.01</v>
      </c>
      <c r="G56" s="152">
        <v>76.209999999999994</v>
      </c>
      <c r="H56" s="152">
        <v>71.92</v>
      </c>
      <c r="I56" s="152">
        <v>78.75</v>
      </c>
      <c r="J56" s="152">
        <v>78.760000000000005</v>
      </c>
      <c r="K56" s="152">
        <v>48.71</v>
      </c>
      <c r="L56" s="152">
        <v>64.27</v>
      </c>
      <c r="M56" s="152">
        <v>54.17</v>
      </c>
      <c r="N56" s="152">
        <v>39.549999999999997</v>
      </c>
      <c r="O56" s="152">
        <v>147</v>
      </c>
    </row>
    <row r="57" spans="1:15">
      <c r="B57" s="151">
        <v>45749</v>
      </c>
      <c r="D57" s="152">
        <v>155.21</v>
      </c>
      <c r="E57" s="152">
        <v>40.64</v>
      </c>
      <c r="F57" s="152">
        <v>43.16</v>
      </c>
      <c r="G57" s="152">
        <v>76.489999999999995</v>
      </c>
      <c r="H57" s="152">
        <v>73.17</v>
      </c>
      <c r="I57" s="152">
        <v>78.83</v>
      </c>
      <c r="J57" s="152">
        <v>77.8</v>
      </c>
      <c r="K57" s="152">
        <v>48.5</v>
      </c>
      <c r="L57" s="152">
        <v>63.87</v>
      </c>
      <c r="M57" s="152">
        <v>53.87</v>
      </c>
      <c r="N57" s="152">
        <v>39.39</v>
      </c>
      <c r="O57" s="152">
        <v>146.19</v>
      </c>
    </row>
    <row r="58" spans="1:15">
      <c r="B58" s="151">
        <v>45750</v>
      </c>
      <c r="D58" s="152">
        <v>155.29</v>
      </c>
      <c r="E58" s="152">
        <v>39.75</v>
      </c>
      <c r="F58" s="152">
        <v>43.36</v>
      </c>
      <c r="G58" s="152">
        <v>76.36</v>
      </c>
      <c r="H58" s="152">
        <v>72.25</v>
      </c>
      <c r="I58" s="152">
        <v>79.069999999999993</v>
      </c>
      <c r="J58" s="152">
        <v>79.709999999999994</v>
      </c>
      <c r="K58" s="152">
        <v>49.55</v>
      </c>
      <c r="L58" s="152">
        <v>66.569999999999993</v>
      </c>
      <c r="M58" s="152">
        <v>54.74</v>
      </c>
      <c r="N58" s="152">
        <v>40.64</v>
      </c>
      <c r="O58" s="152">
        <v>151.96</v>
      </c>
    </row>
    <row r="59" spans="1:15">
      <c r="B59" s="151">
        <v>45751</v>
      </c>
      <c r="D59" s="152">
        <v>147.81</v>
      </c>
      <c r="E59" s="152">
        <v>37.22</v>
      </c>
      <c r="F59" s="152">
        <v>41.21</v>
      </c>
      <c r="G59" s="152">
        <v>73.59</v>
      </c>
      <c r="H59" s="152">
        <v>68.900000000000006</v>
      </c>
      <c r="I59" s="152">
        <v>75.790000000000006</v>
      </c>
      <c r="J59" s="152">
        <v>78.52</v>
      </c>
      <c r="K59" s="152">
        <v>48.47</v>
      </c>
      <c r="L59" s="152">
        <v>63.76</v>
      </c>
      <c r="M59" s="152">
        <v>53.5</v>
      </c>
      <c r="N59" s="152">
        <v>39.56</v>
      </c>
      <c r="O59" s="152">
        <v>147.22999999999999</v>
      </c>
    </row>
    <row r="60" spans="1:15">
      <c r="B60" s="151">
        <v>45754</v>
      </c>
      <c r="D60" s="152">
        <v>145.06</v>
      </c>
      <c r="E60" s="152">
        <v>37.159999999999997</v>
      </c>
      <c r="F60" s="152">
        <v>40.06</v>
      </c>
      <c r="G60" s="152">
        <v>71.91</v>
      </c>
      <c r="H60" s="152">
        <v>66.91</v>
      </c>
      <c r="I60" s="152">
        <v>73.73</v>
      </c>
      <c r="J60" s="152">
        <v>75.41</v>
      </c>
      <c r="K60" s="152">
        <v>47.5</v>
      </c>
      <c r="L60" s="152">
        <v>61.62</v>
      </c>
      <c r="M60" s="152">
        <v>51.28</v>
      </c>
      <c r="N60" s="152">
        <v>38.32</v>
      </c>
      <c r="O60" s="152">
        <v>142.36000000000001</v>
      </c>
    </row>
    <row r="61" spans="1:15">
      <c r="B61" s="151">
        <v>45755</v>
      </c>
      <c r="D61" s="152">
        <v>146.85</v>
      </c>
      <c r="E61" s="152">
        <v>37.11</v>
      </c>
      <c r="F61" s="152">
        <v>40.340000000000003</v>
      </c>
      <c r="G61" s="152">
        <v>71.95</v>
      </c>
      <c r="H61" s="152">
        <v>67.11</v>
      </c>
      <c r="I61" s="152">
        <v>73.959999999999994</v>
      </c>
      <c r="J61" s="152">
        <v>75.14</v>
      </c>
      <c r="K61" s="152">
        <v>47.24</v>
      </c>
      <c r="L61" s="152">
        <v>60.87</v>
      </c>
      <c r="M61" s="152">
        <v>50.95</v>
      </c>
      <c r="N61" s="152">
        <v>37.619999999999997</v>
      </c>
      <c r="O61" s="152">
        <v>140.87</v>
      </c>
    </row>
    <row r="62" spans="1:15">
      <c r="B62" s="151">
        <v>45756</v>
      </c>
      <c r="D62" s="152">
        <v>148.88999999999999</v>
      </c>
      <c r="E62" s="152">
        <v>38.15</v>
      </c>
      <c r="F62" s="152">
        <v>40.4</v>
      </c>
      <c r="G62" s="152">
        <v>73.38</v>
      </c>
      <c r="H62" s="152">
        <v>70.180000000000007</v>
      </c>
      <c r="I62" s="152">
        <v>74.56</v>
      </c>
      <c r="J62" s="152">
        <v>75.099999999999994</v>
      </c>
      <c r="K62" s="152">
        <v>47.81</v>
      </c>
      <c r="L62" s="152">
        <v>60.46</v>
      </c>
      <c r="M62" s="152">
        <v>50.95</v>
      </c>
      <c r="N62" s="152">
        <v>37.76</v>
      </c>
      <c r="O62" s="152">
        <v>139</v>
      </c>
    </row>
    <row r="63" spans="1:15">
      <c r="B63" s="151">
        <v>45757</v>
      </c>
      <c r="D63" s="152">
        <v>149.29</v>
      </c>
      <c r="E63" s="152">
        <v>38.01</v>
      </c>
      <c r="F63" s="152">
        <v>40.74</v>
      </c>
      <c r="G63" s="152">
        <v>74.069999999999993</v>
      </c>
      <c r="H63" s="152">
        <v>69.52</v>
      </c>
      <c r="I63" s="152">
        <v>74.650000000000006</v>
      </c>
      <c r="J63" s="152">
        <v>75.709999999999994</v>
      </c>
      <c r="K63" s="152">
        <v>48.5</v>
      </c>
      <c r="L63" s="152">
        <v>61.63</v>
      </c>
      <c r="M63" s="152">
        <v>51.63</v>
      </c>
      <c r="N63" s="152">
        <v>38.35</v>
      </c>
      <c r="O63" s="152">
        <v>143.15</v>
      </c>
    </row>
    <row r="64" spans="1:15">
      <c r="B64" s="151">
        <v>45758</v>
      </c>
      <c r="D64" s="152">
        <v>151.47999999999999</v>
      </c>
      <c r="E64" s="152">
        <v>38.49</v>
      </c>
      <c r="F64" s="152">
        <v>41.26</v>
      </c>
      <c r="G64" s="152">
        <v>75</v>
      </c>
      <c r="H64" s="152">
        <v>71.09</v>
      </c>
      <c r="I64" s="152">
        <v>75.040000000000006</v>
      </c>
      <c r="J64" s="152">
        <v>78.23</v>
      </c>
      <c r="K64" s="152">
        <v>50.34</v>
      </c>
      <c r="L64" s="152">
        <v>62.14</v>
      </c>
      <c r="M64" s="152">
        <v>53.42</v>
      </c>
      <c r="N64" s="152">
        <v>39.369999999999997</v>
      </c>
      <c r="O64" s="152">
        <v>146.09</v>
      </c>
    </row>
    <row r="65" spans="1:15">
      <c r="B65" s="151">
        <v>45761</v>
      </c>
      <c r="D65" s="152">
        <v>154.97999999999999</v>
      </c>
      <c r="E65" s="152">
        <v>39.26</v>
      </c>
      <c r="F65" s="152">
        <v>42.01</v>
      </c>
      <c r="G65" s="152">
        <v>76.11</v>
      </c>
      <c r="H65" s="152">
        <v>72.08</v>
      </c>
      <c r="I65" s="152">
        <v>76.3</v>
      </c>
      <c r="J65" s="152">
        <v>79.78</v>
      </c>
      <c r="K65" s="152">
        <v>51.01</v>
      </c>
      <c r="L65" s="152">
        <v>62.87</v>
      </c>
      <c r="M65" s="152">
        <v>55.36</v>
      </c>
      <c r="N65" s="152">
        <v>40.159999999999997</v>
      </c>
      <c r="O65" s="152">
        <v>148.83000000000001</v>
      </c>
    </row>
    <row r="66" spans="1:15">
      <c r="B66" s="151">
        <v>45762</v>
      </c>
      <c r="D66" s="152">
        <v>156.27000000000001</v>
      </c>
      <c r="E66" s="152">
        <v>39.47</v>
      </c>
      <c r="F66" s="152">
        <v>42.43</v>
      </c>
      <c r="G66" s="152">
        <v>76.62</v>
      </c>
      <c r="H66" s="152">
        <v>72.819999999999993</v>
      </c>
      <c r="I66" s="152">
        <v>76.77</v>
      </c>
      <c r="J66" s="152">
        <v>79.69</v>
      </c>
      <c r="K66" s="152">
        <v>50.75</v>
      </c>
      <c r="L66" s="152">
        <v>62.86</v>
      </c>
      <c r="M66" s="152">
        <v>55.234999999999999</v>
      </c>
      <c r="N66" s="152">
        <v>39.909999999999997</v>
      </c>
      <c r="O66" s="152">
        <v>146.88</v>
      </c>
    </row>
    <row r="67" spans="1:15">
      <c r="B67" s="151">
        <v>45763</v>
      </c>
      <c r="D67" s="152">
        <v>156.31</v>
      </c>
      <c r="E67" s="152">
        <v>38.950000000000003</v>
      </c>
      <c r="F67" s="152">
        <v>42.59</v>
      </c>
      <c r="G67" s="152">
        <v>76.92</v>
      </c>
      <c r="H67" s="152">
        <v>73.260000000000005</v>
      </c>
      <c r="I67" s="152">
        <v>77.52</v>
      </c>
      <c r="J67" s="152">
        <v>79.38</v>
      </c>
      <c r="K67" s="152">
        <v>50.22</v>
      </c>
      <c r="L67" s="152">
        <v>62.3</v>
      </c>
      <c r="M67" s="152">
        <v>54.37</v>
      </c>
      <c r="N67" s="152">
        <v>40.049999999999997</v>
      </c>
      <c r="O67" s="152">
        <v>146.4</v>
      </c>
    </row>
    <row r="68" spans="1:15">
      <c r="B68" s="151">
        <v>45764</v>
      </c>
      <c r="D68" s="152">
        <v>157.54</v>
      </c>
      <c r="E68" s="152">
        <v>39.29</v>
      </c>
      <c r="F68" s="152">
        <v>42.99</v>
      </c>
      <c r="G68" s="152">
        <v>77.489999999999995</v>
      </c>
      <c r="H68" s="152">
        <v>73.61</v>
      </c>
      <c r="I68" s="152">
        <v>77.599999999999994</v>
      </c>
      <c r="J68" s="152">
        <v>80.150000000000006</v>
      </c>
      <c r="K68" s="152">
        <v>50.89</v>
      </c>
      <c r="L68" s="152">
        <v>62.66</v>
      </c>
      <c r="M68" s="152">
        <v>54.61</v>
      </c>
      <c r="N68" s="152">
        <v>40.53</v>
      </c>
      <c r="O68" s="152">
        <v>148.4</v>
      </c>
    </row>
    <row r="69" spans="1:15">
      <c r="B69" s="151">
        <v>45768</v>
      </c>
      <c r="D69" s="152">
        <v>156.54</v>
      </c>
      <c r="E69" s="152">
        <v>38.11</v>
      </c>
      <c r="F69" s="152">
        <v>43.16</v>
      </c>
      <c r="G69" s="152">
        <v>76.81</v>
      </c>
      <c r="H69" s="152">
        <v>72.13</v>
      </c>
      <c r="I69" s="152">
        <v>76.7</v>
      </c>
      <c r="J69" s="152">
        <v>80.260000000000005</v>
      </c>
      <c r="K69" s="152">
        <v>50.73</v>
      </c>
      <c r="L69" s="152">
        <v>62.49</v>
      </c>
      <c r="M69" s="152">
        <v>54.17</v>
      </c>
      <c r="N69" s="152">
        <v>40.18</v>
      </c>
      <c r="O69" s="152">
        <v>147.13</v>
      </c>
    </row>
    <row r="70" spans="1:15">
      <c r="B70" s="151">
        <v>45769</v>
      </c>
      <c r="D70" s="152">
        <v>160.11000000000001</v>
      </c>
      <c r="E70" s="152">
        <v>39.020000000000003</v>
      </c>
      <c r="F70" s="152">
        <v>44.11</v>
      </c>
      <c r="G70" s="152">
        <v>78.489999999999995</v>
      </c>
      <c r="H70" s="152">
        <v>73.09</v>
      </c>
      <c r="I70" s="152">
        <v>77.88</v>
      </c>
      <c r="J70" s="152">
        <v>81.3</v>
      </c>
      <c r="K70" s="152">
        <v>51.36</v>
      </c>
      <c r="L70" s="152">
        <v>63.26</v>
      </c>
      <c r="M70" s="152">
        <v>55.23</v>
      </c>
      <c r="N70" s="152">
        <v>41.19</v>
      </c>
      <c r="O70" s="152">
        <v>149.26</v>
      </c>
    </row>
    <row r="71" spans="1:15">
      <c r="B71" s="151">
        <v>45770</v>
      </c>
      <c r="D71" s="152">
        <v>159.59</v>
      </c>
      <c r="E71" s="152">
        <v>39.32</v>
      </c>
      <c r="F71" s="152">
        <v>43.61</v>
      </c>
      <c r="G71" s="152">
        <v>78.59</v>
      </c>
      <c r="H71" s="152">
        <v>72.59</v>
      </c>
      <c r="I71" s="152">
        <v>77.510000000000005</v>
      </c>
      <c r="J71" s="152">
        <v>80.11</v>
      </c>
      <c r="K71" s="152">
        <v>50.49</v>
      </c>
      <c r="L71" s="152">
        <v>62.68</v>
      </c>
      <c r="M71" s="152">
        <v>54.75</v>
      </c>
      <c r="N71" s="152">
        <v>40.92</v>
      </c>
      <c r="O71" s="152">
        <v>147.16999999999999</v>
      </c>
    </row>
    <row r="72" spans="1:15">
      <c r="B72" s="151">
        <v>45771</v>
      </c>
      <c r="D72" s="152">
        <v>159.66999999999999</v>
      </c>
      <c r="E72" s="152">
        <v>39.68</v>
      </c>
      <c r="F72" s="152">
        <v>43.97</v>
      </c>
      <c r="G72" s="152">
        <v>78.510000000000005</v>
      </c>
      <c r="H72" s="152">
        <v>73.22</v>
      </c>
      <c r="I72" s="152">
        <v>77.959999999999994</v>
      </c>
      <c r="J72" s="152">
        <v>79.38</v>
      </c>
      <c r="K72" s="152">
        <v>50.05</v>
      </c>
      <c r="L72" s="152">
        <v>61.98</v>
      </c>
      <c r="M72" s="152">
        <v>54.37</v>
      </c>
      <c r="N72" s="152">
        <v>40.369999999999997</v>
      </c>
      <c r="O72" s="152">
        <v>146.04</v>
      </c>
    </row>
    <row r="73" spans="1:15">
      <c r="B73" s="151">
        <v>45772</v>
      </c>
      <c r="D73" s="152">
        <v>158.13999999999999</v>
      </c>
      <c r="E73" s="152">
        <v>39.450000000000003</v>
      </c>
      <c r="F73" s="152">
        <v>43.95</v>
      </c>
      <c r="G73" s="152">
        <v>77.84</v>
      </c>
      <c r="H73" s="152">
        <v>72.540000000000006</v>
      </c>
      <c r="I73" s="152">
        <v>77.02</v>
      </c>
      <c r="J73" s="152">
        <v>78.69</v>
      </c>
      <c r="K73" s="152">
        <v>49.77</v>
      </c>
      <c r="L73" s="152">
        <v>61.44</v>
      </c>
      <c r="M73" s="152">
        <v>53.77</v>
      </c>
      <c r="N73" s="152">
        <v>40.119999999999997</v>
      </c>
      <c r="O73" s="152">
        <v>143.97</v>
      </c>
    </row>
    <row r="74" spans="1:15">
      <c r="B74" s="151">
        <v>45775</v>
      </c>
      <c r="D74" s="152">
        <v>158.72999999999999</v>
      </c>
      <c r="E74" s="152">
        <v>39.729999999999997</v>
      </c>
      <c r="F74" s="152">
        <v>43.76</v>
      </c>
      <c r="G74" s="152">
        <v>77.97</v>
      </c>
      <c r="H74" s="152">
        <v>72.75</v>
      </c>
      <c r="I74" s="152">
        <v>77.39</v>
      </c>
      <c r="J74" s="152">
        <v>78.98</v>
      </c>
      <c r="K74" s="152">
        <v>49.55</v>
      </c>
      <c r="L74" s="152">
        <v>61.45</v>
      </c>
      <c r="M74" s="152">
        <v>53.51</v>
      </c>
      <c r="N74" s="152">
        <v>40.28</v>
      </c>
      <c r="O74" s="152">
        <v>144.27000000000001</v>
      </c>
    </row>
    <row r="75" spans="1:15">
      <c r="B75" s="151">
        <v>45776</v>
      </c>
      <c r="D75" s="152">
        <v>159.69</v>
      </c>
      <c r="E75" s="152">
        <v>39.72</v>
      </c>
      <c r="F75" s="152">
        <v>43.78</v>
      </c>
      <c r="G75" s="152">
        <v>78.290000000000006</v>
      </c>
      <c r="H75" s="152">
        <v>72.87</v>
      </c>
      <c r="I75" s="152">
        <v>77.06</v>
      </c>
      <c r="J75" s="152">
        <v>80.650000000000006</v>
      </c>
      <c r="K75" s="152">
        <v>50.47</v>
      </c>
      <c r="L75" s="152">
        <v>62.83</v>
      </c>
      <c r="M75" s="152">
        <v>56.8</v>
      </c>
      <c r="N75" s="152">
        <v>40.770000000000003</v>
      </c>
      <c r="O75" s="152">
        <v>145.86000000000001</v>
      </c>
    </row>
    <row r="76" spans="1:15">
      <c r="A76" s="6"/>
      <c r="B76" s="151">
        <v>45777</v>
      </c>
      <c r="D76" s="152">
        <v>160.63</v>
      </c>
      <c r="E76" s="152">
        <v>39.11</v>
      </c>
      <c r="F76" s="152">
        <v>43.1</v>
      </c>
      <c r="G76" s="152">
        <v>78.510000000000005</v>
      </c>
      <c r="H76" s="152">
        <v>72.209999999999994</v>
      </c>
      <c r="I76" s="152">
        <v>76.540000000000006</v>
      </c>
      <c r="J76" s="152">
        <v>81.11</v>
      </c>
      <c r="K76" s="152">
        <v>50.65</v>
      </c>
      <c r="L76" s="152">
        <v>63.12</v>
      </c>
      <c r="M76" s="152">
        <v>56.74</v>
      </c>
      <c r="N76" s="152">
        <v>41.13</v>
      </c>
      <c r="O76" s="152">
        <v>147.01</v>
      </c>
    </row>
    <row r="77" spans="1:15">
      <c r="B77" s="151">
        <v>45778</v>
      </c>
      <c r="D77" s="152">
        <v>160.18</v>
      </c>
      <c r="E77" s="152">
        <v>38.96</v>
      </c>
      <c r="F77" s="152">
        <v>42.94</v>
      </c>
      <c r="G77" s="152">
        <v>77.87</v>
      </c>
      <c r="H77" s="152">
        <v>73.3</v>
      </c>
      <c r="I77" s="152">
        <v>76.290000000000006</v>
      </c>
      <c r="J77" s="152">
        <v>80.28</v>
      </c>
      <c r="K77" s="152">
        <v>50.22</v>
      </c>
      <c r="L77" s="152">
        <v>62.79</v>
      </c>
      <c r="M77" s="152">
        <v>56.34</v>
      </c>
      <c r="N77" s="152">
        <v>40.71</v>
      </c>
      <c r="O77" s="152">
        <v>146.43</v>
      </c>
    </row>
    <row r="78" spans="1:15">
      <c r="B78" s="151">
        <v>45779</v>
      </c>
      <c r="D78" s="152">
        <v>161.5</v>
      </c>
      <c r="E78" s="152">
        <v>39.299999999999997</v>
      </c>
      <c r="F78" s="152">
        <v>43.2</v>
      </c>
      <c r="G78" s="152">
        <v>78.44</v>
      </c>
      <c r="H78" s="152">
        <v>74.06</v>
      </c>
      <c r="I78" s="152">
        <v>76.48</v>
      </c>
      <c r="J78" s="152">
        <v>80.040000000000006</v>
      </c>
      <c r="K78" s="152">
        <v>48.77</v>
      </c>
      <c r="L78" s="152">
        <v>60.36</v>
      </c>
      <c r="M78" s="152">
        <v>55.23</v>
      </c>
      <c r="N78" s="152">
        <v>40.71</v>
      </c>
      <c r="O78" s="152">
        <v>147.11000000000001</v>
      </c>
    </row>
    <row r="79" spans="1:15">
      <c r="B79" s="151">
        <v>45782</v>
      </c>
      <c r="D79" s="152">
        <v>161.4</v>
      </c>
      <c r="E79" s="152">
        <v>39.31</v>
      </c>
      <c r="F79" s="152">
        <v>43.55</v>
      </c>
      <c r="G79" s="152">
        <v>78.25</v>
      </c>
      <c r="H79" s="152">
        <v>73.040000000000006</v>
      </c>
      <c r="I79" s="152">
        <v>76.040000000000006</v>
      </c>
      <c r="J79" s="152">
        <v>79.88</v>
      </c>
      <c r="K79" s="152">
        <v>48.99</v>
      </c>
      <c r="L79" s="152">
        <v>59.83</v>
      </c>
      <c r="M79" s="152">
        <v>54.86</v>
      </c>
      <c r="N79" s="152">
        <v>40.9</v>
      </c>
      <c r="O79" s="152">
        <v>148.15</v>
      </c>
    </row>
    <row r="80" spans="1:15">
      <c r="B80" s="151">
        <v>45783</v>
      </c>
      <c r="D80" s="152">
        <v>161.96</v>
      </c>
      <c r="E80" s="152">
        <v>39.36</v>
      </c>
      <c r="F80" s="152">
        <v>43.63</v>
      </c>
      <c r="G80" s="152">
        <v>80.87</v>
      </c>
      <c r="H80" s="152">
        <v>73.69</v>
      </c>
      <c r="I80" s="152">
        <v>76.62</v>
      </c>
      <c r="J80" s="152">
        <v>80.73</v>
      </c>
      <c r="K80" s="152">
        <v>49.83</v>
      </c>
      <c r="L80" s="152">
        <v>61.17</v>
      </c>
      <c r="M80" s="152">
        <v>55.07</v>
      </c>
      <c r="N80" s="152">
        <v>41.39</v>
      </c>
      <c r="O80" s="152">
        <v>149.19999999999999</v>
      </c>
    </row>
    <row r="81" spans="2:15">
      <c r="B81" s="151">
        <v>45784</v>
      </c>
      <c r="D81" s="152">
        <v>162.66</v>
      </c>
      <c r="E81" s="152">
        <v>40.479999999999997</v>
      </c>
      <c r="F81" s="152">
        <v>43.95</v>
      </c>
      <c r="G81" s="152">
        <v>81.38</v>
      </c>
      <c r="H81" s="152">
        <v>76.44</v>
      </c>
      <c r="I81" s="152">
        <v>76.11</v>
      </c>
      <c r="J81" s="152">
        <v>79.599999999999994</v>
      </c>
      <c r="K81" s="152">
        <v>49.07</v>
      </c>
      <c r="L81" s="152">
        <v>60.56</v>
      </c>
      <c r="M81" s="152">
        <v>54.56</v>
      </c>
      <c r="N81" s="152">
        <v>41</v>
      </c>
      <c r="O81" s="152">
        <v>148.08000000000001</v>
      </c>
    </row>
    <row r="82" spans="2:15">
      <c r="B82" s="151">
        <v>45785</v>
      </c>
      <c r="D82" s="152">
        <v>161.25</v>
      </c>
      <c r="E82" s="152">
        <v>39.61</v>
      </c>
      <c r="F82" s="152">
        <v>43.57</v>
      </c>
      <c r="G82" s="152">
        <v>79.709999999999994</v>
      </c>
      <c r="H82" s="152">
        <v>75.95</v>
      </c>
      <c r="I82" s="152">
        <v>75.02</v>
      </c>
      <c r="J82" s="152">
        <v>80.319999999999993</v>
      </c>
      <c r="K82" s="152">
        <v>48.53</v>
      </c>
      <c r="L82" s="152">
        <v>60.04</v>
      </c>
      <c r="M82" s="152">
        <v>53.32</v>
      </c>
      <c r="N82" s="152">
        <v>40.6</v>
      </c>
      <c r="O82" s="152">
        <v>145.4</v>
      </c>
    </row>
    <row r="83" spans="2:15">
      <c r="B83" s="151">
        <v>45786</v>
      </c>
      <c r="D83" s="152">
        <v>159.86000000000001</v>
      </c>
      <c r="E83" s="152">
        <v>39.58</v>
      </c>
      <c r="F83" s="152">
        <v>42.83</v>
      </c>
      <c r="G83" s="152">
        <v>77.040000000000006</v>
      </c>
      <c r="H83" s="152">
        <v>75.680000000000007</v>
      </c>
      <c r="I83" s="152">
        <v>74.66</v>
      </c>
      <c r="J83" s="152">
        <v>80.239999999999995</v>
      </c>
      <c r="K83" s="152">
        <v>48.61</v>
      </c>
      <c r="L83" s="152">
        <v>60.09</v>
      </c>
      <c r="M83" s="152">
        <v>53.09</v>
      </c>
      <c r="N83" s="152">
        <v>40.76</v>
      </c>
      <c r="O83" s="152">
        <v>146.94</v>
      </c>
    </row>
    <row r="84" spans="2:15">
      <c r="B84" s="151">
        <v>45789</v>
      </c>
      <c r="D84" s="152">
        <v>155.22999999999999</v>
      </c>
      <c r="E84" s="152">
        <v>38.32</v>
      </c>
      <c r="F84" s="152">
        <v>41.22</v>
      </c>
      <c r="G84" s="152">
        <v>74.599999999999994</v>
      </c>
      <c r="H84" s="152">
        <v>69.8</v>
      </c>
      <c r="I84" s="152">
        <v>72.19</v>
      </c>
      <c r="J84" s="152">
        <v>78.17</v>
      </c>
      <c r="K84" s="152">
        <v>47.02</v>
      </c>
      <c r="L84" s="152">
        <v>59.24</v>
      </c>
      <c r="M84" s="152">
        <v>51.95</v>
      </c>
      <c r="N84" s="152">
        <v>39.119999999999997</v>
      </c>
      <c r="O84" s="152">
        <v>138.63999999999999</v>
      </c>
    </row>
    <row r="85" spans="2:15">
      <c r="B85" s="151">
        <v>45790</v>
      </c>
      <c r="D85" s="152">
        <v>153.66</v>
      </c>
      <c r="E85" s="152">
        <v>37.82</v>
      </c>
      <c r="F85" s="152">
        <v>40.53</v>
      </c>
      <c r="G85" s="152">
        <v>73.290000000000006</v>
      </c>
      <c r="H85" s="152">
        <v>68.099999999999994</v>
      </c>
      <c r="I85" s="152">
        <v>71.790000000000006</v>
      </c>
      <c r="J85" s="152">
        <v>76.150000000000006</v>
      </c>
      <c r="K85" s="152">
        <v>45.63</v>
      </c>
      <c r="L85" s="152">
        <v>56.25</v>
      </c>
      <c r="M85" s="152">
        <v>50.42</v>
      </c>
      <c r="N85" s="152">
        <v>37.42</v>
      </c>
      <c r="O85" s="152">
        <v>133.84</v>
      </c>
    </row>
    <row r="86" spans="2:15">
      <c r="B86" s="151">
        <v>45791</v>
      </c>
      <c r="D86" s="152">
        <v>152.25</v>
      </c>
      <c r="E86" s="152">
        <v>37.880000000000003</v>
      </c>
      <c r="F86" s="152">
        <v>39.78</v>
      </c>
      <c r="G86" s="152">
        <v>71.819999999999993</v>
      </c>
      <c r="H86" s="152">
        <v>68.08</v>
      </c>
      <c r="I86" s="152">
        <v>71.03</v>
      </c>
      <c r="J86" s="152">
        <v>75.25</v>
      </c>
      <c r="K86" s="152">
        <v>44.67</v>
      </c>
      <c r="L86" s="152">
        <v>55.17</v>
      </c>
      <c r="M86" s="152">
        <v>50.1</v>
      </c>
      <c r="N86" s="152">
        <v>36.96</v>
      </c>
      <c r="O86" s="152">
        <v>133.82</v>
      </c>
    </row>
    <row r="87" spans="2:15">
      <c r="B87" s="151">
        <v>45792</v>
      </c>
      <c r="D87" s="152">
        <v>155.97</v>
      </c>
      <c r="E87" s="152">
        <v>38.69</v>
      </c>
      <c r="F87" s="152">
        <v>40.729999999999997</v>
      </c>
      <c r="G87" s="152">
        <v>74.150000000000006</v>
      </c>
      <c r="H87" s="152">
        <v>69.180000000000007</v>
      </c>
      <c r="I87" s="152">
        <v>72.59</v>
      </c>
      <c r="J87" s="152">
        <v>77.819999999999993</v>
      </c>
      <c r="K87" s="152">
        <v>46.2</v>
      </c>
      <c r="L87" s="152">
        <v>57.1</v>
      </c>
      <c r="M87" s="152">
        <v>51.59</v>
      </c>
      <c r="N87" s="152">
        <v>38.159999999999997</v>
      </c>
      <c r="O87" s="152">
        <v>140.37</v>
      </c>
    </row>
    <row r="88" spans="2:15">
      <c r="B88" s="151">
        <v>45793</v>
      </c>
      <c r="D88" s="152">
        <v>157.68</v>
      </c>
      <c r="E88" s="152">
        <v>39.08</v>
      </c>
      <c r="F88" s="152">
        <v>41.1</v>
      </c>
      <c r="G88" s="152">
        <v>75.290000000000006</v>
      </c>
      <c r="H88" s="152">
        <v>69.02</v>
      </c>
      <c r="I88" s="152">
        <v>73.31</v>
      </c>
      <c r="J88" s="152">
        <v>79.58</v>
      </c>
      <c r="K88" s="152">
        <v>47.7</v>
      </c>
      <c r="L88" s="152">
        <v>58.42</v>
      </c>
      <c r="M88" s="152">
        <v>52.55</v>
      </c>
      <c r="N88" s="152">
        <v>38.86</v>
      </c>
      <c r="O88" s="152">
        <v>142.56</v>
      </c>
    </row>
    <row r="89" spans="2:15">
      <c r="B89" s="151">
        <v>45796</v>
      </c>
      <c r="D89" s="152">
        <v>159.97999999999999</v>
      </c>
      <c r="E89" s="152">
        <v>39.92</v>
      </c>
      <c r="F89" s="152">
        <v>41.54</v>
      </c>
      <c r="G89" s="152">
        <v>75.73</v>
      </c>
      <c r="H89" s="152">
        <v>71.349999999999994</v>
      </c>
      <c r="I89" s="152">
        <v>74.45</v>
      </c>
      <c r="J89" s="152">
        <v>80.22</v>
      </c>
      <c r="K89" s="152">
        <v>48.15</v>
      </c>
      <c r="L89" s="152">
        <v>59.12</v>
      </c>
      <c r="M89" s="152">
        <v>53.54</v>
      </c>
      <c r="N89" s="152">
        <v>39.15</v>
      </c>
      <c r="O89" s="152">
        <v>143.71</v>
      </c>
    </row>
    <row r="90" spans="2:15">
      <c r="B90" s="151">
        <v>45797</v>
      </c>
      <c r="D90" s="152">
        <v>159.1</v>
      </c>
      <c r="E90" s="152">
        <v>39.51</v>
      </c>
      <c r="F90" s="152">
        <v>41.76</v>
      </c>
      <c r="G90" s="152">
        <v>76.13</v>
      </c>
      <c r="H90" s="152">
        <v>71.06</v>
      </c>
      <c r="I90" s="152">
        <v>75.14</v>
      </c>
      <c r="J90" s="152">
        <v>79.31</v>
      </c>
      <c r="K90" s="152">
        <v>47.98</v>
      </c>
      <c r="L90" s="152">
        <v>58.59</v>
      </c>
      <c r="M90" s="152">
        <v>53.01</v>
      </c>
      <c r="N90" s="152">
        <v>39.31</v>
      </c>
      <c r="O90" s="152">
        <v>143.82</v>
      </c>
    </row>
    <row r="91" spans="2:15">
      <c r="B91" s="151">
        <v>45798</v>
      </c>
      <c r="D91" s="152">
        <v>156.96</v>
      </c>
      <c r="E91" s="152">
        <v>38.85</v>
      </c>
      <c r="F91" s="152">
        <v>40.950000000000003</v>
      </c>
      <c r="G91" s="152">
        <v>74.790000000000006</v>
      </c>
      <c r="H91" s="152">
        <v>69.06</v>
      </c>
      <c r="I91" s="152">
        <v>74.239999999999995</v>
      </c>
      <c r="J91" s="152">
        <v>78.430000000000007</v>
      </c>
      <c r="K91" s="152">
        <v>47.41</v>
      </c>
      <c r="L91" s="152">
        <v>58.02</v>
      </c>
      <c r="M91" s="152">
        <v>52.66</v>
      </c>
      <c r="N91" s="152">
        <v>38.89</v>
      </c>
      <c r="O91" s="152">
        <v>143.47999999999999</v>
      </c>
    </row>
    <row r="92" spans="2:15">
      <c r="B92" s="151">
        <v>45799</v>
      </c>
      <c r="D92" s="152">
        <v>155.29</v>
      </c>
      <c r="E92" s="152">
        <v>38.5</v>
      </c>
      <c r="F92" s="152">
        <v>40.450000000000003</v>
      </c>
      <c r="G92" s="152">
        <v>73.489999999999995</v>
      </c>
      <c r="H92" s="152">
        <v>69.099999999999994</v>
      </c>
      <c r="I92" s="152">
        <v>73.47</v>
      </c>
      <c r="J92" s="152">
        <v>78.23</v>
      </c>
      <c r="K92" s="152">
        <v>46.89</v>
      </c>
      <c r="L92" s="152">
        <v>57.17</v>
      </c>
      <c r="M92" s="152">
        <v>52.34</v>
      </c>
      <c r="N92" s="152">
        <v>38.56</v>
      </c>
      <c r="O92" s="152">
        <v>141.85</v>
      </c>
    </row>
    <row r="93" spans="2:15">
      <c r="B93" s="151">
        <v>45800</v>
      </c>
      <c r="D93" s="152">
        <v>157.28</v>
      </c>
      <c r="E93" s="152">
        <v>39.020000000000003</v>
      </c>
      <c r="F93" s="152">
        <v>40.76</v>
      </c>
      <c r="G93" s="152">
        <v>74.459999999999994</v>
      </c>
      <c r="H93" s="152">
        <v>70.81</v>
      </c>
      <c r="I93" s="152">
        <v>74.62</v>
      </c>
      <c r="J93" s="152">
        <v>78.5</v>
      </c>
      <c r="K93" s="152">
        <v>47.02</v>
      </c>
      <c r="L93" s="152">
        <v>57.2</v>
      </c>
      <c r="M93" s="152">
        <v>52.44</v>
      </c>
      <c r="N93" s="152">
        <v>38.86</v>
      </c>
      <c r="O93" s="152">
        <v>143.61000000000001</v>
      </c>
    </row>
    <row r="94" spans="2:15">
      <c r="B94" s="151">
        <v>45804</v>
      </c>
      <c r="D94" s="152">
        <v>156.49</v>
      </c>
      <c r="E94" s="152">
        <v>39.28</v>
      </c>
      <c r="F94" s="152">
        <v>41.41</v>
      </c>
      <c r="G94" s="152">
        <v>75.209999999999994</v>
      </c>
      <c r="H94" s="152">
        <v>72.400000000000006</v>
      </c>
      <c r="I94" s="152">
        <v>75.400000000000006</v>
      </c>
      <c r="J94" s="152">
        <v>78.89</v>
      </c>
      <c r="K94" s="152">
        <v>47.05</v>
      </c>
      <c r="L94" s="152">
        <v>57.87</v>
      </c>
      <c r="M94" s="152">
        <v>52.82</v>
      </c>
      <c r="N94" s="152">
        <v>38.83</v>
      </c>
      <c r="O94" s="152">
        <v>143.13999999999999</v>
      </c>
    </row>
    <row r="95" spans="2:15">
      <c r="B95" s="151">
        <v>45805</v>
      </c>
      <c r="D95" s="152">
        <v>153.72</v>
      </c>
      <c r="E95" s="152">
        <v>38.75</v>
      </c>
      <c r="F95" s="152">
        <v>40.96</v>
      </c>
      <c r="G95" s="152">
        <v>73.540000000000006</v>
      </c>
      <c r="H95" s="152">
        <v>71</v>
      </c>
      <c r="I95" s="152">
        <v>73.739999999999995</v>
      </c>
      <c r="J95" s="152">
        <v>77.98</v>
      </c>
      <c r="K95" s="152">
        <v>46.43</v>
      </c>
      <c r="L95" s="152">
        <v>57.44</v>
      </c>
      <c r="M95" s="152">
        <v>52.13</v>
      </c>
      <c r="N95" s="152">
        <v>38.119999999999997</v>
      </c>
      <c r="O95" s="152">
        <v>140.87</v>
      </c>
    </row>
    <row r="96" spans="2:15">
      <c r="B96" s="151">
        <v>45806</v>
      </c>
      <c r="D96" s="152">
        <v>154.34</v>
      </c>
      <c r="E96" s="152">
        <v>38.99</v>
      </c>
      <c r="F96" s="152">
        <v>40.9</v>
      </c>
      <c r="G96" s="152">
        <v>74.33</v>
      </c>
      <c r="H96" s="152">
        <v>71.900000000000006</v>
      </c>
      <c r="I96" s="152">
        <v>74.790000000000006</v>
      </c>
      <c r="J96" s="152">
        <v>78.7</v>
      </c>
      <c r="K96" s="152">
        <v>46.87</v>
      </c>
      <c r="L96" s="152">
        <v>57.5</v>
      </c>
      <c r="M96" s="152">
        <v>52.54</v>
      </c>
      <c r="N96" s="152">
        <v>38.409999999999997</v>
      </c>
      <c r="O96" s="152">
        <v>141.54</v>
      </c>
    </row>
    <row r="97" spans="2:15">
      <c r="B97" s="151">
        <v>45807</v>
      </c>
      <c r="D97" s="152">
        <v>154.68</v>
      </c>
      <c r="E97" s="152">
        <v>39.54</v>
      </c>
      <c r="F97" s="152">
        <v>40.97</v>
      </c>
      <c r="G97" s="152">
        <v>74.760000000000005</v>
      </c>
      <c r="H97" s="152">
        <v>71.83</v>
      </c>
      <c r="I97" s="152">
        <v>75.28</v>
      </c>
      <c r="J97" s="152">
        <v>78.87</v>
      </c>
      <c r="K97" s="152">
        <v>47.25</v>
      </c>
      <c r="L97" s="152">
        <v>57.95</v>
      </c>
      <c r="M97" s="152">
        <v>52.48</v>
      </c>
      <c r="N97" s="152">
        <v>38.53</v>
      </c>
      <c r="O97" s="152">
        <v>142.97</v>
      </c>
    </row>
    <row r="98" spans="2:15">
      <c r="B98" s="151">
        <v>45810</v>
      </c>
      <c r="D98" s="152">
        <v>154.63999999999999</v>
      </c>
      <c r="E98" s="152">
        <v>39.590000000000003</v>
      </c>
      <c r="F98" s="152">
        <v>40.72</v>
      </c>
      <c r="G98" s="152">
        <v>74.67</v>
      </c>
      <c r="H98" s="152">
        <v>71.64</v>
      </c>
      <c r="I98" s="152">
        <v>74.650000000000006</v>
      </c>
      <c r="J98" s="152">
        <v>78.650000000000006</v>
      </c>
      <c r="K98" s="152">
        <v>46.76</v>
      </c>
      <c r="L98" s="152">
        <v>57.2</v>
      </c>
      <c r="M98" s="152">
        <v>51.84</v>
      </c>
      <c r="N98" s="152">
        <v>38.549999999999997</v>
      </c>
      <c r="O98" s="152">
        <v>142.41999999999999</v>
      </c>
    </row>
    <row r="99" spans="2:15">
      <c r="B99" s="151">
        <v>45811</v>
      </c>
      <c r="D99" s="152">
        <v>154.61000000000001</v>
      </c>
      <c r="E99" s="152">
        <v>39.43</v>
      </c>
      <c r="F99" s="152">
        <v>40.700000000000003</v>
      </c>
      <c r="G99" s="152">
        <v>75.3</v>
      </c>
      <c r="H99" s="152">
        <v>73.680000000000007</v>
      </c>
      <c r="I99" s="152">
        <v>75.209999999999994</v>
      </c>
      <c r="J99" s="152">
        <v>78.44</v>
      </c>
      <c r="K99" s="152">
        <v>46.61</v>
      </c>
      <c r="L99" s="152">
        <v>57.4</v>
      </c>
      <c r="M99" s="152">
        <v>52.64</v>
      </c>
      <c r="N99" s="152">
        <v>38.450000000000003</v>
      </c>
      <c r="O99" s="152">
        <v>141.86000000000001</v>
      </c>
    </row>
    <row r="100" spans="2:15">
      <c r="B100" s="151">
        <v>45812</v>
      </c>
      <c r="D100" s="152">
        <v>152.15</v>
      </c>
      <c r="E100" s="152">
        <v>39.08</v>
      </c>
      <c r="F100" s="152">
        <v>39.76</v>
      </c>
      <c r="G100" s="152">
        <v>73.489999999999995</v>
      </c>
      <c r="H100" s="152">
        <v>71.97</v>
      </c>
      <c r="I100" s="152">
        <v>73.31</v>
      </c>
      <c r="J100" s="152">
        <v>76.7</v>
      </c>
      <c r="K100" s="152">
        <v>45.72</v>
      </c>
      <c r="L100" s="152">
        <v>56.14</v>
      </c>
      <c r="M100" s="152">
        <v>51.69</v>
      </c>
      <c r="N100" s="152">
        <v>37.32</v>
      </c>
      <c r="O100" s="152">
        <v>138.84</v>
      </c>
    </row>
    <row r="101" spans="2:15">
      <c r="B101" s="151">
        <v>45813</v>
      </c>
      <c r="D101" s="152">
        <v>152.35</v>
      </c>
      <c r="E101" s="152">
        <v>38.99</v>
      </c>
      <c r="F101" s="152">
        <v>39.81</v>
      </c>
      <c r="G101" s="152">
        <v>73.41</v>
      </c>
      <c r="H101" s="152">
        <v>71.48</v>
      </c>
      <c r="I101" s="152">
        <v>73.599999999999994</v>
      </c>
      <c r="J101" s="152">
        <v>77.12</v>
      </c>
      <c r="K101" s="152">
        <v>45.85</v>
      </c>
      <c r="L101" s="152">
        <v>56.2</v>
      </c>
      <c r="M101" s="152">
        <v>52</v>
      </c>
      <c r="N101" s="152">
        <v>37.659999999999997</v>
      </c>
      <c r="O101" s="152">
        <v>140.02000000000001</v>
      </c>
    </row>
    <row r="102" spans="2:15">
      <c r="B102" s="151">
        <v>45814</v>
      </c>
      <c r="D102" s="152">
        <v>152.18</v>
      </c>
      <c r="E102" s="152">
        <v>39.28</v>
      </c>
      <c r="F102" s="152">
        <v>39.700000000000003</v>
      </c>
      <c r="G102" s="152">
        <v>73.44</v>
      </c>
      <c r="H102" s="152">
        <v>71.09</v>
      </c>
      <c r="I102" s="152">
        <v>73.63</v>
      </c>
      <c r="J102" s="152">
        <v>76.67</v>
      </c>
      <c r="K102" s="152">
        <v>45.62</v>
      </c>
      <c r="L102" s="152">
        <v>56.06</v>
      </c>
      <c r="M102" s="152">
        <v>51.3</v>
      </c>
      <c r="N102" s="152">
        <v>37.65</v>
      </c>
      <c r="O102" s="152">
        <v>140.05000000000001</v>
      </c>
    </row>
    <row r="103" spans="2:15">
      <c r="B103" s="151">
        <v>45817</v>
      </c>
      <c r="D103" s="152">
        <v>151.97</v>
      </c>
      <c r="E103" s="152">
        <v>39.35</v>
      </c>
      <c r="F103" s="152">
        <v>39.97</v>
      </c>
      <c r="G103" s="152">
        <v>73.61</v>
      </c>
      <c r="H103" s="152">
        <v>71.27</v>
      </c>
      <c r="I103" s="152">
        <v>73.84</v>
      </c>
      <c r="J103" s="152">
        <v>77.5</v>
      </c>
      <c r="K103" s="152">
        <v>46.14</v>
      </c>
      <c r="L103" s="152">
        <v>56.29</v>
      </c>
      <c r="M103" s="152">
        <v>52.57</v>
      </c>
      <c r="N103" s="152">
        <v>37.89</v>
      </c>
      <c r="O103" s="152">
        <v>139.81</v>
      </c>
    </row>
    <row r="104" spans="2:15">
      <c r="B104" s="151">
        <v>45818</v>
      </c>
      <c r="D104" s="152">
        <v>152.97999999999999</v>
      </c>
      <c r="E104" s="152">
        <v>39.590000000000003</v>
      </c>
      <c r="F104" s="152">
        <v>40.39</v>
      </c>
      <c r="G104" s="152">
        <v>74.55</v>
      </c>
      <c r="H104" s="152">
        <v>72.37</v>
      </c>
      <c r="I104" s="152">
        <v>74.55</v>
      </c>
      <c r="J104" s="152">
        <v>78.7</v>
      </c>
      <c r="K104" s="152">
        <v>47.14</v>
      </c>
      <c r="L104" s="152">
        <v>57.42</v>
      </c>
      <c r="M104" s="152">
        <v>54.29</v>
      </c>
      <c r="N104" s="152">
        <v>38.26</v>
      </c>
      <c r="O104" s="152">
        <v>141.27000000000001</v>
      </c>
    </row>
    <row r="105" spans="2:15">
      <c r="B105" s="151">
        <v>45819</v>
      </c>
      <c r="D105" s="152">
        <v>152.47</v>
      </c>
      <c r="E105" s="152">
        <v>39.46</v>
      </c>
      <c r="F105" s="152">
        <v>40.07</v>
      </c>
      <c r="G105" s="152">
        <v>74.05</v>
      </c>
      <c r="H105" s="152">
        <v>71.72</v>
      </c>
      <c r="I105" s="152">
        <v>73.23</v>
      </c>
      <c r="J105" s="152">
        <v>78.27</v>
      </c>
      <c r="K105" s="152">
        <v>46.71</v>
      </c>
      <c r="L105" s="152">
        <v>57.13</v>
      </c>
      <c r="M105" s="152">
        <v>53.54</v>
      </c>
      <c r="N105" s="152">
        <v>38.1</v>
      </c>
      <c r="O105" s="152">
        <v>140.61000000000001</v>
      </c>
    </row>
    <row r="106" spans="2:15">
      <c r="B106" s="151">
        <v>45820</v>
      </c>
      <c r="D106" s="152">
        <v>154.49</v>
      </c>
      <c r="E106" s="152">
        <v>39.909999999999997</v>
      </c>
      <c r="F106" s="152">
        <v>40.28</v>
      </c>
      <c r="G106" s="152">
        <v>73.94</v>
      </c>
      <c r="H106" s="152">
        <v>72.61</v>
      </c>
      <c r="I106" s="152">
        <v>73.3</v>
      </c>
      <c r="J106" s="152">
        <v>78.58</v>
      </c>
      <c r="K106" s="152">
        <v>46.68</v>
      </c>
      <c r="L106" s="152">
        <v>57.07</v>
      </c>
      <c r="M106" s="152">
        <v>53.47</v>
      </c>
      <c r="N106" s="152">
        <v>38.36</v>
      </c>
      <c r="O106" s="152">
        <v>141.32</v>
      </c>
    </row>
    <row r="107" spans="2:15">
      <c r="B107" s="151">
        <v>45821</v>
      </c>
      <c r="D107" s="152">
        <v>152.99</v>
      </c>
      <c r="E107" s="152">
        <v>39.520000000000003</v>
      </c>
      <c r="F107" s="152">
        <v>39.74</v>
      </c>
      <c r="G107" s="152">
        <v>72.599999999999994</v>
      </c>
      <c r="H107" s="152">
        <v>71.62</v>
      </c>
      <c r="I107" s="152">
        <v>72.260000000000005</v>
      </c>
      <c r="J107" s="152">
        <v>78.14</v>
      </c>
      <c r="K107" s="152">
        <v>46.33</v>
      </c>
      <c r="L107" s="152">
        <v>56.58</v>
      </c>
      <c r="M107" s="152">
        <v>52.98</v>
      </c>
      <c r="N107" s="152">
        <v>38.049999999999997</v>
      </c>
      <c r="O107" s="152">
        <v>141.44</v>
      </c>
    </row>
    <row r="108" spans="2:15">
      <c r="B108" s="151">
        <v>45824</v>
      </c>
      <c r="D108" s="152">
        <v>152.04</v>
      </c>
      <c r="E108" s="152">
        <v>39.36</v>
      </c>
      <c r="F108" s="152">
        <v>39.75</v>
      </c>
      <c r="G108" s="152">
        <v>71.75</v>
      </c>
      <c r="H108" s="152">
        <v>72.33</v>
      </c>
      <c r="I108" s="152">
        <v>72.040000000000006</v>
      </c>
      <c r="J108" s="152">
        <v>77.209999999999994</v>
      </c>
      <c r="K108" s="152">
        <v>46.04</v>
      </c>
      <c r="L108" s="152">
        <v>55.67</v>
      </c>
      <c r="M108" s="152">
        <v>52.21</v>
      </c>
      <c r="N108" s="152">
        <v>37.380000000000003</v>
      </c>
      <c r="O108" s="152">
        <v>140.47</v>
      </c>
    </row>
    <row r="109" spans="2:15">
      <c r="B109" s="151">
        <v>45825</v>
      </c>
      <c r="D109" s="152">
        <v>152.30000000000001</v>
      </c>
      <c r="E109" s="152">
        <v>39.28</v>
      </c>
      <c r="F109" s="152">
        <v>39.9</v>
      </c>
      <c r="G109" s="152">
        <v>71.790000000000006</v>
      </c>
      <c r="H109" s="152">
        <v>73.77</v>
      </c>
      <c r="I109" s="152">
        <v>72.22</v>
      </c>
      <c r="J109" s="152">
        <v>77.510000000000005</v>
      </c>
      <c r="K109" s="152">
        <v>45.89</v>
      </c>
      <c r="L109" s="152">
        <v>55.59</v>
      </c>
      <c r="M109" s="152">
        <v>52.1</v>
      </c>
      <c r="N109" s="152">
        <v>37.06</v>
      </c>
      <c r="O109" s="152">
        <v>140.91999999999999</v>
      </c>
    </row>
    <row r="110" spans="2:15">
      <c r="B110" s="151">
        <v>45826</v>
      </c>
      <c r="D110" s="152">
        <v>152.38999999999999</v>
      </c>
      <c r="E110" s="152">
        <v>39.28</v>
      </c>
      <c r="F110" s="152">
        <v>39.71</v>
      </c>
      <c r="G110" s="152">
        <v>71.75</v>
      </c>
      <c r="H110" s="152">
        <v>73.930000000000007</v>
      </c>
      <c r="I110" s="152">
        <v>72.41</v>
      </c>
      <c r="J110" s="152">
        <v>77.95</v>
      </c>
      <c r="K110" s="152">
        <v>46.08</v>
      </c>
      <c r="L110" s="152">
        <v>56.17</v>
      </c>
      <c r="M110" s="152">
        <v>52.81</v>
      </c>
      <c r="N110" s="152">
        <v>37.39</v>
      </c>
      <c r="O110" s="152">
        <v>141.1</v>
      </c>
    </row>
    <row r="111" spans="2:15">
      <c r="B111" s="151">
        <v>45828</v>
      </c>
      <c r="D111" s="152">
        <v>153.56</v>
      </c>
      <c r="E111" s="152">
        <v>39.520000000000003</v>
      </c>
      <c r="F111" s="152">
        <v>39.619999999999997</v>
      </c>
      <c r="G111" s="152">
        <v>72.08</v>
      </c>
      <c r="H111" s="152">
        <v>73.86</v>
      </c>
      <c r="I111" s="152">
        <v>72.87</v>
      </c>
      <c r="J111" s="152">
        <v>77.760000000000005</v>
      </c>
      <c r="K111" s="152">
        <v>46.45</v>
      </c>
      <c r="L111" s="152">
        <v>56.1</v>
      </c>
      <c r="M111" s="152">
        <v>52.28</v>
      </c>
      <c r="N111" s="152">
        <v>37.340000000000003</v>
      </c>
      <c r="O111" s="152">
        <v>141.25</v>
      </c>
    </row>
    <row r="112" spans="2:15">
      <c r="B112" s="151">
        <v>45831</v>
      </c>
      <c r="D112" s="152">
        <v>156.37</v>
      </c>
      <c r="E112" s="152">
        <v>40.51</v>
      </c>
      <c r="F112" s="152">
        <v>40.630000000000003</v>
      </c>
      <c r="G112" s="152">
        <v>73.650000000000006</v>
      </c>
      <c r="H112" s="152">
        <v>75.12</v>
      </c>
      <c r="I112" s="152">
        <v>74.48</v>
      </c>
      <c r="J112" s="152">
        <v>80.08</v>
      </c>
      <c r="K112" s="152">
        <v>47.48</v>
      </c>
      <c r="L112" s="152">
        <v>57.49</v>
      </c>
      <c r="M112" s="152">
        <v>53.95</v>
      </c>
      <c r="N112" s="152">
        <v>38.01</v>
      </c>
      <c r="O112" s="152">
        <v>143.99</v>
      </c>
    </row>
    <row r="113" spans="2:15">
      <c r="B113" s="151">
        <v>45832</v>
      </c>
      <c r="D113" s="152">
        <v>156.44</v>
      </c>
      <c r="E113" s="152">
        <v>40.520000000000003</v>
      </c>
      <c r="F113" s="152">
        <v>41.17</v>
      </c>
      <c r="G113" s="152">
        <v>73.64</v>
      </c>
      <c r="H113" s="152">
        <v>75.11</v>
      </c>
      <c r="I113" s="152">
        <v>74.5</v>
      </c>
      <c r="J113" s="152">
        <v>78.95</v>
      </c>
      <c r="K113" s="152">
        <v>46.63</v>
      </c>
      <c r="L113" s="152">
        <v>56.81</v>
      </c>
      <c r="M113" s="152">
        <v>52.9</v>
      </c>
      <c r="N113" s="152">
        <v>37.86</v>
      </c>
      <c r="O113" s="152">
        <v>142.18</v>
      </c>
    </row>
    <row r="114" spans="2:15">
      <c r="B114" s="151">
        <v>45833</v>
      </c>
      <c r="D114" s="152">
        <v>152.72999999999999</v>
      </c>
      <c r="E114" s="152">
        <v>39.729999999999997</v>
      </c>
      <c r="F114" s="152">
        <v>39.64</v>
      </c>
      <c r="G114" s="152">
        <v>71.92</v>
      </c>
      <c r="H114" s="152">
        <v>73.8</v>
      </c>
      <c r="I114" s="152">
        <v>72.930000000000007</v>
      </c>
      <c r="J114" s="152">
        <v>77.22</v>
      </c>
      <c r="K114" s="152">
        <v>45.64</v>
      </c>
      <c r="L114" s="152">
        <v>54.58</v>
      </c>
      <c r="M114" s="152">
        <v>52</v>
      </c>
      <c r="N114" s="152">
        <v>37.090000000000003</v>
      </c>
      <c r="O114" s="152">
        <v>140.05000000000001</v>
      </c>
    </row>
    <row r="115" spans="2:15">
      <c r="B115" s="151">
        <v>45834</v>
      </c>
      <c r="D115" s="152">
        <v>152.91999999999999</v>
      </c>
      <c r="E115" s="152">
        <v>39.61</v>
      </c>
      <c r="F115" s="152">
        <v>39.89</v>
      </c>
      <c r="G115" s="152">
        <v>72.14</v>
      </c>
      <c r="H115" s="152">
        <v>74.400000000000006</v>
      </c>
      <c r="I115" s="152">
        <v>73.680000000000007</v>
      </c>
      <c r="J115" s="152">
        <v>76.91</v>
      </c>
      <c r="K115" s="152">
        <v>45.36</v>
      </c>
      <c r="L115" s="152">
        <v>54.53</v>
      </c>
      <c r="M115" s="152">
        <v>51.64</v>
      </c>
      <c r="N115" s="152">
        <v>36.97</v>
      </c>
      <c r="O115" s="152">
        <v>138.41999999999999</v>
      </c>
    </row>
    <row r="116" spans="2:15">
      <c r="B116" s="151">
        <v>45835</v>
      </c>
      <c r="D116" s="152">
        <v>152.49</v>
      </c>
      <c r="E116" s="152">
        <v>39.97</v>
      </c>
      <c r="F116" s="152">
        <v>39.78</v>
      </c>
      <c r="G116" s="152">
        <v>71.59</v>
      </c>
      <c r="H116" s="152">
        <v>74.150000000000006</v>
      </c>
      <c r="I116" s="152">
        <v>72.89</v>
      </c>
      <c r="J116" s="152">
        <v>76.41</v>
      </c>
      <c r="K116" s="152">
        <v>45.47</v>
      </c>
      <c r="L116" s="152">
        <v>54.51</v>
      </c>
      <c r="M116" s="152">
        <v>51.83</v>
      </c>
      <c r="N116" s="152">
        <v>36.92</v>
      </c>
      <c r="O116" s="152">
        <v>137.91999999999999</v>
      </c>
    </row>
    <row r="117" spans="2:15">
      <c r="B117" s="151">
        <v>45838</v>
      </c>
      <c r="D117" s="152">
        <v>154.11000000000001</v>
      </c>
      <c r="E117" s="152">
        <v>40.340000000000003</v>
      </c>
      <c r="F117" s="152">
        <v>39.72</v>
      </c>
      <c r="G117" s="152">
        <v>71.86</v>
      </c>
      <c r="H117" s="152">
        <v>74.39</v>
      </c>
      <c r="I117" s="152">
        <v>72.989999999999995</v>
      </c>
      <c r="J117" s="152">
        <v>76.66</v>
      </c>
      <c r="K117" s="152">
        <v>45.48</v>
      </c>
      <c r="L117" s="152">
        <v>54.18</v>
      </c>
      <c r="M117" s="152">
        <v>51.97</v>
      </c>
      <c r="N117" s="152">
        <v>37.14</v>
      </c>
      <c r="O117" s="152">
        <v>139.11000000000001</v>
      </c>
    </row>
    <row r="118" spans="2:15">
      <c r="B118" s="151">
        <v>45839</v>
      </c>
      <c r="D118" s="152">
        <v>153.65</v>
      </c>
      <c r="E118" s="152">
        <v>40.06</v>
      </c>
      <c r="F118" s="152">
        <v>40.6</v>
      </c>
      <c r="G118" s="152">
        <v>72.75</v>
      </c>
      <c r="H118" s="152">
        <v>75.22</v>
      </c>
      <c r="I118" s="152">
        <v>73.569999999999993</v>
      </c>
      <c r="J118" s="152">
        <v>77.989999999999995</v>
      </c>
      <c r="K118" s="152">
        <v>46.49</v>
      </c>
      <c r="L118" s="152">
        <v>56.15</v>
      </c>
      <c r="M118" s="152">
        <v>53.36</v>
      </c>
      <c r="N118" s="152">
        <v>37.68</v>
      </c>
      <c r="O118" s="152">
        <v>142.56</v>
      </c>
    </row>
    <row r="119" spans="2:15">
      <c r="B119" s="151">
        <v>45840</v>
      </c>
      <c r="D119" s="152">
        <v>151.51</v>
      </c>
      <c r="E119" s="152">
        <v>39.409999999999997</v>
      </c>
      <c r="F119" s="152">
        <v>40.74</v>
      </c>
      <c r="G119" s="152">
        <v>72.31</v>
      </c>
      <c r="H119" s="152">
        <v>73.75</v>
      </c>
      <c r="I119" s="152">
        <v>73.41</v>
      </c>
      <c r="J119" s="152">
        <v>77.39</v>
      </c>
      <c r="K119" s="152">
        <v>46.24</v>
      </c>
      <c r="L119" s="152">
        <v>55.89</v>
      </c>
      <c r="M119" s="152">
        <v>53.14</v>
      </c>
      <c r="N119" s="152">
        <v>37.11</v>
      </c>
      <c r="O119" s="152">
        <v>140.31</v>
      </c>
    </row>
    <row r="120" spans="2:15">
      <c r="B120" s="151">
        <v>45841</v>
      </c>
      <c r="D120" s="152">
        <v>152.28</v>
      </c>
      <c r="E120" s="152">
        <v>39.56</v>
      </c>
      <c r="F120" s="152">
        <v>41.28</v>
      </c>
      <c r="G120" s="152">
        <v>72.95</v>
      </c>
      <c r="H120" s="152">
        <v>73.900000000000006</v>
      </c>
      <c r="I120" s="152">
        <v>74.06</v>
      </c>
      <c r="J120" s="152">
        <v>77.16</v>
      </c>
      <c r="K120" s="152">
        <v>45.81</v>
      </c>
      <c r="L120" s="152">
        <v>55.57</v>
      </c>
      <c r="M120" s="152">
        <v>52.94</v>
      </c>
      <c r="N120" s="152">
        <v>36.78</v>
      </c>
      <c r="O120" s="152">
        <v>140.05000000000001</v>
      </c>
    </row>
    <row r="121" spans="2:15">
      <c r="B121" s="151">
        <v>45845</v>
      </c>
      <c r="D121" s="152">
        <v>152.79</v>
      </c>
      <c r="E121" s="152">
        <v>39.630000000000003</v>
      </c>
      <c r="F121" s="152">
        <v>41.12</v>
      </c>
      <c r="G121" s="152">
        <v>72.709999999999994</v>
      </c>
      <c r="H121" s="152">
        <v>72.88</v>
      </c>
      <c r="I121" s="152">
        <v>73.98</v>
      </c>
      <c r="J121" s="152">
        <v>76.47</v>
      </c>
      <c r="K121" s="152">
        <v>45.54</v>
      </c>
      <c r="L121" s="152">
        <v>54.88</v>
      </c>
      <c r="M121" s="152">
        <v>52.35</v>
      </c>
      <c r="N121" s="152">
        <v>36.89</v>
      </c>
      <c r="O121" s="152">
        <v>139.96</v>
      </c>
    </row>
    <row r="122" spans="2:15">
      <c r="B122" s="151">
        <v>45846</v>
      </c>
      <c r="D122" s="152">
        <v>151.99</v>
      </c>
      <c r="E122" s="152">
        <v>39</v>
      </c>
      <c r="F122" s="152">
        <v>41.03</v>
      </c>
      <c r="G122" s="152">
        <v>72.16</v>
      </c>
      <c r="H122" s="152">
        <v>74.709999999999994</v>
      </c>
      <c r="I122" s="152">
        <v>73.95</v>
      </c>
      <c r="J122" s="152">
        <v>76.09</v>
      </c>
      <c r="K122" s="152">
        <v>45.45</v>
      </c>
      <c r="L122" s="152">
        <v>54.81</v>
      </c>
      <c r="M122" s="152">
        <v>51.82</v>
      </c>
      <c r="N122" s="152">
        <v>37.090000000000003</v>
      </c>
      <c r="O122" s="152">
        <v>141.02000000000001</v>
      </c>
    </row>
    <row r="123" spans="2:15">
      <c r="B123" s="151">
        <v>45847</v>
      </c>
      <c r="D123" s="152">
        <v>153.1</v>
      </c>
      <c r="E123" s="152">
        <v>39.340000000000003</v>
      </c>
      <c r="F123" s="152">
        <v>41.45</v>
      </c>
      <c r="G123" s="152">
        <v>73.14</v>
      </c>
      <c r="H123" s="152">
        <v>76.12</v>
      </c>
      <c r="I123" s="152">
        <v>74.010000000000005</v>
      </c>
      <c r="J123" s="152">
        <v>77.650000000000006</v>
      </c>
      <c r="K123" s="152">
        <v>46.27</v>
      </c>
      <c r="L123" s="152">
        <v>55.59</v>
      </c>
      <c r="M123" s="152">
        <v>51.4</v>
      </c>
      <c r="N123" s="152">
        <v>37.35</v>
      </c>
      <c r="O123" s="152">
        <v>141.80000000000001</v>
      </c>
    </row>
    <row r="124" spans="2:15">
      <c r="B124" s="151">
        <v>45848</v>
      </c>
      <c r="D124" s="152">
        <v>154.37</v>
      </c>
      <c r="E124" s="152">
        <v>39.6</v>
      </c>
      <c r="F124" s="152">
        <v>41.8</v>
      </c>
      <c r="G124" s="152">
        <v>73.680000000000007</v>
      </c>
      <c r="H124" s="152">
        <v>76.53</v>
      </c>
      <c r="I124" s="152">
        <v>74.56</v>
      </c>
      <c r="J124" s="152">
        <v>77.11</v>
      </c>
      <c r="K124" s="152">
        <v>46.29</v>
      </c>
      <c r="L124" s="152">
        <v>55.68</v>
      </c>
      <c r="M124" s="152">
        <v>51.53</v>
      </c>
      <c r="N124" s="152">
        <v>37.54</v>
      </c>
      <c r="O124" s="152">
        <v>142.68</v>
      </c>
    </row>
    <row r="125" spans="2:15">
      <c r="B125" s="151">
        <v>45849</v>
      </c>
      <c r="D125" s="152">
        <v>154.19</v>
      </c>
      <c r="E125" s="152">
        <v>39.57</v>
      </c>
      <c r="F125" s="152">
        <v>41.49</v>
      </c>
      <c r="G125" s="152">
        <v>73.12</v>
      </c>
      <c r="H125" s="152">
        <v>77.040000000000006</v>
      </c>
      <c r="I125" s="152">
        <v>74.44</v>
      </c>
      <c r="J125" s="152">
        <v>75.650000000000006</v>
      </c>
      <c r="K125" s="152">
        <v>45.9</v>
      </c>
      <c r="L125" s="152">
        <v>54.67</v>
      </c>
      <c r="M125" s="152">
        <v>50.94</v>
      </c>
      <c r="N125" s="152">
        <v>37.33</v>
      </c>
      <c r="O125" s="152">
        <v>142.29</v>
      </c>
    </row>
    <row r="126" spans="2:15">
      <c r="B126" s="151">
        <v>45852</v>
      </c>
      <c r="D126" s="152">
        <v>155.4</v>
      </c>
      <c r="E126" s="152">
        <v>39.950000000000003</v>
      </c>
      <c r="F126" s="152">
        <v>42.13</v>
      </c>
      <c r="G126" s="152">
        <v>74.02</v>
      </c>
      <c r="H126" s="152">
        <v>77.58</v>
      </c>
      <c r="I126" s="152">
        <v>75.59</v>
      </c>
      <c r="J126" s="152">
        <v>76.760000000000005</v>
      </c>
      <c r="K126" s="152">
        <v>46.74</v>
      </c>
      <c r="L126" s="152">
        <v>55.7</v>
      </c>
      <c r="M126" s="152">
        <v>52.05</v>
      </c>
      <c r="N126" s="152">
        <v>37.85</v>
      </c>
      <c r="O126" s="152">
        <v>143.35</v>
      </c>
    </row>
    <row r="127" spans="2:15">
      <c r="B127" s="151">
        <v>45853</v>
      </c>
      <c r="D127" s="152">
        <v>154.1</v>
      </c>
      <c r="E127" s="152">
        <v>39.869999999999997</v>
      </c>
      <c r="F127" s="152">
        <v>41.64</v>
      </c>
      <c r="G127" s="152">
        <v>72.8</v>
      </c>
      <c r="H127" s="152">
        <v>76.680000000000007</v>
      </c>
      <c r="I127" s="152">
        <v>75.760000000000005</v>
      </c>
      <c r="J127" s="152">
        <v>74.75</v>
      </c>
      <c r="K127" s="152">
        <v>45.49</v>
      </c>
      <c r="L127" s="152">
        <v>53.38</v>
      </c>
      <c r="M127" s="152">
        <v>50.16</v>
      </c>
      <c r="N127" s="152">
        <v>37.47</v>
      </c>
      <c r="O127" s="152">
        <v>140.83000000000001</v>
      </c>
    </row>
    <row r="128" spans="2:15">
      <c r="B128" s="151">
        <v>45854</v>
      </c>
      <c r="D128" s="152">
        <v>154.83000000000001</v>
      </c>
      <c r="E128" s="152">
        <v>40.14</v>
      </c>
      <c r="F128" s="152">
        <v>42</v>
      </c>
      <c r="G128" s="152">
        <v>72.98</v>
      </c>
      <c r="H128" s="152">
        <v>77</v>
      </c>
      <c r="I128" s="152">
        <v>75.930000000000007</v>
      </c>
      <c r="J128" s="152">
        <v>75.86</v>
      </c>
      <c r="K128" s="152">
        <v>45.67</v>
      </c>
      <c r="L128" s="152">
        <v>53.85</v>
      </c>
      <c r="M128" s="152">
        <v>50.27</v>
      </c>
      <c r="N128" s="152">
        <v>37.25</v>
      </c>
      <c r="O128" s="152">
        <v>141.72</v>
      </c>
    </row>
    <row r="129" spans="1:15">
      <c r="B129" s="151">
        <v>45855</v>
      </c>
      <c r="D129" s="152">
        <v>155.27000000000001</v>
      </c>
      <c r="E129" s="152">
        <v>40.22</v>
      </c>
      <c r="F129" s="152">
        <v>41.77</v>
      </c>
      <c r="G129" s="152">
        <v>73.14</v>
      </c>
      <c r="H129" s="152">
        <v>76.97</v>
      </c>
      <c r="I129" s="152">
        <v>75.41</v>
      </c>
      <c r="J129" s="152">
        <v>75.510000000000005</v>
      </c>
      <c r="K129" s="152">
        <v>45.34</v>
      </c>
      <c r="L129" s="152">
        <v>53.84</v>
      </c>
      <c r="M129" s="152">
        <v>50.5</v>
      </c>
      <c r="N129" s="152">
        <v>37.29</v>
      </c>
      <c r="O129" s="152">
        <v>142.21</v>
      </c>
    </row>
    <row r="130" spans="1:15">
      <c r="B130" s="151">
        <v>45856</v>
      </c>
      <c r="D130" s="152">
        <v>156.66</v>
      </c>
      <c r="E130" s="152">
        <v>40.9</v>
      </c>
      <c r="F130" s="152">
        <v>41.53</v>
      </c>
      <c r="G130" s="152">
        <v>73.45</v>
      </c>
      <c r="H130" s="152">
        <v>77.98</v>
      </c>
      <c r="I130" s="152">
        <v>75.319999999999993</v>
      </c>
      <c r="J130" s="152">
        <v>75.680000000000007</v>
      </c>
      <c r="K130" s="152">
        <v>45.1</v>
      </c>
      <c r="L130" s="152">
        <v>54.23</v>
      </c>
      <c r="M130" s="152">
        <v>50.24</v>
      </c>
      <c r="N130" s="152">
        <v>37.4</v>
      </c>
      <c r="O130" s="152">
        <v>142.91</v>
      </c>
    </row>
    <row r="131" spans="1:15">
      <c r="B131" s="151">
        <v>45859</v>
      </c>
      <c r="D131" s="152">
        <v>158.22</v>
      </c>
      <c r="E131" s="152">
        <v>41.72</v>
      </c>
      <c r="F131" s="152">
        <v>42.21</v>
      </c>
      <c r="G131" s="152">
        <v>74.459999999999994</v>
      </c>
      <c r="H131" s="152">
        <v>78.790000000000006</v>
      </c>
      <c r="I131" s="152">
        <v>76.760000000000005</v>
      </c>
      <c r="J131" s="152">
        <v>75.290000000000006</v>
      </c>
      <c r="K131" s="152">
        <v>45.3</v>
      </c>
      <c r="L131" s="152">
        <v>54.28</v>
      </c>
      <c r="M131" s="152">
        <v>50.78</v>
      </c>
      <c r="N131" s="152">
        <v>37.47</v>
      </c>
      <c r="O131" s="152">
        <v>142.84</v>
      </c>
    </row>
    <row r="132" spans="1:15">
      <c r="B132" s="151">
        <v>45860</v>
      </c>
      <c r="D132" s="152">
        <v>158.78</v>
      </c>
      <c r="E132" s="152">
        <v>42.09</v>
      </c>
      <c r="F132" s="152">
        <v>42.36</v>
      </c>
      <c r="G132" s="152">
        <v>74.650000000000006</v>
      </c>
      <c r="H132" s="152">
        <v>79.5</v>
      </c>
      <c r="I132" s="152">
        <v>77.58</v>
      </c>
      <c r="J132" s="152">
        <v>75.66</v>
      </c>
      <c r="K132" s="152">
        <v>45.6</v>
      </c>
      <c r="L132" s="152">
        <v>54.4</v>
      </c>
      <c r="M132" s="152">
        <v>50.96</v>
      </c>
      <c r="N132" s="152">
        <v>38.020000000000003</v>
      </c>
      <c r="O132" s="152">
        <v>144.91</v>
      </c>
    </row>
    <row r="133" spans="1:15">
      <c r="B133" s="151">
        <v>45861</v>
      </c>
      <c r="D133" s="152">
        <v>157.09</v>
      </c>
      <c r="E133" s="152">
        <v>41.69</v>
      </c>
      <c r="F133" s="152">
        <v>41.4</v>
      </c>
      <c r="G133" s="152">
        <v>73.66</v>
      </c>
      <c r="H133" s="152">
        <v>78.81</v>
      </c>
      <c r="I133" s="152">
        <v>76.569999999999993</v>
      </c>
      <c r="J133" s="152">
        <v>74.56</v>
      </c>
      <c r="K133" s="152">
        <v>45.13</v>
      </c>
      <c r="L133" s="152">
        <v>53.9</v>
      </c>
      <c r="M133" s="152">
        <v>50.41</v>
      </c>
      <c r="N133" s="152">
        <v>37.700000000000003</v>
      </c>
      <c r="O133" s="152">
        <v>141.88</v>
      </c>
    </row>
    <row r="134" spans="1:15">
      <c r="B134" s="151">
        <v>45862</v>
      </c>
      <c r="D134" s="152">
        <v>157.71</v>
      </c>
      <c r="E134" s="152">
        <v>41.9</v>
      </c>
      <c r="F134" s="152">
        <v>40.81</v>
      </c>
      <c r="G134" s="152">
        <v>73.02</v>
      </c>
      <c r="H134" s="152">
        <v>78.37</v>
      </c>
      <c r="I134" s="152">
        <v>76.73</v>
      </c>
      <c r="J134" s="152">
        <v>73.72</v>
      </c>
      <c r="K134" s="152">
        <v>45.05</v>
      </c>
      <c r="L134" s="152">
        <v>52.55</v>
      </c>
      <c r="M134" s="152">
        <v>49.31</v>
      </c>
      <c r="N134" s="152">
        <v>37.17</v>
      </c>
      <c r="O134" s="152">
        <v>140.51</v>
      </c>
    </row>
    <row r="135" spans="1:15">
      <c r="B135" s="151">
        <v>45863</v>
      </c>
      <c r="D135" s="152">
        <v>156.84</v>
      </c>
      <c r="E135" s="152">
        <v>42.18</v>
      </c>
      <c r="F135" s="152">
        <v>40.86</v>
      </c>
      <c r="G135" s="152">
        <v>72.930000000000007</v>
      </c>
      <c r="H135" s="152">
        <v>78.42</v>
      </c>
      <c r="I135" s="152">
        <v>76.41</v>
      </c>
      <c r="J135" s="152">
        <v>72.92</v>
      </c>
      <c r="K135" s="152">
        <v>44.87</v>
      </c>
      <c r="L135" s="152">
        <v>52.1</v>
      </c>
      <c r="M135" s="152">
        <v>48.61</v>
      </c>
      <c r="N135" s="152">
        <v>37.1</v>
      </c>
      <c r="O135" s="152">
        <v>140.32</v>
      </c>
    </row>
    <row r="136" spans="1:15">
      <c r="B136" s="151">
        <v>45866</v>
      </c>
      <c r="D136" s="152">
        <v>154.68</v>
      </c>
      <c r="E136" s="152">
        <v>41.27</v>
      </c>
      <c r="F136" s="152">
        <v>40.5</v>
      </c>
      <c r="G136" s="152">
        <v>72.180000000000007</v>
      </c>
      <c r="H136" s="152">
        <v>77.73</v>
      </c>
      <c r="I136" s="152">
        <v>75.75</v>
      </c>
      <c r="J136" s="152">
        <v>72.180000000000007</v>
      </c>
      <c r="K136" s="152">
        <v>44.32</v>
      </c>
      <c r="L136" s="152">
        <v>51.52</v>
      </c>
      <c r="M136" s="152">
        <v>47.78</v>
      </c>
      <c r="N136" s="152">
        <v>36.729999999999997</v>
      </c>
      <c r="O136" s="152">
        <v>138.71</v>
      </c>
    </row>
    <row r="137" spans="1:15">
      <c r="B137" s="151">
        <v>45867</v>
      </c>
      <c r="D137" s="152">
        <v>156.11000000000001</v>
      </c>
      <c r="E137" s="152">
        <v>42.18</v>
      </c>
      <c r="F137" s="152">
        <v>40.619999999999997</v>
      </c>
      <c r="G137" s="152">
        <v>72.760000000000005</v>
      </c>
      <c r="H137" s="152">
        <v>78.02</v>
      </c>
      <c r="I137" s="152">
        <v>72.83</v>
      </c>
      <c r="J137" s="152">
        <v>73.260000000000005</v>
      </c>
      <c r="K137" s="152">
        <v>45</v>
      </c>
      <c r="L137" s="152">
        <v>52.25</v>
      </c>
      <c r="M137" s="152">
        <v>48.5</v>
      </c>
      <c r="N137" s="152">
        <v>37.200000000000003</v>
      </c>
      <c r="O137" s="152">
        <v>140.94999999999999</v>
      </c>
    </row>
    <row r="138" spans="1:15">
      <c r="B138" s="151">
        <v>45868</v>
      </c>
      <c r="D138" s="152">
        <v>156.19999999999999</v>
      </c>
      <c r="E138" s="152">
        <v>42.47</v>
      </c>
      <c r="F138" s="152">
        <v>40.6</v>
      </c>
      <c r="G138" s="152">
        <v>72.95</v>
      </c>
      <c r="H138" s="152">
        <v>78.25</v>
      </c>
      <c r="I138" s="152">
        <v>74.02</v>
      </c>
      <c r="J138" s="152">
        <v>73.510000000000005</v>
      </c>
      <c r="K138" s="152">
        <v>44.89</v>
      </c>
      <c r="L138" s="152">
        <v>51.96</v>
      </c>
      <c r="M138" s="152">
        <v>48.72</v>
      </c>
      <c r="N138" s="152">
        <v>36.92</v>
      </c>
      <c r="O138" s="152">
        <v>139.65</v>
      </c>
    </row>
    <row r="139" spans="1:15">
      <c r="A139" s="6"/>
      <c r="B139" s="151">
        <v>45869</v>
      </c>
      <c r="D139" s="152">
        <v>155.91999999999999</v>
      </c>
      <c r="E139" s="152">
        <v>42.45</v>
      </c>
      <c r="F139" s="152">
        <v>39.92</v>
      </c>
      <c r="G139" s="152">
        <v>72.7</v>
      </c>
      <c r="H139" s="152">
        <v>78.14</v>
      </c>
      <c r="I139" s="152">
        <v>74.47</v>
      </c>
      <c r="J139" s="152">
        <v>73.59</v>
      </c>
      <c r="K139" s="152">
        <v>45.47</v>
      </c>
      <c r="L139" s="152">
        <v>51.6</v>
      </c>
      <c r="M139" s="152">
        <v>48.29</v>
      </c>
      <c r="N139" s="152">
        <v>36.799999999999997</v>
      </c>
      <c r="O139" s="152">
        <v>140.24</v>
      </c>
    </row>
    <row r="140" spans="1:15">
      <c r="B140" s="151"/>
      <c r="C140" s="145"/>
      <c r="D140" s="152"/>
      <c r="E140" s="152"/>
      <c r="F140" s="152"/>
      <c r="G140" s="152"/>
      <c r="H140" s="152"/>
      <c r="I140" s="153"/>
      <c r="J140" s="152"/>
    </row>
    <row r="141" spans="1:15">
      <c r="B141" s="155" t="s">
        <v>168</v>
      </c>
      <c r="C141" s="145"/>
      <c r="D141" s="150">
        <f>AVERAGE(D118:D139)</f>
        <v>155.0768181818182</v>
      </c>
      <c r="E141" s="150">
        <f t="shared" ref="E141:O141" si="0">AVERAGE(E118:E139)</f>
        <v>40.690909090909088</v>
      </c>
      <c r="F141" s="150">
        <f t="shared" si="0"/>
        <v>41.266363636363643</v>
      </c>
      <c r="G141" s="150">
        <f t="shared" si="0"/>
        <v>73.114545454545464</v>
      </c>
      <c r="H141" s="150">
        <f t="shared" si="0"/>
        <v>76.926818181818192</v>
      </c>
      <c r="I141" s="150">
        <f t="shared" si="0"/>
        <v>75.050454545454542</v>
      </c>
      <c r="J141" s="150">
        <f t="shared" si="0"/>
        <v>75.398181818181811</v>
      </c>
      <c r="K141" s="150">
        <f t="shared" si="0"/>
        <v>45.543636363636367</v>
      </c>
      <c r="L141" s="150">
        <f t="shared" si="0"/>
        <v>54.036363636363632</v>
      </c>
      <c r="M141" s="150">
        <f t="shared" si="0"/>
        <v>50.639090909090896</v>
      </c>
      <c r="N141" s="150">
        <f t="shared" si="0"/>
        <v>37.279090909090911</v>
      </c>
      <c r="O141" s="150">
        <f t="shared" si="0"/>
        <v>141.44090909090909</v>
      </c>
    </row>
    <row r="142" spans="1:15">
      <c r="B142" s="155" t="s">
        <v>169</v>
      </c>
      <c r="C142" s="145"/>
      <c r="D142" s="154">
        <f>AVERAGE(D98:D139)</f>
        <v>154.23500000000001</v>
      </c>
      <c r="E142" s="154">
        <f t="shared" ref="E142:N142" si="1">AVERAGE(E98:E139)</f>
        <v>40.179047619047623</v>
      </c>
      <c r="F142" s="154">
        <f t="shared" si="1"/>
        <v>40.685952380952372</v>
      </c>
      <c r="G142" s="154">
        <f t="shared" si="1"/>
        <v>73.089285714285708</v>
      </c>
      <c r="H142" s="154">
        <f t="shared" si="1"/>
        <v>75.064285714285717</v>
      </c>
      <c r="I142" s="154">
        <f t="shared" si="1"/>
        <v>74.278571428571439</v>
      </c>
      <c r="J142" s="154">
        <f t="shared" si="1"/>
        <v>76.528333333333364</v>
      </c>
      <c r="K142" s="154">
        <f t="shared" si="1"/>
        <v>45.858095238095238</v>
      </c>
      <c r="L142" s="154">
        <f t="shared" si="1"/>
        <v>55.045714285714297</v>
      </c>
      <c r="M142" s="154">
        <f t="shared" si="1"/>
        <v>51.525476190476184</v>
      </c>
      <c r="N142" s="154">
        <f t="shared" si="1"/>
        <v>37.466428571428573</v>
      </c>
      <c r="O142" s="154">
        <f t="shared" ref="O142" si="2">AVERAGE(O98:O139)</f>
        <v>141.0654761904762</v>
      </c>
    </row>
    <row r="143" spans="1:15">
      <c r="B143" s="155" t="s">
        <v>170</v>
      </c>
      <c r="C143" s="145"/>
      <c r="D143" s="150">
        <f t="shared" ref="D143:N143" si="3">AVERAGE(D77:D139)</f>
        <v>155.38587301587299</v>
      </c>
      <c r="E143" s="150">
        <f t="shared" si="3"/>
        <v>39.813809523809503</v>
      </c>
      <c r="F143" s="150">
        <f t="shared" si="3"/>
        <v>41.040317460317468</v>
      </c>
      <c r="G143" s="150">
        <f t="shared" si="3"/>
        <v>74.046031746031744</v>
      </c>
      <c r="H143" s="150">
        <f t="shared" si="3"/>
        <v>73.929365079365084</v>
      </c>
      <c r="I143" s="150">
        <f t="shared" si="3"/>
        <v>74.33269841269842</v>
      </c>
      <c r="J143" s="150">
        <f t="shared" si="3"/>
        <v>77.323492063492083</v>
      </c>
      <c r="K143" s="150">
        <f t="shared" si="3"/>
        <v>46.449682539682541</v>
      </c>
      <c r="L143" s="150">
        <f t="shared" si="3"/>
        <v>56.250793650793668</v>
      </c>
      <c r="M143" s="150">
        <f t="shared" si="3"/>
        <v>52.01761904761905</v>
      </c>
      <c r="N143" s="150">
        <f t="shared" si="3"/>
        <v>38.076825396825384</v>
      </c>
      <c r="O143" s="150">
        <f t="shared" ref="O143" si="4">AVERAGE(O77:O139)</f>
        <v>141.75047619047621</v>
      </c>
    </row>
    <row r="144" spans="1:15">
      <c r="B144" s="155" t="s">
        <v>171</v>
      </c>
      <c r="C144" s="145"/>
      <c r="D144" s="150">
        <f t="shared" ref="D144:N144" si="5">AVERAGE(D16:D139)</f>
        <v>153.07306451612902</v>
      </c>
      <c r="E144" s="150">
        <f t="shared" si="5"/>
        <v>39.505161290322604</v>
      </c>
      <c r="F144" s="150">
        <f t="shared" si="5"/>
        <v>41.375806451612895</v>
      </c>
      <c r="G144" s="150">
        <f t="shared" si="5"/>
        <v>74.150887096774184</v>
      </c>
      <c r="H144" s="150">
        <f t="shared" si="5"/>
        <v>73.936451612903241</v>
      </c>
      <c r="I144" s="150">
        <f t="shared" si="5"/>
        <v>75.035725806451609</v>
      </c>
      <c r="J144" s="150">
        <f t="shared" si="5"/>
        <v>77.19225806451611</v>
      </c>
      <c r="K144" s="150">
        <f t="shared" si="5"/>
        <v>46.883709677419361</v>
      </c>
      <c r="L144" s="150">
        <f t="shared" si="5"/>
        <v>57.33983870967743</v>
      </c>
      <c r="M144" s="150">
        <f t="shared" si="5"/>
        <v>52.648024193548373</v>
      </c>
      <c r="N144" s="150">
        <f t="shared" si="5"/>
        <v>38.236290322580665</v>
      </c>
      <c r="O144" s="150">
        <f t="shared" ref="O144" si="6">AVERAGE(O16:O139)</f>
        <v>140.52459677419358</v>
      </c>
    </row>
    <row r="145" spans="2:10">
      <c r="B145" s="151"/>
      <c r="C145" s="145"/>
      <c r="D145" s="152"/>
      <c r="E145" s="152"/>
      <c r="F145" s="152"/>
      <c r="G145" s="152"/>
      <c r="H145" s="152"/>
      <c r="I145" s="153"/>
      <c r="J145" s="152"/>
    </row>
    <row r="150" spans="2:10">
      <c r="B150" s="151"/>
      <c r="C150" s="145"/>
      <c r="D150" s="152"/>
      <c r="E150" s="152"/>
      <c r="F150" s="152"/>
      <c r="G150" s="152"/>
      <c r="H150" s="152"/>
      <c r="I150" s="153"/>
      <c r="J150" s="152"/>
    </row>
    <row r="151" spans="2:10">
      <c r="B151" s="151"/>
      <c r="C151" s="145"/>
      <c r="D151" s="152"/>
      <c r="E151" s="152"/>
      <c r="F151" s="152"/>
      <c r="G151" s="152"/>
      <c r="H151" s="152"/>
      <c r="I151" s="153"/>
      <c r="J151" s="152"/>
    </row>
    <row r="152" spans="2:10">
      <c r="B152" s="151"/>
      <c r="C152" s="145"/>
      <c r="D152" s="152"/>
      <c r="E152" s="152"/>
      <c r="F152" s="152"/>
      <c r="G152" s="152"/>
      <c r="H152" s="152"/>
      <c r="I152" s="153"/>
      <c r="J152" s="152"/>
    </row>
    <row r="157" spans="2:10">
      <c r="B157" s="151"/>
      <c r="C157" s="145"/>
      <c r="D157" s="150"/>
      <c r="E157" s="150"/>
      <c r="F157" s="150"/>
      <c r="G157" s="150"/>
      <c r="H157" s="150"/>
      <c r="I157" s="150"/>
      <c r="J157" s="150"/>
    </row>
    <row r="158" spans="2:10">
      <c r="B158" s="151"/>
      <c r="C158" s="145"/>
      <c r="D158" s="150"/>
      <c r="E158" s="150"/>
      <c r="F158" s="150"/>
      <c r="G158" s="150"/>
      <c r="H158" s="150"/>
      <c r="I158" s="150"/>
      <c r="J158" s="150"/>
    </row>
    <row r="159" spans="2:10">
      <c r="B159" s="151"/>
      <c r="C159" s="145"/>
      <c r="D159" s="150"/>
      <c r="E159" s="150"/>
      <c r="F159" s="150"/>
      <c r="G159" s="150"/>
      <c r="H159" s="150"/>
      <c r="I159" s="150"/>
      <c r="J159" s="150"/>
    </row>
    <row r="160" spans="2:10">
      <c r="B160" s="149"/>
      <c r="C160" s="145"/>
      <c r="D160" s="150"/>
      <c r="E160" s="150"/>
      <c r="F160" s="150"/>
      <c r="G160" s="150"/>
      <c r="H160" s="150"/>
      <c r="I160" s="150"/>
      <c r="J160" s="150"/>
    </row>
    <row r="163" spans="2:4">
      <c r="B163" t="s">
        <v>142</v>
      </c>
      <c r="D163" t="s">
        <v>143</v>
      </c>
    </row>
  </sheetData>
  <pageMargins left="0.7" right="0.7" top="0.75" bottom="0.75" header="0.3" footer="0.3"/>
  <pageSetup scale="34" fitToWidth="0" orientation="portrait" r:id="rId1"/>
  <ignoredErrors>
    <ignoredError sqref="D143:O143 D141 E141:O141 D142:O14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BDA3-F8FC-144D-9EDA-9B8F9F47CE1B}">
  <sheetPr>
    <pageSetUpPr fitToPage="1"/>
  </sheetPr>
  <dimension ref="A1:Q65"/>
  <sheetViews>
    <sheetView topLeftCell="A2" zoomScale="150" zoomScaleNormal="150" zoomScalePageLayoutView="130" workbookViewId="0">
      <selection activeCell="J21" sqref="J21"/>
    </sheetView>
  </sheetViews>
  <sheetFormatPr defaultColWidth="8.85546875" defaultRowHeight="12.75"/>
  <cols>
    <col min="1" max="1" width="2.7109375" style="57" customWidth="1"/>
    <col min="2" max="2" width="10" style="57" customWidth="1"/>
    <col min="3" max="3" width="16.42578125" style="57" customWidth="1"/>
    <col min="4" max="4" width="12.28515625" style="57" customWidth="1"/>
    <col min="5" max="5" width="9" style="57" customWidth="1"/>
    <col min="6" max="8" width="8.7109375" style="57" bestFit="1" customWidth="1"/>
    <col min="9" max="9" width="1.28515625" style="57" customWidth="1"/>
    <col min="10" max="10" width="8.7109375" style="57" bestFit="1" customWidth="1"/>
    <col min="11" max="11" width="1.42578125" style="57" customWidth="1"/>
    <col min="12" max="16384" width="8.85546875" style="57"/>
  </cols>
  <sheetData>
    <row r="1" spans="1:17" ht="7.5" customHeight="1">
      <c r="J1" s="58"/>
    </row>
    <row r="2" spans="1:17" ht="12" customHeight="1">
      <c r="J2" s="58"/>
    </row>
    <row r="3" spans="1:17">
      <c r="A3" s="59"/>
      <c r="B3" s="60"/>
      <c r="C3" s="60"/>
      <c r="D3" s="60"/>
      <c r="E3" s="60"/>
      <c r="F3" s="61"/>
      <c r="G3" s="61"/>
      <c r="H3" s="61"/>
      <c r="I3" s="61"/>
      <c r="J3" s="61"/>
    </row>
    <row r="4" spans="1:17">
      <c r="B4" s="60"/>
      <c r="C4" s="59" t="s">
        <v>175</v>
      </c>
      <c r="D4" s="60"/>
      <c r="E4" s="60"/>
      <c r="F4" s="61"/>
      <c r="G4" s="61"/>
      <c r="H4" s="61"/>
      <c r="I4" s="61"/>
      <c r="J4" s="61"/>
      <c r="K4" s="60"/>
      <c r="L4" s="60"/>
      <c r="M4" s="60"/>
      <c r="N4" s="60"/>
      <c r="O4" s="60"/>
    </row>
    <row r="5" spans="1:17">
      <c r="B5" s="60"/>
      <c r="C5" s="59" t="s">
        <v>3</v>
      </c>
      <c r="D5" s="60"/>
      <c r="E5" s="60"/>
      <c r="F5" s="61"/>
      <c r="G5" s="61"/>
      <c r="H5" s="61"/>
      <c r="I5" s="61"/>
      <c r="J5" s="61"/>
      <c r="K5" s="60"/>
      <c r="L5" s="60"/>
      <c r="M5" s="60"/>
      <c r="N5" s="60"/>
      <c r="O5" s="60"/>
    </row>
    <row r="6" spans="1:17" ht="9.75" customHeight="1"/>
    <row r="7" spans="1:17">
      <c r="E7" s="132"/>
      <c r="F7" s="132"/>
      <c r="G7" s="132"/>
      <c r="H7" s="132"/>
      <c r="I7" s="132"/>
      <c r="J7" s="132"/>
    </row>
    <row r="8" spans="1:17" ht="12.75" customHeight="1">
      <c r="C8" s="148" t="s">
        <v>141</v>
      </c>
      <c r="E8" s="136" t="s">
        <v>130</v>
      </c>
      <c r="F8" s="137"/>
      <c r="G8" s="137"/>
      <c r="H8" s="138"/>
      <c r="J8" s="77" t="s">
        <v>135</v>
      </c>
      <c r="K8" s="62"/>
      <c r="L8" s="139" t="s">
        <v>27</v>
      </c>
      <c r="M8" s="139"/>
      <c r="N8" s="139"/>
      <c r="O8" s="139"/>
      <c r="P8" s="62"/>
      <c r="Q8" s="62"/>
    </row>
    <row r="9" spans="1:17">
      <c r="B9" s="63"/>
      <c r="E9" s="134" t="s">
        <v>131</v>
      </c>
      <c r="F9" s="134" t="s">
        <v>132</v>
      </c>
      <c r="G9" s="134" t="s">
        <v>133</v>
      </c>
      <c r="H9" s="135" t="s">
        <v>134</v>
      </c>
      <c r="I9" s="64"/>
      <c r="J9" s="135" t="s">
        <v>136</v>
      </c>
      <c r="L9" s="134" t="s">
        <v>131</v>
      </c>
      <c r="M9" s="134" t="s">
        <v>132</v>
      </c>
      <c r="N9" s="134" t="s">
        <v>133</v>
      </c>
      <c r="O9" s="135" t="s">
        <v>134</v>
      </c>
    </row>
    <row r="10" spans="1:17" ht="11.1" customHeight="1">
      <c r="E10" s="133"/>
      <c r="F10" s="125"/>
      <c r="G10" s="125"/>
      <c r="H10" s="64"/>
      <c r="I10" s="64"/>
      <c r="J10" s="64"/>
    </row>
    <row r="11" spans="1:17">
      <c r="B11" s="57">
        <v>1</v>
      </c>
      <c r="C11" s="6" t="s">
        <v>125</v>
      </c>
      <c r="E11" s="140">
        <v>155.0768181818182</v>
      </c>
      <c r="F11" s="140">
        <v>154.23500000000001</v>
      </c>
      <c r="G11" s="140">
        <v>155.38587301587299</v>
      </c>
      <c r="H11" s="140">
        <v>153.07306451612902</v>
      </c>
      <c r="I11" s="65"/>
      <c r="J11" s="140">
        <f>0.87*4</f>
        <v>3.48</v>
      </c>
      <c r="L11" s="117">
        <f>$J11/E11</f>
        <v>2.2440491369379981E-2</v>
      </c>
      <c r="M11" s="117">
        <f>$J11/F11</f>
        <v>2.2562972088047459E-2</v>
      </c>
      <c r="N11" s="117">
        <f t="shared" ref="N11:O11" si="0">$J11/G11</f>
        <v>2.2395858339351808E-2</v>
      </c>
      <c r="O11" s="117">
        <f t="shared" si="0"/>
        <v>2.2734241396423594E-2</v>
      </c>
    </row>
    <row r="12" spans="1:17">
      <c r="B12" s="57">
        <f>B11+1</f>
        <v>2</v>
      </c>
      <c r="C12" s="6" t="s">
        <v>126</v>
      </c>
      <c r="E12" s="140">
        <v>40.690909090909088</v>
      </c>
      <c r="F12" s="140">
        <v>40.179047619047623</v>
      </c>
      <c r="G12" s="140">
        <v>39.813809523809503</v>
      </c>
      <c r="H12" s="140">
        <v>39.505161290322604</v>
      </c>
      <c r="J12" s="141">
        <f>0.28*4</f>
        <v>1.1200000000000001</v>
      </c>
      <c r="L12" s="117">
        <f t="shared" ref="L12:L14" si="1">$J12/E12</f>
        <v>2.7524575513851658E-2</v>
      </c>
      <c r="M12" s="117">
        <f t="shared" ref="M12:M14" si="2">$J12/F12</f>
        <v>2.7875225182516356E-2</v>
      </c>
      <c r="N12" s="117">
        <f t="shared" ref="N12:N14" si="3">$J12/G12</f>
        <v>2.8130942841081717E-2</v>
      </c>
      <c r="O12" s="117">
        <f t="shared" ref="O12:O14" si="4">$J12/H12</f>
        <v>2.835072591576436E-2</v>
      </c>
    </row>
    <row r="13" spans="1:17">
      <c r="B13" s="57">
        <f t="shared" ref="B13:B21" si="5">B12+1</f>
        <v>3</v>
      </c>
      <c r="C13" s="6" t="s">
        <v>127</v>
      </c>
      <c r="E13" s="140">
        <v>41.266363636363643</v>
      </c>
      <c r="F13" s="140">
        <v>40.685952380952372</v>
      </c>
      <c r="G13" s="140">
        <v>41.040317460317468</v>
      </c>
      <c r="H13" s="140">
        <v>41.375806451612895</v>
      </c>
      <c r="J13" s="141">
        <f>0.49*4</f>
        <v>1.96</v>
      </c>
      <c r="L13" s="117">
        <f t="shared" si="1"/>
        <v>4.749631000374506E-2</v>
      </c>
      <c r="M13" s="117">
        <f t="shared" si="2"/>
        <v>4.8173875386965208E-2</v>
      </c>
      <c r="N13" s="117">
        <f t="shared" si="3"/>
        <v>4.7757915174392963E-2</v>
      </c>
      <c r="O13" s="117">
        <f t="shared" si="4"/>
        <v>4.7370677893423779E-2</v>
      </c>
    </row>
    <row r="14" spans="1:17">
      <c r="B14" s="57">
        <f t="shared" si="5"/>
        <v>4</v>
      </c>
      <c r="C14" s="6" t="s">
        <v>128</v>
      </c>
      <c r="E14" s="140">
        <v>73.114545454545464</v>
      </c>
      <c r="F14" s="140">
        <v>73.089285714285708</v>
      </c>
      <c r="G14" s="140">
        <v>74.046031746031744</v>
      </c>
      <c r="H14" s="140">
        <v>74.150887096774184</v>
      </c>
      <c r="I14" s="64"/>
      <c r="J14" s="141">
        <f>0.67*4</f>
        <v>2.68</v>
      </c>
      <c r="L14" s="117">
        <f t="shared" si="1"/>
        <v>3.6654813120135278E-2</v>
      </c>
      <c r="M14" s="117">
        <f t="shared" si="2"/>
        <v>3.6667481065233327E-2</v>
      </c>
      <c r="N14" s="117">
        <f t="shared" si="3"/>
        <v>3.6193701901434117E-2</v>
      </c>
      <c r="O14" s="117">
        <f t="shared" si="4"/>
        <v>3.614252108005582E-2</v>
      </c>
    </row>
    <row r="15" spans="1:17">
      <c r="B15" s="57">
        <f t="shared" si="5"/>
        <v>5</v>
      </c>
      <c r="C15" s="6" t="s">
        <v>150</v>
      </c>
      <c r="E15" s="140">
        <v>76.926818181818192</v>
      </c>
      <c r="F15" s="140">
        <v>75.064285714285717</v>
      </c>
      <c r="G15" s="140">
        <v>73.929365079365084</v>
      </c>
      <c r="H15" s="140">
        <v>73.936451612903241</v>
      </c>
      <c r="I15" s="64"/>
      <c r="J15" s="141">
        <f>0.62*4</f>
        <v>2.48</v>
      </c>
      <c r="L15" s="117">
        <f t="shared" ref="L15:L21" si="6">$J15/E15</f>
        <v>3.2238432039896237E-2</v>
      </c>
      <c r="M15" s="117">
        <f t="shared" ref="M15:M21" si="7">$J15/F15</f>
        <v>3.303834808259587E-2</v>
      </c>
      <c r="N15" s="117">
        <f t="shared" ref="N15:N21" si="8">$J15/G15</f>
        <v>3.3545533595989302E-2</v>
      </c>
      <c r="O15" s="117">
        <f t="shared" ref="O15:O21" si="9">$J15/H15</f>
        <v>3.3542318381522052E-2</v>
      </c>
    </row>
    <row r="16" spans="1:17">
      <c r="B16" s="57">
        <f t="shared" si="5"/>
        <v>6</v>
      </c>
      <c r="C16" s="6" t="s">
        <v>129</v>
      </c>
      <c r="E16" s="140">
        <v>75.050454545454542</v>
      </c>
      <c r="F16" s="140">
        <v>74.278571428571439</v>
      </c>
      <c r="G16" s="140">
        <v>74.33269841269842</v>
      </c>
      <c r="H16" s="140">
        <v>75.035725806451609</v>
      </c>
      <c r="I16" s="126"/>
      <c r="J16" s="141">
        <f>0.785*4</f>
        <v>3.14</v>
      </c>
      <c r="L16" s="117">
        <f t="shared" si="6"/>
        <v>4.1838520752705756E-2</v>
      </c>
      <c r="M16" s="117">
        <f t="shared" si="7"/>
        <v>4.2273295509183573E-2</v>
      </c>
      <c r="N16" s="117">
        <f t="shared" si="8"/>
        <v>4.224251328219758E-2</v>
      </c>
      <c r="O16" s="117">
        <f t="shared" si="9"/>
        <v>4.1846733222776683E-2</v>
      </c>
    </row>
    <row r="17" spans="2:15">
      <c r="B17" s="57">
        <f t="shared" si="5"/>
        <v>7</v>
      </c>
      <c r="C17" s="6" t="s">
        <v>151</v>
      </c>
      <c r="E17" s="140">
        <v>75.398181818181811</v>
      </c>
      <c r="F17" s="140">
        <v>76.528333333333364</v>
      </c>
      <c r="G17" s="140">
        <v>77.323492063492083</v>
      </c>
      <c r="H17" s="140">
        <v>77.19225806451611</v>
      </c>
      <c r="I17" s="126"/>
      <c r="J17" s="142">
        <f>0.4655*4</f>
        <v>1.8620000000000001</v>
      </c>
      <c r="L17" s="117">
        <f t="shared" si="6"/>
        <v>2.4695555716318218E-2</v>
      </c>
      <c r="M17" s="117">
        <f t="shared" si="7"/>
        <v>2.433085785221159E-2</v>
      </c>
      <c r="N17" s="117">
        <f t="shared" si="8"/>
        <v>2.4080650657513882E-2</v>
      </c>
      <c r="O17" s="117">
        <f t="shared" si="9"/>
        <v>2.4121589997325495E-2</v>
      </c>
    </row>
    <row r="18" spans="2:15">
      <c r="B18" s="57">
        <f t="shared" si="5"/>
        <v>8</v>
      </c>
      <c r="C18" s="6" t="s">
        <v>152</v>
      </c>
      <c r="E18" s="140">
        <v>45.543636363636367</v>
      </c>
      <c r="F18" s="140">
        <v>45.858095238095238</v>
      </c>
      <c r="G18" s="140">
        <v>46.449682539682541</v>
      </c>
      <c r="H18" s="140">
        <v>46.883709677419361</v>
      </c>
      <c r="I18" s="126"/>
      <c r="J18" s="142">
        <f>0.3*4</f>
        <v>1.2</v>
      </c>
      <c r="L18" s="117">
        <f t="shared" si="6"/>
        <v>2.6348357219849093E-2</v>
      </c>
      <c r="M18" s="117">
        <f t="shared" si="7"/>
        <v>2.6167680837365787E-2</v>
      </c>
      <c r="N18" s="117">
        <f t="shared" si="8"/>
        <v>2.5834406919246974E-2</v>
      </c>
      <c r="O18" s="117">
        <f t="shared" si="9"/>
        <v>2.5595244238489877E-2</v>
      </c>
    </row>
    <row r="19" spans="2:15">
      <c r="B19" s="57">
        <f t="shared" si="5"/>
        <v>9</v>
      </c>
      <c r="C19" s="6" t="s">
        <v>153</v>
      </c>
      <c r="E19" s="140">
        <v>54.036363636363632</v>
      </c>
      <c r="F19" s="140">
        <v>55.045714285714297</v>
      </c>
      <c r="G19" s="140">
        <v>56.250793650793668</v>
      </c>
      <c r="H19" s="140">
        <v>57.33983870967743</v>
      </c>
      <c r="I19" s="126"/>
      <c r="J19" s="142">
        <f>0.34*4</f>
        <v>1.36</v>
      </c>
      <c r="L19" s="117">
        <f t="shared" si="6"/>
        <v>2.5168236877523557E-2</v>
      </c>
      <c r="M19" s="117">
        <f t="shared" si="7"/>
        <v>2.4706737257344541E-2</v>
      </c>
      <c r="N19" s="117">
        <f t="shared" si="8"/>
        <v>2.4177436649923806E-2</v>
      </c>
      <c r="O19" s="117">
        <f t="shared" si="9"/>
        <v>2.3718239022016443E-2</v>
      </c>
    </row>
    <row r="20" spans="2:15">
      <c r="B20" s="57">
        <f t="shared" si="5"/>
        <v>10</v>
      </c>
      <c r="C20" s="6" t="s">
        <v>155</v>
      </c>
      <c r="E20" s="140">
        <v>50.639090909090896</v>
      </c>
      <c r="F20" s="140">
        <v>51.525476190476184</v>
      </c>
      <c r="G20" s="140">
        <v>52.01761904761905</v>
      </c>
      <c r="H20" s="140">
        <v>52.648024193548373</v>
      </c>
      <c r="I20" s="126"/>
      <c r="J20" s="142">
        <f>0.42*4</f>
        <v>1.68</v>
      </c>
      <c r="L20" s="117">
        <f t="shared" si="6"/>
        <v>3.3175951025977063E-2</v>
      </c>
      <c r="M20" s="117">
        <f t="shared" si="7"/>
        <v>3.2605229960213859E-2</v>
      </c>
      <c r="N20" s="117">
        <f t="shared" si="8"/>
        <v>3.2296749269936011E-2</v>
      </c>
      <c r="O20" s="117">
        <f t="shared" si="9"/>
        <v>3.1910029402506458E-2</v>
      </c>
    </row>
    <row r="21" spans="2:15">
      <c r="B21" s="57">
        <f t="shared" si="5"/>
        <v>11</v>
      </c>
      <c r="C21" s="6" t="s">
        <v>154</v>
      </c>
      <c r="E21" s="140">
        <v>37.279090909090911</v>
      </c>
      <c r="F21" s="140">
        <v>37.466428571428573</v>
      </c>
      <c r="G21" s="140">
        <v>38.076825396825384</v>
      </c>
      <c r="H21" s="140">
        <v>38.236290322580665</v>
      </c>
      <c r="I21" s="126"/>
      <c r="J21" s="142">
        <f>0.326*4</f>
        <v>1.304</v>
      </c>
      <c r="L21" s="117">
        <f t="shared" si="6"/>
        <v>3.497939376204063E-2</v>
      </c>
      <c r="M21" s="117">
        <f t="shared" si="7"/>
        <v>3.480449164013498E-2</v>
      </c>
      <c r="N21" s="117">
        <f t="shared" si="8"/>
        <v>3.4246552500375192E-2</v>
      </c>
      <c r="O21" s="117">
        <f t="shared" si="9"/>
        <v>3.4103726825975983E-2</v>
      </c>
    </row>
    <row r="22" spans="2:15">
      <c r="E22" s="66"/>
      <c r="F22" s="66"/>
      <c r="G22" s="66"/>
      <c r="H22" s="66"/>
      <c r="I22" s="66"/>
      <c r="J22" s="66"/>
      <c r="K22" s="70"/>
      <c r="L22" s="70"/>
      <c r="M22" s="70"/>
      <c r="N22" s="70"/>
      <c r="O22" s="70"/>
    </row>
    <row r="23" spans="2:15">
      <c r="C23" s="57" t="s">
        <v>137</v>
      </c>
      <c r="E23" s="67"/>
      <c r="F23" s="67"/>
      <c r="G23" s="67"/>
      <c r="H23" s="67"/>
      <c r="I23" s="67"/>
      <c r="J23" s="67"/>
      <c r="L23" s="67">
        <f>AVERAGE(L11:L21)</f>
        <v>3.2050967036492954E-2</v>
      </c>
      <c r="M23" s="67">
        <f t="shared" ref="M23:O23" si="10">AVERAGE(M11:M21)</f>
        <v>3.2109654078346601E-2</v>
      </c>
      <c r="N23" s="67">
        <f t="shared" si="10"/>
        <v>3.1900205557403943E-2</v>
      </c>
      <c r="O23" s="67">
        <f t="shared" si="10"/>
        <v>3.1766913397843682E-2</v>
      </c>
    </row>
    <row r="24" spans="2:15">
      <c r="E24" s="67"/>
      <c r="F24" s="67"/>
      <c r="L24" s="67"/>
      <c r="M24" s="67"/>
      <c r="N24" s="67"/>
      <c r="O24" s="67"/>
    </row>
    <row r="25" spans="2:15">
      <c r="B25" s="68"/>
      <c r="C25" s="57" t="s">
        <v>26</v>
      </c>
      <c r="D25" s="57" t="s">
        <v>182</v>
      </c>
    </row>
    <row r="26" spans="2:15">
      <c r="B26" s="69"/>
      <c r="D26" s="57" t="s">
        <v>172</v>
      </c>
      <c r="E26" s="64"/>
      <c r="F26" s="64"/>
      <c r="G26" s="64"/>
      <c r="H26" s="64"/>
      <c r="I26" s="64"/>
      <c r="J26" s="64"/>
    </row>
    <row r="27" spans="2:15">
      <c r="B27" s="68"/>
      <c r="E27" s="64"/>
      <c r="F27" s="64"/>
      <c r="G27" s="64"/>
      <c r="H27" s="64"/>
      <c r="I27" s="64"/>
      <c r="J27" s="64"/>
    </row>
    <row r="28" spans="2:15">
      <c r="B28" s="68"/>
      <c r="E28" s="126"/>
      <c r="F28" s="126"/>
      <c r="G28" s="65"/>
      <c r="H28" s="65"/>
      <c r="I28" s="65"/>
      <c r="J28" s="65"/>
    </row>
    <row r="29" spans="2:15">
      <c r="B29" s="68"/>
      <c r="E29" s="70"/>
      <c r="F29" s="70"/>
      <c r="G29" s="70"/>
      <c r="H29" s="70"/>
      <c r="I29" s="70"/>
      <c r="J29" s="70"/>
    </row>
    <row r="30" spans="2:15">
      <c r="B30" s="68"/>
      <c r="E30" s="67"/>
      <c r="F30" s="67"/>
      <c r="G30" s="67"/>
      <c r="H30" s="67"/>
      <c r="I30" s="67"/>
      <c r="J30" s="67"/>
    </row>
    <row r="31" spans="2:15">
      <c r="B31" s="68"/>
      <c r="E31" s="67"/>
      <c r="F31" s="67"/>
    </row>
    <row r="32" spans="2:15">
      <c r="B32" s="68"/>
    </row>
    <row r="33" spans="2:10">
      <c r="B33" s="63"/>
      <c r="E33" s="64"/>
      <c r="F33" s="64"/>
      <c r="G33" s="64"/>
      <c r="H33" s="64"/>
      <c r="I33" s="64"/>
      <c r="J33" s="64"/>
    </row>
    <row r="34" spans="2:10">
      <c r="E34" s="64"/>
      <c r="F34" s="64"/>
      <c r="G34" s="64"/>
      <c r="H34" s="64"/>
      <c r="I34" s="64"/>
      <c r="J34" s="64"/>
    </row>
    <row r="35" spans="2:10">
      <c r="E35" s="65"/>
      <c r="F35" s="65"/>
      <c r="G35" s="65"/>
      <c r="H35" s="65"/>
      <c r="I35" s="65"/>
      <c r="J35" s="65"/>
    </row>
    <row r="36" spans="2:10">
      <c r="E36" s="66"/>
      <c r="F36" s="66"/>
      <c r="G36" s="66"/>
      <c r="H36" s="66"/>
      <c r="I36" s="66"/>
      <c r="J36" s="66"/>
    </row>
    <row r="37" spans="2:10">
      <c r="E37" s="67"/>
      <c r="F37" s="67"/>
      <c r="G37" s="67"/>
      <c r="H37" s="67"/>
      <c r="I37" s="67"/>
      <c r="J37" s="67"/>
    </row>
    <row r="38" spans="2:10">
      <c r="E38" s="67"/>
      <c r="F38" s="67"/>
    </row>
    <row r="39" spans="2:10">
      <c r="B39" s="68"/>
    </row>
    <row r="40" spans="2:10">
      <c r="B40" s="69"/>
      <c r="E40" s="64"/>
      <c r="F40" s="64"/>
      <c r="G40" s="64"/>
      <c r="H40" s="64"/>
      <c r="I40" s="64"/>
      <c r="J40" s="64"/>
    </row>
    <row r="41" spans="2:10">
      <c r="B41" s="68"/>
      <c r="E41" s="64"/>
      <c r="F41" s="64"/>
      <c r="G41" s="64"/>
      <c r="H41" s="64"/>
      <c r="I41" s="64"/>
      <c r="J41" s="64"/>
    </row>
    <row r="42" spans="2:10">
      <c r="B42" s="68"/>
      <c r="E42" s="65"/>
      <c r="F42" s="65"/>
      <c r="G42" s="65"/>
      <c r="H42" s="65"/>
      <c r="I42" s="65"/>
      <c r="J42" s="65"/>
    </row>
    <row r="43" spans="2:10">
      <c r="B43" s="68"/>
      <c r="E43" s="70"/>
      <c r="F43" s="70"/>
      <c r="G43" s="70"/>
      <c r="H43" s="70"/>
      <c r="I43" s="70"/>
      <c r="J43" s="70"/>
    </row>
    <row r="44" spans="2:10">
      <c r="B44" s="68"/>
      <c r="E44" s="67"/>
      <c r="F44" s="67"/>
      <c r="G44" s="67"/>
      <c r="H44" s="67"/>
      <c r="I44" s="67"/>
      <c r="J44" s="67"/>
    </row>
    <row r="45" spans="2:10">
      <c r="B45" s="68"/>
      <c r="E45" s="67"/>
      <c r="F45" s="67"/>
    </row>
    <row r="46" spans="2:10">
      <c r="B46" s="68"/>
    </row>
    <row r="47" spans="2:10">
      <c r="B47" s="69"/>
      <c r="E47" s="64"/>
      <c r="F47" s="64"/>
      <c r="G47" s="64"/>
      <c r="H47" s="64"/>
      <c r="I47" s="64"/>
      <c r="J47" s="64"/>
    </row>
    <row r="48" spans="2:10">
      <c r="B48" s="68"/>
      <c r="E48" s="64"/>
      <c r="F48" s="64"/>
      <c r="G48" s="64"/>
      <c r="H48" s="64"/>
      <c r="I48" s="64"/>
      <c r="J48" s="64"/>
    </row>
    <row r="49" spans="2:11">
      <c r="B49" s="68"/>
      <c r="E49" s="65"/>
      <c r="F49" s="65"/>
      <c r="G49" s="65"/>
      <c r="H49" s="65"/>
      <c r="I49" s="65"/>
      <c r="J49" s="65"/>
    </row>
    <row r="50" spans="2:11">
      <c r="B50" s="68"/>
      <c r="E50" s="70"/>
      <c r="F50" s="70"/>
      <c r="G50" s="70"/>
      <c r="H50" s="70"/>
      <c r="I50" s="70"/>
      <c r="J50" s="70"/>
    </row>
    <row r="51" spans="2:11">
      <c r="B51" s="68"/>
      <c r="E51" s="67"/>
      <c r="F51" s="67"/>
      <c r="G51" s="67"/>
      <c r="H51" s="67"/>
      <c r="I51" s="67"/>
      <c r="J51" s="67"/>
    </row>
    <row r="52" spans="2:11">
      <c r="B52" s="68"/>
      <c r="E52" s="67"/>
      <c r="F52" s="67"/>
    </row>
    <row r="53" spans="2:11">
      <c r="B53" s="68"/>
    </row>
    <row r="54" spans="2:11">
      <c r="B54" s="69"/>
      <c r="E54" s="127"/>
      <c r="F54" s="127"/>
      <c r="G54" s="127"/>
      <c r="H54" s="64"/>
      <c r="I54" s="64"/>
      <c r="J54" s="64"/>
    </row>
    <row r="55" spans="2:11">
      <c r="B55" s="68"/>
      <c r="E55" s="127"/>
      <c r="F55" s="127"/>
      <c r="G55" s="127"/>
      <c r="H55" s="64"/>
      <c r="I55" s="64"/>
      <c r="J55" s="64"/>
    </row>
    <row r="56" spans="2:11">
      <c r="B56" s="68"/>
      <c r="E56" s="65"/>
      <c r="F56" s="65"/>
      <c r="G56" s="65"/>
      <c r="H56" s="65"/>
      <c r="I56" s="65"/>
      <c r="J56" s="65"/>
    </row>
    <row r="57" spans="2:11">
      <c r="B57" s="68"/>
      <c r="E57" s="70"/>
      <c r="F57" s="70"/>
      <c r="G57" s="70"/>
      <c r="H57" s="70"/>
      <c r="I57" s="70"/>
      <c r="J57" s="70"/>
    </row>
    <row r="58" spans="2:11">
      <c r="B58" s="68"/>
      <c r="E58" s="67"/>
      <c r="F58" s="67"/>
      <c r="G58" s="67"/>
      <c r="H58" s="67"/>
      <c r="I58" s="67"/>
      <c r="J58" s="67"/>
    </row>
    <row r="59" spans="2:11">
      <c r="B59" s="68"/>
      <c r="E59" s="67"/>
      <c r="F59" s="67"/>
    </row>
    <row r="61" spans="2:11">
      <c r="B61" s="63"/>
      <c r="E61" s="67"/>
      <c r="F61" s="67"/>
      <c r="G61" s="67"/>
      <c r="H61" s="67"/>
      <c r="I61" s="67"/>
      <c r="J61" s="67"/>
      <c r="K61" s="67"/>
    </row>
    <row r="62" spans="2:11">
      <c r="B62" s="63"/>
      <c r="D62" s="72"/>
      <c r="E62" s="67"/>
    </row>
    <row r="63" spans="2:11">
      <c r="B63" s="63"/>
      <c r="E63" s="67"/>
    </row>
    <row r="64" spans="2:11">
      <c r="E64" s="67"/>
    </row>
    <row r="65" spans="2:2">
      <c r="B65" s="63"/>
    </row>
  </sheetData>
  <printOptions horizontalCentered="1"/>
  <pageMargins left="0.25" right="0.25" top="0.75" bottom="0.75" header="0.3" footer="0.3"/>
  <pageSetup fitToWidth="0" orientation="portrait" r:id="rId1"/>
  <headerFooter>
    <oddHeader>&amp;R&amp;"Times New Roman,Regular"&amp;K000000Exhibit RAB-2
Page &amp;P of &amp;N</oddHeader>
  </headerFooter>
  <rowBreaks count="1" manualBreakCount="1">
    <brk id="5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7821C-D1AC-FF43-A629-720B1648E4C7}">
  <sheetPr>
    <pageSetUpPr fitToPage="1"/>
  </sheetPr>
  <dimension ref="A3:N79"/>
  <sheetViews>
    <sheetView zoomScale="160" zoomScaleNormal="160" zoomScalePageLayoutView="160" workbookViewId="0">
      <selection activeCell="F24" sqref="F24"/>
    </sheetView>
  </sheetViews>
  <sheetFormatPr defaultColWidth="8.85546875" defaultRowHeight="12.75"/>
  <cols>
    <col min="1" max="1" width="2.7109375" style="57" customWidth="1"/>
    <col min="2" max="2" width="8.85546875" style="57"/>
    <col min="3" max="3" width="10" style="57" customWidth="1"/>
    <col min="4" max="4" width="17.85546875" style="57" customWidth="1"/>
    <col min="5" max="5" width="11" style="57" customWidth="1"/>
    <col min="6" max="6" width="12.7109375" style="57" customWidth="1"/>
    <col min="7" max="8" width="11" style="57" customWidth="1"/>
    <col min="9" max="9" width="12.42578125" style="57" customWidth="1"/>
    <col min="10" max="16384" width="8.85546875" style="57"/>
  </cols>
  <sheetData>
    <row r="3" spans="1:14">
      <c r="A3" s="59"/>
      <c r="B3" s="60"/>
      <c r="C3" s="60"/>
      <c r="D3" s="60"/>
      <c r="E3" s="60"/>
      <c r="F3" s="60"/>
      <c r="G3" s="60"/>
      <c r="H3" s="60"/>
      <c r="I3" s="60"/>
    </row>
    <row r="4" spans="1:14">
      <c r="A4" s="59" t="s">
        <v>175</v>
      </c>
      <c r="B4" s="59"/>
      <c r="C4" s="60"/>
      <c r="D4" s="60"/>
      <c r="E4" s="60"/>
      <c r="F4" s="60"/>
      <c r="G4" s="60"/>
      <c r="H4" s="60"/>
      <c r="I4" s="60"/>
    </row>
    <row r="5" spans="1:14">
      <c r="A5" s="59" t="s">
        <v>23</v>
      </c>
      <c r="B5" s="60"/>
      <c r="C5" s="60"/>
      <c r="D5" s="60"/>
      <c r="E5" s="60"/>
      <c r="F5" s="60"/>
      <c r="G5" s="60"/>
      <c r="H5" s="60"/>
      <c r="I5" s="60"/>
    </row>
    <row r="7" spans="1:14" ht="7.5" customHeight="1">
      <c r="B7" s="73"/>
      <c r="C7" s="74"/>
      <c r="D7" s="74"/>
      <c r="E7" s="74"/>
      <c r="F7" s="74"/>
      <c r="G7" s="74"/>
      <c r="H7" s="74"/>
      <c r="I7" s="75"/>
    </row>
    <row r="8" spans="1:14">
      <c r="B8" s="76"/>
      <c r="E8" s="77" t="s">
        <v>24</v>
      </c>
      <c r="F8" s="77" t="s">
        <v>8</v>
      </c>
      <c r="G8" s="78" t="s">
        <v>9</v>
      </c>
      <c r="H8" s="78" t="s">
        <v>10</v>
      </c>
      <c r="I8" s="79"/>
    </row>
    <row r="9" spans="1:14">
      <c r="B9" s="76"/>
      <c r="E9" s="77" t="s">
        <v>13</v>
      </c>
      <c r="F9" s="77" t="s">
        <v>13</v>
      </c>
      <c r="G9" s="77" t="s">
        <v>138</v>
      </c>
      <c r="H9" s="77" t="s">
        <v>18</v>
      </c>
      <c r="I9" s="79"/>
    </row>
    <row r="10" spans="1:14">
      <c r="B10" s="76"/>
      <c r="C10" s="80" t="s">
        <v>11</v>
      </c>
      <c r="E10" s="81" t="s">
        <v>12</v>
      </c>
      <c r="F10" s="81" t="s">
        <v>25</v>
      </c>
      <c r="G10" s="81" t="s">
        <v>25</v>
      </c>
      <c r="H10" s="81" t="s">
        <v>25</v>
      </c>
      <c r="I10" s="79"/>
    </row>
    <row r="11" spans="1:14" ht="6.75" customHeight="1">
      <c r="B11" s="76"/>
      <c r="I11" s="79"/>
    </row>
    <row r="12" spans="1:14" ht="12" customHeight="1">
      <c r="B12" s="76">
        <v>1</v>
      </c>
      <c r="C12" s="71" t="str">
        <f>VLOOKUP(B12,'RAB-2'!$B$9:$C$60,2,FALSE)</f>
        <v>Atmos Energy</v>
      </c>
      <c r="E12" s="82">
        <v>7.0000000000000007E-2</v>
      </c>
      <c r="F12" s="82">
        <v>7.0000000000000007E-2</v>
      </c>
      <c r="G12" s="82">
        <v>7.2700000000000001E-2</v>
      </c>
      <c r="H12" s="82">
        <v>7.2999999999999995E-2</v>
      </c>
      <c r="I12" s="79"/>
      <c r="K12" s="82"/>
      <c r="L12" s="82"/>
      <c r="M12" s="67"/>
      <c r="N12" s="67"/>
    </row>
    <row r="13" spans="1:14" ht="12" customHeight="1">
      <c r="B13" s="76">
        <f>B12+1</f>
        <v>2</v>
      </c>
      <c r="C13" s="71" t="str">
        <f>VLOOKUP(B13,'RAB-2'!$B$9:$C$60,2,FALSE)</f>
        <v>NiSource</v>
      </c>
      <c r="E13" s="82">
        <v>4.4999999999999998E-2</v>
      </c>
      <c r="F13" s="82">
        <v>9.5000000000000001E-2</v>
      </c>
      <c r="G13" s="82">
        <v>8.0799999999999997E-2</v>
      </c>
      <c r="H13" s="82">
        <v>7.9000000000000001E-2</v>
      </c>
      <c r="I13" s="79"/>
      <c r="K13" s="83"/>
      <c r="L13" s="82"/>
      <c r="M13" s="67"/>
      <c r="N13" s="67"/>
    </row>
    <row r="14" spans="1:14" ht="12" customHeight="1">
      <c r="B14" s="76">
        <f t="shared" ref="B14:B22" si="0">B13+1</f>
        <v>3</v>
      </c>
      <c r="C14" s="71" t="str">
        <f>VLOOKUP(B14,'RAB-2'!$B$9:$C$60,2,FALSE)</f>
        <v>Northwest Natural Holding Company</v>
      </c>
      <c r="E14" s="82">
        <v>5.0000000000000001E-3</v>
      </c>
      <c r="F14" s="82">
        <v>6.5000000000000002E-2</v>
      </c>
      <c r="G14" s="82">
        <v>5.7500000000000002E-2</v>
      </c>
      <c r="H14" s="82">
        <v>5.7500000000000002E-2</v>
      </c>
      <c r="I14" s="79"/>
      <c r="K14" s="84"/>
      <c r="L14" s="82"/>
      <c r="M14" s="67"/>
      <c r="N14" s="67"/>
    </row>
    <row r="15" spans="1:14" ht="12" customHeight="1">
      <c r="B15" s="76">
        <f t="shared" si="0"/>
        <v>4</v>
      </c>
      <c r="C15" s="71" t="str">
        <f>VLOOKUP(B15,'RAB-2'!$B$9:$C$60,2,FALSE)</f>
        <v>One Gas, Inc.</v>
      </c>
      <c r="E15" s="82">
        <v>0.02</v>
      </c>
      <c r="F15" s="82">
        <v>4.4999999999999998E-2</v>
      </c>
      <c r="G15" s="82">
        <v>5.8400000000000001E-2</v>
      </c>
      <c r="H15" s="82">
        <v>5.6000000000000001E-2</v>
      </c>
      <c r="I15" s="79"/>
      <c r="K15" s="86"/>
      <c r="L15" s="85"/>
      <c r="M15" s="67"/>
      <c r="N15" s="67"/>
    </row>
    <row r="16" spans="1:14" ht="12" customHeight="1">
      <c r="B16" s="76">
        <f t="shared" si="0"/>
        <v>5</v>
      </c>
      <c r="C16" s="71" t="str">
        <f>VLOOKUP(B16,'RAB-2'!$B$9:$C$60,2,FALSE)</f>
        <v>Southwest Gas</v>
      </c>
      <c r="E16" s="82">
        <v>5.5E-2</v>
      </c>
      <c r="F16" s="82">
        <v>0.1</v>
      </c>
      <c r="G16" s="82">
        <v>0.1074</v>
      </c>
      <c r="H16" s="82">
        <v>0.105</v>
      </c>
      <c r="I16" s="79"/>
      <c r="K16" s="86"/>
      <c r="L16" s="86"/>
      <c r="M16" s="67"/>
      <c r="N16" s="67"/>
    </row>
    <row r="17" spans="2:14" ht="12" customHeight="1">
      <c r="B17" s="76">
        <f t="shared" si="0"/>
        <v>6</v>
      </c>
      <c r="C17" s="71" t="str">
        <f>VLOOKUP(B17,'RAB-2'!$B$9:$C$60,2,FALSE)</f>
        <v>Spire</v>
      </c>
      <c r="E17" s="82">
        <v>0.04</v>
      </c>
      <c r="F17" s="82">
        <v>4.4999999999999998E-2</v>
      </c>
      <c r="G17" s="82">
        <v>9.2299999999999993E-2</v>
      </c>
      <c r="H17" s="82">
        <v>7.0999999999999994E-2</v>
      </c>
      <c r="I17" s="79"/>
      <c r="K17" s="86"/>
      <c r="L17" s="85"/>
      <c r="M17" s="67"/>
      <c r="N17" s="67"/>
    </row>
    <row r="18" spans="2:14" ht="12" customHeight="1">
      <c r="B18" s="76">
        <f t="shared" si="0"/>
        <v>7</v>
      </c>
      <c r="C18" s="71" t="str">
        <f>VLOOKUP(B18,'RAB-2'!$B$9:$C$60,2,FALSE)</f>
        <v>American States Water Company</v>
      </c>
      <c r="E18" s="82">
        <v>0.08</v>
      </c>
      <c r="F18" s="82">
        <v>7.0000000000000007E-2</v>
      </c>
      <c r="G18" s="82">
        <v>5.6500000000000002E-2</v>
      </c>
      <c r="H18" s="82">
        <v>5.7000000000000002E-2</v>
      </c>
      <c r="I18" s="79"/>
      <c r="K18" s="86"/>
      <c r="L18" s="85"/>
      <c r="M18" s="67"/>
      <c r="N18" s="67"/>
    </row>
    <row r="19" spans="2:14" ht="12" customHeight="1">
      <c r="B19" s="76">
        <f t="shared" si="0"/>
        <v>8</v>
      </c>
      <c r="C19" s="71" t="str">
        <f>VLOOKUP(B19,'RAB-2'!$B$9:$C$60,2,FALSE)</f>
        <v>California Water Service Group</v>
      </c>
      <c r="E19" s="82">
        <v>5.5E-2</v>
      </c>
      <c r="F19" s="82">
        <v>9.5000000000000001E-2</v>
      </c>
      <c r="G19" s="82">
        <v>8.7800000000000003E-2</v>
      </c>
      <c r="H19" s="82">
        <v>8.7999999999999995E-2</v>
      </c>
      <c r="I19" s="79"/>
      <c r="K19" s="86"/>
      <c r="L19" s="85"/>
      <c r="M19" s="67"/>
      <c r="N19" s="67"/>
    </row>
    <row r="20" spans="2:14" ht="12" customHeight="1">
      <c r="B20" s="76">
        <f t="shared" si="0"/>
        <v>9</v>
      </c>
      <c r="C20" s="71" t="str">
        <f>VLOOKUP(B20,'RAB-2'!$B$9:$C$60,2,FALSE)</f>
        <v>Middlesex Water Company</v>
      </c>
      <c r="E20" s="82">
        <v>4.4999999999999998E-2</v>
      </c>
      <c r="F20" s="82">
        <v>7.4999999999999997E-2</v>
      </c>
      <c r="G20" s="82">
        <v>5.74E-2</v>
      </c>
      <c r="H20" s="82">
        <v>5.7000000000000002E-2</v>
      </c>
      <c r="I20" s="79"/>
      <c r="K20" s="86"/>
      <c r="L20" s="85"/>
      <c r="M20" s="67"/>
      <c r="N20" s="67"/>
    </row>
    <row r="21" spans="2:14" ht="12" customHeight="1">
      <c r="B21" s="76">
        <f t="shared" si="0"/>
        <v>10</v>
      </c>
      <c r="C21" s="71" t="s">
        <v>155</v>
      </c>
      <c r="E21" s="82">
        <v>0.04</v>
      </c>
      <c r="F21" s="82">
        <v>0.06</v>
      </c>
      <c r="G21" s="82">
        <v>5.1900000000000002E-2</v>
      </c>
      <c r="H21" s="82">
        <v>6.5000000000000002E-2</v>
      </c>
      <c r="I21" s="79"/>
      <c r="K21" s="86"/>
      <c r="L21" s="85"/>
      <c r="M21" s="67"/>
      <c r="N21" s="67"/>
    </row>
    <row r="22" spans="2:14" ht="12" customHeight="1">
      <c r="B22" s="76">
        <f t="shared" si="0"/>
        <v>11</v>
      </c>
      <c r="C22" s="71" t="str">
        <f>VLOOKUP(B22,'RAB-2'!$B$9:$C$60,2,FALSE)</f>
        <v>Essential Utilities, Inc.</v>
      </c>
      <c r="E22" s="82">
        <v>6.5000000000000002E-2</v>
      </c>
      <c r="F22" s="82">
        <v>0.06</v>
      </c>
      <c r="G22" s="82">
        <v>5.4800000000000001E-2</v>
      </c>
      <c r="H22" s="82">
        <v>5.1999999999999998E-2</v>
      </c>
      <c r="I22" s="79"/>
      <c r="K22" s="86"/>
      <c r="L22" s="85"/>
      <c r="M22" s="67"/>
      <c r="N22" s="67"/>
    </row>
    <row r="23" spans="2:14" ht="6" customHeight="1">
      <c r="B23" s="76"/>
      <c r="E23" s="72"/>
      <c r="F23" s="82"/>
      <c r="G23" s="82"/>
      <c r="H23" s="82"/>
      <c r="I23" s="79"/>
      <c r="K23" s="82"/>
      <c r="L23" s="72"/>
    </row>
    <row r="24" spans="2:14">
      <c r="B24" s="76"/>
      <c r="C24" s="57" t="s">
        <v>88</v>
      </c>
      <c r="E24" s="72">
        <f>AVERAGE(E12:E22)</f>
        <v>4.7272727272727272E-2</v>
      </c>
      <c r="F24" s="72">
        <f t="shared" ref="F24:H24" si="1">AVERAGE(F12:F22)</f>
        <v>7.0909090909090908E-2</v>
      </c>
      <c r="G24" s="72">
        <f t="shared" si="1"/>
        <v>7.0681818181818165E-2</v>
      </c>
      <c r="H24" s="72">
        <f t="shared" si="1"/>
        <v>6.9136363636363649E-2</v>
      </c>
      <c r="I24" s="79"/>
      <c r="J24" s="67"/>
      <c r="K24" s="72"/>
      <c r="L24" s="72"/>
      <c r="N24" s="67"/>
    </row>
    <row r="25" spans="2:14">
      <c r="B25" s="76"/>
      <c r="C25" s="57" t="s">
        <v>58</v>
      </c>
      <c r="E25" s="67">
        <f>MEDIAN(E12:E22)</f>
        <v>4.4999999999999998E-2</v>
      </c>
      <c r="F25" s="67">
        <f t="shared" ref="F25:H25" si="2">MEDIAN(F12:F22)</f>
        <v>7.0000000000000007E-2</v>
      </c>
      <c r="G25" s="67">
        <f t="shared" si="2"/>
        <v>5.8400000000000001E-2</v>
      </c>
      <c r="H25" s="67">
        <f t="shared" si="2"/>
        <v>6.5000000000000002E-2</v>
      </c>
      <c r="I25" s="79"/>
      <c r="J25" s="72"/>
      <c r="K25" s="67"/>
      <c r="L25" s="67"/>
    </row>
    <row r="26" spans="2:14">
      <c r="B26" s="76"/>
      <c r="F26" s="67"/>
      <c r="I26" s="79"/>
      <c r="K26" s="67"/>
    </row>
    <row r="27" spans="2:14">
      <c r="B27" s="76"/>
      <c r="F27" s="67"/>
      <c r="G27" s="67"/>
      <c r="H27" s="67"/>
      <c r="I27" s="79"/>
    </row>
    <row r="28" spans="2:14">
      <c r="B28" s="87"/>
      <c r="C28" s="63" t="s">
        <v>26</v>
      </c>
      <c r="D28" s="63" t="s">
        <v>156</v>
      </c>
      <c r="I28" s="79"/>
    </row>
    <row r="29" spans="2:14">
      <c r="B29" s="87"/>
      <c r="C29" s="63"/>
      <c r="D29" s="63" t="s">
        <v>189</v>
      </c>
      <c r="I29" s="79"/>
      <c r="K29" s="67"/>
    </row>
    <row r="30" spans="2:14">
      <c r="B30" s="87"/>
      <c r="D30" s="63" t="s">
        <v>190</v>
      </c>
      <c r="I30" s="79"/>
      <c r="K30" s="67"/>
    </row>
    <row r="31" spans="2:14">
      <c r="B31" s="87"/>
      <c r="D31" s="63"/>
      <c r="I31" s="79"/>
      <c r="K31" s="67"/>
    </row>
    <row r="32" spans="2:14">
      <c r="B32" s="88"/>
      <c r="C32" s="89"/>
      <c r="D32" s="89"/>
      <c r="E32" s="89"/>
      <c r="F32" s="89"/>
      <c r="G32" s="89"/>
      <c r="H32" s="89"/>
      <c r="I32" s="90"/>
    </row>
    <row r="36" spans="2:11">
      <c r="B36" s="73"/>
      <c r="C36" s="74"/>
      <c r="D36" s="74"/>
      <c r="E36" s="74"/>
      <c r="F36" s="91"/>
      <c r="G36" s="74"/>
      <c r="H36" s="74"/>
      <c r="I36" s="75"/>
    </row>
    <row r="37" spans="2:11">
      <c r="B37" s="92" t="s">
        <v>175</v>
      </c>
      <c r="C37" s="60"/>
      <c r="D37" s="60"/>
      <c r="E37" s="60"/>
      <c r="F37" s="93"/>
      <c r="G37" s="60"/>
      <c r="H37" s="60"/>
      <c r="I37" s="94"/>
    </row>
    <row r="38" spans="2:11">
      <c r="B38" s="92" t="s">
        <v>37</v>
      </c>
      <c r="C38" s="60"/>
      <c r="D38" s="59"/>
      <c r="E38" s="59"/>
      <c r="F38" s="59"/>
      <c r="G38" s="59"/>
      <c r="H38" s="59"/>
      <c r="I38" s="95"/>
    </row>
    <row r="39" spans="2:11">
      <c r="B39" s="96"/>
      <c r="C39" s="60"/>
      <c r="D39" s="60"/>
      <c r="E39" s="60"/>
      <c r="F39" s="60"/>
      <c r="G39" s="60"/>
      <c r="H39" s="60"/>
      <c r="I39" s="94"/>
    </row>
    <row r="40" spans="2:11">
      <c r="B40" s="97"/>
      <c r="E40" s="78" t="s">
        <v>24</v>
      </c>
      <c r="F40" s="78" t="s">
        <v>8</v>
      </c>
      <c r="G40" s="78" t="s">
        <v>9</v>
      </c>
      <c r="H40" s="78" t="s">
        <v>10</v>
      </c>
      <c r="I40" s="98" t="s">
        <v>5</v>
      </c>
    </row>
    <row r="41" spans="2:11">
      <c r="B41" s="97"/>
      <c r="E41" s="77" t="s">
        <v>13</v>
      </c>
      <c r="F41" s="77" t="s">
        <v>13</v>
      </c>
      <c r="G41" s="77" t="s">
        <v>138</v>
      </c>
      <c r="H41" s="77" t="s">
        <v>18</v>
      </c>
      <c r="I41" s="99" t="s">
        <v>30</v>
      </c>
    </row>
    <row r="42" spans="2:11">
      <c r="B42" s="97"/>
      <c r="E42" s="81" t="s">
        <v>2</v>
      </c>
      <c r="F42" s="81" t="s">
        <v>16</v>
      </c>
      <c r="G42" s="81" t="s">
        <v>17</v>
      </c>
      <c r="H42" s="81" t="s">
        <v>16</v>
      </c>
      <c r="I42" s="100" t="s">
        <v>31</v>
      </c>
    </row>
    <row r="43" spans="2:11">
      <c r="B43" s="97"/>
      <c r="I43" s="79"/>
    </row>
    <row r="44" spans="2:11">
      <c r="B44" s="101" t="s">
        <v>21</v>
      </c>
      <c r="I44" s="79"/>
    </row>
    <row r="45" spans="2:11">
      <c r="B45" s="76" t="s">
        <v>27</v>
      </c>
      <c r="E45" s="67">
        <f>'RAB-2'!O23</f>
        <v>3.1766913397843682E-2</v>
      </c>
      <c r="F45" s="67">
        <f>E45</f>
        <v>3.1766913397843682E-2</v>
      </c>
      <c r="G45" s="67">
        <f>F45</f>
        <v>3.1766913397843682E-2</v>
      </c>
      <c r="H45" s="67">
        <f>G45</f>
        <v>3.1766913397843682E-2</v>
      </c>
      <c r="I45" s="102">
        <f>AVERAGE(E45:G45)</f>
        <v>3.1766913397843682E-2</v>
      </c>
      <c r="J45" s="67"/>
      <c r="K45" s="67"/>
    </row>
    <row r="46" spans="2:11">
      <c r="B46" s="76"/>
      <c r="G46" s="67"/>
      <c r="H46" s="67"/>
      <c r="I46" s="79"/>
    </row>
    <row r="47" spans="2:11">
      <c r="B47" s="76" t="s">
        <v>91</v>
      </c>
      <c r="E47" s="67">
        <f>E24</f>
        <v>4.7272727272727272E-2</v>
      </c>
      <c r="F47" s="67">
        <f>F24</f>
        <v>7.0909090909090908E-2</v>
      </c>
      <c r="G47" s="67">
        <f>G24</f>
        <v>7.0681818181818165E-2</v>
      </c>
      <c r="H47" s="67">
        <f>H24</f>
        <v>6.9136363636363649E-2</v>
      </c>
      <c r="I47" s="102">
        <f>AVERAGE(E47:H47)</f>
        <v>6.4500000000000002E-2</v>
      </c>
      <c r="J47" s="103"/>
      <c r="K47" s="104"/>
    </row>
    <row r="48" spans="2:11">
      <c r="B48" s="76"/>
      <c r="G48" s="67"/>
      <c r="H48" s="67"/>
      <c r="I48" s="79"/>
    </row>
    <row r="49" spans="2:11">
      <c r="B49" s="76" t="s">
        <v>89</v>
      </c>
      <c r="E49" s="105">
        <f>ROUND(E45*(1+(0.5*E47)),4)</f>
        <v>3.2500000000000001E-2</v>
      </c>
      <c r="F49" s="105">
        <f>ROUND(F45*(1+(0.5*F47)),4)</f>
        <v>3.2899999999999999E-2</v>
      </c>
      <c r="G49" s="105">
        <f>ROUND(G45*(1+(0.5*G47)),4)</f>
        <v>3.2899999999999999E-2</v>
      </c>
      <c r="H49" s="105">
        <f>ROUND(H45*(1+(0.5*H47)),4)</f>
        <v>3.2899999999999999E-2</v>
      </c>
      <c r="I49" s="106">
        <f>ROUND(I45*(1+(0.5*I47)),4)</f>
        <v>3.2800000000000003E-2</v>
      </c>
      <c r="J49" s="107"/>
      <c r="K49" s="108"/>
    </row>
    <row r="50" spans="2:11">
      <c r="B50" s="76"/>
      <c r="G50" s="67"/>
      <c r="H50" s="67"/>
      <c r="I50" s="79"/>
      <c r="J50" s="109"/>
      <c r="K50" s="67"/>
    </row>
    <row r="51" spans="2:11">
      <c r="B51" s="110" t="s">
        <v>28</v>
      </c>
      <c r="C51" s="111"/>
      <c r="E51" s="112">
        <f>E49+E47</f>
        <v>7.9772727272727273E-2</v>
      </c>
      <c r="F51" s="112">
        <f>F49+F47</f>
        <v>0.10380909090909091</v>
      </c>
      <c r="G51" s="112">
        <f>G49+G47</f>
        <v>0.10358181818181816</v>
      </c>
      <c r="H51" s="112">
        <f>H49+H47</f>
        <v>0.10203636363636365</v>
      </c>
      <c r="I51" s="113">
        <f>I49+I47</f>
        <v>9.7299999999999998E-2</v>
      </c>
      <c r="J51" s="67"/>
      <c r="K51" s="109"/>
    </row>
    <row r="52" spans="2:11">
      <c r="B52" s="110"/>
      <c r="C52" s="111"/>
      <c r="E52" s="112"/>
      <c r="F52" s="112"/>
      <c r="G52" s="112"/>
      <c r="H52" s="112"/>
      <c r="I52" s="113"/>
      <c r="J52" s="67"/>
      <c r="K52" s="109"/>
    </row>
    <row r="53" spans="2:11">
      <c r="B53" s="110"/>
      <c r="C53" s="111"/>
      <c r="E53" s="112"/>
      <c r="F53" s="112"/>
      <c r="G53" s="112"/>
      <c r="H53" s="112"/>
      <c r="I53" s="113"/>
      <c r="J53" s="67"/>
      <c r="K53" s="109"/>
    </row>
    <row r="54" spans="2:11">
      <c r="B54" s="110"/>
      <c r="C54" s="111"/>
      <c r="E54" s="112"/>
      <c r="F54" s="112"/>
      <c r="G54" s="112"/>
      <c r="H54" s="112"/>
      <c r="I54" s="113"/>
      <c r="J54" s="67"/>
      <c r="K54" s="109"/>
    </row>
    <row r="55" spans="2:11">
      <c r="B55" s="101" t="s">
        <v>22</v>
      </c>
      <c r="E55" s="67"/>
      <c r="F55" s="67"/>
      <c r="G55" s="67"/>
      <c r="H55" s="67"/>
      <c r="I55" s="102"/>
      <c r="J55" s="67"/>
      <c r="K55" s="109"/>
    </row>
    <row r="56" spans="2:11">
      <c r="B56" s="76" t="s">
        <v>27</v>
      </c>
      <c r="E56" s="67">
        <f>E45</f>
        <v>3.1766913397843682E-2</v>
      </c>
      <c r="F56" s="67">
        <f>F45</f>
        <v>3.1766913397843682E-2</v>
      </c>
      <c r="G56" s="67">
        <f>G45</f>
        <v>3.1766913397843682E-2</v>
      </c>
      <c r="H56" s="67">
        <f>G56</f>
        <v>3.1766913397843682E-2</v>
      </c>
      <c r="I56" s="102">
        <f>AVERAGE(E56:G56)</f>
        <v>3.1766913397843682E-2</v>
      </c>
      <c r="J56" s="67"/>
      <c r="K56" s="109"/>
    </row>
    <row r="57" spans="2:11">
      <c r="B57" s="76"/>
      <c r="E57" s="67"/>
      <c r="F57" s="67"/>
      <c r="G57" s="67"/>
      <c r="H57" s="67"/>
      <c r="I57" s="102"/>
      <c r="J57" s="67"/>
      <c r="K57" s="109"/>
    </row>
    <row r="58" spans="2:11">
      <c r="B58" s="76" t="s">
        <v>90</v>
      </c>
      <c r="E58" s="67">
        <f>E25</f>
        <v>4.4999999999999998E-2</v>
      </c>
      <c r="F58" s="67">
        <f>F25</f>
        <v>7.0000000000000007E-2</v>
      </c>
      <c r="G58" s="67">
        <f>G25</f>
        <v>5.8400000000000001E-2</v>
      </c>
      <c r="H58" s="67">
        <f>H25</f>
        <v>6.5000000000000002E-2</v>
      </c>
      <c r="I58" s="102">
        <f>AVERAGE(E58:H58)</f>
        <v>5.96E-2</v>
      </c>
      <c r="J58" s="67"/>
      <c r="K58" s="109"/>
    </row>
    <row r="59" spans="2:11">
      <c r="B59" s="76"/>
      <c r="E59" s="67"/>
      <c r="F59" s="67"/>
      <c r="G59" s="67"/>
      <c r="H59" s="67"/>
      <c r="I59" s="102"/>
      <c r="J59" s="67"/>
      <c r="K59" s="109"/>
    </row>
    <row r="60" spans="2:11">
      <c r="B60" s="76" t="s">
        <v>89</v>
      </c>
      <c r="E60" s="105">
        <f>ROUND(E56*(1+(0.5*E58)),4)</f>
        <v>3.2500000000000001E-2</v>
      </c>
      <c r="F60" s="105">
        <f>ROUND(F56*(1+(0.5*F58)),4)</f>
        <v>3.2899999999999999E-2</v>
      </c>
      <c r="G60" s="105">
        <f>ROUND(G56*(1+(0.5*G58)),4)</f>
        <v>3.27E-2</v>
      </c>
      <c r="H60" s="105">
        <f>ROUND(H56*(1+(0.5*H58)),4)</f>
        <v>3.2800000000000003E-2</v>
      </c>
      <c r="I60" s="106">
        <f>ROUND(I56*(1+(0.5*I58)),4)</f>
        <v>3.27E-2</v>
      </c>
      <c r="J60" s="67"/>
      <c r="K60" s="109"/>
    </row>
    <row r="61" spans="2:11">
      <c r="B61" s="76"/>
      <c r="G61" s="67"/>
      <c r="H61" s="67"/>
      <c r="I61" s="79"/>
      <c r="J61" s="67"/>
      <c r="K61" s="109"/>
    </row>
    <row r="62" spans="2:11">
      <c r="B62" s="110" t="s">
        <v>28</v>
      </c>
      <c r="E62" s="112">
        <f>E60+E58</f>
        <v>7.7499999999999999E-2</v>
      </c>
      <c r="F62" s="112">
        <f>F60+F58</f>
        <v>0.10290000000000001</v>
      </c>
      <c r="G62" s="112">
        <f>G60+G58</f>
        <v>9.11E-2</v>
      </c>
      <c r="H62" s="112">
        <f>H60+H58</f>
        <v>9.7799999999999998E-2</v>
      </c>
      <c r="I62" s="113">
        <f>I60+I58</f>
        <v>9.2299999999999993E-2</v>
      </c>
      <c r="J62" s="67"/>
      <c r="K62" s="109"/>
    </row>
    <row r="63" spans="2:11">
      <c r="B63" s="110"/>
      <c r="E63" s="67"/>
      <c r="F63" s="67"/>
      <c r="G63" s="67"/>
      <c r="H63" s="67"/>
      <c r="I63" s="102"/>
      <c r="J63" s="67"/>
      <c r="K63" s="109"/>
    </row>
    <row r="64" spans="2:11">
      <c r="B64" s="88"/>
      <c r="C64" s="89"/>
      <c r="D64" s="89"/>
      <c r="E64" s="89"/>
      <c r="F64" s="89"/>
      <c r="G64" s="89"/>
      <c r="H64" s="89"/>
      <c r="I64" s="90"/>
    </row>
    <row r="67" spans="4:9">
      <c r="E67" s="67"/>
    </row>
    <row r="69" spans="4:9">
      <c r="I69" s="58"/>
    </row>
    <row r="70" spans="4:9">
      <c r="I70" s="58"/>
    </row>
    <row r="71" spans="4:9">
      <c r="D71" s="67"/>
      <c r="E71" s="67"/>
    </row>
    <row r="73" spans="4:9">
      <c r="D73" s="103"/>
      <c r="E73" s="103"/>
    </row>
    <row r="75" spans="4:9">
      <c r="D75" s="107"/>
      <c r="E75" s="107"/>
    </row>
    <row r="76" spans="4:9">
      <c r="D76" s="114"/>
      <c r="E76" s="114"/>
    </row>
    <row r="77" spans="4:9">
      <c r="D77" s="109"/>
      <c r="E77" s="109"/>
    </row>
    <row r="79" spans="4:9">
      <c r="E79" s="67"/>
    </row>
  </sheetData>
  <printOptions horizontalCentered="1"/>
  <pageMargins left="0.25" right="0.25" top="1.25" bottom="0.75" header="0.3" footer="0.3"/>
  <pageSetup scale="88" orientation="portrait" r:id="rId1"/>
  <headerFooter>
    <oddHeader>&amp;R&amp;"Times New Roman,Regular"&amp;K000000Exhibit RAB-3
Page 1 of 1</oddHeader>
  </headerFooter>
  <rowBreaks count="1" manualBreakCount="1">
    <brk id="34" max="16383" man="1"/>
  </rowBreaks>
  <ignoredErrors>
    <ignoredError sqref="E40:G40 E8:H8 H40:I4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62DB-2092-AC47-AF25-42BBAA6C2EB2}">
  <sheetPr>
    <pageSetUpPr fitToPage="1"/>
  </sheetPr>
  <dimension ref="A1:Q60"/>
  <sheetViews>
    <sheetView zoomScale="150" zoomScaleNormal="150" zoomScalePageLayoutView="130" workbookViewId="0">
      <selection activeCell="J16" sqref="J16"/>
    </sheetView>
  </sheetViews>
  <sheetFormatPr defaultColWidth="8.85546875" defaultRowHeight="12.75"/>
  <cols>
    <col min="1" max="1" width="2.7109375" style="57" customWidth="1"/>
    <col min="2" max="2" width="10" style="57" customWidth="1"/>
    <col min="3" max="3" width="16.42578125" style="57" customWidth="1"/>
    <col min="4" max="4" width="12.28515625" style="57" customWidth="1"/>
    <col min="5" max="5" width="9" style="57" customWidth="1"/>
    <col min="6" max="8" width="8.7109375" style="57" bestFit="1" customWidth="1"/>
    <col min="9" max="9" width="1.28515625" style="57" customWidth="1"/>
    <col min="10" max="10" width="8.7109375" style="57" bestFit="1" customWidth="1"/>
    <col min="11" max="11" width="1.42578125" style="57" customWidth="1"/>
    <col min="12" max="16384" width="8.85546875" style="57"/>
  </cols>
  <sheetData>
    <row r="1" spans="1:17" ht="7.5" customHeight="1">
      <c r="J1" s="58"/>
    </row>
    <row r="2" spans="1:17" ht="12" customHeight="1">
      <c r="J2" s="58"/>
    </row>
    <row r="3" spans="1:17">
      <c r="A3" s="59"/>
      <c r="B3" s="60"/>
      <c r="C3" s="60"/>
      <c r="D3" s="60"/>
      <c r="E3" s="60"/>
      <c r="F3" s="61"/>
      <c r="G3" s="61"/>
      <c r="H3" s="61"/>
      <c r="I3" s="61"/>
      <c r="J3" s="61"/>
    </row>
    <row r="4" spans="1:17">
      <c r="B4" s="60"/>
      <c r="C4" s="59" t="s">
        <v>176</v>
      </c>
      <c r="D4" s="60"/>
      <c r="E4" s="60"/>
      <c r="F4" s="61"/>
      <c r="G4" s="61"/>
      <c r="H4" s="61"/>
      <c r="I4" s="61"/>
      <c r="J4" s="61"/>
      <c r="K4" s="60"/>
      <c r="L4" s="60"/>
      <c r="M4" s="60"/>
      <c r="N4" s="60"/>
      <c r="O4" s="60"/>
    </row>
    <row r="5" spans="1:17">
      <c r="B5" s="60"/>
      <c r="C5" s="59" t="s">
        <v>3</v>
      </c>
      <c r="D5" s="60"/>
      <c r="E5" s="60"/>
      <c r="F5" s="61"/>
      <c r="G5" s="61"/>
      <c r="H5" s="61"/>
      <c r="I5" s="61"/>
      <c r="J5" s="61"/>
      <c r="K5" s="60"/>
      <c r="L5" s="60"/>
      <c r="M5" s="60"/>
      <c r="N5" s="60"/>
      <c r="O5" s="60"/>
    </row>
    <row r="6" spans="1:17" ht="9.75" customHeight="1"/>
    <row r="7" spans="1:17">
      <c r="E7" s="132"/>
      <c r="F7" s="132"/>
      <c r="G7" s="132"/>
      <c r="H7" s="132"/>
      <c r="I7" s="132"/>
      <c r="J7" s="132"/>
    </row>
    <row r="8" spans="1:17" ht="12.75" customHeight="1">
      <c r="C8" s="148" t="s">
        <v>141</v>
      </c>
      <c r="E8" s="136" t="s">
        <v>130</v>
      </c>
      <c r="F8" s="137"/>
      <c r="G8" s="137"/>
      <c r="H8" s="138"/>
      <c r="J8" s="77" t="s">
        <v>135</v>
      </c>
      <c r="K8" s="62"/>
      <c r="L8" s="139" t="s">
        <v>27</v>
      </c>
      <c r="M8" s="139"/>
      <c r="N8" s="139"/>
      <c r="O8" s="139"/>
      <c r="P8" s="62"/>
      <c r="Q8" s="62"/>
    </row>
    <row r="9" spans="1:17">
      <c r="B9" s="63"/>
      <c r="E9" s="134" t="s">
        <v>131</v>
      </c>
      <c r="F9" s="134" t="s">
        <v>132</v>
      </c>
      <c r="G9" s="134" t="s">
        <v>133</v>
      </c>
      <c r="H9" s="135" t="s">
        <v>134</v>
      </c>
      <c r="I9" s="64"/>
      <c r="J9" s="135" t="s">
        <v>136</v>
      </c>
      <c r="L9" s="134" t="s">
        <v>131</v>
      </c>
      <c r="M9" s="134" t="s">
        <v>132</v>
      </c>
      <c r="N9" s="134" t="s">
        <v>133</v>
      </c>
      <c r="O9" s="135" t="s">
        <v>134</v>
      </c>
    </row>
    <row r="10" spans="1:17" ht="11.1" customHeight="1">
      <c r="E10" s="133"/>
      <c r="F10" s="125"/>
      <c r="G10" s="125"/>
      <c r="H10" s="64"/>
      <c r="I10" s="64"/>
      <c r="J10" s="64"/>
    </row>
    <row r="11" spans="1:17">
      <c r="B11" s="57">
        <v>1</v>
      </c>
      <c r="C11" s="6" t="s">
        <v>151</v>
      </c>
      <c r="E11" s="140">
        <v>75.398181818181811</v>
      </c>
      <c r="F11" s="140">
        <v>76.528333333333364</v>
      </c>
      <c r="G11" s="140">
        <v>77.323492063492083</v>
      </c>
      <c r="H11" s="140">
        <v>77.19225806451611</v>
      </c>
      <c r="I11" s="126"/>
      <c r="J11" s="142">
        <f>0.4655*4</f>
        <v>1.8620000000000001</v>
      </c>
      <c r="L11" s="117">
        <f t="shared" ref="L11:M15" si="0">$J11/E11</f>
        <v>2.4695555716318218E-2</v>
      </c>
      <c r="M11" s="117">
        <f t="shared" si="0"/>
        <v>2.433085785221159E-2</v>
      </c>
      <c r="N11" s="117">
        <f t="shared" ref="N11:O15" si="1">$J11/G11</f>
        <v>2.4080650657513882E-2</v>
      </c>
      <c r="O11" s="117">
        <f t="shared" si="1"/>
        <v>2.4121589997325495E-2</v>
      </c>
    </row>
    <row r="12" spans="1:17">
      <c r="B12" s="57">
        <f t="shared" ref="B12:B16" si="2">B11+1</f>
        <v>2</v>
      </c>
      <c r="C12" s="6" t="s">
        <v>152</v>
      </c>
      <c r="E12" s="140">
        <v>45.543636363636367</v>
      </c>
      <c r="F12" s="140">
        <v>45.858095238095238</v>
      </c>
      <c r="G12" s="140">
        <v>46.449682539682541</v>
      </c>
      <c r="H12" s="140">
        <v>46.883709677419361</v>
      </c>
      <c r="I12" s="126"/>
      <c r="J12" s="142">
        <f>0.3*4</f>
        <v>1.2</v>
      </c>
      <c r="L12" s="117">
        <f t="shared" si="0"/>
        <v>2.6348357219849093E-2</v>
      </c>
      <c r="M12" s="117">
        <f t="shared" si="0"/>
        <v>2.6167680837365787E-2</v>
      </c>
      <c r="N12" s="117">
        <f t="shared" si="1"/>
        <v>2.5834406919246974E-2</v>
      </c>
      <c r="O12" s="117">
        <f t="shared" si="1"/>
        <v>2.5595244238489877E-2</v>
      </c>
    </row>
    <row r="13" spans="1:17">
      <c r="B13" s="57">
        <f t="shared" si="2"/>
        <v>3</v>
      </c>
      <c r="C13" s="6" t="s">
        <v>153</v>
      </c>
      <c r="E13" s="140">
        <v>54.036363636363632</v>
      </c>
      <c r="F13" s="140">
        <v>55.045714285714297</v>
      </c>
      <c r="G13" s="140">
        <v>56.250793650793668</v>
      </c>
      <c r="H13" s="140">
        <v>57.33983870967743</v>
      </c>
      <c r="I13" s="126"/>
      <c r="J13" s="142">
        <f>0.34*4</f>
        <v>1.36</v>
      </c>
      <c r="L13" s="117">
        <f t="shared" si="0"/>
        <v>2.5168236877523557E-2</v>
      </c>
      <c r="M13" s="117">
        <f t="shared" si="0"/>
        <v>2.4706737257344541E-2</v>
      </c>
      <c r="N13" s="117">
        <f t="shared" si="1"/>
        <v>2.4177436649923806E-2</v>
      </c>
      <c r="O13" s="117">
        <f t="shared" si="1"/>
        <v>2.3718239022016443E-2</v>
      </c>
    </row>
    <row r="14" spans="1:17">
      <c r="B14" s="57">
        <f t="shared" si="2"/>
        <v>4</v>
      </c>
      <c r="C14" s="6" t="s">
        <v>155</v>
      </c>
      <c r="E14" s="140">
        <v>50.639090909090896</v>
      </c>
      <c r="F14" s="140">
        <v>51.525476190476184</v>
      </c>
      <c r="G14" s="140">
        <v>52.01761904761905</v>
      </c>
      <c r="H14" s="140">
        <v>52.648024193548373</v>
      </c>
      <c r="I14" s="126"/>
      <c r="J14" s="142">
        <f>0.42*4</f>
        <v>1.68</v>
      </c>
      <c r="L14" s="117">
        <f t="shared" si="0"/>
        <v>3.3175951025977063E-2</v>
      </c>
      <c r="M14" s="117">
        <f t="shared" si="0"/>
        <v>3.2605229960213859E-2</v>
      </c>
      <c r="N14" s="117">
        <f t="shared" si="1"/>
        <v>3.2296749269936011E-2</v>
      </c>
      <c r="O14" s="117">
        <f t="shared" si="1"/>
        <v>3.1910029402506458E-2</v>
      </c>
    </row>
    <row r="15" spans="1:17">
      <c r="B15" s="57">
        <f t="shared" si="2"/>
        <v>5</v>
      </c>
      <c r="C15" s="6" t="s">
        <v>154</v>
      </c>
      <c r="E15" s="140">
        <v>37.279090909090911</v>
      </c>
      <c r="F15" s="140">
        <v>37.466428571428573</v>
      </c>
      <c r="G15" s="140">
        <v>38.076825396825384</v>
      </c>
      <c r="H15" s="140">
        <v>38.236290322580665</v>
      </c>
      <c r="I15" s="126"/>
      <c r="J15" s="142">
        <f>0.326*4</f>
        <v>1.304</v>
      </c>
      <c r="L15" s="117">
        <f t="shared" si="0"/>
        <v>3.497939376204063E-2</v>
      </c>
      <c r="M15" s="117">
        <f t="shared" si="0"/>
        <v>3.480449164013498E-2</v>
      </c>
      <c r="N15" s="117">
        <f t="shared" si="1"/>
        <v>3.4246552500375192E-2</v>
      </c>
      <c r="O15" s="117">
        <f t="shared" si="1"/>
        <v>3.4103726825975983E-2</v>
      </c>
    </row>
    <row r="16" spans="1:17">
      <c r="B16" s="57">
        <f t="shared" si="2"/>
        <v>6</v>
      </c>
      <c r="C16" s="6" t="s">
        <v>173</v>
      </c>
      <c r="E16" s="140">
        <v>141.44090909090909</v>
      </c>
      <c r="F16" s="140">
        <v>141.0654761904762</v>
      </c>
      <c r="G16" s="140">
        <v>141.75047619047621</v>
      </c>
      <c r="H16" s="140">
        <v>140.52459677419358</v>
      </c>
      <c r="I16" s="126"/>
      <c r="J16" s="142">
        <f>0.8275*4</f>
        <v>3.31</v>
      </c>
      <c r="L16" s="117">
        <f t="shared" ref="L16" si="3">$J16/E16</f>
        <v>2.3401998907349682E-2</v>
      </c>
      <c r="M16" s="117">
        <f t="shared" ref="M16" si="4">$J16/F16</f>
        <v>2.3464281193299293E-2</v>
      </c>
      <c r="N16" s="117">
        <f t="shared" ref="N16" si="5">$J16/G16</f>
        <v>2.3350891573388516E-2</v>
      </c>
      <c r="O16" s="117">
        <f t="shared" ref="O16" si="6">$J16/H16</f>
        <v>2.3554595252237433E-2</v>
      </c>
    </row>
    <row r="17" spans="2:15">
      <c r="E17" s="66"/>
      <c r="F17" s="66"/>
      <c r="G17" s="66"/>
      <c r="H17" s="66"/>
      <c r="I17" s="66"/>
      <c r="J17" s="66"/>
      <c r="K17" s="70"/>
      <c r="L17" s="70"/>
      <c r="M17" s="70"/>
      <c r="N17" s="70"/>
      <c r="O17" s="70"/>
    </row>
    <row r="18" spans="2:15">
      <c r="C18" s="57" t="s">
        <v>137</v>
      </c>
      <c r="E18" s="67"/>
      <c r="F18" s="67"/>
      <c r="G18" s="67"/>
      <c r="H18" s="67"/>
      <c r="I18" s="67"/>
      <c r="J18" s="67"/>
      <c r="L18" s="67">
        <f t="shared" ref="L18:N18" si="7">AVERAGE(L11:L16)</f>
        <v>2.7961582251509704E-2</v>
      </c>
      <c r="M18" s="67">
        <f t="shared" si="7"/>
        <v>2.7679879790095008E-2</v>
      </c>
      <c r="N18" s="67">
        <f t="shared" si="7"/>
        <v>2.7331114595064068E-2</v>
      </c>
      <c r="O18" s="67">
        <f>AVERAGE(O11:O16)</f>
        <v>2.7167237456425283E-2</v>
      </c>
    </row>
    <row r="19" spans="2:15">
      <c r="E19" s="67"/>
      <c r="F19" s="67"/>
      <c r="L19" s="67"/>
      <c r="M19" s="67"/>
      <c r="N19" s="67"/>
      <c r="O19" s="67"/>
    </row>
    <row r="20" spans="2:15">
      <c r="B20" s="68"/>
    </row>
    <row r="21" spans="2:15">
      <c r="B21" s="69"/>
      <c r="C21" s="57" t="s">
        <v>26</v>
      </c>
      <c r="D21" s="57" t="s">
        <v>193</v>
      </c>
      <c r="E21" s="64"/>
      <c r="F21" s="64"/>
      <c r="G21" s="64"/>
      <c r="H21" s="64"/>
      <c r="I21" s="64"/>
      <c r="J21" s="64"/>
    </row>
    <row r="22" spans="2:15">
      <c r="B22" s="68"/>
      <c r="D22" s="57" t="s">
        <v>172</v>
      </c>
      <c r="E22" s="64"/>
      <c r="F22" s="64"/>
      <c r="G22" s="64"/>
      <c r="H22" s="64"/>
      <c r="I22" s="64"/>
      <c r="J22" s="64"/>
    </row>
    <row r="23" spans="2:15">
      <c r="B23" s="68"/>
      <c r="E23" s="126"/>
      <c r="F23" s="126"/>
      <c r="G23" s="65"/>
      <c r="H23" s="65"/>
      <c r="I23" s="65"/>
      <c r="J23" s="65"/>
    </row>
    <row r="24" spans="2:15">
      <c r="B24" s="68"/>
      <c r="E24" s="70"/>
      <c r="F24" s="70"/>
      <c r="G24" s="70"/>
      <c r="H24" s="70"/>
      <c r="I24" s="70"/>
      <c r="J24" s="70"/>
    </row>
    <row r="25" spans="2:15">
      <c r="B25" s="68"/>
      <c r="E25" s="67"/>
      <c r="F25" s="67"/>
      <c r="G25" s="67"/>
      <c r="H25" s="67"/>
      <c r="I25" s="67"/>
      <c r="J25" s="67"/>
    </row>
    <row r="26" spans="2:15">
      <c r="B26" s="68"/>
      <c r="E26" s="67"/>
      <c r="F26" s="67"/>
    </row>
    <row r="27" spans="2:15">
      <c r="B27" s="68"/>
    </row>
    <row r="28" spans="2:15">
      <c r="B28" s="63"/>
      <c r="E28" s="64"/>
      <c r="F28" s="64"/>
      <c r="G28" s="64"/>
      <c r="H28" s="64"/>
      <c r="I28" s="64"/>
      <c r="J28" s="64"/>
    </row>
    <row r="29" spans="2:15">
      <c r="E29" s="64"/>
      <c r="F29" s="64"/>
      <c r="G29" s="64"/>
      <c r="H29" s="64"/>
      <c r="I29" s="64"/>
      <c r="J29" s="64"/>
    </row>
    <row r="30" spans="2:15">
      <c r="E30" s="65"/>
      <c r="F30" s="65"/>
      <c r="G30" s="65"/>
      <c r="H30" s="65"/>
      <c r="I30" s="65"/>
      <c r="J30" s="65"/>
    </row>
    <row r="31" spans="2:15">
      <c r="E31" s="66"/>
      <c r="F31" s="66"/>
      <c r="G31" s="66"/>
      <c r="H31" s="66"/>
      <c r="I31" s="66"/>
      <c r="J31" s="66"/>
    </row>
    <row r="32" spans="2:15">
      <c r="E32" s="67"/>
      <c r="F32" s="67"/>
      <c r="G32" s="67"/>
      <c r="H32" s="67"/>
      <c r="I32" s="67"/>
      <c r="J32" s="67"/>
    </row>
    <row r="33" spans="2:10">
      <c r="E33" s="67"/>
      <c r="F33" s="67"/>
    </row>
    <row r="34" spans="2:10">
      <c r="B34" s="68"/>
    </row>
    <row r="35" spans="2:10">
      <c r="B35" s="69"/>
      <c r="E35" s="64"/>
      <c r="F35" s="64"/>
      <c r="G35" s="64"/>
      <c r="H35" s="64"/>
      <c r="I35" s="64"/>
      <c r="J35" s="64"/>
    </row>
    <row r="36" spans="2:10">
      <c r="B36" s="68"/>
      <c r="E36" s="64"/>
      <c r="F36" s="64"/>
      <c r="G36" s="64"/>
      <c r="H36" s="64"/>
      <c r="I36" s="64"/>
      <c r="J36" s="64"/>
    </row>
    <row r="37" spans="2:10">
      <c r="B37" s="68"/>
      <c r="E37" s="65"/>
      <c r="F37" s="65"/>
      <c r="G37" s="65"/>
      <c r="H37" s="65"/>
      <c r="I37" s="65"/>
      <c r="J37" s="65"/>
    </row>
    <row r="38" spans="2:10">
      <c r="B38" s="68"/>
      <c r="E38" s="70"/>
      <c r="F38" s="70"/>
      <c r="G38" s="70"/>
      <c r="H38" s="70"/>
      <c r="I38" s="70"/>
      <c r="J38" s="70"/>
    </row>
    <row r="39" spans="2:10">
      <c r="B39" s="68"/>
      <c r="E39" s="67"/>
      <c r="F39" s="67"/>
      <c r="G39" s="67"/>
      <c r="H39" s="67"/>
      <c r="I39" s="67"/>
      <c r="J39" s="67"/>
    </row>
    <row r="40" spans="2:10">
      <c r="B40" s="68"/>
      <c r="E40" s="67"/>
      <c r="F40" s="67"/>
    </row>
    <row r="41" spans="2:10">
      <c r="B41" s="68"/>
    </row>
    <row r="42" spans="2:10">
      <c r="B42" s="69"/>
      <c r="E42" s="64"/>
      <c r="F42" s="64"/>
      <c r="G42" s="64"/>
      <c r="H42" s="64"/>
      <c r="I42" s="64"/>
      <c r="J42" s="64"/>
    </row>
    <row r="43" spans="2:10">
      <c r="B43" s="68"/>
      <c r="E43" s="64"/>
      <c r="F43" s="64"/>
      <c r="G43" s="64"/>
      <c r="H43" s="64"/>
      <c r="I43" s="64"/>
      <c r="J43" s="64"/>
    </row>
    <row r="44" spans="2:10">
      <c r="B44" s="68"/>
      <c r="E44" s="65"/>
      <c r="F44" s="65"/>
      <c r="G44" s="65"/>
      <c r="H44" s="65"/>
      <c r="I44" s="65"/>
      <c r="J44" s="65"/>
    </row>
    <row r="45" spans="2:10">
      <c r="B45" s="68"/>
      <c r="E45" s="70"/>
      <c r="F45" s="70"/>
      <c r="G45" s="70"/>
      <c r="H45" s="70"/>
      <c r="I45" s="70"/>
      <c r="J45" s="70"/>
    </row>
    <row r="46" spans="2:10">
      <c r="B46" s="68"/>
      <c r="E46" s="67"/>
      <c r="F46" s="67"/>
      <c r="G46" s="67"/>
      <c r="H46" s="67"/>
      <c r="I46" s="67"/>
      <c r="J46" s="67"/>
    </row>
    <row r="47" spans="2:10">
      <c r="B47" s="68"/>
      <c r="E47" s="67"/>
      <c r="F47" s="67"/>
    </row>
    <row r="48" spans="2:10">
      <c r="B48" s="68"/>
    </row>
    <row r="49" spans="2:11">
      <c r="B49" s="69"/>
      <c r="E49" s="127"/>
      <c r="F49" s="127"/>
      <c r="G49" s="127"/>
      <c r="H49" s="64"/>
      <c r="I49" s="64"/>
      <c r="J49" s="64"/>
    </row>
    <row r="50" spans="2:11">
      <c r="B50" s="68"/>
      <c r="E50" s="127"/>
      <c r="F50" s="127"/>
      <c r="G50" s="127"/>
      <c r="H50" s="64"/>
      <c r="I50" s="64"/>
      <c r="J50" s="64"/>
    </row>
    <row r="51" spans="2:11">
      <c r="B51" s="68"/>
      <c r="E51" s="65"/>
      <c r="F51" s="65"/>
      <c r="G51" s="65"/>
      <c r="H51" s="65"/>
      <c r="I51" s="65"/>
      <c r="J51" s="65"/>
    </row>
    <row r="52" spans="2:11">
      <c r="B52" s="68"/>
      <c r="E52" s="70"/>
      <c r="F52" s="70"/>
      <c r="G52" s="70"/>
      <c r="H52" s="70"/>
      <c r="I52" s="70"/>
      <c r="J52" s="70"/>
    </row>
    <row r="53" spans="2:11">
      <c r="B53" s="68"/>
      <c r="E53" s="67"/>
      <c r="F53" s="67"/>
      <c r="G53" s="67"/>
      <c r="H53" s="67"/>
      <c r="I53" s="67"/>
      <c r="J53" s="67"/>
    </row>
    <row r="54" spans="2:11">
      <c r="B54" s="68"/>
      <c r="E54" s="67"/>
      <c r="F54" s="67"/>
    </row>
    <row r="56" spans="2:11">
      <c r="B56" s="63"/>
      <c r="E56" s="67"/>
      <c r="F56" s="67"/>
      <c r="G56" s="67"/>
      <c r="H56" s="67"/>
      <c r="I56" s="67"/>
      <c r="J56" s="67"/>
      <c r="K56" s="67"/>
    </row>
    <row r="57" spans="2:11">
      <c r="B57" s="63"/>
      <c r="D57" s="72"/>
      <c r="E57" s="67"/>
    </row>
    <row r="58" spans="2:11">
      <c r="B58" s="63"/>
      <c r="E58" s="67"/>
    </row>
    <row r="59" spans="2:11">
      <c r="E59" s="67"/>
    </row>
    <row r="60" spans="2:11">
      <c r="B60" s="63"/>
    </row>
  </sheetData>
  <printOptions horizontalCentered="1"/>
  <pageMargins left="0.25" right="0.25" top="0.75" bottom="0.75" header="0.3" footer="0.3"/>
  <pageSetup scale="94" orientation="portrait" r:id="rId1"/>
  <headerFooter>
    <oddHeader>&amp;R&amp;"Times New Roman,Regular"&amp;K000000Exhibit RAB-4
Page &amp;P of &amp;N</oddHeader>
  </headerFooter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10EE-2677-B741-BC69-C48400295266}">
  <sheetPr>
    <pageSetUpPr fitToPage="1"/>
  </sheetPr>
  <dimension ref="A3:N74"/>
  <sheetViews>
    <sheetView topLeftCell="A9" zoomScale="160" zoomScaleNormal="160" zoomScalePageLayoutView="160" workbookViewId="0">
      <selection activeCell="I42" sqref="I42"/>
    </sheetView>
  </sheetViews>
  <sheetFormatPr defaultColWidth="8.85546875" defaultRowHeight="12.75"/>
  <cols>
    <col min="1" max="1" width="2.7109375" style="57" customWidth="1"/>
    <col min="2" max="2" width="8.85546875" style="57"/>
    <col min="3" max="3" width="10" style="57" customWidth="1"/>
    <col min="4" max="4" width="17.85546875" style="57" customWidth="1"/>
    <col min="5" max="5" width="11" style="57" customWidth="1"/>
    <col min="6" max="6" width="12.7109375" style="57" customWidth="1"/>
    <col min="7" max="8" width="11" style="57" customWidth="1"/>
    <col min="9" max="9" width="12.42578125" style="57" customWidth="1"/>
    <col min="10" max="16384" width="8.85546875" style="57"/>
  </cols>
  <sheetData>
    <row r="3" spans="1:14">
      <c r="A3" s="59"/>
      <c r="B3" s="60"/>
      <c r="C3" s="60"/>
      <c r="D3" s="60"/>
      <c r="E3" s="60"/>
      <c r="F3" s="60"/>
      <c r="G3" s="60"/>
      <c r="H3" s="60"/>
      <c r="I3" s="60"/>
    </row>
    <row r="4" spans="1:14">
      <c r="A4" s="59" t="s">
        <v>176</v>
      </c>
      <c r="B4" s="59"/>
      <c r="C4" s="60"/>
      <c r="D4" s="60"/>
      <c r="E4" s="60"/>
      <c r="F4" s="60"/>
      <c r="G4" s="60"/>
      <c r="H4" s="60"/>
      <c r="I4" s="60"/>
    </row>
    <row r="5" spans="1:14">
      <c r="A5" s="59" t="s">
        <v>23</v>
      </c>
      <c r="B5" s="60"/>
      <c r="C5" s="60"/>
      <c r="D5" s="60"/>
      <c r="E5" s="60"/>
      <c r="F5" s="60"/>
      <c r="G5" s="60"/>
      <c r="H5" s="60"/>
      <c r="I5" s="60"/>
    </row>
    <row r="7" spans="1:14" ht="7.5" customHeight="1">
      <c r="B7" s="73"/>
      <c r="C7" s="74"/>
      <c r="D7" s="74"/>
      <c r="E7" s="74"/>
      <c r="F7" s="74"/>
      <c r="G7" s="74"/>
      <c r="H7" s="74"/>
      <c r="I7" s="75"/>
    </row>
    <row r="8" spans="1:14">
      <c r="B8" s="76"/>
      <c r="E8" s="77" t="s">
        <v>24</v>
      </c>
      <c r="F8" s="77" t="s">
        <v>8</v>
      </c>
      <c r="G8" s="78" t="s">
        <v>9</v>
      </c>
      <c r="H8" s="78" t="s">
        <v>10</v>
      </c>
      <c r="I8" s="79"/>
    </row>
    <row r="9" spans="1:14">
      <c r="B9" s="76"/>
      <c r="E9" s="77" t="s">
        <v>13</v>
      </c>
      <c r="F9" s="77" t="s">
        <v>13</v>
      </c>
      <c r="G9" s="77" t="s">
        <v>138</v>
      </c>
      <c r="H9" s="77" t="s">
        <v>18</v>
      </c>
      <c r="I9" s="79"/>
    </row>
    <row r="10" spans="1:14">
      <c r="B10" s="76"/>
      <c r="C10" s="80" t="s">
        <v>11</v>
      </c>
      <c r="E10" s="81" t="s">
        <v>12</v>
      </c>
      <c r="F10" s="81" t="s">
        <v>25</v>
      </c>
      <c r="G10" s="81" t="s">
        <v>25</v>
      </c>
      <c r="H10" s="81" t="s">
        <v>25</v>
      </c>
      <c r="I10" s="79"/>
    </row>
    <row r="11" spans="1:14" ht="6.75" customHeight="1">
      <c r="B11" s="76"/>
      <c r="I11" s="79"/>
    </row>
    <row r="12" spans="1:14" ht="12" customHeight="1">
      <c r="B12" s="76">
        <v>1</v>
      </c>
      <c r="C12" s="71" t="str">
        <f>VLOOKUP(B12,'RAB-4'!$B$9:$C$60,2,FALSE)</f>
        <v>American States Water Company</v>
      </c>
      <c r="E12" s="82">
        <v>0.08</v>
      </c>
      <c r="F12" s="82">
        <v>7.0000000000000007E-2</v>
      </c>
      <c r="G12" s="82">
        <v>5.6500000000000002E-2</v>
      </c>
      <c r="H12" s="82">
        <v>5.7000000000000002E-2</v>
      </c>
      <c r="I12" s="79"/>
      <c r="K12" s="86"/>
      <c r="L12" s="85"/>
      <c r="M12" s="67"/>
      <c r="N12" s="67"/>
    </row>
    <row r="13" spans="1:14" ht="12" customHeight="1">
      <c r="B13" s="76">
        <f t="shared" ref="B13:B17" si="0">B12+1</f>
        <v>2</v>
      </c>
      <c r="C13" s="71" t="str">
        <f>VLOOKUP(B13,'RAB-4'!$B$9:$C$60,2,FALSE)</f>
        <v>California Water Service Group</v>
      </c>
      <c r="E13" s="82">
        <v>5.5E-2</v>
      </c>
      <c r="F13" s="82">
        <v>9.5000000000000001E-2</v>
      </c>
      <c r="G13" s="82">
        <v>8.7800000000000003E-2</v>
      </c>
      <c r="H13" s="82">
        <v>8.7999999999999995E-2</v>
      </c>
      <c r="I13" s="79"/>
      <c r="K13" s="86"/>
      <c r="L13" s="85"/>
      <c r="M13" s="67"/>
      <c r="N13" s="67"/>
    </row>
    <row r="14" spans="1:14" ht="12" customHeight="1">
      <c r="B14" s="76">
        <f t="shared" si="0"/>
        <v>3</v>
      </c>
      <c r="C14" s="71" t="str">
        <f>VLOOKUP(B14,'RAB-4'!$B$9:$C$60,2,FALSE)</f>
        <v>Middlesex Water Company</v>
      </c>
      <c r="E14" s="82">
        <v>4.4999999999999998E-2</v>
      </c>
      <c r="F14" s="82">
        <v>7.4999999999999997E-2</v>
      </c>
      <c r="G14" s="82">
        <v>5.74E-2</v>
      </c>
      <c r="H14" s="82">
        <v>5.7000000000000002E-2</v>
      </c>
      <c r="I14" s="79"/>
      <c r="K14" s="86"/>
      <c r="L14" s="85"/>
      <c r="M14" s="67"/>
      <c r="N14" s="67"/>
    </row>
    <row r="15" spans="1:14" ht="12" customHeight="1">
      <c r="B15" s="76">
        <f t="shared" si="0"/>
        <v>4</v>
      </c>
      <c r="C15" s="71" t="str">
        <f>VLOOKUP(B15,'RAB-4'!$B$9:$C$60,2,FALSE)</f>
        <v>H2O America</v>
      </c>
      <c r="E15" s="82">
        <v>0.04</v>
      </c>
      <c r="F15" s="82">
        <v>0.06</v>
      </c>
      <c r="G15" s="82">
        <v>5.1900000000000002E-2</v>
      </c>
      <c r="H15" s="82">
        <v>6.5000000000000002E-2</v>
      </c>
      <c r="I15" s="79"/>
      <c r="K15" s="86"/>
      <c r="L15" s="85"/>
      <c r="M15" s="67"/>
      <c r="N15" s="67"/>
    </row>
    <row r="16" spans="1:14" ht="12" customHeight="1">
      <c r="B16" s="76">
        <f t="shared" si="0"/>
        <v>5</v>
      </c>
      <c r="C16" s="71" t="str">
        <f>VLOOKUP(B16,'RAB-4'!$B$9:$C$60,2,FALSE)</f>
        <v>Essential Utilities, Inc.</v>
      </c>
      <c r="E16" s="82">
        <v>6.5000000000000002E-2</v>
      </c>
      <c r="F16" s="82">
        <v>0.06</v>
      </c>
      <c r="G16" s="82">
        <v>5.4800000000000001E-2</v>
      </c>
      <c r="H16" s="82">
        <v>5.1999999999999998E-2</v>
      </c>
      <c r="I16" s="79"/>
      <c r="K16" s="86"/>
      <c r="L16" s="85"/>
      <c r="M16" s="67"/>
      <c r="N16" s="67"/>
    </row>
    <row r="17" spans="2:14" ht="12" customHeight="1">
      <c r="B17" s="76">
        <f t="shared" si="0"/>
        <v>6</v>
      </c>
      <c r="C17" s="71" t="str">
        <f>VLOOKUP(B17,'RAB-4'!$B$9:$C$60,2,FALSE)</f>
        <v>American Water Works</v>
      </c>
      <c r="E17" s="82">
        <v>8.5000000000000006E-2</v>
      </c>
      <c r="F17" s="82">
        <v>4.4999999999999998E-2</v>
      </c>
      <c r="G17" s="82">
        <v>7.3800000000000004E-2</v>
      </c>
      <c r="H17" s="82">
        <v>7.3999999999999996E-2</v>
      </c>
      <c r="I17" s="79"/>
      <c r="K17" s="86"/>
      <c r="L17" s="85"/>
      <c r="M17" s="67"/>
      <c r="N17" s="67"/>
    </row>
    <row r="18" spans="2:14" ht="6" customHeight="1">
      <c r="B18" s="76"/>
      <c r="E18" s="72"/>
      <c r="F18" s="82"/>
      <c r="G18" s="82"/>
      <c r="H18" s="82"/>
      <c r="I18" s="79"/>
      <c r="K18" s="82"/>
      <c r="L18" s="72"/>
    </row>
    <row r="19" spans="2:14">
      <c r="B19" s="76"/>
      <c r="C19" s="57" t="s">
        <v>88</v>
      </c>
      <c r="E19" s="72">
        <f>AVERAGE(E12:E17)</f>
        <v>6.1666666666666675E-2</v>
      </c>
      <c r="F19" s="72">
        <f t="shared" ref="F19:H19" si="1">AVERAGE(F12:F17)</f>
        <v>6.7499999999999991E-2</v>
      </c>
      <c r="G19" s="72">
        <f t="shared" si="1"/>
        <v>6.370000000000002E-2</v>
      </c>
      <c r="H19" s="72">
        <f t="shared" si="1"/>
        <v>6.5500000000000003E-2</v>
      </c>
      <c r="I19" s="79"/>
      <c r="J19" s="67"/>
      <c r="K19" s="72"/>
      <c r="L19" s="72"/>
      <c r="N19" s="67"/>
    </row>
    <row r="20" spans="2:14">
      <c r="B20" s="76"/>
      <c r="C20" s="57" t="s">
        <v>58</v>
      </c>
      <c r="E20" s="67">
        <f>MEDIAN(E12:E17)</f>
        <v>0.06</v>
      </c>
      <c r="F20" s="67">
        <f t="shared" ref="F20:H20" si="2">MEDIAN(F12:F17)</f>
        <v>6.5000000000000002E-2</v>
      </c>
      <c r="G20" s="67">
        <f t="shared" si="2"/>
        <v>5.6950000000000001E-2</v>
      </c>
      <c r="H20" s="67">
        <f t="shared" si="2"/>
        <v>6.0999999999999999E-2</v>
      </c>
      <c r="I20" s="79"/>
      <c r="J20" s="72"/>
      <c r="K20" s="67"/>
      <c r="L20" s="67"/>
    </row>
    <row r="21" spans="2:14">
      <c r="B21" s="76"/>
      <c r="F21" s="67"/>
      <c r="I21" s="79"/>
      <c r="K21" s="67"/>
    </row>
    <row r="22" spans="2:14">
      <c r="B22" s="76"/>
      <c r="F22" s="67"/>
      <c r="G22" s="67"/>
      <c r="H22" s="67"/>
      <c r="I22" s="79"/>
    </row>
    <row r="23" spans="2:14">
      <c r="B23" s="87"/>
      <c r="C23" s="63" t="s">
        <v>26</v>
      </c>
      <c r="D23" s="63" t="s">
        <v>177</v>
      </c>
      <c r="I23" s="79"/>
    </row>
    <row r="24" spans="2:14">
      <c r="B24" s="87"/>
      <c r="C24" s="63"/>
      <c r="D24" s="63" t="s">
        <v>183</v>
      </c>
      <c r="I24" s="79"/>
      <c r="K24" s="67"/>
    </row>
    <row r="25" spans="2:14">
      <c r="B25" s="87"/>
      <c r="D25" s="63"/>
      <c r="I25" s="79"/>
      <c r="K25" s="67"/>
    </row>
    <row r="26" spans="2:14">
      <c r="B26" s="87"/>
      <c r="D26" s="63"/>
      <c r="I26" s="79"/>
      <c r="K26" s="67"/>
    </row>
    <row r="27" spans="2:14">
      <c r="B27" s="88"/>
      <c r="C27" s="89"/>
      <c r="D27" s="89"/>
      <c r="E27" s="89"/>
      <c r="F27" s="89"/>
      <c r="G27" s="89"/>
      <c r="H27" s="89"/>
      <c r="I27" s="90"/>
    </row>
    <row r="31" spans="2:14">
      <c r="B31" s="73"/>
      <c r="C31" s="74"/>
      <c r="D31" s="74"/>
      <c r="E31" s="74"/>
      <c r="F31" s="91"/>
      <c r="G31" s="74"/>
      <c r="H31" s="74"/>
      <c r="I31" s="75"/>
    </row>
    <row r="32" spans="2:14">
      <c r="B32" s="92" t="s">
        <v>176</v>
      </c>
      <c r="C32" s="60"/>
      <c r="D32" s="60"/>
      <c r="E32" s="60"/>
      <c r="F32" s="93"/>
      <c r="G32" s="60"/>
      <c r="H32" s="60"/>
      <c r="I32" s="94"/>
    </row>
    <row r="33" spans="2:11">
      <c r="B33" s="92" t="s">
        <v>37</v>
      </c>
      <c r="C33" s="60"/>
      <c r="D33" s="59"/>
      <c r="E33" s="59"/>
      <c r="F33" s="59"/>
      <c r="G33" s="59"/>
      <c r="H33" s="59"/>
      <c r="I33" s="95"/>
    </row>
    <row r="34" spans="2:11">
      <c r="B34" s="96"/>
      <c r="C34" s="60"/>
      <c r="D34" s="60"/>
      <c r="E34" s="60"/>
      <c r="F34" s="60"/>
      <c r="G34" s="60"/>
      <c r="H34" s="60"/>
      <c r="I34" s="94"/>
    </row>
    <row r="35" spans="2:11">
      <c r="B35" s="97"/>
      <c r="E35" s="78" t="s">
        <v>24</v>
      </c>
      <c r="F35" s="78" t="s">
        <v>8</v>
      </c>
      <c r="G35" s="78" t="s">
        <v>9</v>
      </c>
      <c r="H35" s="78" t="s">
        <v>10</v>
      </c>
      <c r="I35" s="98" t="s">
        <v>5</v>
      </c>
    </row>
    <row r="36" spans="2:11">
      <c r="B36" s="97"/>
      <c r="E36" s="77" t="s">
        <v>13</v>
      </c>
      <c r="F36" s="77" t="s">
        <v>13</v>
      </c>
      <c r="G36" s="77" t="s">
        <v>138</v>
      </c>
      <c r="H36" s="77" t="s">
        <v>18</v>
      </c>
      <c r="I36" s="99" t="s">
        <v>30</v>
      </c>
    </row>
    <row r="37" spans="2:11">
      <c r="B37" s="97"/>
      <c r="E37" s="81" t="s">
        <v>2</v>
      </c>
      <c r="F37" s="81" t="s">
        <v>16</v>
      </c>
      <c r="G37" s="81" t="s">
        <v>17</v>
      </c>
      <c r="H37" s="81" t="s">
        <v>16</v>
      </c>
      <c r="I37" s="100" t="s">
        <v>31</v>
      </c>
    </row>
    <row r="38" spans="2:11">
      <c r="B38" s="97"/>
      <c r="I38" s="79"/>
    </row>
    <row r="39" spans="2:11">
      <c r="B39" s="101" t="s">
        <v>21</v>
      </c>
      <c r="I39" s="79"/>
    </row>
    <row r="40" spans="2:11">
      <c r="B40" s="76" t="s">
        <v>27</v>
      </c>
      <c r="E40" s="67">
        <f>'RAB-4'!O18</f>
        <v>2.7167237456425283E-2</v>
      </c>
      <c r="F40" s="67">
        <f>E40</f>
        <v>2.7167237456425283E-2</v>
      </c>
      <c r="G40" s="67">
        <f>F40</f>
        <v>2.7167237456425283E-2</v>
      </c>
      <c r="H40" s="67">
        <f>G40</f>
        <v>2.7167237456425283E-2</v>
      </c>
      <c r="I40" s="102">
        <f>AVERAGE(E40:G40)</f>
        <v>2.7167237456425283E-2</v>
      </c>
      <c r="J40" s="67"/>
      <c r="K40" s="67"/>
    </row>
    <row r="41" spans="2:11">
      <c r="B41" s="76"/>
      <c r="G41" s="67"/>
      <c r="H41" s="67"/>
      <c r="I41" s="79"/>
    </row>
    <row r="42" spans="2:11">
      <c r="B42" s="76" t="s">
        <v>91</v>
      </c>
      <c r="E42" s="67">
        <f>E19</f>
        <v>6.1666666666666675E-2</v>
      </c>
      <c r="F42" s="67">
        <f>F19</f>
        <v>6.7499999999999991E-2</v>
      </c>
      <c r="G42" s="67">
        <f>G19</f>
        <v>6.370000000000002E-2</v>
      </c>
      <c r="H42" s="67">
        <f>H19</f>
        <v>6.5500000000000003E-2</v>
      </c>
      <c r="I42" s="102">
        <f>AVERAGE(E42:H42)</f>
        <v>6.4591666666666672E-2</v>
      </c>
      <c r="J42" s="103"/>
      <c r="K42" s="104"/>
    </row>
    <row r="43" spans="2:11">
      <c r="B43" s="76"/>
      <c r="G43" s="67"/>
      <c r="H43" s="67"/>
      <c r="I43" s="79"/>
    </row>
    <row r="44" spans="2:11">
      <c r="B44" s="76" t="s">
        <v>89</v>
      </c>
      <c r="E44" s="105">
        <f>ROUND(E40*(1+(0.5*E42)),4)</f>
        <v>2.8000000000000001E-2</v>
      </c>
      <c r="F44" s="105">
        <f>ROUND(F40*(1+(0.5*F42)),4)</f>
        <v>2.81E-2</v>
      </c>
      <c r="G44" s="105">
        <f>ROUND(G40*(1+(0.5*G42)),4)</f>
        <v>2.8000000000000001E-2</v>
      </c>
      <c r="H44" s="105">
        <f>ROUND(H40*(1+(0.5*H42)),4)</f>
        <v>2.81E-2</v>
      </c>
      <c r="I44" s="106">
        <f>ROUND(I40*(1+(0.5*I42)),4)</f>
        <v>2.8000000000000001E-2</v>
      </c>
      <c r="J44" s="107"/>
      <c r="K44" s="108"/>
    </row>
    <row r="45" spans="2:11">
      <c r="B45" s="76"/>
      <c r="G45" s="67"/>
      <c r="H45" s="67"/>
      <c r="I45" s="79"/>
      <c r="J45" s="109"/>
      <c r="K45" s="67"/>
    </row>
    <row r="46" spans="2:11">
      <c r="B46" s="110" t="s">
        <v>28</v>
      </c>
      <c r="C46" s="111"/>
      <c r="E46" s="112">
        <f>E44+E42</f>
        <v>8.9666666666666672E-2</v>
      </c>
      <c r="F46" s="112">
        <f>F44+F42</f>
        <v>9.5599999999999991E-2</v>
      </c>
      <c r="G46" s="112">
        <f>G44+G42</f>
        <v>9.1700000000000018E-2</v>
      </c>
      <c r="H46" s="112">
        <f>H44+H42</f>
        <v>9.3600000000000003E-2</v>
      </c>
      <c r="I46" s="113">
        <f>I44+I42</f>
        <v>9.2591666666666669E-2</v>
      </c>
      <c r="J46" s="67"/>
      <c r="K46" s="109"/>
    </row>
    <row r="47" spans="2:11">
      <c r="B47" s="110"/>
      <c r="C47" s="111"/>
      <c r="E47" s="112"/>
      <c r="F47" s="112"/>
      <c r="G47" s="112"/>
      <c r="H47" s="112"/>
      <c r="I47" s="113"/>
      <c r="J47" s="67"/>
      <c r="K47" s="109"/>
    </row>
    <row r="48" spans="2:11">
      <c r="B48" s="110"/>
      <c r="C48" s="111"/>
      <c r="E48" s="112"/>
      <c r="F48" s="112"/>
      <c r="G48" s="112"/>
      <c r="H48" s="112"/>
      <c r="I48" s="113"/>
      <c r="J48" s="67"/>
      <c r="K48" s="109"/>
    </row>
    <row r="49" spans="2:11">
      <c r="B49" s="110"/>
      <c r="C49" s="111"/>
      <c r="E49" s="112"/>
      <c r="F49" s="112"/>
      <c r="G49" s="112"/>
      <c r="H49" s="112"/>
      <c r="I49" s="113"/>
      <c r="J49" s="67"/>
      <c r="K49" s="109"/>
    </row>
    <row r="50" spans="2:11">
      <c r="B50" s="101" t="s">
        <v>22</v>
      </c>
      <c r="E50" s="67"/>
      <c r="F50" s="67"/>
      <c r="G50" s="67"/>
      <c r="H50" s="67"/>
      <c r="I50" s="102"/>
      <c r="J50" s="67"/>
      <c r="K50" s="109"/>
    </row>
    <row r="51" spans="2:11">
      <c r="B51" s="76" t="s">
        <v>27</v>
      </c>
      <c r="E51" s="67">
        <f>E40</f>
        <v>2.7167237456425283E-2</v>
      </c>
      <c r="F51" s="67">
        <f>F40</f>
        <v>2.7167237456425283E-2</v>
      </c>
      <c r="G51" s="67">
        <f>G40</f>
        <v>2.7167237456425283E-2</v>
      </c>
      <c r="H51" s="67">
        <f>G51</f>
        <v>2.7167237456425283E-2</v>
      </c>
      <c r="I51" s="102">
        <f>AVERAGE(E51:G51)</f>
        <v>2.7167237456425283E-2</v>
      </c>
      <c r="J51" s="67"/>
      <c r="K51" s="109"/>
    </row>
    <row r="52" spans="2:11">
      <c r="B52" s="76"/>
      <c r="E52" s="67"/>
      <c r="F52" s="67"/>
      <c r="G52" s="67"/>
      <c r="H52" s="67"/>
      <c r="I52" s="102"/>
      <c r="J52" s="67"/>
      <c r="K52" s="109"/>
    </row>
    <row r="53" spans="2:11">
      <c r="B53" s="76" t="s">
        <v>90</v>
      </c>
      <c r="E53" s="67">
        <f>E20</f>
        <v>0.06</v>
      </c>
      <c r="F53" s="67">
        <f>F20</f>
        <v>6.5000000000000002E-2</v>
      </c>
      <c r="G53" s="67">
        <f>G20</f>
        <v>5.6950000000000001E-2</v>
      </c>
      <c r="H53" s="67">
        <f>H20</f>
        <v>6.0999999999999999E-2</v>
      </c>
      <c r="I53" s="102">
        <f>AVERAGE(E53:H53)</f>
        <v>6.07375E-2</v>
      </c>
      <c r="J53" s="67"/>
      <c r="K53" s="109"/>
    </row>
    <row r="54" spans="2:11">
      <c r="B54" s="76"/>
      <c r="E54" s="67"/>
      <c r="F54" s="67"/>
      <c r="G54" s="67"/>
      <c r="H54" s="67"/>
      <c r="I54" s="102"/>
      <c r="J54" s="67"/>
      <c r="K54" s="109"/>
    </row>
    <row r="55" spans="2:11">
      <c r="B55" s="76" t="s">
        <v>89</v>
      </c>
      <c r="E55" s="105">
        <f>ROUND(E51*(1+(0.5*E53)),4)</f>
        <v>2.8000000000000001E-2</v>
      </c>
      <c r="F55" s="105">
        <f>ROUND(F51*(1+(0.5*F53)),4)</f>
        <v>2.81E-2</v>
      </c>
      <c r="G55" s="105">
        <f>ROUND(G51*(1+(0.5*G53)),4)</f>
        <v>2.7900000000000001E-2</v>
      </c>
      <c r="H55" s="105">
        <f>ROUND(H51*(1+(0.5*H53)),4)</f>
        <v>2.8000000000000001E-2</v>
      </c>
      <c r="I55" s="106">
        <f>ROUND(I51*(1+(0.5*I53)),4)</f>
        <v>2.8000000000000001E-2</v>
      </c>
      <c r="J55" s="67"/>
      <c r="K55" s="109"/>
    </row>
    <row r="56" spans="2:11">
      <c r="B56" s="76"/>
      <c r="G56" s="67"/>
      <c r="H56" s="67"/>
      <c r="I56" s="79"/>
      <c r="J56" s="67"/>
      <c r="K56" s="109"/>
    </row>
    <row r="57" spans="2:11">
      <c r="B57" s="110" t="s">
        <v>28</v>
      </c>
      <c r="E57" s="112">
        <f>E55+E53</f>
        <v>8.7999999999999995E-2</v>
      </c>
      <c r="F57" s="112">
        <f>F55+F53</f>
        <v>9.3100000000000002E-2</v>
      </c>
      <c r="G57" s="112">
        <f>G55+G53</f>
        <v>8.4850000000000009E-2</v>
      </c>
      <c r="H57" s="112">
        <f>H55+H53</f>
        <v>8.8999999999999996E-2</v>
      </c>
      <c r="I57" s="113">
        <f>I55+I53</f>
        <v>8.8737499999999997E-2</v>
      </c>
      <c r="J57" s="67"/>
      <c r="K57" s="109"/>
    </row>
    <row r="58" spans="2:11">
      <c r="B58" s="110"/>
      <c r="E58" s="67"/>
      <c r="F58" s="67"/>
      <c r="G58" s="67"/>
      <c r="H58" s="67"/>
      <c r="I58" s="102"/>
      <c r="J58" s="67"/>
      <c r="K58" s="109"/>
    </row>
    <row r="59" spans="2:11">
      <c r="B59" s="88"/>
      <c r="C59" s="89"/>
      <c r="D59" s="89"/>
      <c r="E59" s="89"/>
      <c r="F59" s="89"/>
      <c r="G59" s="89"/>
      <c r="H59" s="89"/>
      <c r="I59" s="90"/>
    </row>
    <row r="62" spans="2:11">
      <c r="E62" s="67"/>
    </row>
    <row r="64" spans="2:11">
      <c r="I64" s="58"/>
    </row>
    <row r="65" spans="4:9">
      <c r="I65" s="58"/>
    </row>
    <row r="66" spans="4:9">
      <c r="D66" s="67"/>
      <c r="E66" s="67"/>
    </row>
    <row r="68" spans="4:9">
      <c r="D68" s="103"/>
      <c r="E68" s="103"/>
    </row>
    <row r="70" spans="4:9">
      <c r="D70" s="107"/>
      <c r="E70" s="107"/>
    </row>
    <row r="71" spans="4:9">
      <c r="D71" s="114"/>
      <c r="E71" s="114"/>
    </row>
    <row r="72" spans="4:9">
      <c r="D72" s="109"/>
      <c r="E72" s="109"/>
    </row>
    <row r="74" spans="4:9">
      <c r="E74" s="67"/>
    </row>
  </sheetData>
  <printOptions horizontalCentered="1"/>
  <pageMargins left="0.25" right="0.25" top="1.25" bottom="0.75" header="0.3" footer="0.3"/>
  <pageSetup scale="96" orientation="portrait" r:id="rId1"/>
  <headerFooter>
    <oddHeader>&amp;R&amp;"Times New Roman,Regular"&amp;K000000Exhibit RAB-5
Page 1 of 1</oddHeader>
  </headerFooter>
  <rowBreaks count="1" manualBreakCount="1">
    <brk id="29" max="16383" man="1"/>
  </rowBreaks>
  <ignoredErrors>
    <ignoredError sqref="E35:I35 E8:H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9"/>
  <sheetViews>
    <sheetView zoomScale="140" zoomScaleNormal="140" zoomScalePageLayoutView="130" workbookViewId="0">
      <selection activeCell="I86" sqref="I86"/>
    </sheetView>
  </sheetViews>
  <sheetFormatPr defaultColWidth="8.85546875" defaultRowHeight="12.75"/>
  <cols>
    <col min="1" max="1" width="4.140625" customWidth="1"/>
    <col min="2" max="2" width="13" customWidth="1"/>
    <col min="3" max="3" width="11.28515625" customWidth="1"/>
    <col min="4" max="4" width="8.85546875" customWidth="1"/>
    <col min="5" max="5" width="3.85546875" customWidth="1"/>
    <col min="6" max="6" width="14.85546875" customWidth="1"/>
    <col min="7" max="7" width="14.7109375" customWidth="1"/>
    <col min="8" max="8" width="9.85546875" customWidth="1"/>
    <col min="9" max="9" width="11.7109375" customWidth="1"/>
    <col min="10" max="10" width="10.42578125" customWidth="1"/>
  </cols>
  <sheetData>
    <row r="1" spans="1:9">
      <c r="I1" s="5"/>
    </row>
    <row r="2" spans="1:9">
      <c r="I2" s="5"/>
    </row>
    <row r="3" spans="1:9">
      <c r="A3" s="1" t="s">
        <v>78</v>
      </c>
      <c r="B3" s="8"/>
      <c r="C3" s="8"/>
      <c r="D3" s="8"/>
      <c r="E3" s="8"/>
      <c r="F3" s="14"/>
      <c r="G3" s="14"/>
      <c r="H3" s="14"/>
      <c r="I3" s="8"/>
    </row>
    <row r="4" spans="1:9">
      <c r="A4" s="1" t="s">
        <v>1</v>
      </c>
      <c r="B4" s="8"/>
      <c r="C4" s="8"/>
      <c r="D4" s="8"/>
      <c r="E4" s="8"/>
      <c r="F4" s="8"/>
      <c r="G4" s="8"/>
      <c r="H4" s="8"/>
      <c r="I4" s="8"/>
    </row>
    <row r="5" spans="1:9">
      <c r="A5" s="1"/>
      <c r="B5" s="8"/>
      <c r="C5" s="8"/>
      <c r="D5" s="8"/>
      <c r="E5" s="8"/>
      <c r="F5" s="8"/>
      <c r="G5" s="8"/>
      <c r="H5" s="8"/>
      <c r="I5" s="8"/>
    </row>
    <row r="6" spans="1:9">
      <c r="A6" s="1" t="s">
        <v>65</v>
      </c>
      <c r="B6" s="8"/>
      <c r="C6" s="8"/>
      <c r="D6" s="8"/>
      <c r="E6" s="8"/>
      <c r="F6" s="8"/>
      <c r="G6" s="8"/>
      <c r="H6" s="8"/>
      <c r="I6" s="8"/>
    </row>
    <row r="7" spans="1:9" ht="6.95" customHeight="1">
      <c r="A7" s="6"/>
      <c r="B7" s="6"/>
      <c r="C7" s="6"/>
      <c r="D7" s="6"/>
      <c r="E7" s="6"/>
      <c r="F7" s="6"/>
      <c r="G7" s="6"/>
      <c r="H7" s="6"/>
      <c r="I7" s="6"/>
    </row>
    <row r="8" spans="1:9">
      <c r="A8" s="15" t="s">
        <v>14</v>
      </c>
      <c r="B8" s="6"/>
      <c r="C8" s="6"/>
      <c r="D8" s="6"/>
      <c r="E8" s="6"/>
      <c r="F8" s="6"/>
      <c r="G8" s="15"/>
      <c r="H8" s="15"/>
      <c r="I8" s="6"/>
    </row>
    <row r="9" spans="1:9">
      <c r="A9" s="4" t="s">
        <v>15</v>
      </c>
      <c r="B9" s="10"/>
      <c r="C9" s="10"/>
      <c r="D9" s="10"/>
      <c r="E9" s="10"/>
      <c r="F9" s="10"/>
      <c r="G9" s="4"/>
      <c r="H9" s="6"/>
      <c r="I9" s="4" t="s">
        <v>13</v>
      </c>
    </row>
    <row r="10" spans="1:9" ht="6.95" customHeight="1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>
        <v>1</v>
      </c>
      <c r="B11" s="6" t="s">
        <v>4</v>
      </c>
      <c r="C11" s="6"/>
      <c r="D11" s="6"/>
      <c r="E11" s="6"/>
      <c r="F11" s="6"/>
      <c r="G11" s="6"/>
      <c r="H11" s="6"/>
      <c r="I11" s="13">
        <f>D50</f>
        <v>0.10875730593727716</v>
      </c>
    </row>
    <row r="12" spans="1:9">
      <c r="A12" s="6"/>
      <c r="B12" s="6"/>
      <c r="C12" s="6"/>
      <c r="D12" s="6"/>
      <c r="E12" s="6"/>
      <c r="F12" s="6"/>
      <c r="G12" s="13"/>
      <c r="H12" s="6"/>
      <c r="I12" s="13"/>
    </row>
    <row r="13" spans="1:9">
      <c r="A13" s="6">
        <v>2</v>
      </c>
      <c r="B13" t="s">
        <v>53</v>
      </c>
      <c r="C13" s="6"/>
      <c r="D13" s="6"/>
      <c r="E13" s="6"/>
      <c r="F13" s="6"/>
      <c r="G13" s="13"/>
      <c r="H13" s="6"/>
      <c r="I13" s="13">
        <f>D38</f>
        <v>4.9033333333333338E-2</v>
      </c>
    </row>
    <row r="14" spans="1:9">
      <c r="A14" s="6"/>
      <c r="B14" s="6"/>
      <c r="C14" s="6"/>
      <c r="D14" s="6"/>
      <c r="E14" s="6"/>
      <c r="F14" s="6"/>
      <c r="G14" s="13"/>
      <c r="H14" s="6"/>
      <c r="I14" s="13"/>
    </row>
    <row r="15" spans="1:9">
      <c r="A15" s="6">
        <f>A13+1</f>
        <v>3</v>
      </c>
      <c r="B15" s="17" t="s">
        <v>7</v>
      </c>
      <c r="C15" s="6"/>
      <c r="D15" s="6"/>
      <c r="E15" s="6"/>
      <c r="F15" s="6"/>
      <c r="G15" s="13"/>
      <c r="H15" s="6"/>
      <c r="I15" s="13"/>
    </row>
    <row r="16" spans="1:9">
      <c r="A16" s="6">
        <f>A15+1</f>
        <v>4</v>
      </c>
      <c r="B16" s="6"/>
      <c r="C16" s="6" t="s">
        <v>86</v>
      </c>
      <c r="D16" s="6"/>
      <c r="E16" s="6"/>
      <c r="F16" s="6"/>
      <c r="G16" s="13"/>
      <c r="H16" s="6"/>
      <c r="I16" s="13">
        <f>I11-I13</f>
        <v>5.9723972603943819E-2</v>
      </c>
    </row>
    <row r="17" spans="1:12">
      <c r="A17" s="6"/>
      <c r="B17" s="17"/>
      <c r="C17" s="6"/>
      <c r="D17" s="6"/>
      <c r="E17" s="6"/>
      <c r="F17" s="6"/>
      <c r="G17" s="13"/>
      <c r="H17" s="6"/>
      <c r="I17" s="13"/>
    </row>
    <row r="18" spans="1:12">
      <c r="A18" s="6">
        <f>A16+1</f>
        <v>5</v>
      </c>
      <c r="B18" s="6" t="s">
        <v>54</v>
      </c>
      <c r="C18" s="6"/>
      <c r="D18" s="6"/>
      <c r="E18" s="6"/>
      <c r="F18" s="6"/>
      <c r="G18" s="16"/>
      <c r="H18" s="6"/>
      <c r="I18" s="16">
        <f>I46</f>
        <v>0.7772681818181818</v>
      </c>
    </row>
    <row r="19" spans="1:12">
      <c r="A19" s="6"/>
      <c r="B19" s="17"/>
      <c r="C19" s="6"/>
      <c r="D19" s="6"/>
      <c r="E19" s="6"/>
      <c r="F19" s="6"/>
      <c r="G19" s="13"/>
      <c r="H19" s="6"/>
      <c r="I19" s="13"/>
    </row>
    <row r="20" spans="1:12">
      <c r="A20" s="6">
        <f>A18+1</f>
        <v>6</v>
      </c>
      <c r="B20" s="6" t="s">
        <v>55</v>
      </c>
      <c r="C20" s="6"/>
      <c r="D20" s="6"/>
      <c r="E20" s="6"/>
      <c r="F20" s="6"/>
      <c r="G20" s="13"/>
      <c r="H20" s="6"/>
      <c r="I20" s="13"/>
    </row>
    <row r="21" spans="1:12">
      <c r="A21" s="6">
        <f>A20+1</f>
        <v>7</v>
      </c>
      <c r="B21" s="6"/>
      <c r="C21" s="6" t="s">
        <v>87</v>
      </c>
      <c r="D21" s="6"/>
      <c r="E21" s="6"/>
      <c r="F21" s="6"/>
      <c r="G21" s="13"/>
      <c r="H21" s="6"/>
      <c r="I21" s="13">
        <f>I16*I18</f>
        <v>4.6421543596826313E-2</v>
      </c>
    </row>
    <row r="22" spans="1:12">
      <c r="A22" s="6"/>
      <c r="B22" s="6"/>
      <c r="C22" s="6"/>
      <c r="D22" s="6"/>
      <c r="E22" s="6"/>
      <c r="F22" s="6"/>
      <c r="G22" s="6"/>
      <c r="H22" s="6"/>
      <c r="I22" s="13"/>
    </row>
    <row r="23" spans="1:12">
      <c r="A23" s="6">
        <f>A21+1</f>
        <v>8</v>
      </c>
      <c r="B23" s="6" t="s">
        <v>6</v>
      </c>
      <c r="C23" s="6"/>
      <c r="D23" s="6"/>
      <c r="E23" s="6"/>
      <c r="F23" s="6"/>
      <c r="G23" s="6"/>
      <c r="H23" s="6"/>
      <c r="I23" s="13"/>
    </row>
    <row r="24" spans="1:12">
      <c r="A24" s="6">
        <f>A23+1</f>
        <v>9</v>
      </c>
      <c r="B24" s="6"/>
      <c r="C24" s="6" t="s">
        <v>85</v>
      </c>
      <c r="D24" s="6"/>
      <c r="E24" s="6"/>
      <c r="F24" s="6"/>
      <c r="G24" s="13"/>
      <c r="H24" s="6"/>
      <c r="I24" s="147">
        <f>I21+I13</f>
        <v>9.5454876930159652E-2</v>
      </c>
    </row>
    <row r="25" spans="1:12">
      <c r="A25" s="6"/>
      <c r="B25" s="6"/>
      <c r="C25" s="6"/>
      <c r="D25" s="6"/>
      <c r="E25" s="6"/>
      <c r="F25" s="6"/>
      <c r="G25" s="13"/>
      <c r="H25" s="6"/>
      <c r="I25" s="13"/>
    </row>
    <row r="26" spans="1:12">
      <c r="A26" s="1" t="s">
        <v>19</v>
      </c>
      <c r="B26" s="8"/>
      <c r="C26" s="8"/>
      <c r="D26" s="8"/>
      <c r="E26" s="8"/>
      <c r="F26" s="8"/>
      <c r="G26" s="8"/>
      <c r="H26" s="8"/>
      <c r="I26" s="8"/>
    </row>
    <row r="27" spans="1:12">
      <c r="A27" s="1"/>
      <c r="B27" s="6"/>
      <c r="C27" s="6"/>
      <c r="D27" s="6"/>
      <c r="E27" s="6"/>
      <c r="F27" s="18"/>
      <c r="G27" s="8"/>
      <c r="I27" s="15" t="s">
        <v>0</v>
      </c>
      <c r="K27" s="6" t="s">
        <v>138</v>
      </c>
    </row>
    <row r="28" spans="1:12">
      <c r="A28" s="1"/>
      <c r="B28" s="10" t="s">
        <v>44</v>
      </c>
      <c r="C28" s="10"/>
      <c r="D28" s="10"/>
      <c r="E28" s="10"/>
      <c r="F28" s="10" t="s">
        <v>64</v>
      </c>
      <c r="G28" s="6"/>
      <c r="H28" s="4" t="s">
        <v>138</v>
      </c>
      <c r="I28" s="4" t="s">
        <v>14</v>
      </c>
      <c r="K28" s="6" t="s">
        <v>147</v>
      </c>
    </row>
    <row r="29" spans="1:12">
      <c r="A29" s="1"/>
      <c r="B29" s="33"/>
      <c r="C29" s="33"/>
      <c r="D29" s="33"/>
      <c r="E29" s="6"/>
      <c r="F29" s="6"/>
      <c r="G29" s="6"/>
      <c r="H29" s="6"/>
      <c r="I29" s="16"/>
    </row>
    <row r="30" spans="1:12">
      <c r="A30" s="1"/>
      <c r="B30" s="33"/>
      <c r="C30" s="33"/>
      <c r="D30" s="4" t="s">
        <v>20</v>
      </c>
      <c r="E30" s="12"/>
      <c r="F30" s="19" t="str">
        <f>'RAB-3'!C12</f>
        <v>Atmos Energy</v>
      </c>
      <c r="G30" s="9"/>
      <c r="H30" s="143">
        <f>L30</f>
        <v>0.7923</v>
      </c>
      <c r="I30" s="20">
        <v>0.75</v>
      </c>
      <c r="K30" s="143">
        <v>0.69</v>
      </c>
      <c r="L30" s="144">
        <f>(0.67*K30)+0.33</f>
        <v>0.7923</v>
      </c>
    </row>
    <row r="31" spans="1:12">
      <c r="A31" s="1"/>
      <c r="B31" s="49">
        <v>45689</v>
      </c>
      <c r="D31" s="13">
        <v>4.6800000000000001E-2</v>
      </c>
      <c r="E31" s="3"/>
      <c r="F31" s="19" t="str">
        <f>'RAB-3'!C13</f>
        <v>NiSource</v>
      </c>
      <c r="G31" s="9"/>
      <c r="H31" s="143">
        <f t="shared" ref="H31:H35" si="0">L31</f>
        <v>0.69850000000000012</v>
      </c>
      <c r="I31" s="20">
        <v>0.85</v>
      </c>
      <c r="K31" s="29">
        <v>0.55000000000000004</v>
      </c>
      <c r="L31" s="144">
        <f t="shared" ref="L31:L41" si="1">(0.67*K31)+0.33</f>
        <v>0.69850000000000012</v>
      </c>
    </row>
    <row r="32" spans="1:12">
      <c r="A32" s="1"/>
      <c r="B32" s="49">
        <v>45717</v>
      </c>
      <c r="D32" s="13">
        <v>4.5999999999999999E-2</v>
      </c>
      <c r="E32" s="11"/>
      <c r="F32" s="19" t="str">
        <f>'RAB-3'!C14</f>
        <v>Northwest Natural Holding Company</v>
      </c>
      <c r="G32" s="9"/>
      <c r="H32" s="143">
        <f t="shared" si="0"/>
        <v>0.69180000000000008</v>
      </c>
      <c r="I32" s="20">
        <v>0.8</v>
      </c>
      <c r="K32" s="29">
        <v>0.54</v>
      </c>
      <c r="L32" s="144">
        <f t="shared" si="1"/>
        <v>0.69180000000000008</v>
      </c>
    </row>
    <row r="33" spans="1:12">
      <c r="A33" s="1"/>
      <c r="B33" s="49">
        <v>45748</v>
      </c>
      <c r="D33" s="13">
        <v>4.5999999999999999E-2</v>
      </c>
      <c r="E33" s="11"/>
      <c r="F33" s="19" t="str">
        <f>'RAB-3'!C15</f>
        <v>One Gas, Inc.</v>
      </c>
      <c r="H33" s="143">
        <f t="shared" si="0"/>
        <v>0.85260000000000002</v>
      </c>
      <c r="I33" s="20">
        <v>0.8</v>
      </c>
      <c r="K33" s="29">
        <v>0.78</v>
      </c>
      <c r="L33" s="144">
        <f t="shared" si="1"/>
        <v>0.85260000000000002</v>
      </c>
    </row>
    <row r="34" spans="1:12">
      <c r="A34" s="1"/>
      <c r="B34" s="49">
        <v>45778</v>
      </c>
      <c r="D34" s="13">
        <v>4.9000000000000002E-2</v>
      </c>
      <c r="E34" s="11"/>
      <c r="F34" s="19" t="str">
        <f>'RAB-3'!C16</f>
        <v>Southwest Gas</v>
      </c>
      <c r="H34" s="143">
        <f t="shared" si="0"/>
        <v>0.6382000000000001</v>
      </c>
      <c r="I34" s="20">
        <v>0.8</v>
      </c>
      <c r="K34" s="29">
        <v>0.46</v>
      </c>
      <c r="L34" s="144">
        <f t="shared" si="1"/>
        <v>0.6382000000000001</v>
      </c>
    </row>
    <row r="35" spans="1:12">
      <c r="A35" s="1"/>
      <c r="B35" s="49">
        <v>45809</v>
      </c>
      <c r="D35" s="13">
        <v>4.8899999999999999E-2</v>
      </c>
      <c r="E35" s="11"/>
      <c r="F35" s="19" t="str">
        <f>'RAB-3'!C17</f>
        <v>Spire</v>
      </c>
      <c r="H35" s="143">
        <f t="shared" si="0"/>
        <v>0.75880000000000003</v>
      </c>
      <c r="I35" s="20">
        <v>0.8</v>
      </c>
      <c r="K35" s="29">
        <v>0.64</v>
      </c>
      <c r="L35" s="144">
        <f t="shared" si="1"/>
        <v>0.75880000000000003</v>
      </c>
    </row>
    <row r="36" spans="1:12">
      <c r="A36" s="33"/>
      <c r="B36" s="49">
        <v>45839</v>
      </c>
      <c r="D36" s="11">
        <v>4.9200000000000001E-2</v>
      </c>
      <c r="E36" s="11"/>
      <c r="F36" s="19" t="str">
        <f>'RAB-3'!C18</f>
        <v>American States Water Company</v>
      </c>
      <c r="H36" s="143">
        <f>L36</f>
        <v>0.73199999999999998</v>
      </c>
      <c r="I36" s="20">
        <v>0.75</v>
      </c>
      <c r="K36" s="143">
        <v>0.6</v>
      </c>
      <c r="L36" s="144">
        <f t="shared" si="1"/>
        <v>0.73199999999999998</v>
      </c>
    </row>
    <row r="37" spans="1:12">
      <c r="A37" s="33"/>
      <c r="B37" s="6" t="s">
        <v>29</v>
      </c>
      <c r="C37" s="33"/>
      <c r="D37" s="34">
        <f>AVERAGE(D31:D36)</f>
        <v>4.7649999999999998E-2</v>
      </c>
      <c r="E37" s="13"/>
      <c r="F37" s="19" t="str">
        <f>'RAB-3'!C19</f>
        <v>California Water Service Group</v>
      </c>
      <c r="H37" s="143">
        <f t="shared" ref="H37:H41" si="2">L37</f>
        <v>0.75209999999999999</v>
      </c>
      <c r="I37" s="20">
        <v>0.85</v>
      </c>
      <c r="K37" s="143">
        <v>0.63</v>
      </c>
      <c r="L37" s="144">
        <f t="shared" si="1"/>
        <v>0.75209999999999999</v>
      </c>
    </row>
    <row r="38" spans="1:12">
      <c r="A38" s="33"/>
      <c r="B38" s="53" t="s">
        <v>146</v>
      </c>
      <c r="C38" s="33"/>
      <c r="D38" s="34">
        <f>AVERAGE(D34:D36)</f>
        <v>4.9033333333333338E-2</v>
      </c>
      <c r="E38" s="13"/>
      <c r="F38" s="19" t="str">
        <f>'RAB-3'!C20</f>
        <v>Middlesex Water Company</v>
      </c>
      <c r="H38" s="143">
        <f t="shared" si="2"/>
        <v>0.85260000000000002</v>
      </c>
      <c r="I38" s="20">
        <v>0.75</v>
      </c>
      <c r="K38" s="143">
        <v>0.78</v>
      </c>
      <c r="L38" s="144">
        <f t="shared" si="1"/>
        <v>0.85260000000000002</v>
      </c>
    </row>
    <row r="39" spans="1:12">
      <c r="A39" s="33"/>
      <c r="B39" s="6" t="s">
        <v>116</v>
      </c>
      <c r="E39" s="6"/>
      <c r="F39" s="19" t="str">
        <f>'RAB-3'!C21</f>
        <v>H2O America</v>
      </c>
      <c r="H39" s="143">
        <f t="shared" si="2"/>
        <v>0.67840000000000011</v>
      </c>
      <c r="I39" s="20">
        <v>0.8</v>
      </c>
      <c r="K39" s="143">
        <v>0.52</v>
      </c>
      <c r="L39" s="144">
        <f t="shared" si="1"/>
        <v>0.67840000000000011</v>
      </c>
    </row>
    <row r="40" spans="1:12">
      <c r="A40" s="33"/>
      <c r="B40" s="33"/>
      <c r="C40" s="33"/>
      <c r="D40" s="33"/>
      <c r="E40" s="6"/>
      <c r="F40" s="19" t="str">
        <f>'RAB-3'!C22</f>
        <v>Essential Utilities, Inc.</v>
      </c>
      <c r="H40" s="143">
        <f t="shared" si="2"/>
        <v>0.85260000000000002</v>
      </c>
      <c r="I40" s="20">
        <v>0.85</v>
      </c>
      <c r="K40" s="143">
        <v>0.78</v>
      </c>
      <c r="L40" s="144">
        <f t="shared" si="1"/>
        <v>0.85260000000000002</v>
      </c>
    </row>
    <row r="41" spans="1:12">
      <c r="A41" s="33"/>
      <c r="B41" s="10" t="s">
        <v>79</v>
      </c>
      <c r="C41" s="33"/>
      <c r="D41" s="33"/>
      <c r="E41" s="6"/>
      <c r="F41" s="6" t="s">
        <v>179</v>
      </c>
      <c r="H41" s="143">
        <f t="shared" si="2"/>
        <v>0.78560000000000008</v>
      </c>
      <c r="I41" s="29">
        <v>0.8</v>
      </c>
      <c r="K41">
        <v>0.68</v>
      </c>
      <c r="L41" s="144">
        <f t="shared" si="1"/>
        <v>0.78560000000000008</v>
      </c>
    </row>
    <row r="42" spans="1:12">
      <c r="A42" s="33"/>
      <c r="B42" s="33"/>
      <c r="C42" s="33"/>
      <c r="D42" s="33"/>
      <c r="E42" s="6"/>
    </row>
    <row r="43" spans="1:12">
      <c r="A43" s="33"/>
      <c r="B43" s="6" t="s">
        <v>145</v>
      </c>
      <c r="C43" s="33"/>
      <c r="D43" s="115">
        <v>2.1000000000000001E-2</v>
      </c>
      <c r="E43" s="6"/>
      <c r="F43" s="18" t="s">
        <v>194</v>
      </c>
      <c r="H43" s="20">
        <f>AVERAGE(H30:H40)</f>
        <v>0.75453636363636367</v>
      </c>
      <c r="I43" s="20">
        <f>AVERAGE(I30:I40)</f>
        <v>0.79999999999999993</v>
      </c>
    </row>
    <row r="44" spans="1:12">
      <c r="A44" s="33"/>
      <c r="C44" s="33"/>
      <c r="D44" s="36"/>
      <c r="E44" s="13"/>
      <c r="F44" s="6" t="s">
        <v>195</v>
      </c>
      <c r="H44" s="29">
        <f>AVERAGE(H36:H41)</f>
        <v>0.77554999999999996</v>
      </c>
      <c r="I44" s="29">
        <f>AVERAGE(I36:I41)</f>
        <v>0.79999999999999993</v>
      </c>
      <c r="K44" s="29"/>
    </row>
    <row r="45" spans="1:12">
      <c r="A45" s="33"/>
      <c r="B45" s="53" t="s">
        <v>81</v>
      </c>
      <c r="C45" s="33"/>
      <c r="D45" s="116">
        <v>0.4</v>
      </c>
      <c r="E45" s="13"/>
    </row>
    <row r="46" spans="1:12">
      <c r="A46" s="33"/>
      <c r="E46" s="11"/>
      <c r="F46" s="6" t="s">
        <v>196</v>
      </c>
      <c r="I46" s="20">
        <f>AVERAGE(I43,H43)</f>
        <v>0.7772681818181818</v>
      </c>
    </row>
    <row r="47" spans="1:12">
      <c r="A47" s="33"/>
      <c r="B47" s="6" t="s">
        <v>83</v>
      </c>
      <c r="D47" s="11"/>
      <c r="E47" s="11"/>
      <c r="F47" s="18" t="s">
        <v>144</v>
      </c>
      <c r="I47" s="29"/>
    </row>
    <row r="48" spans="1:12">
      <c r="A48" s="33"/>
      <c r="B48" s="6" t="s">
        <v>84</v>
      </c>
      <c r="D48" s="117">
        <f>((1+D45)^0.25)-1</f>
        <v>8.7757305937277152E-2</v>
      </c>
      <c r="E48" s="13"/>
    </row>
    <row r="49" spans="1:10">
      <c r="A49" s="33"/>
      <c r="E49" s="13"/>
    </row>
    <row r="50" spans="1:10">
      <c r="A50" s="33"/>
      <c r="B50" s="6" t="s">
        <v>82</v>
      </c>
      <c r="D50" s="3">
        <f>D48+D43</f>
        <v>0.10875730593727716</v>
      </c>
      <c r="E50" s="13"/>
    </row>
    <row r="51" spans="1:10">
      <c r="A51" s="33"/>
      <c r="E51" s="13"/>
    </row>
    <row r="52" spans="1:10">
      <c r="A52" s="33"/>
      <c r="B52" s="48" t="s">
        <v>80</v>
      </c>
      <c r="C52" s="33"/>
      <c r="D52" s="35"/>
      <c r="E52" s="13"/>
    </row>
    <row r="53" spans="1:10">
      <c r="A53" s="33"/>
      <c r="B53" s="48" t="s">
        <v>188</v>
      </c>
      <c r="C53" s="33"/>
      <c r="D53" s="35"/>
      <c r="E53" s="13"/>
    </row>
    <row r="54" spans="1:10">
      <c r="A54" s="33"/>
      <c r="C54" s="33"/>
      <c r="D54" s="35"/>
      <c r="E54" s="13"/>
    </row>
    <row r="55" spans="1:10">
      <c r="A55" s="33"/>
      <c r="B55" s="33"/>
      <c r="C55" s="33"/>
      <c r="D55" s="33"/>
      <c r="E55" s="33"/>
      <c r="F55" s="33"/>
      <c r="G55" s="33"/>
      <c r="H55" s="33"/>
      <c r="I55" s="34"/>
    </row>
    <row r="56" spans="1:10">
      <c r="A56" s="33"/>
      <c r="B56" s="1" t="s">
        <v>78</v>
      </c>
      <c r="C56" s="32"/>
      <c r="D56" s="32"/>
      <c r="E56" s="32"/>
      <c r="F56" s="32"/>
      <c r="G56" s="32"/>
      <c r="H56" s="32"/>
      <c r="I56" s="2"/>
      <c r="J56" s="2"/>
    </row>
    <row r="57" spans="1:10">
      <c r="A57" s="6"/>
      <c r="B57" s="1" t="s">
        <v>1</v>
      </c>
      <c r="C57" s="32"/>
      <c r="D57" s="32"/>
      <c r="E57" s="32"/>
      <c r="F57" s="32"/>
      <c r="G57" s="32"/>
      <c r="H57" s="32"/>
      <c r="I57" s="2"/>
      <c r="J57" s="2"/>
    </row>
    <row r="58" spans="1:10">
      <c r="A58" s="6"/>
      <c r="B58" s="1" t="s">
        <v>47</v>
      </c>
      <c r="C58" s="32"/>
      <c r="D58" s="32"/>
      <c r="E58" s="32"/>
      <c r="F58" s="32"/>
      <c r="G58" s="32"/>
      <c r="H58" s="32"/>
      <c r="I58" s="2"/>
      <c r="J58" s="2"/>
    </row>
    <row r="59" spans="1:10">
      <c r="A59" s="8"/>
      <c r="B59" s="33"/>
      <c r="C59" s="33"/>
      <c r="D59" s="33"/>
      <c r="E59" s="33"/>
      <c r="F59" s="33"/>
      <c r="G59" s="33"/>
      <c r="H59" s="33"/>
    </row>
    <row r="60" spans="1:10">
      <c r="B60" s="33"/>
      <c r="C60" s="33"/>
      <c r="D60" s="33"/>
      <c r="E60" s="33"/>
      <c r="F60" s="33"/>
      <c r="G60" s="33"/>
      <c r="H60" s="15" t="s">
        <v>74</v>
      </c>
      <c r="I60" s="15" t="s">
        <v>112</v>
      </c>
    </row>
    <row r="61" spans="1:10">
      <c r="A61" s="6"/>
      <c r="B61" s="33"/>
      <c r="C61" s="33"/>
      <c r="D61" s="33"/>
      <c r="E61" s="33"/>
      <c r="F61" s="33"/>
      <c r="G61" s="37" t="s">
        <v>48</v>
      </c>
      <c r="H61" s="15" t="s">
        <v>75</v>
      </c>
      <c r="I61" s="15" t="s">
        <v>113</v>
      </c>
    </row>
    <row r="62" spans="1:10">
      <c r="A62" s="6"/>
      <c r="B62" s="33"/>
      <c r="C62" s="33"/>
      <c r="D62" s="33"/>
      <c r="E62" s="33"/>
      <c r="F62" s="33"/>
      <c r="G62" s="38" t="s">
        <v>49</v>
      </c>
      <c r="H62" s="56" t="s">
        <v>76</v>
      </c>
      <c r="I62" s="51" t="s">
        <v>114</v>
      </c>
    </row>
    <row r="63" spans="1:10">
      <c r="A63" s="6"/>
      <c r="B63" s="33"/>
      <c r="C63" s="33"/>
      <c r="D63" s="33"/>
      <c r="E63" s="33"/>
      <c r="F63" s="33"/>
      <c r="G63" s="37"/>
      <c r="H63" s="37"/>
    </row>
    <row r="64" spans="1:10">
      <c r="A64" s="6"/>
      <c r="B64" s="33"/>
      <c r="C64" s="33"/>
      <c r="D64" s="33"/>
      <c r="E64" s="33"/>
      <c r="F64" s="33"/>
      <c r="G64" s="33"/>
    </row>
    <row r="65" spans="1:12">
      <c r="A65" s="6"/>
      <c r="B65" s="33" t="s">
        <v>50</v>
      </c>
      <c r="C65" s="33"/>
      <c r="D65" s="33"/>
      <c r="E65" s="33"/>
      <c r="F65" s="33"/>
      <c r="G65" s="39">
        <v>7.3099999999999998E-2</v>
      </c>
      <c r="H65" s="40">
        <v>6.2600000000000003E-2</v>
      </c>
      <c r="I65" s="52">
        <v>5.3100000000000001E-2</v>
      </c>
    </row>
    <row r="66" spans="1:12">
      <c r="A66" s="6"/>
      <c r="B66" s="33"/>
      <c r="C66" s="33"/>
      <c r="D66" s="33"/>
      <c r="E66" s="33"/>
      <c r="F66" s="33"/>
      <c r="G66" s="33"/>
    </row>
    <row r="67" spans="1:12" ht="14.1" customHeight="1">
      <c r="A67" s="6"/>
      <c r="B67" s="6" t="s">
        <v>56</v>
      </c>
      <c r="C67" s="33"/>
      <c r="D67" s="33"/>
      <c r="E67" s="33"/>
      <c r="F67" s="33"/>
      <c r="G67" s="31">
        <f>I46</f>
        <v>0.7772681818181818</v>
      </c>
      <c r="H67" s="31">
        <f>G67</f>
        <v>0.7772681818181818</v>
      </c>
      <c r="I67" s="31">
        <f>H67</f>
        <v>0.7772681818181818</v>
      </c>
    </row>
    <row r="68" spans="1:12">
      <c r="A68" s="6"/>
      <c r="B68" s="33"/>
      <c r="C68" s="33"/>
      <c r="D68" s="33"/>
      <c r="E68" s="33"/>
      <c r="F68" s="33"/>
      <c r="G68" s="33"/>
    </row>
    <row r="69" spans="1:12">
      <c r="A69" s="6"/>
      <c r="B69" s="33" t="s">
        <v>51</v>
      </c>
      <c r="C69" s="33"/>
      <c r="D69" s="33"/>
      <c r="E69" s="33"/>
      <c r="F69" s="33"/>
      <c r="G69" s="39">
        <f>G67*G65</f>
        <v>5.6818304090909086E-2</v>
      </c>
      <c r="H69" s="41">
        <f>H67*H65</f>
        <v>4.8656988181818184E-2</v>
      </c>
      <c r="I69" s="41">
        <f>I67*I65</f>
        <v>4.1272940454545458E-2</v>
      </c>
    </row>
    <row r="70" spans="1:12">
      <c r="A70" s="6"/>
      <c r="B70" s="33"/>
      <c r="C70" s="33"/>
      <c r="D70" s="33"/>
      <c r="E70" s="33"/>
      <c r="F70" s="33"/>
      <c r="G70" s="33"/>
    </row>
    <row r="71" spans="1:12">
      <c r="A71" s="6"/>
      <c r="B71" s="6" t="s">
        <v>67</v>
      </c>
      <c r="C71" s="33"/>
      <c r="D71" s="33"/>
      <c r="E71" s="33"/>
      <c r="F71" s="33"/>
      <c r="G71" s="11">
        <f>I13</f>
        <v>4.9033333333333338E-2</v>
      </c>
      <c r="H71" s="11">
        <f>G71</f>
        <v>4.9033333333333338E-2</v>
      </c>
      <c r="I71" s="11">
        <f>H71</f>
        <v>4.9033333333333338E-2</v>
      </c>
    </row>
    <row r="72" spans="1:12">
      <c r="A72" s="6"/>
      <c r="B72" s="33"/>
      <c r="C72" s="33"/>
      <c r="D72" s="33"/>
      <c r="E72" s="33"/>
      <c r="F72" s="33"/>
      <c r="G72" s="33"/>
    </row>
    <row r="73" spans="1:12">
      <c r="A73" s="6"/>
      <c r="B73" s="7" t="s">
        <v>52</v>
      </c>
      <c r="C73" s="7"/>
      <c r="D73" s="7"/>
      <c r="E73" s="7"/>
      <c r="F73" s="7"/>
      <c r="G73" s="147">
        <f>G71+G69</f>
        <v>0.10585163742424242</v>
      </c>
      <c r="H73" s="147">
        <f>H71+H69</f>
        <v>9.7690321515151529E-2</v>
      </c>
      <c r="I73" s="147">
        <f>I71+I69</f>
        <v>9.0306273787878796E-2</v>
      </c>
      <c r="L73" s="3"/>
    </row>
    <row r="74" spans="1:12">
      <c r="A74" s="6"/>
      <c r="C74" s="33"/>
      <c r="D74" s="33"/>
      <c r="E74" s="33"/>
      <c r="F74" s="33"/>
      <c r="G74" s="33"/>
      <c r="H74" s="39"/>
    </row>
    <row r="75" spans="1:12">
      <c r="A75" s="6"/>
      <c r="B75" s="7"/>
      <c r="D75" s="33"/>
      <c r="E75" s="33"/>
      <c r="F75" s="33"/>
      <c r="G75" s="33"/>
      <c r="H75" s="1"/>
      <c r="I75" s="146"/>
      <c r="J75" s="1"/>
    </row>
    <row r="76" spans="1:12">
      <c r="A76" s="6"/>
      <c r="H76" s="39"/>
    </row>
    <row r="77" spans="1:12">
      <c r="A77" s="6"/>
      <c r="B77" s="6" t="s">
        <v>57</v>
      </c>
      <c r="C77" s="6" t="s">
        <v>148</v>
      </c>
      <c r="H77" s="39"/>
      <c r="J77" s="39"/>
    </row>
    <row r="78" spans="1:12">
      <c r="A78" s="6"/>
      <c r="C78" s="6"/>
      <c r="H78" s="39"/>
    </row>
    <row r="79" spans="1:12">
      <c r="A79" s="6"/>
      <c r="C79" s="46"/>
      <c r="H79" s="42"/>
      <c r="I79" s="6"/>
      <c r="J79" s="42"/>
    </row>
    <row r="80" spans="1:12">
      <c r="A80" s="6"/>
      <c r="C80" s="46"/>
      <c r="H80" s="39"/>
    </row>
    <row r="81" spans="1:10">
      <c r="A81" s="6"/>
      <c r="B81" s="33"/>
      <c r="C81" s="33"/>
      <c r="D81" s="33"/>
      <c r="E81" s="33"/>
      <c r="F81" s="33"/>
      <c r="G81" s="33"/>
      <c r="H81" s="43"/>
      <c r="I81" s="6"/>
      <c r="J81" s="43"/>
    </row>
    <row r="82" spans="1:10">
      <c r="A82" s="6"/>
      <c r="B82" s="33"/>
      <c r="C82" s="33"/>
      <c r="D82" s="33"/>
      <c r="E82" s="33"/>
      <c r="F82" s="33"/>
      <c r="G82" s="33"/>
    </row>
    <row r="83" spans="1:10">
      <c r="A83" s="6"/>
      <c r="B83" s="1" t="s">
        <v>78</v>
      </c>
      <c r="C83" s="32"/>
      <c r="D83" s="32"/>
      <c r="E83" s="32"/>
      <c r="F83" s="32"/>
      <c r="G83" s="32"/>
      <c r="H83" s="32"/>
      <c r="I83" s="2"/>
      <c r="J83" s="44"/>
    </row>
    <row r="84" spans="1:10">
      <c r="A84" s="6"/>
      <c r="B84" s="1" t="s">
        <v>1</v>
      </c>
      <c r="C84" s="32"/>
      <c r="D84" s="32"/>
      <c r="E84" s="32"/>
      <c r="F84" s="32"/>
      <c r="G84" s="32"/>
      <c r="H84" s="32"/>
      <c r="I84" s="2"/>
    </row>
    <row r="85" spans="1:10">
      <c r="A85" s="6"/>
      <c r="B85" s="1" t="s">
        <v>119</v>
      </c>
      <c r="C85" s="32"/>
      <c r="D85" s="32"/>
      <c r="E85" s="32"/>
      <c r="F85" s="32"/>
      <c r="G85" s="32"/>
      <c r="H85" s="32"/>
      <c r="I85" s="2"/>
      <c r="J85" s="45"/>
    </row>
    <row r="86" spans="1:10">
      <c r="A86" s="6"/>
      <c r="D86" s="33"/>
      <c r="E86" s="33"/>
      <c r="F86" s="33"/>
      <c r="G86" s="33"/>
      <c r="H86" s="33"/>
      <c r="I86" s="15" t="s">
        <v>197</v>
      </c>
    </row>
    <row r="87" spans="1:10">
      <c r="A87" s="6"/>
      <c r="F87" s="128" t="s">
        <v>178</v>
      </c>
      <c r="G87" s="51" t="s">
        <v>118</v>
      </c>
      <c r="H87" s="51" t="s">
        <v>66</v>
      </c>
      <c r="I87" s="51" t="s">
        <v>120</v>
      </c>
      <c r="J87" s="15"/>
    </row>
    <row r="88" spans="1:10">
      <c r="A88" s="6"/>
    </row>
    <row r="89" spans="1:10">
      <c r="A89" s="6"/>
      <c r="B89" t="s">
        <v>68</v>
      </c>
      <c r="F89" s="52">
        <v>5.5E-2</v>
      </c>
      <c r="G89" s="52">
        <v>5.2499999999999998E-2</v>
      </c>
      <c r="H89" s="52">
        <v>5.5E-2</v>
      </c>
      <c r="I89" s="52">
        <f>AVERAGE(0.0394,0.0421,0.0574,0.0396,0.0356)</f>
        <v>4.2819999999999997E-2</v>
      </c>
      <c r="J89" s="52"/>
    </row>
    <row r="91" spans="1:10">
      <c r="B91" s="6" t="s">
        <v>54</v>
      </c>
      <c r="F91" s="29">
        <f>G91</f>
        <v>0.7772681818181818</v>
      </c>
      <c r="G91" s="29">
        <f>H91</f>
        <v>0.7772681818181818</v>
      </c>
      <c r="H91" s="29">
        <f>G67</f>
        <v>0.7772681818181818</v>
      </c>
      <c r="I91" s="29">
        <f>H91</f>
        <v>0.7772681818181818</v>
      </c>
      <c r="J91" s="29"/>
    </row>
    <row r="93" spans="1:10">
      <c r="B93" t="s">
        <v>69</v>
      </c>
      <c r="F93" s="52">
        <f>F91*F89</f>
        <v>4.2749749999999996E-2</v>
      </c>
      <c r="G93" s="52">
        <f>G91*G89</f>
        <v>4.0806579545454545E-2</v>
      </c>
      <c r="H93" s="52">
        <f>H91*H89</f>
        <v>4.2749749999999996E-2</v>
      </c>
      <c r="I93" s="52">
        <f>I91*I89</f>
        <v>3.328262354545454E-2</v>
      </c>
      <c r="J93" s="52"/>
    </row>
    <row r="95" spans="1:10">
      <c r="B95" t="s">
        <v>67</v>
      </c>
      <c r="F95" s="11">
        <f>I13</f>
        <v>4.9033333333333338E-2</v>
      </c>
      <c r="G95" s="11">
        <f>F95</f>
        <v>4.9033333333333338E-2</v>
      </c>
      <c r="H95" s="11">
        <f>G95</f>
        <v>4.9033333333333338E-2</v>
      </c>
      <c r="I95" s="11">
        <f>H95</f>
        <v>4.9033333333333338E-2</v>
      </c>
      <c r="J95" s="11"/>
    </row>
    <row r="97" spans="2:12">
      <c r="B97" s="7" t="s">
        <v>70</v>
      </c>
      <c r="C97" s="7"/>
      <c r="D97" s="7"/>
      <c r="E97" s="7"/>
      <c r="F97" s="147">
        <f>F95+F93</f>
        <v>9.1783083333333335E-2</v>
      </c>
      <c r="G97" s="147">
        <f>G95+G93</f>
        <v>8.9839912878787884E-2</v>
      </c>
      <c r="H97" s="147">
        <f>H95+H93</f>
        <v>9.1783083333333335E-2</v>
      </c>
      <c r="I97" s="147">
        <f>I95+I93</f>
        <v>8.2315956878787871E-2</v>
      </c>
      <c r="J97" s="3"/>
      <c r="L97" s="3"/>
    </row>
    <row r="98" spans="2:12">
      <c r="L98" s="13" t="s">
        <v>149</v>
      </c>
    </row>
    <row r="99" spans="2:12">
      <c r="B99" s="6"/>
      <c r="I99" s="147"/>
      <c r="K99" s="3"/>
    </row>
  </sheetData>
  <phoneticPr fontId="11" type="noConversion"/>
  <printOptions horizontalCentered="1"/>
  <pageMargins left="0.47" right="0.36" top="0.75" bottom="0.5" header="0.5" footer="0.5"/>
  <pageSetup orientation="portrait" r:id="rId1"/>
  <headerFooter>
    <oddHeader>&amp;R&amp;"Times New Roman,Regular"&amp;K000000Exhibit RAB-6
Page &amp;P of &amp;N</oddHeader>
  </headerFooter>
  <rowBreaks count="2" manualBreakCount="2">
    <brk id="55" max="10" man="1"/>
    <brk id="82" max="10" man="1"/>
  </rowBreaks>
  <ignoredErrors>
    <ignoredError sqref="D38 I43:I4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EF51-D837-BE4F-943E-6AB26A796545}">
  <sheetPr>
    <pageSetUpPr fitToPage="1"/>
  </sheetPr>
  <dimension ref="A3:N34"/>
  <sheetViews>
    <sheetView zoomScale="160" zoomScaleNormal="160" zoomScalePageLayoutView="160" workbookViewId="0">
      <selection activeCell="A5" sqref="A5"/>
    </sheetView>
  </sheetViews>
  <sheetFormatPr defaultColWidth="8.85546875" defaultRowHeight="12.75"/>
  <cols>
    <col min="1" max="1" width="2.7109375" style="57" customWidth="1"/>
    <col min="2" max="2" width="3.140625" style="57" customWidth="1"/>
    <col min="3" max="3" width="10" style="57" customWidth="1"/>
    <col min="4" max="4" width="17.85546875" style="57" customWidth="1"/>
    <col min="5" max="5" width="11" style="57" customWidth="1"/>
    <col min="6" max="6" width="12.7109375" style="57" customWidth="1"/>
    <col min="7" max="8" width="11" style="57" customWidth="1"/>
    <col min="9" max="9" width="1.28515625" style="57" customWidth="1"/>
    <col min="10" max="16384" width="8.85546875" style="57"/>
  </cols>
  <sheetData>
    <row r="3" spans="1:14">
      <c r="A3" s="59"/>
      <c r="B3" s="60"/>
      <c r="C3" s="60"/>
      <c r="D3" s="60"/>
      <c r="E3" s="60"/>
      <c r="F3" s="60"/>
      <c r="G3" s="60"/>
      <c r="H3" s="60"/>
      <c r="I3" s="60"/>
    </row>
    <row r="4" spans="1:14">
      <c r="A4" s="59"/>
      <c r="B4" s="59" t="s">
        <v>191</v>
      </c>
      <c r="C4" s="60"/>
      <c r="D4" s="60"/>
      <c r="E4" s="60"/>
      <c r="F4" s="60"/>
      <c r="G4" s="60"/>
      <c r="H4" s="60"/>
      <c r="I4" s="60"/>
    </row>
    <row r="5" spans="1:14">
      <c r="A5" s="59" t="s">
        <v>192</v>
      </c>
      <c r="B5" s="60"/>
      <c r="C5" s="60"/>
      <c r="D5" s="60"/>
      <c r="E5" s="60"/>
      <c r="F5" s="60"/>
      <c r="G5" s="60"/>
      <c r="H5" s="60"/>
      <c r="I5" s="60"/>
    </row>
    <row r="7" spans="1:14" ht="7.5" customHeight="1">
      <c r="B7" s="73"/>
      <c r="C7" s="74"/>
      <c r="D7" s="74"/>
      <c r="E7" s="74"/>
      <c r="F7" s="74"/>
      <c r="G7" s="74"/>
      <c r="H7" s="74"/>
      <c r="I7" s="75"/>
    </row>
    <row r="8" spans="1:14">
      <c r="B8" s="76"/>
      <c r="E8" s="77" t="s">
        <v>24</v>
      </c>
      <c r="F8" s="77" t="s">
        <v>8</v>
      </c>
      <c r="G8" s="78" t="s">
        <v>9</v>
      </c>
      <c r="H8" s="78" t="s">
        <v>10</v>
      </c>
      <c r="I8" s="79"/>
    </row>
    <row r="9" spans="1:14">
      <c r="B9" s="76"/>
      <c r="E9" s="77" t="s">
        <v>13</v>
      </c>
      <c r="F9" s="77" t="s">
        <v>13</v>
      </c>
      <c r="G9" s="77" t="s">
        <v>138</v>
      </c>
      <c r="H9" s="77" t="s">
        <v>18</v>
      </c>
      <c r="I9" s="79"/>
    </row>
    <row r="10" spans="1:14">
      <c r="B10" s="76"/>
      <c r="C10" s="80" t="s">
        <v>11</v>
      </c>
      <c r="E10" s="81" t="s">
        <v>12</v>
      </c>
      <c r="F10" s="81" t="s">
        <v>25</v>
      </c>
      <c r="G10" s="81" t="s">
        <v>25</v>
      </c>
      <c r="H10" s="81" t="s">
        <v>25</v>
      </c>
      <c r="I10" s="79"/>
    </row>
    <row r="11" spans="1:14" ht="6.75" customHeight="1">
      <c r="B11" s="76"/>
      <c r="I11" s="79"/>
    </row>
    <row r="12" spans="1:14" ht="12" customHeight="1">
      <c r="B12" s="76">
        <v>1</v>
      </c>
      <c r="C12" s="71" t="str">
        <f>VLOOKUP(B12,'RAB-2'!$B$9:$C$60,2,FALSE)</f>
        <v>Atmos Energy</v>
      </c>
      <c r="E12" s="82">
        <v>7.0000000000000007E-2</v>
      </c>
      <c r="F12" s="82">
        <v>7.0000000000000007E-2</v>
      </c>
      <c r="G12" s="82">
        <v>7.2700000000000001E-2</v>
      </c>
      <c r="H12" s="82">
        <v>7.2999999999999995E-2</v>
      </c>
      <c r="I12" s="79"/>
      <c r="K12" s="82"/>
      <c r="L12" s="82"/>
      <c r="M12" s="67"/>
      <c r="N12" s="67"/>
    </row>
    <row r="13" spans="1:14" ht="12" customHeight="1">
      <c r="B13" s="76">
        <f>B12+1</f>
        <v>2</v>
      </c>
      <c r="C13" s="71" t="str">
        <f>VLOOKUP(B13,'RAB-2'!$B$9:$C$60,2,FALSE)</f>
        <v>NiSource</v>
      </c>
      <c r="E13" s="82">
        <v>4.4999999999999998E-2</v>
      </c>
      <c r="F13" s="82">
        <v>9.5000000000000001E-2</v>
      </c>
      <c r="G13" s="82">
        <v>8.0799999999999997E-2</v>
      </c>
      <c r="H13" s="82">
        <v>7.9000000000000001E-2</v>
      </c>
      <c r="I13" s="79"/>
      <c r="K13" s="83"/>
      <c r="L13" s="82"/>
      <c r="M13" s="67"/>
      <c r="N13" s="67"/>
    </row>
    <row r="14" spans="1:14" ht="12" customHeight="1">
      <c r="B14" s="76">
        <f t="shared" ref="B14:B17" si="0">B13+1</f>
        <v>3</v>
      </c>
      <c r="C14" s="71" t="str">
        <f>VLOOKUP(B14,'RAB-2'!$B$9:$C$60,2,FALSE)</f>
        <v>Northwest Natural Holding Company</v>
      </c>
      <c r="E14" s="82">
        <v>5.0000000000000001E-3</v>
      </c>
      <c r="F14" s="82">
        <v>6.5000000000000002E-2</v>
      </c>
      <c r="G14" s="82">
        <v>5.7500000000000002E-2</v>
      </c>
      <c r="H14" s="82">
        <v>5.7500000000000002E-2</v>
      </c>
      <c r="I14" s="79"/>
      <c r="K14" s="84"/>
      <c r="L14" s="82"/>
      <c r="M14" s="67"/>
      <c r="N14" s="67"/>
    </row>
    <row r="15" spans="1:14" ht="12" customHeight="1">
      <c r="B15" s="76">
        <f t="shared" si="0"/>
        <v>4</v>
      </c>
      <c r="C15" s="71" t="str">
        <f>VLOOKUP(B15,'RAB-2'!$B$9:$C$60,2,FALSE)</f>
        <v>One Gas, Inc.</v>
      </c>
      <c r="E15" s="82">
        <v>0.02</v>
      </c>
      <c r="F15" s="82">
        <v>4.4999999999999998E-2</v>
      </c>
      <c r="G15" s="82">
        <v>5.8400000000000001E-2</v>
      </c>
      <c r="H15" s="82">
        <v>5.6000000000000001E-2</v>
      </c>
      <c r="I15" s="79"/>
      <c r="K15" s="86"/>
      <c r="L15" s="85"/>
      <c r="M15" s="67"/>
      <c r="N15" s="67"/>
    </row>
    <row r="16" spans="1:14" ht="12" customHeight="1">
      <c r="B16" s="76">
        <f t="shared" si="0"/>
        <v>5</v>
      </c>
      <c r="C16" s="71" t="str">
        <f>VLOOKUP(B16,'RAB-2'!$B$9:$C$60,2,FALSE)</f>
        <v>Southwest Gas</v>
      </c>
      <c r="E16" s="82">
        <v>5.5E-2</v>
      </c>
      <c r="F16" s="82">
        <v>0.1</v>
      </c>
      <c r="G16" s="82">
        <v>0.1074</v>
      </c>
      <c r="H16" s="82">
        <v>0.105</v>
      </c>
      <c r="I16" s="79"/>
      <c r="K16" s="86"/>
      <c r="L16" s="86"/>
      <c r="M16" s="67"/>
      <c r="N16" s="67"/>
    </row>
    <row r="17" spans="2:14" ht="12" customHeight="1">
      <c r="B17" s="76">
        <f t="shared" si="0"/>
        <v>6</v>
      </c>
      <c r="C17" s="71" t="str">
        <f>VLOOKUP(B17,'RAB-2'!$B$9:$C$60,2,FALSE)</f>
        <v>Spire</v>
      </c>
      <c r="E17" s="82">
        <v>0.04</v>
      </c>
      <c r="F17" s="82">
        <v>4.4999999999999998E-2</v>
      </c>
      <c r="G17" s="82">
        <v>9.2299999999999993E-2</v>
      </c>
      <c r="H17" s="82">
        <v>7.0999999999999994E-2</v>
      </c>
      <c r="I17" s="79"/>
      <c r="K17" s="86"/>
      <c r="L17" s="85"/>
      <c r="M17" s="67"/>
      <c r="N17" s="67"/>
    </row>
    <row r="18" spans="2:14" ht="6" customHeight="1">
      <c r="B18" s="76"/>
      <c r="E18" s="72"/>
      <c r="F18" s="82"/>
      <c r="G18" s="82"/>
      <c r="H18" s="82"/>
      <c r="I18" s="79"/>
      <c r="K18" s="82"/>
      <c r="L18" s="72"/>
    </row>
    <row r="19" spans="2:14">
      <c r="B19" s="76"/>
      <c r="C19" s="57" t="s">
        <v>88</v>
      </c>
      <c r="E19" s="72">
        <f>AVERAGE(E12:E17)</f>
        <v>3.9166666666666669E-2</v>
      </c>
      <c r="F19" s="72">
        <f>AVERAGE(F12:F17)</f>
        <v>6.9999999999999993E-2</v>
      </c>
      <c r="G19" s="72">
        <f>AVERAGE(G12:G17)</f>
        <v>7.8183333333333327E-2</v>
      </c>
      <c r="H19" s="72">
        <f>AVERAGE(H12:H17)</f>
        <v>7.3583333333333334E-2</v>
      </c>
      <c r="I19" s="79"/>
      <c r="J19" s="67"/>
      <c r="K19" s="72"/>
      <c r="L19" s="72"/>
      <c r="N19" s="67"/>
    </row>
    <row r="20" spans="2:14">
      <c r="B20" s="76"/>
      <c r="C20" s="57" t="s">
        <v>58</v>
      </c>
      <c r="E20" s="67">
        <f>MEDIAN(E12:E17)</f>
        <v>4.2499999999999996E-2</v>
      </c>
      <c r="F20" s="67">
        <f>MEDIAN(F12:F17)</f>
        <v>6.7500000000000004E-2</v>
      </c>
      <c r="G20" s="67">
        <f>MEDIAN(G12:G17)</f>
        <v>7.6749999999999999E-2</v>
      </c>
      <c r="H20" s="67">
        <f>MEDIAN(H12:H17)</f>
        <v>7.1999999999999995E-2</v>
      </c>
      <c r="I20" s="79"/>
      <c r="J20" s="72"/>
      <c r="K20" s="67"/>
      <c r="L20" s="67"/>
    </row>
    <row r="21" spans="2:14">
      <c r="B21" s="88"/>
      <c r="C21" s="89"/>
      <c r="D21" s="89"/>
      <c r="E21" s="89"/>
      <c r="F21" s="89"/>
      <c r="G21" s="89"/>
      <c r="H21" s="89"/>
      <c r="I21" s="90"/>
    </row>
    <row r="24" spans="2:14">
      <c r="I24" s="58"/>
    </row>
    <row r="25" spans="2:14">
      <c r="I25" s="58"/>
    </row>
    <row r="26" spans="2:14">
      <c r="D26" s="67"/>
      <c r="E26" s="67"/>
    </row>
    <row r="28" spans="2:14">
      <c r="D28" s="103"/>
      <c r="E28" s="103"/>
    </row>
    <row r="30" spans="2:14">
      <c r="D30" s="107"/>
      <c r="E30" s="107"/>
    </row>
    <row r="31" spans="2:14">
      <c r="D31" s="114"/>
      <c r="E31" s="114"/>
    </row>
    <row r="32" spans="2:14">
      <c r="D32" s="109"/>
      <c r="E32" s="109"/>
    </row>
    <row r="34" spans="5:5">
      <c r="E34" s="67"/>
    </row>
  </sheetData>
  <printOptions horizontalCentered="1"/>
  <pageMargins left="0.25" right="0.25" top="1.25" bottom="0.75" header="0.3" footer="0.3"/>
  <pageSetup orientation="portrait" r:id="rId1"/>
  <headerFooter>
    <oddHeader>&amp;R&amp;"Times New Roman,Regular"&amp;K000000Exhibit RAB-7
Page 1 of 1</oddHeader>
  </headerFooter>
  <ignoredErrors>
    <ignoredError sqref="E8:H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7:E49"/>
  <sheetViews>
    <sheetView showGridLines="0" zoomScale="125" zoomScaleNormal="125" zoomScalePageLayoutView="125" workbookViewId="0">
      <selection activeCell="B7" sqref="B7:D50"/>
    </sheetView>
  </sheetViews>
  <sheetFormatPr defaultColWidth="11.28515625" defaultRowHeight="12.75"/>
  <cols>
    <col min="3" max="3" width="14.42578125" customWidth="1"/>
    <col min="4" max="4" width="19.140625" customWidth="1"/>
  </cols>
  <sheetData>
    <row r="7" spans="2:4">
      <c r="B7" s="6"/>
      <c r="C7" s="6"/>
      <c r="D7" s="6"/>
    </row>
    <row r="8" spans="2:4">
      <c r="B8" s="1" t="s">
        <v>63</v>
      </c>
      <c r="C8" s="8"/>
      <c r="D8" s="8"/>
    </row>
    <row r="9" spans="2:4">
      <c r="B9" s="1" t="s">
        <v>38</v>
      </c>
      <c r="C9" s="8"/>
      <c r="D9" s="8"/>
    </row>
    <row r="10" spans="2:4">
      <c r="B10" s="6"/>
      <c r="C10" s="6"/>
      <c r="D10" s="6"/>
    </row>
    <row r="11" spans="2:4">
      <c r="B11" s="12" t="s">
        <v>59</v>
      </c>
      <c r="C11" s="8"/>
      <c r="D11" s="8"/>
    </row>
    <row r="12" spans="2:4">
      <c r="B12" s="10" t="s">
        <v>184</v>
      </c>
      <c r="C12" s="6"/>
      <c r="D12" s="6"/>
    </row>
    <row r="13" spans="2:4">
      <c r="B13" s="6" t="s">
        <v>40</v>
      </c>
      <c r="C13" s="6"/>
      <c r="D13" s="6"/>
    </row>
    <row r="14" spans="2:4">
      <c r="B14" s="53" t="s">
        <v>41</v>
      </c>
      <c r="C14" s="6"/>
      <c r="D14" s="13">
        <f>MAX('RAB-3'!E51:G51)</f>
        <v>0.10380909090909091</v>
      </c>
    </row>
    <row r="15" spans="2:4">
      <c r="B15" s="53" t="s">
        <v>42</v>
      </c>
      <c r="C15" s="6"/>
      <c r="D15" s="13">
        <f>MIN('RAB-3'!E51:G51)</f>
        <v>7.9772727272727273E-2</v>
      </c>
    </row>
    <row r="16" spans="2:4">
      <c r="B16" s="53" t="s">
        <v>39</v>
      </c>
      <c r="C16" s="6"/>
      <c r="D16" s="13">
        <f>'RAB-3'!I51</f>
        <v>9.7299999999999998E-2</v>
      </c>
    </row>
    <row r="17" spans="2:4">
      <c r="B17" s="6" t="s">
        <v>43</v>
      </c>
      <c r="C17" s="6"/>
      <c r="D17" s="6"/>
    </row>
    <row r="18" spans="2:4">
      <c r="B18" s="53" t="s">
        <v>41</v>
      </c>
      <c r="C18" s="6"/>
      <c r="D18" s="13">
        <f>MAX('RAB-3'!E62:G62)</f>
        <v>0.10290000000000001</v>
      </c>
    </row>
    <row r="19" spans="2:4">
      <c r="B19" s="53" t="s">
        <v>42</v>
      </c>
      <c r="C19" s="6"/>
      <c r="D19" s="13">
        <f>MIN('RAB-3'!E62:G62)</f>
        <v>7.7499999999999999E-2</v>
      </c>
    </row>
    <row r="20" spans="2:4">
      <c r="B20" s="53" t="s">
        <v>39</v>
      </c>
      <c r="C20" s="6"/>
      <c r="D20" s="13">
        <f>'RAB-3'!I62</f>
        <v>9.2299999999999993E-2</v>
      </c>
    </row>
    <row r="21" spans="2:4">
      <c r="B21" s="53"/>
      <c r="C21" s="6"/>
      <c r="D21" s="13"/>
    </row>
    <row r="22" spans="2:4">
      <c r="B22" s="156" t="s">
        <v>185</v>
      </c>
      <c r="C22" s="6"/>
      <c r="D22" s="13"/>
    </row>
    <row r="23" spans="2:4">
      <c r="B23" s="6" t="s">
        <v>40</v>
      </c>
      <c r="C23" s="6"/>
      <c r="D23" s="13"/>
    </row>
    <row r="24" spans="2:4">
      <c r="B24" s="53" t="s">
        <v>41</v>
      </c>
      <c r="C24" s="6"/>
      <c r="D24" s="13">
        <f>MAX('RAB-5'!E46:H46)</f>
        <v>9.5599999999999991E-2</v>
      </c>
    </row>
    <row r="25" spans="2:4">
      <c r="B25" s="53" t="s">
        <v>42</v>
      </c>
      <c r="C25" s="6"/>
      <c r="D25" s="13">
        <f>MIN('RAB-5'!E46:H46)</f>
        <v>8.9666666666666672E-2</v>
      </c>
    </row>
    <row r="26" spans="2:4">
      <c r="B26" s="53" t="s">
        <v>39</v>
      </c>
      <c r="C26" s="6"/>
      <c r="D26" s="13">
        <f>'RAB-5'!I46</f>
        <v>9.2591666666666669E-2</v>
      </c>
    </row>
    <row r="27" spans="2:4">
      <c r="B27" s="6" t="s">
        <v>43</v>
      </c>
      <c r="C27" s="6"/>
      <c r="D27" s="13"/>
    </row>
    <row r="28" spans="2:4">
      <c r="B28" s="53" t="s">
        <v>41</v>
      </c>
      <c r="C28" s="6"/>
      <c r="D28" s="13">
        <f>MAX('RAB-5'!E57:H57)</f>
        <v>9.3100000000000002E-2</v>
      </c>
    </row>
    <row r="29" spans="2:4">
      <c r="B29" s="53" t="s">
        <v>42</v>
      </c>
      <c r="C29" s="6"/>
      <c r="D29" s="13">
        <f>MIN('RAB-5'!E57:H57)</f>
        <v>8.4850000000000009E-2</v>
      </c>
    </row>
    <row r="30" spans="2:4">
      <c r="B30" s="53" t="s">
        <v>39</v>
      </c>
      <c r="C30" s="6"/>
      <c r="D30" s="13">
        <f>'RAB-5'!I57</f>
        <v>8.8737499999999997E-2</v>
      </c>
    </row>
    <row r="31" spans="2:4">
      <c r="B31" s="6"/>
      <c r="C31" s="6"/>
      <c r="D31" s="6"/>
    </row>
    <row r="32" spans="2:4">
      <c r="B32" s="12" t="s">
        <v>60</v>
      </c>
      <c r="C32" s="8"/>
      <c r="D32" s="8"/>
    </row>
    <row r="33" spans="2:5">
      <c r="B33" s="10"/>
      <c r="C33" s="6"/>
      <c r="D33" s="6"/>
    </row>
    <row r="34" spans="2:5">
      <c r="B34" s="6" t="s">
        <v>61</v>
      </c>
      <c r="C34" s="6"/>
      <c r="D34" s="13">
        <f>'RAB-6'!I24</f>
        <v>9.5454876930159652E-2</v>
      </c>
    </row>
    <row r="35" spans="2:5">
      <c r="B35" s="6"/>
      <c r="C35" s="6"/>
      <c r="D35" s="13"/>
    </row>
    <row r="36" spans="2:5">
      <c r="B36" s="6" t="s">
        <v>62</v>
      </c>
      <c r="C36" s="6"/>
      <c r="D36" s="6"/>
    </row>
    <row r="37" spans="2:5">
      <c r="B37" s="53" t="s">
        <v>71</v>
      </c>
      <c r="C37" s="6"/>
      <c r="D37" s="54">
        <f>'RAB-6'!G73</f>
        <v>0.10585163742424242</v>
      </c>
    </row>
    <row r="38" spans="2:5">
      <c r="B38" s="53" t="s">
        <v>77</v>
      </c>
      <c r="C38" s="6"/>
      <c r="D38" s="54">
        <f>'RAB-6'!H73</f>
        <v>9.7690321515151529E-2</v>
      </c>
    </row>
    <row r="39" spans="2:5">
      <c r="B39" s="53" t="s">
        <v>115</v>
      </c>
      <c r="C39" s="6"/>
      <c r="D39" s="54">
        <f>'RAB-6'!I73</f>
        <v>9.0306273787878796E-2</v>
      </c>
    </row>
    <row r="40" spans="2:5">
      <c r="B40" s="53"/>
      <c r="C40" s="6"/>
      <c r="D40" s="55"/>
    </row>
    <row r="41" spans="2:5">
      <c r="B41" s="53" t="s">
        <v>72</v>
      </c>
      <c r="C41" s="6"/>
      <c r="D41" s="54">
        <f>'RAB-6'!H97</f>
        <v>9.1783083333333335E-2</v>
      </c>
    </row>
    <row r="42" spans="2:5">
      <c r="B42" s="53" t="s">
        <v>123</v>
      </c>
      <c r="C42" s="6"/>
      <c r="D42" s="54">
        <f>'RAB-6'!G97</f>
        <v>8.9839912878787884E-2</v>
      </c>
    </row>
    <row r="43" spans="2:5">
      <c r="B43" s="53" t="s">
        <v>124</v>
      </c>
      <c r="C43" s="6"/>
      <c r="D43" s="54">
        <f>'RAB-6'!F97</f>
        <v>9.1783083333333335E-2</v>
      </c>
    </row>
    <row r="44" spans="2:5">
      <c r="B44" s="53" t="s">
        <v>73</v>
      </c>
      <c r="C44" s="6"/>
      <c r="D44" s="54">
        <f>'RAB-6'!I97</f>
        <v>8.2315956878787871E-2</v>
      </c>
    </row>
    <row r="45" spans="2:5">
      <c r="B45" s="6"/>
      <c r="D45" s="3"/>
    </row>
    <row r="46" spans="2:5">
      <c r="B46" s="6" t="s">
        <v>180</v>
      </c>
      <c r="C46" s="6"/>
      <c r="D46" s="13">
        <f>AVERAGE(D44,D37)</f>
        <v>9.4083797151515144E-2</v>
      </c>
    </row>
    <row r="47" spans="2:5">
      <c r="B47" s="6" t="s">
        <v>181</v>
      </c>
      <c r="D47" s="3">
        <f>AVERAGE(D34:D44)</f>
        <v>9.3128143260209351E-2</v>
      </c>
      <c r="E47" s="3"/>
    </row>
    <row r="48" spans="2:5">
      <c r="B48" s="6" t="s">
        <v>187</v>
      </c>
      <c r="D48" s="3">
        <f>AVERAGE(D43,D42,D41,D39,D38,D34)</f>
        <v>9.280959196310741E-2</v>
      </c>
    </row>
    <row r="49" spans="2:4">
      <c r="B49" s="6" t="s">
        <v>186</v>
      </c>
      <c r="D49" s="3">
        <f>AVERAGE(D42,D38)</f>
        <v>9.3765117196969699E-2</v>
      </c>
    </row>
  </sheetData>
  <phoneticPr fontId="11" type="noConversion"/>
  <printOptions horizontalCentered="1"/>
  <pageMargins left="0.47" right="0.36" top="1.25" bottom="0.75" header="0.5" footer="0.5"/>
  <pageSetup orientation="portrait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Bond Yields </vt:lpstr>
      <vt:lpstr>BLS Data Series Figure 2</vt:lpstr>
      <vt:lpstr>VIX_History Figure 3</vt:lpstr>
      <vt:lpstr>Proxy Group Stock Prices</vt:lpstr>
      <vt:lpstr>RAB-2</vt:lpstr>
      <vt:lpstr>RAB-3</vt:lpstr>
      <vt:lpstr>RAB-4</vt:lpstr>
      <vt:lpstr>RAB-5</vt:lpstr>
      <vt:lpstr>RAB-6</vt:lpstr>
      <vt:lpstr>RAB-7</vt:lpstr>
      <vt:lpstr>Table 1</vt:lpstr>
      <vt:lpstr>Figure 1</vt:lpstr>
      <vt:lpstr>'Bond Yields '!Print_Area</vt:lpstr>
      <vt:lpstr>'RAB-2'!Print_Area</vt:lpstr>
      <vt:lpstr>'RAB-3'!Print_Area</vt:lpstr>
      <vt:lpstr>'RAB-4'!Print_Area</vt:lpstr>
      <vt:lpstr>'RAB-5'!Print_Area</vt:lpstr>
      <vt:lpstr>'RAB-6'!Print_Area</vt:lpstr>
      <vt:lpstr>'RAB-7'!Print_Area</vt:lpstr>
      <vt:lpstr>'Table 1'!Print_Area</vt:lpstr>
      <vt:lpstr>'Bond Yields '!Print_Titles</vt:lpstr>
      <vt:lpstr>'RAB-2'!Print_Titles</vt:lpstr>
      <vt:lpstr>'RAB-4'!Print_Titles</vt:lpstr>
      <vt:lpstr>'Bond Yields '!Print_Titles_MI</vt:lpstr>
    </vt:vector>
  </TitlesOfParts>
  <Manager/>
  <Company>J. Kennedy and Associates,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Baudino</dc:creator>
  <cp:keywords/>
  <dc:description/>
  <cp:lastModifiedBy>Goad, Angela M (KYOAG)</cp:lastModifiedBy>
  <cp:revision>1</cp:revision>
  <cp:lastPrinted>2025-08-13T01:35:37Z</cp:lastPrinted>
  <dcterms:created xsi:type="dcterms:W3CDTF">2016-07-13T18:00:08Z</dcterms:created>
  <dcterms:modified xsi:type="dcterms:W3CDTF">2025-08-13T01:35:44Z</dcterms:modified>
  <cp:category/>
  <cp:version>0</cp:version>
</cp:coreProperties>
</file>