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ate Case 2025\Billing Determinants\DRs\Final Attachments to SP\"/>
    </mc:Choice>
  </mc:AlternateContent>
  <xr:revisionPtr revIDLastSave="0" documentId="13_ncr:1_{6DB040B7-72A9-4E67-8E6A-C0EDE7F1D691}" xr6:coauthVersionLast="47" xr6:coauthVersionMax="47" xr10:uidLastSave="{00000000-0000-0000-0000-000000000000}"/>
  <bookViews>
    <workbookView xWindow="-120" yWindow="-120" windowWidth="25440" windowHeight="15390" xr2:uid="{C29E4BD2-0E50-4759-80F5-EC6B3310FECB}"/>
  </bookViews>
  <sheets>
    <sheet name="LGE" sheetId="1" r:id="rId1"/>
    <sheet name="LGE Revenue" sheetId="2" r:id="rId2"/>
  </sheets>
  <definedNames>
    <definedName name="_xlnm._FilterDatabase" localSheetId="0" hidden="1">LGE!$A$3:$G$226</definedName>
    <definedName name="_xlnm.Print_Area" localSheetId="0">LGE!$A$1:$G$226</definedName>
    <definedName name="_xlnm.Print_Titles" localSheetId="0">LGE!$1:$8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3" i="1" l="1"/>
  <c r="B161" i="1"/>
  <c r="J28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D26" i="2"/>
  <c r="C26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C229" i="1"/>
  <c r="C235" i="1" s="1"/>
  <c r="B229" i="1"/>
  <c r="B235" i="1" s="1"/>
  <c r="C228" i="1"/>
  <c r="C234" i="1" s="1"/>
  <c r="B228" i="1"/>
  <c r="B234" i="1" s="1"/>
  <c r="C221" i="1"/>
  <c r="B221" i="1"/>
  <c r="C219" i="1"/>
  <c r="B219" i="1"/>
  <c r="C211" i="1"/>
  <c r="B211" i="1"/>
  <c r="C209" i="1"/>
  <c r="B209" i="1"/>
  <c r="C205" i="1"/>
  <c r="B205" i="1"/>
  <c r="C203" i="1"/>
  <c r="B203" i="1"/>
  <c r="C197" i="1"/>
  <c r="B197" i="1"/>
  <c r="C195" i="1"/>
  <c r="B195" i="1"/>
  <c r="C187" i="1"/>
  <c r="B187" i="1"/>
  <c r="C185" i="1"/>
  <c r="B185" i="1"/>
  <c r="C177" i="1"/>
  <c r="B177" i="1"/>
  <c r="C175" i="1"/>
  <c r="B175" i="1"/>
  <c r="C170" i="1"/>
  <c r="B170" i="1"/>
  <c r="C168" i="1"/>
  <c r="B168" i="1"/>
  <c r="C163" i="1"/>
  <c r="C161" i="1"/>
  <c r="C149" i="1"/>
  <c r="B149" i="1"/>
  <c r="C136" i="1"/>
  <c r="B136" i="1"/>
  <c r="C134" i="1"/>
  <c r="B134" i="1"/>
  <c r="C128" i="1"/>
  <c r="C126" i="1"/>
  <c r="C118" i="1"/>
  <c r="B118" i="1"/>
  <c r="C116" i="1"/>
  <c r="B116" i="1"/>
  <c r="C107" i="1"/>
  <c r="B107" i="1"/>
  <c r="C105" i="1"/>
  <c r="B105" i="1"/>
  <c r="C96" i="1"/>
  <c r="B96" i="1"/>
  <c r="C94" i="1"/>
  <c r="B94" i="1"/>
  <c r="C83" i="1"/>
  <c r="B83" i="1"/>
  <c r="C81" i="1"/>
  <c r="B81" i="1"/>
  <c r="C70" i="1"/>
  <c r="B70" i="1"/>
  <c r="C68" i="1"/>
  <c r="B68" i="1"/>
  <c r="C59" i="1"/>
  <c r="B59" i="1"/>
  <c r="C57" i="1"/>
  <c r="B57" i="1"/>
  <c r="C46" i="1"/>
  <c r="B46" i="1"/>
  <c r="C44" i="1"/>
  <c r="B44" i="1"/>
  <c r="C37" i="1"/>
  <c r="B37" i="1"/>
  <c r="C35" i="1"/>
  <c r="B35" i="1"/>
  <c r="C29" i="1"/>
  <c r="B29" i="1"/>
  <c r="C27" i="1"/>
  <c r="B27" i="1"/>
  <c r="C20" i="1"/>
  <c r="B20" i="1"/>
  <c r="C18" i="1"/>
  <c r="B18" i="1"/>
  <c r="G13" i="1"/>
  <c r="F13" i="1"/>
  <c r="C13" i="1"/>
  <c r="B13" i="1"/>
  <c r="G11" i="1"/>
  <c r="F11" i="1"/>
  <c r="C11" i="1"/>
  <c r="B11" i="1"/>
</calcChain>
</file>

<file path=xl/sharedStrings.xml><?xml version="1.0" encoding="utf-8"?>
<sst xmlns="http://schemas.openxmlformats.org/spreadsheetml/2006/main" count="418" uniqueCount="261">
  <si>
    <t>Electric Rate Class</t>
  </si>
  <si>
    <t>Forecast Period Revenues at Current Rates (As Filed in Application)</t>
  </si>
  <si>
    <t>Proposed Forecast Period Revenues at Proposed Rates</t>
  </si>
  <si>
    <t>Residential Rate RS, inclusive of Volunteer Fire Department</t>
  </si>
  <si>
    <t>Lighting Service &amp; Restricted Lighting Service</t>
  </si>
  <si>
    <t>Rate Class Energy, kWh:</t>
  </si>
  <si>
    <t xml:space="preserve"> Rate Class Energy, kWh:</t>
  </si>
  <si>
    <t>Rate Class Percentage of Energy:</t>
  </si>
  <si>
    <t>Rate Class Revenue:</t>
  </si>
  <si>
    <t>Rate Class Percentage of Revenue:</t>
  </si>
  <si>
    <t>Basic Service Charge, Daily:</t>
  </si>
  <si>
    <t>Energy Rate per kWh:</t>
  </si>
  <si>
    <t>Overhead Service</t>
  </si>
  <si>
    <t xml:space="preserve"> Residential Time-of-Day Demand Rate RTOD-D</t>
  </si>
  <si>
    <t>Light Emitting Dioxide (LED)</t>
  </si>
  <si>
    <t>Cobra Head, 5,500-8,200 Lumen, Fixture Only</t>
  </si>
  <si>
    <t>Cobra Head, 13,000-16,500 Lumen, Fixture Only</t>
  </si>
  <si>
    <t>Cobra Head, 22,000-29,000 Lumen, Fixture Only</t>
  </si>
  <si>
    <t>Open Bottom, 4,500-6,000 Lumen, Fixture Only</t>
  </si>
  <si>
    <t xml:space="preserve">Cobra Head, 2,500-4,000 Lumen, Fixture Only </t>
  </si>
  <si>
    <t>Residential Time of Day Demand Energy Rate per kWh:</t>
  </si>
  <si>
    <t xml:space="preserve">Cobra Head, 4,000-6,000 Lumen, Fixture Only </t>
  </si>
  <si>
    <t>Peak Demand per kW:</t>
  </si>
  <si>
    <t xml:space="preserve">Directional (Flood), 4,500-6,000 Lumen, Fixture Only </t>
  </si>
  <si>
    <t>Base Demand per kW:</t>
  </si>
  <si>
    <t xml:space="preserve">Directional (Flood), 14,000-17,500 Lumen, Fixture Only </t>
  </si>
  <si>
    <t>Residential Time-of-Day Energy Rate RTOD-E</t>
  </si>
  <si>
    <t xml:space="preserve">Directional (Flood), 22,000-28,000 Lumen, Fixture Only </t>
  </si>
  <si>
    <t xml:space="preserve">Directional (Flood), 35,000-50,000 Lumen, Fixture Only </t>
  </si>
  <si>
    <t>Wood Pole</t>
  </si>
  <si>
    <t>Underground Service</t>
  </si>
  <si>
    <t>Light Emitting Diode (LED)</t>
  </si>
  <si>
    <t>Residential Time of Day Energy Rate (On-Peak) per kWh:</t>
  </si>
  <si>
    <t>Cobra Head, 2,500-4,000 Lumen</t>
  </si>
  <si>
    <t>Residential Time of Day Energy Rate (Off-Peak) per kWh:</t>
  </si>
  <si>
    <t>Cobra Head, 4,000-6,000 Lumen</t>
  </si>
  <si>
    <t>General Service Rate GS</t>
  </si>
  <si>
    <t>Cobra Head, 5,500-8,200 Lumen</t>
  </si>
  <si>
    <t>Cobra Head, 13,000-16,500 Lumen</t>
  </si>
  <si>
    <t>Cobra Head, 22,000-29,000 Lumen</t>
  </si>
  <si>
    <t>Colonial, 4-Sided, 4,000-7,000 Lumen</t>
  </si>
  <si>
    <t>Acorn, 4,000-7,000 Lumen</t>
  </si>
  <si>
    <t>Single Phase Basic Service Charge, Daily:</t>
  </si>
  <si>
    <t>Contemporary, 4,000-7,000 Lumen</t>
  </si>
  <si>
    <t>Three Phase Basic Service Charge, Daily:</t>
  </si>
  <si>
    <t>Contemporary, 8,000-11,000 Lumen</t>
  </si>
  <si>
    <t>Single Phase Energy Rate per kWh:</t>
  </si>
  <si>
    <t>Contemporary, 13,500-16,500 Lumen</t>
  </si>
  <si>
    <t>Three Phase Energy Rate per kWh:</t>
  </si>
  <si>
    <t>Contemporary, 21,000-28,000 Lumen</t>
  </si>
  <si>
    <t xml:space="preserve"> General Time-of-Day Demand Rate GTOD-D</t>
  </si>
  <si>
    <t>Contemporary, 45,000-50,000 Lumen</t>
  </si>
  <si>
    <t>Directional (Flood), 4,500-6,000 Lumen</t>
  </si>
  <si>
    <t>Directional (Flood), 14,000-17,500 Lumen</t>
  </si>
  <si>
    <t>Directional (Flood), 22,000-28,000 Lumen</t>
  </si>
  <si>
    <t>Directional (Flood), 35,000-50,000 Lumen</t>
  </si>
  <si>
    <t>UG LED Victorian, 4,000-7,000 Lumen</t>
  </si>
  <si>
    <t>UG LED London, 4,000-7,000 Lumen</t>
  </si>
  <si>
    <t>Single Phase Time of Day Demand Energy Rate per kWh:</t>
  </si>
  <si>
    <t>Three Phase Time of Day Demand Energy Rate per kWh:</t>
  </si>
  <si>
    <t>Pole Charges</t>
  </si>
  <si>
    <t>Single Phase Peak Demand per kW:</t>
  </si>
  <si>
    <t>Cobra</t>
  </si>
  <si>
    <t>Three Phase Peak Demand per kW:</t>
  </si>
  <si>
    <t>Contemporary (Short)</t>
  </si>
  <si>
    <t>Single Phase Base Demand per kW:</t>
  </si>
  <si>
    <t>Contemporary (Tall)</t>
  </si>
  <si>
    <t>Three Phase Base Demand per kW:</t>
  </si>
  <si>
    <t>Post Top - Decorative Smooth</t>
  </si>
  <si>
    <t>General Time-of-Day Energy Rate GTOD-E</t>
  </si>
  <si>
    <t>Post Top - Historic Fluted</t>
  </si>
  <si>
    <t>Mercury Vapor</t>
  </si>
  <si>
    <t>Cobra/Open Bottom, 8,000 Lumen, Fixture Only</t>
  </si>
  <si>
    <t>Cobra Head, 13,000 Lumen, Fixture Only</t>
  </si>
  <si>
    <t>Cobra Head, 25,000 Lumen, Fixture Only</t>
  </si>
  <si>
    <t>Single Phase Time of Day Energy Rate (On-Peak) per kWh:</t>
  </si>
  <si>
    <t>Cobra Head, 60,000 Lumen, Fixture Only</t>
  </si>
  <si>
    <t>Three Phase Time of Day Energy Rate (On-Peak) per kWh:</t>
  </si>
  <si>
    <t>Directional, 25,000 Lumen, Fixture Only</t>
  </si>
  <si>
    <t>Single Phase Time of Day Energy Rate (Off-Peak) per kWh:</t>
  </si>
  <si>
    <t>Directional, 60,000 Lumen, Fixture Only</t>
  </si>
  <si>
    <t>Three Phase Time of Day Energy Rate (Off-Peak) per kWh:</t>
  </si>
  <si>
    <t>Open Bottom, 4,000 Lumen, Fixture Only</t>
  </si>
  <si>
    <t>Power Service Rate PS-Secondary</t>
  </si>
  <si>
    <t>Metal Halide</t>
  </si>
  <si>
    <t>Directional, 12,000 Lumen, Fixture Only</t>
  </si>
  <si>
    <t>Directional, 12,000 Lumen, Fixture and Wood Pole</t>
  </si>
  <si>
    <t>Directional, 32,000 Lumen, Fixture and Wood Pole</t>
  </si>
  <si>
    <t xml:space="preserve"> Basic Service Charge, Daily:</t>
  </si>
  <si>
    <t>Directional, 32,000 Lumen, Fixture and Ornamental Pole</t>
  </si>
  <si>
    <t>Directional, 107,800 Lumen, Fixture Only</t>
  </si>
  <si>
    <t>Summer Demand per kW</t>
  </si>
  <si>
    <t>Directional, 107,800 Lumen, Fixture and Wood Pole</t>
  </si>
  <si>
    <t>Winter Demand per kW</t>
  </si>
  <si>
    <t>Directional, 32,000 Lumen, Fixture Only</t>
  </si>
  <si>
    <t>Demand kVA Base :</t>
  </si>
  <si>
    <t>Demand kVA Intermediate:</t>
  </si>
  <si>
    <t>High Pressure Sodium</t>
  </si>
  <si>
    <t>Demand kVA Peak:</t>
  </si>
  <si>
    <t>Cobra Head, 16,000 Lumen, Fixture Only</t>
  </si>
  <si>
    <t>Redundant Capacity Rider:</t>
  </si>
  <si>
    <t>Cobra Head, 28,500 Lumen, Fixture Only</t>
  </si>
  <si>
    <t>Power Service Rate PS-Primary</t>
  </si>
  <si>
    <t>Cobra Head, 50,000 Lumen, Fixture Only</t>
  </si>
  <si>
    <t>Directional, 16,000 Lumen, Fixture Only</t>
  </si>
  <si>
    <t>Directional, 50,000 Lumen, Fixture Only</t>
  </si>
  <si>
    <t>Open Bottom, 9,500 Lumen, Fixture Only</t>
  </si>
  <si>
    <t>Cobra/Contemporary, 16,000 Lumen, Decorative Smooth</t>
  </si>
  <si>
    <t>Cobra/Contemporary, 28,500 Lumen, Decorative Smooth</t>
  </si>
  <si>
    <t>Cobra/Contemporary, 50,000 Lumen, Decorative Smooth</t>
  </si>
  <si>
    <t>Coach/Acorn, 5,800 Lumen, Decorative Smooth</t>
  </si>
  <si>
    <t>Coach/Acorn, 9,500 Lumen, Decorative Smooth</t>
  </si>
  <si>
    <t>Coach/Acorn, 16,000 Lumen, Decorative Smooth</t>
  </si>
  <si>
    <t>Time of Day Secondary Service Rate TODS</t>
  </si>
  <si>
    <t>Contemporary, 120,000 Lumen, Fixture Only</t>
  </si>
  <si>
    <t>Contemporary, 120,000 Lumen, Decorative Smooth</t>
  </si>
  <si>
    <t>Acorn, Bronze, 9,500 Lumen, Decorative Smooth</t>
  </si>
  <si>
    <t>Acorn, Bronze, 16,000 Lumen, Decorative Smooth</t>
  </si>
  <si>
    <t>Victorian, 5,800 Lumen, Fixture Only</t>
  </si>
  <si>
    <t>Victorian, 9,500 Lumen, Fixture Only</t>
  </si>
  <si>
    <t>London, 5,800 Lumen, Fixture Only</t>
  </si>
  <si>
    <t>London, 9,500 Lumen, Fixture Only</t>
  </si>
  <si>
    <t>London, 5,800 Lumen, Decorative Smooth</t>
  </si>
  <si>
    <t>London, 5,800 Lumen, Fluted Pole</t>
  </si>
  <si>
    <t>London, 9,500 Lumen, Decorative Smooth</t>
  </si>
  <si>
    <t>Time of Day Primary Service Rate TODP</t>
  </si>
  <si>
    <t>London, 9,500 Lumen, Fluted Pole</t>
  </si>
  <si>
    <t>Victorian, 5,800 Lumen, Decorative Smooth</t>
  </si>
  <si>
    <t>Victorian, 5,800 Lumen, Fluted Pole</t>
  </si>
  <si>
    <t>Victorian, 9,500 Lumen, Decorative Smooth</t>
  </si>
  <si>
    <t>Victorian, 9,500 Lumen, Fluted Pole</t>
  </si>
  <si>
    <t>Colonial, 4-Sided, 5,800 Lumen, Decorative Smooth</t>
  </si>
  <si>
    <t>Colonial, 4-Sided, 9,500 Lumen, Decorative Smooth</t>
  </si>
  <si>
    <t>Colonial, 4-Sided, 16,000 Lumen, Decorative Smooth</t>
  </si>
  <si>
    <t>Acorn, 5,800 Lumen, Decorative Smooth</t>
  </si>
  <si>
    <t>Acorn, 9,500 Lumen, Decorative Smooth</t>
  </si>
  <si>
    <t xml:space="preserve">Acorn, 16,000 Lumen, Decorative Smooth </t>
  </si>
  <si>
    <t>Retail Transmission Service Rate RTS</t>
  </si>
  <si>
    <t>Dark Sky, 4,000 Lumen, Decorative Smooth</t>
  </si>
  <si>
    <t>Dark Sky, 9,500 Lumen, Decorative Smooth</t>
  </si>
  <si>
    <t>Cobra Head, 16,000 Lumen, Decorative Smooth</t>
  </si>
  <si>
    <t>Cobra Head, 28,500 Lumen, Decorative Smooth</t>
  </si>
  <si>
    <t>Cobra Head, 50,000 Lumen, Decorative Smooth</t>
  </si>
  <si>
    <t>Contemporary, 16,000 Lumen, Fixture only</t>
  </si>
  <si>
    <t>Contemporary, 16,000 Lumen, Fixture and Decorative Smooth</t>
  </si>
  <si>
    <t>Contemporary, 28,500 Lumen, Fixture only</t>
  </si>
  <si>
    <t>Contemporary, 28,500 Lumen, Fixture and Decorative Smooth</t>
  </si>
  <si>
    <t>Contemporary, 50,000 Lumen, Fixture only</t>
  </si>
  <si>
    <t>Extremely High Load Factor Service Rate EHLF</t>
  </si>
  <si>
    <t>Contemporary, 50,000 Lumen, Fixture and Decorative Smooth</t>
  </si>
  <si>
    <t>Cobra Head, 8,000 Lumen, Decorative Smooth</t>
  </si>
  <si>
    <t>Cobra Head, 13,000 Lumen, Decorative Smooth</t>
  </si>
  <si>
    <t>Cobra Head, 25,000 Lumen, Decorative Smooth</t>
  </si>
  <si>
    <t>Coach, 4,000 Lumen, Decorative Smooth</t>
  </si>
  <si>
    <t>Demand kVA:</t>
  </si>
  <si>
    <t>Coach, 8,000 Lumen, Decorative Smooth</t>
  </si>
  <si>
    <t>Fluctuating Load Service Rate FLS</t>
  </si>
  <si>
    <t>Contemporary, 12,000 Lumen, Fixture only</t>
  </si>
  <si>
    <t>Contemporary, 12,000 Lumen, Decorative Smooth</t>
  </si>
  <si>
    <t>Contemporary, 107,800 Lumen, Fixture only</t>
  </si>
  <si>
    <t xml:space="preserve"> Primary Delivery Basic Service Charge, Daily:</t>
  </si>
  <si>
    <t>Contemporary, 107,800 Lumen, Decorative Smooth</t>
  </si>
  <si>
    <t xml:space="preserve"> Transmission Delivery Basic Service Charge, Daily:</t>
  </si>
  <si>
    <t>Contemporary, 32,000 Lumen, Fixture only</t>
  </si>
  <si>
    <t>Primary Delivery Energy Rate per kWh:</t>
  </si>
  <si>
    <t>Contemporary, 32,000 Lumen, Decorative Smooth</t>
  </si>
  <si>
    <t>Transmission Delivery Energy Rate per kWh:</t>
  </si>
  <si>
    <t xml:space="preserve">Primary Delivery Demand kVA Base: </t>
  </si>
  <si>
    <t>Incandescent</t>
  </si>
  <si>
    <t>Transmission Delivery Demand kVA Base:</t>
  </si>
  <si>
    <t>Continental Jr., 1,500 Lumen, Decorative Smooth</t>
  </si>
  <si>
    <t>Primary Delivery Demand kVA Intermediate:</t>
  </si>
  <si>
    <t>Continental Jr., 6,000 Lumen, Decorative Smooth</t>
  </si>
  <si>
    <t>Transmission Delivery Demand kVA Intermediate:</t>
  </si>
  <si>
    <t>Primary Delivery Demand kVA Peak:</t>
  </si>
  <si>
    <t>Victorian/London Bases</t>
  </si>
  <si>
    <t>Transmission Delivery Demand kVA Peak:</t>
  </si>
  <si>
    <t>Old Town, Decorative Smooth</t>
  </si>
  <si>
    <t>Curtailable Service Riders</t>
  </si>
  <si>
    <t>Chesapeake, Decorative Smooth</t>
  </si>
  <si>
    <t>Victorian/London (Westchester/Norfolk), Decorative Smooth</t>
  </si>
  <si>
    <t>CSR-1: Option A - Transmission Voltage Service Demand per kVA:</t>
  </si>
  <si>
    <t>Poles</t>
  </si>
  <si>
    <t>CSR-1: Option A - Primary Voltage Service Demand per kVA:</t>
  </si>
  <si>
    <t>10’ Smooth Pole, Decorative Smooth</t>
  </si>
  <si>
    <t>CSR-1: Option B - Transmission Voltage Service Demand per kVA:</t>
  </si>
  <si>
    <t>10’ Fluted Pole, Decorative Smooth</t>
  </si>
  <si>
    <t>CSR-1: Option B - Primary Voltage Service Demand per kVA:</t>
  </si>
  <si>
    <t>CSR-2: Option A - Transmission Voltage Service Demand per kVA:</t>
  </si>
  <si>
    <t>CSR-2: Option A - Primary Voltage Service Demand per kVA:</t>
  </si>
  <si>
    <t>CSR-2: Option B - Transmission Voltage Service Demand per kVA:</t>
  </si>
  <si>
    <t>CSR-2: Option B - Primary Voltage Service Demand per kVA:</t>
  </si>
  <si>
    <t>Non-Compliance Penalty, kVA:</t>
  </si>
  <si>
    <t>Lighting Energy Service Rate LE</t>
  </si>
  <si>
    <t>Traffic Energy Service Rate TE</t>
  </si>
  <si>
    <t>Outdoor Sports Lighting Service Rate OSL-Secondary</t>
  </si>
  <si>
    <t xml:space="preserve">Peak Demand per kW: </t>
  </si>
  <si>
    <t>Outdoor Sports Lighting Service Rate OSL-Primary</t>
  </si>
  <si>
    <t>Electric Vehicle Charging Rate EVC-L2</t>
  </si>
  <si>
    <t>First Two Hours Charging Unit Fee:</t>
  </si>
  <si>
    <t>Fee for Every Hour After the First Two Hours Charging Unit Fee:</t>
  </si>
  <si>
    <t>Electric Vehicle Fast Charging Service Rate EVC-Fast</t>
  </si>
  <si>
    <t>Electric Vehicle Supply Equipment Rate EVSE</t>
  </si>
  <si>
    <t xml:space="preserve">   EV Supply Equipment - Single Charger (Option A):</t>
  </si>
  <si>
    <t xml:space="preserve">   EV Supply Equipment - Single Charger (Option B):</t>
  </si>
  <si>
    <t xml:space="preserve">   EV Supply Equipment - Dual Charger (Option A):</t>
  </si>
  <si>
    <t xml:space="preserve">   EV Supply Equipment - Dual Charger (Option B):</t>
  </si>
  <si>
    <t xml:space="preserve">   EV Supply Equipment - Non-Networked:</t>
  </si>
  <si>
    <t>Special Contracts</t>
  </si>
  <si>
    <t>* Includes actual revenue and kWhs from September 2024 to February 2025 and forecast revenue and kWhs from March 2025 to August 2025.</t>
  </si>
  <si>
    <t>** Includes actual revenue and kWhs from September 2024 to August 2025.</t>
  </si>
  <si>
    <t>Total kWh</t>
  </si>
  <si>
    <t>Total Revenue</t>
  </si>
  <si>
    <t>Check kWH per Schedule M Billing Determinants</t>
  </si>
  <si>
    <t>Check Revenue per Schedule M Billing Determinants</t>
  </si>
  <si>
    <t>Louisville Gas and Electric Company</t>
  </si>
  <si>
    <t>Retail Transm.</t>
  </si>
  <si>
    <t>Special</t>
  </si>
  <si>
    <t>Lighting</t>
  </si>
  <si>
    <t xml:space="preserve">Outdoor </t>
  </si>
  <si>
    <t xml:space="preserve">Electric </t>
  </si>
  <si>
    <t>Total</t>
  </si>
  <si>
    <t>Residential</t>
  </si>
  <si>
    <t>General Service</t>
  </si>
  <si>
    <t>Power Service</t>
  </si>
  <si>
    <t>Time of Day</t>
  </si>
  <si>
    <t>Service</t>
  </si>
  <si>
    <t>Contract</t>
  </si>
  <si>
    <t>Lighting Energy</t>
  </si>
  <si>
    <t>Traffic Energy</t>
  </si>
  <si>
    <t>Sports Lighting</t>
  </si>
  <si>
    <t>Vehicle Charging</t>
  </si>
  <si>
    <t>Solar Share</t>
  </si>
  <si>
    <t>Business Solar</t>
  </si>
  <si>
    <t>Company</t>
  </si>
  <si>
    <t>RS</t>
  </si>
  <si>
    <t>GS</t>
  </si>
  <si>
    <t>PS-Sec</t>
  </si>
  <si>
    <t>PS-Pri</t>
  </si>
  <si>
    <t>TOD-Sec</t>
  </si>
  <si>
    <t>TOD-Pri</t>
  </si>
  <si>
    <t>RTS - Trans.</t>
  </si>
  <si>
    <t>SCC</t>
  </si>
  <si>
    <t>LS &amp; RLS</t>
  </si>
  <si>
    <t>LE</t>
  </si>
  <si>
    <t>TE</t>
  </si>
  <si>
    <t>OSL</t>
  </si>
  <si>
    <t>EV</t>
  </si>
  <si>
    <t>SSP</t>
  </si>
  <si>
    <t>BS</t>
  </si>
  <si>
    <t>Classified Revenue Targets</t>
  </si>
  <si>
    <t>Proposed Target Revenues</t>
  </si>
  <si>
    <t>Revenue Requirements</t>
  </si>
  <si>
    <t xml:space="preserve">               - Demand</t>
  </si>
  <si>
    <t xml:space="preserve">               - Customer</t>
  </si>
  <si>
    <t xml:space="preserve">               - Commodity</t>
  </si>
  <si>
    <t>Billing Units</t>
  </si>
  <si>
    <t>kWh</t>
  </si>
  <si>
    <t>Number of Bills</t>
  </si>
  <si>
    <t>Unit Costs</t>
  </si>
  <si>
    <t>Source: 38-2025 PSC DR1 LGE Attachments to Q54 - Part 2 of 2.zip/2025 PSC DR1 LGE Attach to Q54 - Sch M Base_Forecast - Electric.xlsx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</si>
</sst>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  <numFmt numFmtId="167" formatCode="&quot;$&quot;#,##0.00000"/>
    <numFmt numFmtId="168" formatCode="&quot;$&quot;#,##0.00000_);\(&quot;$&quot;#,##0.00000\)"/>
    <numFmt numFmtId="169" formatCode="[$-409]mmmm\-yy;@"/>
    <numFmt numFmtId="170" formatCode="_(&quot;$&quot;* #,##0.00000_);_(&quot;$&quot;* \(#,##0.00000\);_(&quot;$&quot;* &quot;0&quot;_);_(@_)"/>
    <numFmt numFmtId="171" formatCode="_(&quot;$&quot;* #,##0_);_(&quot;$&quot;* \(#,##0\);_(&quot;$&quot;* &quot;0&quot;_);_(@_)"/>
    <numFmt numFmtId="172" formatCode="_(&quot;$&quot;* #,##0.00_);_(&quot;$&quot;* \(#,##0.00\);_(&quot;$&quot;* &quot;0&quot;_);_(@_)"/>
    <numFmt numFmtId="173" formatCode="_(* #,##0.00_);_(* \(#,##0.00\);_(* &quot;-&quot;_);_(@_)"/>
    <numFmt numFmtId="174" formatCode="_(&quot;$&quot;* #,##0_);_(&quot;$&quot;* \(#,##0\);_(&quot;$&quot;* &quot;-&quot;??_);_(@_)"/>
    <numFmt numFmtId="175" formatCode="_(* #,##0.000_);_(* \(#,##0.00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name val="Times New Roman"/>
      <family val="1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name val="Arial"/>
      <family val="2"/>
    </font>
    <font>
      <i/>
      <sz val="10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b/>
      <u/>
      <sz val="10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606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5" fillId="0" borderId="0"/>
    <xf numFmtId="169" fontId="8" fillId="0" borderId="0"/>
    <xf numFmtId="0" fontId="1" fillId="0" borderId="0"/>
  </cellStyleXfs>
  <cellXfs count="90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41" fontId="6" fillId="3" borderId="1" xfId="4" quotePrefix="1" applyFont="1" applyFill="1" applyBorder="1" applyAlignment="1">
      <alignment horizontal="left"/>
    </xf>
    <xf numFmtId="0" fontId="4" fillId="3" borderId="2" xfId="0" applyFont="1" applyFill="1" applyBorder="1"/>
    <xf numFmtId="0" fontId="4" fillId="3" borderId="3" xfId="0" applyFont="1" applyFill="1" applyBorder="1"/>
    <xf numFmtId="41" fontId="7" fillId="3" borderId="4" xfId="4" quotePrefix="1" applyFont="1" applyFill="1" applyBorder="1" applyAlignment="1">
      <alignment horizontal="right"/>
    </xf>
    <xf numFmtId="164" fontId="4" fillId="3" borderId="0" xfId="1" applyNumberFormat="1" applyFont="1" applyFill="1" applyBorder="1"/>
    <xf numFmtId="164" fontId="4" fillId="3" borderId="5" xfId="1" applyNumberFormat="1" applyFont="1" applyFill="1" applyBorder="1"/>
    <xf numFmtId="10" fontId="4" fillId="3" borderId="0" xfId="3" applyNumberFormat="1" applyFont="1" applyFill="1" applyBorder="1"/>
    <xf numFmtId="10" fontId="4" fillId="3" borderId="5" xfId="3" applyNumberFormat="1" applyFont="1" applyFill="1" applyBorder="1"/>
    <xf numFmtId="165" fontId="4" fillId="3" borderId="0" xfId="2" applyNumberFormat="1" applyFont="1" applyFill="1" applyBorder="1"/>
    <xf numFmtId="165" fontId="4" fillId="3" borderId="5" xfId="2" applyNumberFormat="1" applyFont="1" applyFill="1" applyBorder="1"/>
    <xf numFmtId="5" fontId="4" fillId="3" borderId="0" xfId="2" applyNumberFormat="1" applyFont="1" applyFill="1" applyBorder="1"/>
    <xf numFmtId="5" fontId="4" fillId="3" borderId="5" xfId="2" applyNumberFormat="1" applyFont="1" applyFill="1" applyBorder="1"/>
    <xf numFmtId="166" fontId="7" fillId="3" borderId="0" xfId="2" applyNumberFormat="1" applyFont="1" applyFill="1" applyBorder="1"/>
    <xf numFmtId="166" fontId="4" fillId="3" borderId="5" xfId="2" applyNumberFormat="1" applyFont="1" applyFill="1" applyBorder="1"/>
    <xf numFmtId="41" fontId="7" fillId="3" borderId="4" xfId="4" quotePrefix="1" applyFont="1" applyFill="1" applyBorder="1" applyAlignment="1">
      <alignment horizontal="left"/>
    </xf>
    <xf numFmtId="167" fontId="7" fillId="3" borderId="0" xfId="2" applyNumberFormat="1" applyFont="1" applyFill="1" applyBorder="1"/>
    <xf numFmtId="167" fontId="4" fillId="3" borderId="5" xfId="2" applyNumberFormat="1" applyFont="1" applyFill="1" applyBorder="1"/>
    <xf numFmtId="166" fontId="4" fillId="3" borderId="0" xfId="2" applyNumberFormat="1" applyFont="1" applyFill="1" applyBorder="1"/>
    <xf numFmtId="5" fontId="4" fillId="0" borderId="5" xfId="2" applyNumberFormat="1" applyFont="1" applyFill="1" applyBorder="1"/>
    <xf numFmtId="168" fontId="7" fillId="3" borderId="0" xfId="2" applyNumberFormat="1" applyFont="1" applyFill="1" applyBorder="1"/>
    <xf numFmtId="168" fontId="4" fillId="3" borderId="5" xfId="2" applyNumberFormat="1" applyFont="1" applyFill="1" applyBorder="1"/>
    <xf numFmtId="166" fontId="4" fillId="3" borderId="0" xfId="3" applyNumberFormat="1" applyFont="1" applyFill="1" applyBorder="1"/>
    <xf numFmtId="166" fontId="4" fillId="3" borderId="5" xfId="3" applyNumberFormat="1" applyFont="1" applyFill="1" applyBorder="1"/>
    <xf numFmtId="169" fontId="6" fillId="0" borderId="1" xfId="5" quotePrefix="1" applyFont="1" applyBorder="1" applyAlignment="1">
      <alignment horizontal="left"/>
    </xf>
    <xf numFmtId="41" fontId="7" fillId="3" borderId="6" xfId="4" quotePrefix="1" applyFont="1" applyFill="1" applyBorder="1" applyAlignment="1">
      <alignment horizontal="right"/>
    </xf>
    <xf numFmtId="168" fontId="7" fillId="3" borderId="7" xfId="2" applyNumberFormat="1" applyFont="1" applyFill="1" applyBorder="1"/>
    <xf numFmtId="168" fontId="4" fillId="3" borderId="8" xfId="2" applyNumberFormat="1" applyFont="1" applyFill="1" applyBorder="1"/>
    <xf numFmtId="166" fontId="4" fillId="3" borderId="7" xfId="2" applyNumberFormat="1" applyFont="1" applyFill="1" applyBorder="1"/>
    <xf numFmtId="166" fontId="4" fillId="3" borderId="8" xfId="2" applyNumberFormat="1" applyFont="1" applyFill="1" applyBorder="1"/>
    <xf numFmtId="170" fontId="4" fillId="3" borderId="5" xfId="2" applyNumberFormat="1" applyFont="1" applyFill="1" applyBorder="1"/>
    <xf numFmtId="171" fontId="4" fillId="3" borderId="0" xfId="2" applyNumberFormat="1" applyFont="1" applyFill="1" applyBorder="1"/>
    <xf numFmtId="172" fontId="7" fillId="3" borderId="0" xfId="2" applyNumberFormat="1" applyFont="1" applyFill="1" applyBorder="1"/>
    <xf numFmtId="170" fontId="7" fillId="3" borderId="0" xfId="2" applyNumberFormat="1" applyFont="1" applyFill="1" applyBorder="1"/>
    <xf numFmtId="172" fontId="7" fillId="3" borderId="7" xfId="2" applyNumberFormat="1" applyFont="1" applyFill="1" applyBorder="1"/>
    <xf numFmtId="173" fontId="7" fillId="3" borderId="4" xfId="4" quotePrefix="1" applyNumberFormat="1" applyFont="1" applyFill="1" applyBorder="1" applyAlignment="1">
      <alignment horizontal="left"/>
    </xf>
    <xf numFmtId="170" fontId="7" fillId="3" borderId="7" xfId="2" applyNumberFormat="1" applyFont="1" applyFill="1" applyBorder="1"/>
    <xf numFmtId="170" fontId="4" fillId="3" borderId="8" xfId="2" applyNumberFormat="1" applyFont="1" applyFill="1" applyBorder="1"/>
    <xf numFmtId="166" fontId="7" fillId="3" borderId="7" xfId="2" applyNumberFormat="1" applyFont="1" applyFill="1" applyBorder="1"/>
    <xf numFmtId="165" fontId="7" fillId="3" borderId="0" xfId="2" applyNumberFormat="1" applyFont="1" applyFill="1" applyBorder="1"/>
    <xf numFmtId="41" fontId="9" fillId="0" borderId="0" xfId="4" quotePrefix="1" applyFont="1" applyAlignment="1">
      <alignment horizontal="left"/>
    </xf>
    <xf numFmtId="171" fontId="4" fillId="0" borderId="0" xfId="2" applyNumberFormat="1" applyFont="1" applyFill="1"/>
    <xf numFmtId="41" fontId="7" fillId="0" borderId="0" xfId="4" quotePrefix="1" applyFont="1" applyAlignment="1">
      <alignment horizontal="right"/>
    </xf>
    <xf numFmtId="0" fontId="10" fillId="0" borderId="9" xfId="0" quotePrefix="1" applyFont="1" applyBorder="1" applyAlignment="1">
      <alignment horizontal="left" indent="2"/>
    </xf>
    <xf numFmtId="164" fontId="10" fillId="0" borderId="10" xfId="1" applyNumberFormat="1" applyFont="1" applyFill="1" applyBorder="1"/>
    <xf numFmtId="164" fontId="10" fillId="0" borderId="11" xfId="1" applyNumberFormat="1" applyFont="1" applyFill="1" applyBorder="1"/>
    <xf numFmtId="0" fontId="10" fillId="0" borderId="12" xfId="0" applyFont="1" applyBorder="1"/>
    <xf numFmtId="171" fontId="10" fillId="0" borderId="0" xfId="0" applyNumberFormat="1" applyFont="1"/>
    <xf numFmtId="171" fontId="10" fillId="0" borderId="13" xfId="0" applyNumberFormat="1" applyFont="1" applyBorder="1"/>
    <xf numFmtId="0" fontId="10" fillId="0" borderId="0" xfId="0" applyFont="1"/>
    <xf numFmtId="0" fontId="10" fillId="0" borderId="13" xfId="0" applyFont="1" applyBorder="1"/>
    <xf numFmtId="164" fontId="10" fillId="0" borderId="0" xfId="1" applyNumberFormat="1" applyFont="1" applyBorder="1"/>
    <xf numFmtId="164" fontId="10" fillId="0" borderId="13" xfId="1" applyNumberFormat="1" applyFont="1" applyBorder="1"/>
    <xf numFmtId="171" fontId="10" fillId="0" borderId="0" xfId="2" applyNumberFormat="1" applyFont="1" applyFill="1" applyBorder="1"/>
    <xf numFmtId="171" fontId="10" fillId="0" borderId="13" xfId="2" applyNumberFormat="1" applyFont="1" applyFill="1" applyBorder="1"/>
    <xf numFmtId="171" fontId="4" fillId="0" borderId="0" xfId="0" applyNumberFormat="1" applyFont="1"/>
    <xf numFmtId="164" fontId="10" fillId="0" borderId="0" xfId="0" applyNumberFormat="1" applyFont="1"/>
    <xf numFmtId="164" fontId="10" fillId="0" borderId="13" xfId="0" applyNumberFormat="1" applyFont="1" applyBorder="1"/>
    <xf numFmtId="0" fontId="10" fillId="0" borderId="14" xfId="0" applyFont="1" applyBorder="1"/>
    <xf numFmtId="171" fontId="10" fillId="0" borderId="15" xfId="0" applyNumberFormat="1" applyFont="1" applyBorder="1"/>
    <xf numFmtId="164" fontId="10" fillId="0" borderId="16" xfId="0" applyNumberFormat="1" applyFont="1" applyBorder="1"/>
    <xf numFmtId="43" fontId="11" fillId="4" borderId="9" xfId="0" applyNumberFormat="1" applyFont="1" applyFill="1" applyBorder="1" applyAlignment="1">
      <alignment horizontal="left" vertical="center"/>
    </xf>
    <xf numFmtId="164" fontId="12" fillId="4" borderId="10" xfId="1" applyNumberFormat="1" applyFont="1" applyFill="1" applyBorder="1" applyAlignment="1">
      <alignment horizontal="right"/>
    </xf>
    <xf numFmtId="164" fontId="12" fillId="4" borderId="11" xfId="1" applyNumberFormat="1" applyFont="1" applyFill="1" applyBorder="1" applyAlignment="1">
      <alignment horizontal="right"/>
    </xf>
    <xf numFmtId="164" fontId="12" fillId="4" borderId="12" xfId="1" applyNumberFormat="1" applyFont="1" applyFill="1" applyBorder="1"/>
    <xf numFmtId="164" fontId="12" fillId="4" borderId="0" xfId="1" applyNumberFormat="1" applyFont="1" applyFill="1" applyBorder="1" applyAlignment="1">
      <alignment horizontal="right"/>
    </xf>
    <xf numFmtId="164" fontId="12" fillId="4" borderId="13" xfId="1" applyNumberFormat="1" applyFont="1" applyFill="1" applyBorder="1" applyAlignment="1">
      <alignment horizontal="right"/>
    </xf>
    <xf numFmtId="164" fontId="4" fillId="0" borderId="0" xfId="1" applyNumberFormat="1" applyFont="1" applyFill="1" applyBorder="1"/>
    <xf numFmtId="0" fontId="13" fillId="0" borderId="0" xfId="0" applyFont="1"/>
    <xf numFmtId="174" fontId="4" fillId="0" borderId="0" xfId="0" applyNumberFormat="1" applyFont="1"/>
    <xf numFmtId="174" fontId="4" fillId="0" borderId="0" xfId="2" applyNumberFormat="1" applyFont="1"/>
    <xf numFmtId="174" fontId="4" fillId="0" borderId="17" xfId="0" applyNumberFormat="1" applyFont="1" applyBorder="1"/>
    <xf numFmtId="164" fontId="4" fillId="0" borderId="0" xfId="0" applyNumberFormat="1" applyFont="1"/>
    <xf numFmtId="164" fontId="4" fillId="0" borderId="0" xfId="1" applyNumberFormat="1" applyFont="1"/>
    <xf numFmtId="0" fontId="13" fillId="0" borderId="10" xfId="0" applyFont="1" applyBorder="1"/>
    <xf numFmtId="0" fontId="4" fillId="0" borderId="10" xfId="0" applyFont="1" applyBorder="1"/>
    <xf numFmtId="175" fontId="4" fillId="0" borderId="0" xfId="1" applyNumberFormat="1" applyFont="1" applyBorder="1"/>
    <xf numFmtId="0" fontId="4" fillId="0" borderId="15" xfId="0" applyFont="1" applyBorder="1"/>
    <xf numFmtId="175" fontId="4" fillId="0" borderId="15" xfId="1" applyNumberFormat="1" applyFont="1" applyBorder="1"/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11 2 2 2 4" xfId="6" xr:uid="{17EBB546-1128-40A1-9768-CC393AA1BA0B}"/>
    <cellStyle name="Normal 2 19" xfId="4" xr:uid="{4525144A-8822-4169-8027-E4F814966AA7}"/>
    <cellStyle name="Normal_LGE Filed Test Period Billing Exhibits - SBR Summary" xfId="5" xr:uid="{D9C58590-78CC-4E36-9338-0C9037E7831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64FF6-A02F-4A8E-833F-139910C39358}">
  <dimension ref="A1:G235"/>
  <sheetViews>
    <sheetView tabSelected="1" zoomScaleNormal="100" zoomScaleSheetLayoutView="100" workbookViewId="0"/>
  </sheetViews>
  <sheetFormatPr defaultRowHeight="15"/>
  <cols>
    <col min="1" max="1" width="47.875" style="2" customWidth="1"/>
    <col min="2" max="3" width="16.625" style="2" customWidth="1"/>
    <col min="4" max="4" width="4.125" style="2" customWidth="1"/>
    <col min="5" max="5" width="46.5" style="2" customWidth="1"/>
    <col min="6" max="7" width="16.625" style="2" customWidth="1"/>
  </cols>
  <sheetData>
    <row r="1" spans="1:7">
      <c r="A1" s="1" t="s">
        <v>260</v>
      </c>
    </row>
    <row r="2" spans="1:7" ht="15.75" thickBot="1"/>
    <row r="3" spans="1:7" ht="14.25">
      <c r="A3" s="87" t="s">
        <v>0</v>
      </c>
      <c r="B3" s="81" t="s">
        <v>1</v>
      </c>
      <c r="C3" s="84" t="s">
        <v>2</v>
      </c>
      <c r="D3"/>
      <c r="E3" s="87" t="s">
        <v>0</v>
      </c>
      <c r="F3" s="81" t="s">
        <v>1</v>
      </c>
      <c r="G3" s="84" t="s">
        <v>2</v>
      </c>
    </row>
    <row r="4" spans="1:7" ht="14.25">
      <c r="A4" s="88"/>
      <c r="B4" s="82"/>
      <c r="C4" s="85"/>
      <c r="D4"/>
      <c r="E4" s="88"/>
      <c r="F4" s="82"/>
      <c r="G4" s="85"/>
    </row>
    <row r="5" spans="1:7" ht="14.25">
      <c r="A5" s="88"/>
      <c r="B5" s="82"/>
      <c r="C5" s="85"/>
      <c r="D5"/>
      <c r="E5" s="88"/>
      <c r="F5" s="82"/>
      <c r="G5" s="85"/>
    </row>
    <row r="6" spans="1:7" ht="14.25">
      <c r="A6" s="88"/>
      <c r="B6" s="82"/>
      <c r="C6" s="85"/>
      <c r="D6"/>
      <c r="E6" s="88"/>
      <c r="F6" s="82"/>
      <c r="G6" s="85"/>
    </row>
    <row r="7" spans="1:7" ht="14.25">
      <c r="A7" s="88"/>
      <c r="B7" s="82"/>
      <c r="C7" s="85"/>
      <c r="D7"/>
      <c r="E7" s="88"/>
      <c r="F7" s="82"/>
      <c r="G7" s="85"/>
    </row>
    <row r="8" spans="1:7" thickBot="1">
      <c r="A8" s="89"/>
      <c r="B8" s="83"/>
      <c r="C8" s="86"/>
      <c r="D8"/>
      <c r="E8" s="89"/>
      <c r="F8" s="83"/>
      <c r="G8" s="86"/>
    </row>
    <row r="9" spans="1:7">
      <c r="A9" s="3" t="s">
        <v>3</v>
      </c>
      <c r="B9" s="4"/>
      <c r="C9" s="5"/>
      <c r="E9" s="3" t="s">
        <v>4</v>
      </c>
      <c r="F9" s="4"/>
      <c r="G9" s="5"/>
    </row>
    <row r="10" spans="1:7">
      <c r="A10" s="6" t="s">
        <v>5</v>
      </c>
      <c r="B10" s="7">
        <v>4110580272.3564696</v>
      </c>
      <c r="C10" s="8">
        <v>4110580272.3564696</v>
      </c>
      <c r="E10" s="6" t="s">
        <v>6</v>
      </c>
      <c r="F10" s="7">
        <v>87385037.040000021</v>
      </c>
      <c r="G10" s="8">
        <v>87385037.040000021</v>
      </c>
    </row>
    <row r="11" spans="1:7">
      <c r="A11" s="6" t="s">
        <v>7</v>
      </c>
      <c r="B11" s="9">
        <f>B10/$B$231</f>
        <v>0.36952692924087238</v>
      </c>
      <c r="C11" s="10">
        <f>C10/$C$231</f>
        <v>0.36952692924087238</v>
      </c>
      <c r="E11" s="6" t="s">
        <v>7</v>
      </c>
      <c r="F11" s="9">
        <f>F10/$B$231</f>
        <v>7.855612166522561E-3</v>
      </c>
      <c r="G11" s="10">
        <f>G10/$C$231</f>
        <v>7.855612166522561E-3</v>
      </c>
    </row>
    <row r="12" spans="1:7">
      <c r="A12" s="6" t="s">
        <v>8</v>
      </c>
      <c r="B12" s="11">
        <v>518010587.02999997</v>
      </c>
      <c r="C12" s="12">
        <v>570419140.71000004</v>
      </c>
      <c r="E12" s="6" t="s">
        <v>8</v>
      </c>
      <c r="F12" s="13">
        <v>24259979.16</v>
      </c>
      <c r="G12" s="14">
        <v>26490976.199999999</v>
      </c>
    </row>
    <row r="13" spans="1:7">
      <c r="A13" s="6" t="s">
        <v>9</v>
      </c>
      <c r="B13" s="9">
        <f>B12/$B$232</f>
        <v>0.41902211258794531</v>
      </c>
      <c r="C13" s="10">
        <f>C12/$C$232</f>
        <v>0.42553771266145562</v>
      </c>
      <c r="E13" s="6" t="s">
        <v>9</v>
      </c>
      <c r="F13" s="9">
        <f>F12/$B$232</f>
        <v>1.9624053973966375E-2</v>
      </c>
      <c r="G13" s="10">
        <f>G12/$C$232</f>
        <v>1.9762502016123937E-2</v>
      </c>
    </row>
    <row r="14" spans="1:7">
      <c r="A14" s="6" t="s">
        <v>10</v>
      </c>
      <c r="B14" s="15">
        <v>0.45</v>
      </c>
      <c r="C14" s="16">
        <v>0.52</v>
      </c>
      <c r="E14" s="17"/>
      <c r="F14" s="9"/>
      <c r="G14" s="10"/>
    </row>
    <row r="15" spans="1:7" ht="15.75" thickBot="1">
      <c r="A15" s="6" t="s">
        <v>11</v>
      </c>
      <c r="B15" s="18">
        <v>0.10837999999999999</v>
      </c>
      <c r="C15" s="19">
        <v>0.11867</v>
      </c>
      <c r="E15" s="17" t="s">
        <v>12</v>
      </c>
      <c r="F15" s="9"/>
      <c r="G15" s="10"/>
    </row>
    <row r="16" spans="1:7">
      <c r="A16" s="3" t="s">
        <v>13</v>
      </c>
      <c r="B16" s="4"/>
      <c r="C16" s="5"/>
      <c r="E16" s="17" t="s">
        <v>14</v>
      </c>
      <c r="F16" s="9"/>
      <c r="G16" s="10"/>
    </row>
    <row r="17" spans="1:7">
      <c r="A17" s="6" t="s">
        <v>5</v>
      </c>
      <c r="B17" s="7">
        <v>341612</v>
      </c>
      <c r="C17" s="8">
        <v>341612</v>
      </c>
      <c r="E17" s="6" t="s">
        <v>15</v>
      </c>
      <c r="F17" s="20">
        <v>10.469999999999999</v>
      </c>
      <c r="G17" s="16">
        <v>12.7</v>
      </c>
    </row>
    <row r="18" spans="1:7">
      <c r="A18" s="6" t="s">
        <v>7</v>
      </c>
      <c r="B18" s="9">
        <f>B17/$B$231</f>
        <v>3.0709735606128026E-5</v>
      </c>
      <c r="C18" s="10">
        <f>C17/$C$231</f>
        <v>3.0709735606128026E-5</v>
      </c>
      <c r="E18" s="6" t="s">
        <v>16</v>
      </c>
      <c r="F18" s="20">
        <v>12.57</v>
      </c>
      <c r="G18" s="16">
        <v>14.92</v>
      </c>
    </row>
    <row r="19" spans="1:7">
      <c r="A19" s="6" t="s">
        <v>8</v>
      </c>
      <c r="B19" s="13">
        <v>34465.519999999997</v>
      </c>
      <c r="C19" s="21">
        <v>37633.22</v>
      </c>
      <c r="E19" s="6" t="s">
        <v>17</v>
      </c>
      <c r="F19" s="20">
        <v>16.3</v>
      </c>
      <c r="G19" s="16">
        <v>18.54</v>
      </c>
    </row>
    <row r="20" spans="1:7">
      <c r="A20" s="6" t="s">
        <v>9</v>
      </c>
      <c r="B20" s="9">
        <f>B19/$B$232</f>
        <v>2.7879381934342004E-5</v>
      </c>
      <c r="C20" s="10">
        <f>C19/$C$232</f>
        <v>2.8074714216203014E-5</v>
      </c>
      <c r="E20" s="6" t="s">
        <v>18</v>
      </c>
      <c r="F20" s="20">
        <v>9.4499999999999993</v>
      </c>
      <c r="G20" s="16">
        <v>11.29</v>
      </c>
    </row>
    <row r="21" spans="1:7">
      <c r="A21" s="6" t="s">
        <v>10</v>
      </c>
      <c r="B21" s="15">
        <v>0.45</v>
      </c>
      <c r="C21" s="16">
        <v>0.52</v>
      </c>
      <c r="E21" s="6" t="s">
        <v>19</v>
      </c>
      <c r="F21" s="20">
        <v>9.51</v>
      </c>
      <c r="G21" s="16">
        <v>11.15</v>
      </c>
    </row>
    <row r="22" spans="1:7">
      <c r="A22" s="6" t="s">
        <v>20</v>
      </c>
      <c r="B22" s="22">
        <v>6.0060000000000002E-2</v>
      </c>
      <c r="C22" s="23">
        <v>6.4750000000000002E-2</v>
      </c>
      <c r="E22" s="6" t="s">
        <v>21</v>
      </c>
      <c r="F22" s="20">
        <v>10.39</v>
      </c>
      <c r="G22" s="16">
        <v>11.51</v>
      </c>
    </row>
    <row r="23" spans="1:7">
      <c r="A23" s="6" t="s">
        <v>22</v>
      </c>
      <c r="B23" s="15">
        <v>9.16</v>
      </c>
      <c r="C23" s="16">
        <v>10.210000000000001</v>
      </c>
      <c r="E23" s="6" t="s">
        <v>23</v>
      </c>
      <c r="F23" s="20">
        <v>12.48</v>
      </c>
      <c r="G23" s="16">
        <v>14.05</v>
      </c>
    </row>
    <row r="24" spans="1:7" ht="15.75" thickBot="1">
      <c r="A24" s="6" t="s">
        <v>24</v>
      </c>
      <c r="B24" s="15">
        <v>4.18</v>
      </c>
      <c r="C24" s="16">
        <v>4.66</v>
      </c>
      <c r="E24" s="6" t="s">
        <v>25</v>
      </c>
      <c r="F24" s="20">
        <v>14.48973</v>
      </c>
      <c r="G24" s="16">
        <v>16.170000000000002</v>
      </c>
    </row>
    <row r="25" spans="1:7">
      <c r="A25" s="3" t="s">
        <v>26</v>
      </c>
      <c r="B25" s="4"/>
      <c r="C25" s="5"/>
      <c r="E25" s="6" t="s">
        <v>27</v>
      </c>
      <c r="F25" s="20">
        <v>17.021911660723667</v>
      </c>
      <c r="G25" s="16">
        <v>18.920000000000002</v>
      </c>
    </row>
    <row r="26" spans="1:7">
      <c r="A26" s="6" t="s">
        <v>5</v>
      </c>
      <c r="B26" s="7">
        <v>1863390</v>
      </c>
      <c r="C26" s="8">
        <v>1863390</v>
      </c>
      <c r="E26" s="6" t="s">
        <v>28</v>
      </c>
      <c r="F26" s="20">
        <v>24.082620000000002</v>
      </c>
      <c r="G26" s="16">
        <v>26.32</v>
      </c>
    </row>
    <row r="27" spans="1:7">
      <c r="A27" s="6" t="s">
        <v>7</v>
      </c>
      <c r="B27" s="9">
        <f>B26/$B$231</f>
        <v>1.6751230703576834E-4</v>
      </c>
      <c r="C27" s="10">
        <f>C26/$C$231</f>
        <v>1.6751230703576834E-4</v>
      </c>
      <c r="E27" s="6" t="s">
        <v>29</v>
      </c>
      <c r="F27" s="20">
        <v>7.08</v>
      </c>
      <c r="G27" s="16">
        <v>8.82</v>
      </c>
    </row>
    <row r="28" spans="1:7">
      <c r="A28" s="6" t="s">
        <v>8</v>
      </c>
      <c r="B28" s="13">
        <v>227849.01</v>
      </c>
      <c r="C28" s="21">
        <v>249381.97</v>
      </c>
      <c r="E28" s="6"/>
      <c r="F28" s="24"/>
      <c r="G28" s="25"/>
    </row>
    <row r="29" spans="1:7">
      <c r="A29" s="6" t="s">
        <v>9</v>
      </c>
      <c r="B29" s="9">
        <f>B28/$B$232</f>
        <v>1.8430853714528932E-4</v>
      </c>
      <c r="C29" s="10">
        <f>C28/$C$232</f>
        <v>1.8604115030347425E-4</v>
      </c>
      <c r="E29" s="17" t="s">
        <v>30</v>
      </c>
      <c r="F29" s="24"/>
      <c r="G29" s="25"/>
    </row>
    <row r="30" spans="1:7">
      <c r="A30" s="6" t="s">
        <v>10</v>
      </c>
      <c r="B30" s="15">
        <v>0.45</v>
      </c>
      <c r="C30" s="16">
        <v>0.52</v>
      </c>
      <c r="E30" s="17" t="s">
        <v>31</v>
      </c>
      <c r="F30" s="24"/>
      <c r="G30" s="25"/>
    </row>
    <row r="31" spans="1:7">
      <c r="A31" s="6" t="s">
        <v>32</v>
      </c>
      <c r="B31" s="22">
        <v>0.18473000000000001</v>
      </c>
      <c r="C31" s="23">
        <v>0.20375000000000001</v>
      </c>
      <c r="E31" s="6" t="s">
        <v>33</v>
      </c>
      <c r="F31" s="20">
        <v>4.83</v>
      </c>
      <c r="G31" s="16">
        <v>4.8099999999999996</v>
      </c>
    </row>
    <row r="32" spans="1:7" ht="15.75" thickBot="1">
      <c r="A32" s="6" t="s">
        <v>34</v>
      </c>
      <c r="B32" s="22">
        <v>8.7979999999999989E-2</v>
      </c>
      <c r="C32" s="23">
        <v>9.5879999999999993E-2</v>
      </c>
      <c r="E32" s="6" t="s">
        <v>35</v>
      </c>
      <c r="F32" s="20">
        <v>5.68</v>
      </c>
      <c r="G32" s="16">
        <v>5.17</v>
      </c>
    </row>
    <row r="33" spans="1:7">
      <c r="A33" s="26" t="s">
        <v>36</v>
      </c>
      <c r="B33" s="4"/>
      <c r="C33" s="5"/>
      <c r="E33" s="6" t="s">
        <v>37</v>
      </c>
      <c r="F33" s="20">
        <v>5.7899999999999991</v>
      </c>
      <c r="G33" s="16">
        <v>6.36</v>
      </c>
    </row>
    <row r="34" spans="1:7">
      <c r="A34" s="6" t="s">
        <v>5</v>
      </c>
      <c r="B34" s="7">
        <v>1176272343.7447743</v>
      </c>
      <c r="C34" s="8">
        <v>1176272343.7447743</v>
      </c>
      <c r="E34" s="6" t="s">
        <v>38</v>
      </c>
      <c r="F34" s="20">
        <v>7.9</v>
      </c>
      <c r="G34" s="16">
        <v>8.59</v>
      </c>
    </row>
    <row r="35" spans="1:7">
      <c r="A35" s="6" t="s">
        <v>7</v>
      </c>
      <c r="B35" s="9">
        <f>B34/$B$231</f>
        <v>0.105742809612082</v>
      </c>
      <c r="C35" s="10">
        <f>C34/$C$231</f>
        <v>0.105742809612082</v>
      </c>
      <c r="E35" s="6" t="s">
        <v>39</v>
      </c>
      <c r="F35" s="20">
        <v>11.629999999999999</v>
      </c>
      <c r="G35" s="16">
        <v>12.2</v>
      </c>
    </row>
    <row r="36" spans="1:7">
      <c r="A36" s="6" t="s">
        <v>8</v>
      </c>
      <c r="B36" s="13">
        <v>176859533.00999999</v>
      </c>
      <c r="C36" s="14">
        <v>188424532.31999999</v>
      </c>
      <c r="E36" s="6" t="s">
        <v>40</v>
      </c>
      <c r="F36" s="20">
        <v>7.12</v>
      </c>
      <c r="G36" s="16">
        <v>8.41</v>
      </c>
    </row>
    <row r="37" spans="1:7">
      <c r="A37" s="6" t="s">
        <v>9</v>
      </c>
      <c r="B37" s="9">
        <f>B36/$B$232</f>
        <v>0.14306281958070435</v>
      </c>
      <c r="C37" s="10">
        <f>C36/$C$232</f>
        <v>0.1405663638722838</v>
      </c>
      <c r="E37" s="6" t="s">
        <v>41</v>
      </c>
      <c r="F37" s="20">
        <v>7.6</v>
      </c>
      <c r="G37" s="16">
        <v>7.89</v>
      </c>
    </row>
    <row r="38" spans="1:7">
      <c r="A38" s="6" t="s">
        <v>42</v>
      </c>
      <c r="B38" s="15">
        <v>1.1599999999999999</v>
      </c>
      <c r="C38" s="16">
        <v>1.28</v>
      </c>
      <c r="E38" s="6" t="s">
        <v>43</v>
      </c>
      <c r="F38" s="20">
        <v>7.4882800000000005</v>
      </c>
      <c r="G38" s="16">
        <v>3.26</v>
      </c>
    </row>
    <row r="39" spans="1:7">
      <c r="A39" s="6" t="s">
        <v>44</v>
      </c>
      <c r="B39" s="15">
        <v>1.85</v>
      </c>
      <c r="C39" s="16">
        <v>2.04</v>
      </c>
      <c r="E39" s="6" t="s">
        <v>45</v>
      </c>
      <c r="F39" s="20">
        <v>8.9063199999999991</v>
      </c>
      <c r="G39" s="16">
        <v>9.75</v>
      </c>
    </row>
    <row r="40" spans="1:7">
      <c r="A40" s="6" t="s">
        <v>46</v>
      </c>
      <c r="B40" s="22">
        <v>0.12706000000000001</v>
      </c>
      <c r="C40" s="23">
        <v>0.13471</v>
      </c>
      <c r="E40" s="6" t="s">
        <v>47</v>
      </c>
      <c r="F40" s="20">
        <v>10.915333528477055</v>
      </c>
      <c r="G40" s="16">
        <v>11.75</v>
      </c>
    </row>
    <row r="41" spans="1:7" ht="15.75" thickBot="1">
      <c r="A41" s="6" t="s">
        <v>48</v>
      </c>
      <c r="B41" s="22">
        <v>0.12706000000000001</v>
      </c>
      <c r="C41" s="23">
        <v>0.13471</v>
      </c>
      <c r="E41" s="6" t="s">
        <v>49</v>
      </c>
      <c r="F41" s="20">
        <v>15.628974659195467</v>
      </c>
      <c r="G41" s="16">
        <v>17.170000000000002</v>
      </c>
    </row>
    <row r="42" spans="1:7">
      <c r="A42" s="3" t="s">
        <v>50</v>
      </c>
      <c r="B42" s="4"/>
      <c r="C42" s="5"/>
      <c r="E42" s="6" t="s">
        <v>51</v>
      </c>
      <c r="F42" s="20">
        <v>21.67186532042853</v>
      </c>
      <c r="G42" s="16">
        <v>22.77</v>
      </c>
    </row>
    <row r="43" spans="1:7">
      <c r="A43" s="6" t="s">
        <v>6</v>
      </c>
      <c r="B43" s="7">
        <v>450779</v>
      </c>
      <c r="C43" s="8">
        <v>450779</v>
      </c>
      <c r="E43" s="6" t="s">
        <v>52</v>
      </c>
      <c r="F43" s="20">
        <v>8.8480000000000008</v>
      </c>
      <c r="G43" s="16">
        <v>9.31</v>
      </c>
    </row>
    <row r="44" spans="1:7">
      <c r="A44" s="6" t="s">
        <v>7</v>
      </c>
      <c r="B44" s="9">
        <f>B43/$B$231</f>
        <v>4.0523470799605354E-5</v>
      </c>
      <c r="C44" s="10">
        <f>C43/$C$231</f>
        <v>4.0523470799605354E-5</v>
      </c>
      <c r="E44" s="6" t="s">
        <v>53</v>
      </c>
      <c r="F44" s="20">
        <v>10.849729999999999</v>
      </c>
      <c r="G44" s="16">
        <v>11.43</v>
      </c>
    </row>
    <row r="45" spans="1:7">
      <c r="A45" s="6" t="s">
        <v>8</v>
      </c>
      <c r="B45" s="13">
        <v>48259.199999999997</v>
      </c>
      <c r="C45" s="21">
        <v>51035.22</v>
      </c>
      <c r="E45" s="6" t="s">
        <v>54</v>
      </c>
      <c r="F45" s="20">
        <v>13.391911660723668</v>
      </c>
      <c r="G45" s="16">
        <v>14.17</v>
      </c>
    </row>
    <row r="46" spans="1:7">
      <c r="A46" s="6" t="s">
        <v>9</v>
      </c>
      <c r="B46" s="9">
        <f>B45/$B$232</f>
        <v>3.9037178857182421E-5</v>
      </c>
      <c r="C46" s="10">
        <f>C45/$C$232</f>
        <v>3.8072724482811949E-5</v>
      </c>
      <c r="E46" s="6" t="s">
        <v>55</v>
      </c>
      <c r="F46" s="20">
        <v>20.442620000000002</v>
      </c>
      <c r="G46" s="16">
        <v>21.58</v>
      </c>
    </row>
    <row r="47" spans="1:7">
      <c r="A47" s="6" t="s">
        <v>42</v>
      </c>
      <c r="B47" s="15">
        <v>1.1599999999999999</v>
      </c>
      <c r="C47" s="16">
        <v>1.28</v>
      </c>
      <c r="E47" s="6" t="s">
        <v>56</v>
      </c>
      <c r="F47" s="20">
        <v>26.32</v>
      </c>
      <c r="G47" s="16">
        <v>26.55</v>
      </c>
    </row>
    <row r="48" spans="1:7">
      <c r="A48" s="6" t="s">
        <v>44</v>
      </c>
      <c r="B48" s="15">
        <v>1.85</v>
      </c>
      <c r="C48" s="16">
        <v>2.04</v>
      </c>
      <c r="E48" s="6" t="s">
        <v>57</v>
      </c>
      <c r="F48" s="20">
        <v>28.54</v>
      </c>
      <c r="G48" s="16">
        <v>28.29</v>
      </c>
    </row>
    <row r="49" spans="1:7">
      <c r="A49" s="6" t="s">
        <v>58</v>
      </c>
      <c r="B49" s="22">
        <v>6.7040000000000002E-2</v>
      </c>
      <c r="C49" s="23">
        <v>7.0360000000000006E-2</v>
      </c>
      <c r="E49" s="6"/>
      <c r="F49" s="24"/>
      <c r="G49" s="25"/>
    </row>
    <row r="50" spans="1:7">
      <c r="A50" s="6" t="s">
        <v>59</v>
      </c>
      <c r="B50" s="22">
        <v>6.7040000000000002E-2</v>
      </c>
      <c r="C50" s="23">
        <v>7.0360000000000006E-2</v>
      </c>
      <c r="E50" s="17" t="s">
        <v>60</v>
      </c>
      <c r="F50" s="24"/>
      <c r="G50" s="25"/>
    </row>
    <row r="51" spans="1:7">
      <c r="A51" s="6" t="s">
        <v>61</v>
      </c>
      <c r="B51" s="15">
        <v>11.75</v>
      </c>
      <c r="C51" s="16">
        <v>12.6</v>
      </c>
      <c r="E51" s="6" t="s">
        <v>62</v>
      </c>
      <c r="F51" s="20">
        <v>26.2</v>
      </c>
      <c r="G51" s="16">
        <v>38.18</v>
      </c>
    </row>
    <row r="52" spans="1:7">
      <c r="A52" s="6" t="s">
        <v>63</v>
      </c>
      <c r="B52" s="15">
        <v>11.75</v>
      </c>
      <c r="C52" s="16">
        <v>12.6</v>
      </c>
      <c r="E52" s="6" t="s">
        <v>64</v>
      </c>
      <c r="F52" s="20">
        <v>17.690000000000001</v>
      </c>
      <c r="G52" s="16">
        <v>21.74</v>
      </c>
    </row>
    <row r="53" spans="1:7">
      <c r="A53" s="6" t="s">
        <v>65</v>
      </c>
      <c r="B53" s="15">
        <v>5.37</v>
      </c>
      <c r="C53" s="16">
        <v>5.76</v>
      </c>
      <c r="E53" s="6" t="s">
        <v>66</v>
      </c>
      <c r="F53" s="20">
        <v>22.82</v>
      </c>
      <c r="G53" s="16">
        <v>29.15</v>
      </c>
    </row>
    <row r="54" spans="1:7" ht="15.75" thickBot="1">
      <c r="A54" s="6" t="s">
        <v>67</v>
      </c>
      <c r="B54" s="15">
        <v>5.37</v>
      </c>
      <c r="C54" s="16">
        <v>5.76</v>
      </c>
      <c r="E54" s="6" t="s">
        <v>68</v>
      </c>
      <c r="F54" s="20">
        <v>15.72</v>
      </c>
      <c r="G54" s="16">
        <v>19.07</v>
      </c>
    </row>
    <row r="55" spans="1:7">
      <c r="A55" s="3" t="s">
        <v>69</v>
      </c>
      <c r="B55" s="4"/>
      <c r="C55" s="5"/>
      <c r="E55" s="6" t="s">
        <v>70</v>
      </c>
      <c r="F55" s="20">
        <v>19.350000000000001</v>
      </c>
      <c r="G55" s="16">
        <v>24.73</v>
      </c>
    </row>
    <row r="56" spans="1:7">
      <c r="A56" s="6" t="s">
        <v>6</v>
      </c>
      <c r="B56" s="7">
        <v>38882</v>
      </c>
      <c r="C56" s="8">
        <v>38882</v>
      </c>
      <c r="E56" s="6"/>
      <c r="F56" s="24"/>
      <c r="G56" s="25"/>
    </row>
    <row r="57" spans="1:7">
      <c r="A57" s="6" t="s">
        <v>7</v>
      </c>
      <c r="B57" s="9">
        <f>B56/$B$231</f>
        <v>3.4953571298358075E-6</v>
      </c>
      <c r="C57" s="10">
        <f>C56/$C$231</f>
        <v>3.4953571298358075E-6</v>
      </c>
      <c r="E57" s="17" t="s">
        <v>12</v>
      </c>
      <c r="F57" s="24"/>
      <c r="G57" s="25"/>
    </row>
    <row r="58" spans="1:7">
      <c r="A58" s="6" t="s">
        <v>8</v>
      </c>
      <c r="B58" s="13">
        <v>4467.4399999999996</v>
      </c>
      <c r="C58" s="21">
        <v>4751.57</v>
      </c>
      <c r="E58" s="17" t="s">
        <v>71</v>
      </c>
      <c r="F58" s="24"/>
      <c r="G58" s="25"/>
    </row>
    <row r="59" spans="1:7">
      <c r="A59" s="6" t="s">
        <v>9</v>
      </c>
      <c r="B59" s="9">
        <f>B58/$B$232</f>
        <v>3.6137410962828025E-6</v>
      </c>
      <c r="C59" s="10">
        <f>C58/$C$232</f>
        <v>3.5447131504634399E-6</v>
      </c>
      <c r="E59" s="6" t="s">
        <v>72</v>
      </c>
      <c r="F59" s="20">
        <v>12.22</v>
      </c>
      <c r="G59" s="16">
        <v>13.04</v>
      </c>
    </row>
    <row r="60" spans="1:7">
      <c r="A60" s="6" t="s">
        <v>42</v>
      </c>
      <c r="B60" s="15">
        <v>1.1599999999999999</v>
      </c>
      <c r="C60" s="16">
        <v>1.28</v>
      </c>
      <c r="E60" s="6" t="s">
        <v>73</v>
      </c>
      <c r="F60" s="20">
        <v>13.940000000000001</v>
      </c>
      <c r="G60" s="16">
        <v>14.87</v>
      </c>
    </row>
    <row r="61" spans="1:7">
      <c r="A61" s="6" t="s">
        <v>44</v>
      </c>
      <c r="B61" s="15">
        <v>1.85</v>
      </c>
      <c r="C61" s="16">
        <v>2.04</v>
      </c>
      <c r="E61" s="6" t="s">
        <v>74</v>
      </c>
      <c r="F61" s="20">
        <v>17.189999999999998</v>
      </c>
      <c r="G61" s="16">
        <v>18.34</v>
      </c>
    </row>
    <row r="62" spans="1:7">
      <c r="A62" s="6" t="s">
        <v>75</v>
      </c>
      <c r="B62" s="22">
        <v>0.25427</v>
      </c>
      <c r="C62" s="23">
        <v>0.27109</v>
      </c>
      <c r="E62" s="6" t="s">
        <v>76</v>
      </c>
      <c r="F62" s="20">
        <v>35.049999999999997</v>
      </c>
      <c r="G62" s="16">
        <v>37.39</v>
      </c>
    </row>
    <row r="63" spans="1:7">
      <c r="A63" s="6" t="s">
        <v>77</v>
      </c>
      <c r="B63" s="22">
        <v>0.25427</v>
      </c>
      <c r="C63" s="23">
        <v>0.27109</v>
      </c>
      <c r="E63" s="6" t="s">
        <v>78</v>
      </c>
      <c r="F63" s="20">
        <v>19.419999999999998</v>
      </c>
      <c r="G63" s="16">
        <v>20.72</v>
      </c>
    </row>
    <row r="64" spans="1:7">
      <c r="A64" s="6" t="s">
        <v>79</v>
      </c>
      <c r="B64" s="22">
        <v>8.8150000000000006E-2</v>
      </c>
      <c r="C64" s="23">
        <v>9.2989999999999989E-2</v>
      </c>
      <c r="E64" s="6" t="s">
        <v>80</v>
      </c>
      <c r="F64" s="20">
        <v>36.349999999999994</v>
      </c>
      <c r="G64" s="16">
        <v>38.78</v>
      </c>
    </row>
    <row r="65" spans="1:7" ht="15.75" thickBot="1">
      <c r="A65" s="27" t="s">
        <v>81</v>
      </c>
      <c r="B65" s="28">
        <v>8.8150000000000006E-2</v>
      </c>
      <c r="C65" s="29">
        <v>9.2989999999999989E-2</v>
      </c>
      <c r="E65" s="27" t="s">
        <v>82</v>
      </c>
      <c r="F65" s="30">
        <v>10.479999999999999</v>
      </c>
      <c r="G65" s="31">
        <v>11.18</v>
      </c>
    </row>
    <row r="66" spans="1:7">
      <c r="A66" s="3" t="s">
        <v>83</v>
      </c>
      <c r="B66" s="4"/>
      <c r="C66" s="5"/>
      <c r="E66" s="6"/>
      <c r="F66" s="20"/>
      <c r="G66" s="16"/>
    </row>
    <row r="67" spans="1:7">
      <c r="A67" s="6" t="s">
        <v>6</v>
      </c>
      <c r="B67" s="7">
        <v>1254354914.0673199</v>
      </c>
      <c r="C67" s="8">
        <v>1254354914.0673199</v>
      </c>
      <c r="E67" s="17" t="s">
        <v>84</v>
      </c>
      <c r="F67" s="20"/>
      <c r="G67" s="16"/>
    </row>
    <row r="68" spans="1:7">
      <c r="A68" s="6" t="s">
        <v>7</v>
      </c>
      <c r="B68" s="9">
        <f>B67/$B$231</f>
        <v>0.11276216224036284</v>
      </c>
      <c r="C68" s="10">
        <f>C67/$C$231</f>
        <v>0.11276216224036284</v>
      </c>
      <c r="E68" s="6" t="s">
        <v>85</v>
      </c>
      <c r="F68" s="20">
        <v>16.68</v>
      </c>
      <c r="G68" s="16">
        <v>17.79</v>
      </c>
    </row>
    <row r="69" spans="1:7">
      <c r="A69" s="6" t="s">
        <v>8</v>
      </c>
      <c r="B69" s="13">
        <v>152449881.59</v>
      </c>
      <c r="C69" s="14">
        <v>162674166.15000001</v>
      </c>
      <c r="E69" s="6" t="s">
        <v>86</v>
      </c>
      <c r="F69" s="20">
        <v>19.559999999999999</v>
      </c>
      <c r="G69" s="16">
        <v>20.87</v>
      </c>
    </row>
    <row r="70" spans="1:7">
      <c r="A70" s="6" t="s">
        <v>9</v>
      </c>
      <c r="B70" s="9">
        <f>B69/$B$232</f>
        <v>0.12331769474805035</v>
      </c>
      <c r="C70" s="10">
        <f>C69/$C$232</f>
        <v>0.12135636347408954</v>
      </c>
      <c r="E70" s="6" t="s">
        <v>87</v>
      </c>
      <c r="F70" s="20">
        <v>25.5</v>
      </c>
      <c r="G70" s="16">
        <v>27.2</v>
      </c>
    </row>
    <row r="71" spans="1:7">
      <c r="A71" s="6" t="s">
        <v>88</v>
      </c>
      <c r="B71" s="15">
        <v>2.95</v>
      </c>
      <c r="C71" s="16">
        <v>3.01</v>
      </c>
      <c r="E71" s="6" t="s">
        <v>89</v>
      </c>
      <c r="F71" s="20">
        <v>33.51</v>
      </c>
      <c r="G71" s="16">
        <v>35.75</v>
      </c>
    </row>
    <row r="72" spans="1:7">
      <c r="A72" s="6" t="s">
        <v>11</v>
      </c>
      <c r="B72" s="22">
        <v>3.8739999999999997E-2</v>
      </c>
      <c r="C72" s="23">
        <v>3.891E-2</v>
      </c>
      <c r="E72" s="6" t="s">
        <v>90</v>
      </c>
      <c r="F72" s="20">
        <v>48.599999999999994</v>
      </c>
      <c r="G72" s="16">
        <v>51.85</v>
      </c>
    </row>
    <row r="73" spans="1:7">
      <c r="A73" s="6" t="s">
        <v>91</v>
      </c>
      <c r="B73" s="15">
        <v>28.41</v>
      </c>
      <c r="C73" s="32"/>
      <c r="E73" s="6" t="s">
        <v>92</v>
      </c>
      <c r="F73" s="20">
        <v>52.029999999999994</v>
      </c>
      <c r="G73" s="16">
        <v>55.51</v>
      </c>
    </row>
    <row r="74" spans="1:7">
      <c r="A74" s="6" t="s">
        <v>93</v>
      </c>
      <c r="B74" s="15">
        <v>25.12</v>
      </c>
      <c r="C74" s="32"/>
      <c r="E74" s="6" t="s">
        <v>94</v>
      </c>
      <c r="F74" s="20">
        <v>23.04</v>
      </c>
      <c r="G74" s="16">
        <v>24.58</v>
      </c>
    </row>
    <row r="75" spans="1:7">
      <c r="A75" s="6" t="s">
        <v>95</v>
      </c>
      <c r="B75" s="15"/>
      <c r="C75" s="16">
        <v>4.67</v>
      </c>
      <c r="E75" s="6"/>
      <c r="F75" s="24"/>
      <c r="G75" s="25"/>
    </row>
    <row r="76" spans="1:7">
      <c r="A76" s="6" t="s">
        <v>96</v>
      </c>
      <c r="B76" s="15"/>
      <c r="C76" s="16">
        <v>9.6300000000000008</v>
      </c>
      <c r="E76" s="17" t="s">
        <v>97</v>
      </c>
      <c r="F76" s="24"/>
      <c r="G76" s="25"/>
    </row>
    <row r="77" spans="1:7">
      <c r="A77" s="6" t="s">
        <v>98</v>
      </c>
      <c r="B77" s="15"/>
      <c r="C77" s="16">
        <v>12.42</v>
      </c>
      <c r="E77" s="6" t="s">
        <v>99</v>
      </c>
      <c r="F77" s="20">
        <v>16.12</v>
      </c>
      <c r="G77" s="16">
        <v>17.2</v>
      </c>
    </row>
    <row r="78" spans="1:7" ht="15.75" thickBot="1">
      <c r="A78" s="6" t="s">
        <v>100</v>
      </c>
      <c r="B78" s="15">
        <v>1.9</v>
      </c>
      <c r="C78" s="16">
        <v>3.74</v>
      </c>
      <c r="E78" s="6" t="s">
        <v>101</v>
      </c>
      <c r="F78" s="20">
        <v>18.88</v>
      </c>
      <c r="G78" s="16">
        <v>20.14</v>
      </c>
    </row>
    <row r="79" spans="1:7">
      <c r="A79" s="3" t="s">
        <v>102</v>
      </c>
      <c r="B79" s="4"/>
      <c r="C79" s="5"/>
      <c r="E79" s="6" t="s">
        <v>103</v>
      </c>
      <c r="F79" s="20">
        <v>21.67</v>
      </c>
      <c r="G79" s="16">
        <v>23.12</v>
      </c>
    </row>
    <row r="80" spans="1:7">
      <c r="A80" s="6" t="s">
        <v>6</v>
      </c>
      <c r="B80" s="7">
        <v>58837157.742832243</v>
      </c>
      <c r="C80" s="8">
        <v>58837157.742832243</v>
      </c>
      <c r="E80" s="6" t="s">
        <v>104</v>
      </c>
      <c r="F80" s="20">
        <v>17.149999999999999</v>
      </c>
      <c r="G80" s="16">
        <v>18.3</v>
      </c>
    </row>
    <row r="81" spans="1:7">
      <c r="A81" s="6" t="s">
        <v>7</v>
      </c>
      <c r="B81" s="9">
        <f>B80/$B$231</f>
        <v>5.2892566950178167E-3</v>
      </c>
      <c r="C81" s="10">
        <f>C80/$C$231</f>
        <v>5.2892566950178167E-3</v>
      </c>
      <c r="E81" s="6" t="s">
        <v>105</v>
      </c>
      <c r="F81" s="20">
        <v>22.560000000000002</v>
      </c>
      <c r="G81" s="16">
        <v>24.07</v>
      </c>
    </row>
    <row r="82" spans="1:7">
      <c r="A82" s="6" t="s">
        <v>8</v>
      </c>
      <c r="B82" s="13">
        <v>6632522.4800000004</v>
      </c>
      <c r="C82" s="14">
        <v>7053256.8499999996</v>
      </c>
      <c r="E82" s="6" t="s">
        <v>106</v>
      </c>
      <c r="F82" s="20">
        <v>14.370000000000001</v>
      </c>
      <c r="G82" s="16">
        <v>15.33</v>
      </c>
    </row>
    <row r="83" spans="1:7">
      <c r="A83" s="6" t="s">
        <v>9</v>
      </c>
      <c r="B83" s="9">
        <f>B82/$B$232</f>
        <v>5.3650903107810141E-3</v>
      </c>
      <c r="C83" s="10">
        <f>C82/$C$232</f>
        <v>5.261791851912387E-3</v>
      </c>
      <c r="E83" s="6"/>
      <c r="F83" s="24"/>
      <c r="G83" s="25"/>
    </row>
    <row r="84" spans="1:7">
      <c r="A84" s="6" t="s">
        <v>88</v>
      </c>
      <c r="B84" s="15">
        <v>7.89</v>
      </c>
      <c r="C84" s="16">
        <v>8.3800000000000008</v>
      </c>
      <c r="E84" s="17" t="s">
        <v>30</v>
      </c>
      <c r="F84" s="24"/>
      <c r="G84" s="25"/>
    </row>
    <row r="85" spans="1:7">
      <c r="A85" s="6" t="s">
        <v>11</v>
      </c>
      <c r="B85" s="22">
        <v>3.7909999999999999E-2</v>
      </c>
      <c r="C85" s="23">
        <v>3.807E-2</v>
      </c>
      <c r="E85" s="17" t="s">
        <v>97</v>
      </c>
      <c r="F85" s="24"/>
      <c r="G85" s="25"/>
    </row>
    <row r="86" spans="1:7">
      <c r="A86" s="6" t="s">
        <v>91</v>
      </c>
      <c r="B86" s="15">
        <v>24.98</v>
      </c>
      <c r="C86" s="16"/>
      <c r="E86" s="6" t="s">
        <v>107</v>
      </c>
      <c r="F86" s="20">
        <v>30.27</v>
      </c>
      <c r="G86" s="16">
        <v>32.29</v>
      </c>
    </row>
    <row r="87" spans="1:7">
      <c r="A87" s="6" t="s">
        <v>93</v>
      </c>
      <c r="B87" s="15">
        <v>21.86</v>
      </c>
      <c r="C87" s="16"/>
      <c r="E87" s="6" t="s">
        <v>108</v>
      </c>
      <c r="F87" s="20">
        <v>33.36</v>
      </c>
      <c r="G87" s="16">
        <v>35.590000000000003</v>
      </c>
    </row>
    <row r="88" spans="1:7">
      <c r="A88" s="6" t="s">
        <v>95</v>
      </c>
      <c r="B88" s="15"/>
      <c r="C88" s="16">
        <v>2.63</v>
      </c>
      <c r="E88" s="6" t="s">
        <v>109</v>
      </c>
      <c r="F88" s="20">
        <v>38.21</v>
      </c>
      <c r="G88" s="16">
        <v>40.76</v>
      </c>
    </row>
    <row r="89" spans="1:7">
      <c r="A89" s="6" t="s">
        <v>96</v>
      </c>
      <c r="B89" s="15"/>
      <c r="C89" s="16">
        <v>9.11</v>
      </c>
      <c r="E89" s="6" t="s">
        <v>110</v>
      </c>
      <c r="F89" s="20">
        <v>18.540000000000003</v>
      </c>
      <c r="G89" s="16">
        <v>19.78</v>
      </c>
    </row>
    <row r="90" spans="1:7">
      <c r="A90" s="6" t="s">
        <v>98</v>
      </c>
      <c r="B90" s="15"/>
      <c r="C90" s="16">
        <v>12.09</v>
      </c>
      <c r="E90" s="6" t="s">
        <v>111</v>
      </c>
      <c r="F90" s="20">
        <v>22.009999999999998</v>
      </c>
      <c r="G90" s="16">
        <v>23.48</v>
      </c>
    </row>
    <row r="91" spans="1:7" ht="15.75" thickBot="1">
      <c r="A91" s="6" t="s">
        <v>100</v>
      </c>
      <c r="B91" s="15">
        <v>1.28</v>
      </c>
      <c r="C91" s="16">
        <v>2.92</v>
      </c>
      <c r="E91" s="6" t="s">
        <v>112</v>
      </c>
      <c r="F91" s="20">
        <v>26.75</v>
      </c>
      <c r="G91" s="16">
        <v>28.54</v>
      </c>
    </row>
    <row r="92" spans="1:7">
      <c r="A92" s="3" t="s">
        <v>113</v>
      </c>
      <c r="B92" s="4"/>
      <c r="C92" s="5"/>
      <c r="E92" s="6" t="s">
        <v>114</v>
      </c>
      <c r="F92" s="20">
        <v>53.51</v>
      </c>
      <c r="G92" s="16">
        <v>57.08</v>
      </c>
    </row>
    <row r="93" spans="1:7">
      <c r="A93" s="6" t="s">
        <v>6</v>
      </c>
      <c r="B93" s="7">
        <v>1347165646.3220477</v>
      </c>
      <c r="C93" s="8">
        <v>1347165646.3220477</v>
      </c>
      <c r="E93" s="6" t="s">
        <v>115</v>
      </c>
      <c r="F93" s="20">
        <v>86.86</v>
      </c>
      <c r="G93" s="16">
        <v>92.66</v>
      </c>
    </row>
    <row r="94" spans="1:7">
      <c r="A94" s="6" t="s">
        <v>7</v>
      </c>
      <c r="B94" s="9">
        <f>B93/$B$231</f>
        <v>0.12110552561446512</v>
      </c>
      <c r="C94" s="10">
        <f>C93/$C$231</f>
        <v>0.12110552561446512</v>
      </c>
      <c r="E94" s="6" t="s">
        <v>116</v>
      </c>
      <c r="F94" s="20">
        <v>29.47</v>
      </c>
      <c r="G94" s="16">
        <v>31.44</v>
      </c>
    </row>
    <row r="95" spans="1:7">
      <c r="A95" s="6" t="s">
        <v>8</v>
      </c>
      <c r="B95" s="13">
        <v>132791408.34</v>
      </c>
      <c r="C95" s="14">
        <v>142474090.66999999</v>
      </c>
      <c r="E95" s="6" t="s">
        <v>117</v>
      </c>
      <c r="F95" s="20">
        <v>30.99</v>
      </c>
      <c r="G95" s="16">
        <v>33.06</v>
      </c>
    </row>
    <row r="96" spans="1:7">
      <c r="A96" s="6" t="s">
        <v>9</v>
      </c>
      <c r="B96" s="9">
        <f>B95/$B$232</f>
        <v>0.10741582865165036</v>
      </c>
      <c r="C96" s="10">
        <f>C95/$C$232</f>
        <v>0.10628692890944877</v>
      </c>
      <c r="E96" s="6" t="s">
        <v>118</v>
      </c>
      <c r="F96" s="20">
        <v>24.970000000000002</v>
      </c>
      <c r="G96" s="16">
        <v>26.64</v>
      </c>
    </row>
    <row r="97" spans="1:7">
      <c r="A97" s="6" t="s">
        <v>88</v>
      </c>
      <c r="B97" s="15">
        <v>6.58</v>
      </c>
      <c r="C97" s="16">
        <v>6.58</v>
      </c>
      <c r="E97" s="6" t="s">
        <v>119</v>
      </c>
      <c r="F97" s="20">
        <v>25.52</v>
      </c>
      <c r="G97" s="16">
        <v>27.22</v>
      </c>
    </row>
    <row r="98" spans="1:7">
      <c r="A98" s="6" t="s">
        <v>11</v>
      </c>
      <c r="B98" s="22">
        <v>3.4700000000000002E-2</v>
      </c>
      <c r="C98" s="23">
        <v>3.8850000000000003E-2</v>
      </c>
      <c r="E98" s="6" t="s">
        <v>120</v>
      </c>
      <c r="F98" s="20">
        <v>24.55</v>
      </c>
      <c r="G98" s="16">
        <v>26.19</v>
      </c>
    </row>
    <row r="99" spans="1:7">
      <c r="A99" s="6" t="s">
        <v>95</v>
      </c>
      <c r="B99" s="15">
        <v>3.76</v>
      </c>
      <c r="C99" s="16">
        <v>3.95</v>
      </c>
      <c r="E99" s="6" t="s">
        <v>121</v>
      </c>
      <c r="F99" s="20">
        <v>26.06</v>
      </c>
      <c r="G99" s="16">
        <v>27.8</v>
      </c>
    </row>
    <row r="100" spans="1:7">
      <c r="A100" s="6" t="s">
        <v>96</v>
      </c>
      <c r="B100" s="15">
        <v>7.79</v>
      </c>
      <c r="C100" s="16">
        <v>8.17</v>
      </c>
      <c r="E100" s="6" t="s">
        <v>122</v>
      </c>
      <c r="F100" s="20">
        <v>39.179999999999993</v>
      </c>
      <c r="G100" s="16">
        <v>41.8</v>
      </c>
    </row>
    <row r="101" spans="1:7">
      <c r="A101" s="6" t="s">
        <v>98</v>
      </c>
      <c r="B101" s="15">
        <v>10.01</v>
      </c>
      <c r="C101" s="16">
        <v>10.51</v>
      </c>
      <c r="E101" s="6" t="s">
        <v>123</v>
      </c>
      <c r="F101" s="20">
        <v>41.329999999999991</v>
      </c>
      <c r="G101" s="16">
        <v>44.09</v>
      </c>
    </row>
    <row r="102" spans="1:7" ht="15.75" thickBot="1">
      <c r="A102" s="6" t="s">
        <v>100</v>
      </c>
      <c r="B102" s="15">
        <v>1.9</v>
      </c>
      <c r="C102" s="16">
        <v>3.74</v>
      </c>
      <c r="E102" s="6" t="s">
        <v>124</v>
      </c>
      <c r="F102" s="20">
        <v>40.199999999999996</v>
      </c>
      <c r="G102" s="16">
        <v>42.89</v>
      </c>
    </row>
    <row r="103" spans="1:7">
      <c r="A103" s="3" t="s">
        <v>125</v>
      </c>
      <c r="B103" s="4"/>
      <c r="C103" s="5"/>
      <c r="E103" s="6" t="s">
        <v>126</v>
      </c>
      <c r="F103" s="20">
        <v>41.379999999999995</v>
      </c>
      <c r="G103" s="16">
        <v>44.14</v>
      </c>
    </row>
    <row r="104" spans="1:7">
      <c r="A104" s="6" t="s">
        <v>6</v>
      </c>
      <c r="B104" s="7">
        <v>1961477529.5874648</v>
      </c>
      <c r="C104" s="8">
        <v>1961477529.5874648</v>
      </c>
      <c r="E104" s="6" t="s">
        <v>127</v>
      </c>
      <c r="F104" s="20">
        <v>38.129999999999995</v>
      </c>
      <c r="G104" s="16">
        <v>40.68</v>
      </c>
    </row>
    <row r="105" spans="1:7">
      <c r="A105" s="6" t="s">
        <v>7</v>
      </c>
      <c r="B105" s="9">
        <f>B104/$B$231</f>
        <v>0.17633003621357624</v>
      </c>
      <c r="C105" s="10">
        <f>C104/$C$231</f>
        <v>0.17633003621357624</v>
      </c>
      <c r="E105" s="6" t="s">
        <v>128</v>
      </c>
      <c r="F105" s="20">
        <v>38.869999999999997</v>
      </c>
      <c r="G105" s="16">
        <v>41.47</v>
      </c>
    </row>
    <row r="106" spans="1:7">
      <c r="A106" s="6" t="s">
        <v>8</v>
      </c>
      <c r="B106" s="13">
        <v>152069036.22</v>
      </c>
      <c r="C106" s="14">
        <v>163955237.12</v>
      </c>
      <c r="E106" s="6" t="s">
        <v>129</v>
      </c>
      <c r="F106" s="20">
        <v>40.47</v>
      </c>
      <c r="G106" s="16">
        <v>43.17</v>
      </c>
    </row>
    <row r="107" spans="1:7">
      <c r="A107" s="6" t="s">
        <v>9</v>
      </c>
      <c r="B107" s="9">
        <f>B106/$B$232</f>
        <v>0.12300962646623839</v>
      </c>
      <c r="C107" s="10">
        <f>C106/$C$232</f>
        <v>0.1223120537225834</v>
      </c>
      <c r="E107" s="6" t="s">
        <v>130</v>
      </c>
      <c r="F107" s="20">
        <v>43.12</v>
      </c>
      <c r="G107" s="16">
        <v>46</v>
      </c>
    </row>
    <row r="108" spans="1:7">
      <c r="A108" s="6" t="s">
        <v>88</v>
      </c>
      <c r="B108" s="15">
        <v>10.84</v>
      </c>
      <c r="C108" s="16">
        <v>13.23</v>
      </c>
      <c r="E108" s="6" t="s">
        <v>131</v>
      </c>
      <c r="F108" s="20">
        <v>24.42</v>
      </c>
      <c r="G108" s="16">
        <v>26.05</v>
      </c>
    </row>
    <row r="109" spans="1:7">
      <c r="A109" s="6" t="s">
        <v>11</v>
      </c>
      <c r="B109" s="22">
        <v>3.1739999999999997E-2</v>
      </c>
      <c r="C109" s="23">
        <v>3.7969999999999997E-2</v>
      </c>
      <c r="E109" s="6" t="s">
        <v>132</v>
      </c>
      <c r="F109" s="20">
        <v>25.25</v>
      </c>
      <c r="G109" s="16">
        <v>26.94</v>
      </c>
    </row>
    <row r="110" spans="1:7">
      <c r="A110" s="6" t="s">
        <v>95</v>
      </c>
      <c r="B110" s="15">
        <v>2.4500000000000002</v>
      </c>
      <c r="C110" s="16">
        <v>2.4500000000000002</v>
      </c>
      <c r="E110" s="6" t="s">
        <v>133</v>
      </c>
      <c r="F110" s="20">
        <v>25.169999999999998</v>
      </c>
      <c r="G110" s="16">
        <v>26.85</v>
      </c>
    </row>
    <row r="111" spans="1:7">
      <c r="A111" s="6" t="s">
        <v>96</v>
      </c>
      <c r="B111" s="15">
        <v>7.74</v>
      </c>
      <c r="C111" s="16">
        <v>7.69</v>
      </c>
      <c r="E111" s="6" t="s">
        <v>134</v>
      </c>
      <c r="F111" s="20">
        <v>24.85</v>
      </c>
      <c r="G111" s="16">
        <v>26.51</v>
      </c>
    </row>
    <row r="112" spans="1:7">
      <c r="A112" s="6" t="s">
        <v>98</v>
      </c>
      <c r="B112" s="15">
        <v>10.029999999999999</v>
      </c>
      <c r="C112" s="16">
        <v>9.9400000000000013</v>
      </c>
      <c r="E112" s="6" t="s">
        <v>135</v>
      </c>
      <c r="F112" s="20">
        <v>27.529999999999998</v>
      </c>
      <c r="G112" s="16">
        <v>29.37</v>
      </c>
    </row>
    <row r="113" spans="1:7" ht="15.75" thickBot="1">
      <c r="A113" s="6" t="s">
        <v>100</v>
      </c>
      <c r="B113" s="15">
        <v>1.28</v>
      </c>
      <c r="C113" s="16">
        <v>2.92</v>
      </c>
      <c r="E113" s="6" t="s">
        <v>136</v>
      </c>
      <c r="F113" s="20">
        <v>27.31</v>
      </c>
      <c r="G113" s="16">
        <v>29.13</v>
      </c>
    </row>
    <row r="114" spans="1:7">
      <c r="A114" s="3" t="s">
        <v>137</v>
      </c>
      <c r="B114" s="4"/>
      <c r="C114" s="5"/>
      <c r="E114" s="6" t="s">
        <v>138</v>
      </c>
      <c r="F114" s="20">
        <v>29.039999999999996</v>
      </c>
      <c r="G114" s="16">
        <v>30.98</v>
      </c>
    </row>
    <row r="115" spans="1:7">
      <c r="A115" s="6" t="s">
        <v>6</v>
      </c>
      <c r="B115" s="7">
        <v>1052483618.0981096</v>
      </c>
      <c r="C115" s="8">
        <v>1052483618.0981096</v>
      </c>
      <c r="E115" s="6" t="s">
        <v>139</v>
      </c>
      <c r="F115" s="20">
        <v>29.41</v>
      </c>
      <c r="G115" s="16">
        <v>31.37</v>
      </c>
    </row>
    <row r="116" spans="1:7">
      <c r="A116" s="6" t="s">
        <v>7</v>
      </c>
      <c r="B116" s="9">
        <f>B115/$B$231</f>
        <v>9.461463192620273E-2</v>
      </c>
      <c r="C116" s="10">
        <f>C115/$C$231</f>
        <v>9.461463192620273E-2</v>
      </c>
      <c r="E116" s="6" t="s">
        <v>140</v>
      </c>
      <c r="F116" s="20">
        <v>31.91</v>
      </c>
      <c r="G116" s="16">
        <v>34.04</v>
      </c>
    </row>
    <row r="117" spans="1:7">
      <c r="A117" s="6" t="s">
        <v>8</v>
      </c>
      <c r="B117" s="13">
        <v>69664488.450000003</v>
      </c>
      <c r="C117" s="14">
        <v>74975380.549999997</v>
      </c>
      <c r="E117" s="6" t="s">
        <v>141</v>
      </c>
      <c r="F117" s="20">
        <v>34.6</v>
      </c>
      <c r="G117" s="16">
        <v>36.909999999999997</v>
      </c>
    </row>
    <row r="118" spans="1:7">
      <c r="A118" s="6" t="s">
        <v>9</v>
      </c>
      <c r="B118" s="9">
        <f>B117/$B$232</f>
        <v>5.6352055061351387E-2</v>
      </c>
      <c r="C118" s="10">
        <f>C117/$C$232</f>
        <v>5.5932295514237576E-2</v>
      </c>
      <c r="E118" s="6" t="s">
        <v>142</v>
      </c>
      <c r="F118" s="20">
        <v>41.14</v>
      </c>
      <c r="G118" s="16">
        <v>43.89</v>
      </c>
    </row>
    <row r="119" spans="1:7">
      <c r="A119" s="6" t="s">
        <v>88</v>
      </c>
      <c r="B119" s="15">
        <v>49.28</v>
      </c>
      <c r="C119" s="16">
        <v>63.54</v>
      </c>
      <c r="E119" s="6" t="s">
        <v>143</v>
      </c>
      <c r="F119" s="20">
        <v>20.02</v>
      </c>
      <c r="G119" s="16">
        <v>21.36</v>
      </c>
    </row>
    <row r="120" spans="1:7">
      <c r="A120" s="6" t="s">
        <v>11</v>
      </c>
      <c r="B120" s="22">
        <v>3.1370000000000002E-2</v>
      </c>
      <c r="C120" s="23">
        <v>3.721E-2</v>
      </c>
      <c r="E120" s="6" t="s">
        <v>144</v>
      </c>
      <c r="F120" s="20">
        <v>35.870000000000005</v>
      </c>
      <c r="G120" s="16">
        <v>38.270000000000003</v>
      </c>
    </row>
    <row r="121" spans="1:7">
      <c r="A121" s="6" t="s">
        <v>95</v>
      </c>
      <c r="B121" s="15">
        <v>1.93</v>
      </c>
      <c r="C121" s="16">
        <v>1.93</v>
      </c>
      <c r="E121" s="6" t="s">
        <v>145</v>
      </c>
      <c r="F121" s="20">
        <v>22.32</v>
      </c>
      <c r="G121" s="16">
        <v>23.81</v>
      </c>
    </row>
    <row r="122" spans="1:7">
      <c r="A122" s="6" t="s">
        <v>96</v>
      </c>
      <c r="B122" s="15">
        <v>7.41</v>
      </c>
      <c r="C122" s="16">
        <v>7.19</v>
      </c>
      <c r="E122" s="6" t="s">
        <v>146</v>
      </c>
      <c r="F122" s="20">
        <v>38.85</v>
      </c>
      <c r="G122" s="16">
        <v>41.45</v>
      </c>
    </row>
    <row r="123" spans="1:7" ht="15.75" thickBot="1">
      <c r="A123" s="6" t="s">
        <v>98</v>
      </c>
      <c r="B123" s="15">
        <v>9.59</v>
      </c>
      <c r="C123" s="16">
        <v>9.32</v>
      </c>
      <c r="E123" s="6" t="s">
        <v>147</v>
      </c>
      <c r="F123" s="20">
        <v>26.96</v>
      </c>
      <c r="G123" s="16">
        <v>28.76</v>
      </c>
    </row>
    <row r="124" spans="1:7">
      <c r="A124" s="3" t="s">
        <v>148</v>
      </c>
      <c r="B124" s="4"/>
      <c r="C124" s="5"/>
      <c r="E124" s="6" t="s">
        <v>149</v>
      </c>
      <c r="F124" s="20">
        <v>45.22</v>
      </c>
      <c r="G124" s="16">
        <v>48.24</v>
      </c>
    </row>
    <row r="125" spans="1:7">
      <c r="A125" s="6" t="s">
        <v>6</v>
      </c>
      <c r="B125" s="7"/>
      <c r="C125" s="8">
        <v>0</v>
      </c>
      <c r="E125" s="6"/>
      <c r="F125" s="20"/>
      <c r="G125" s="16"/>
    </row>
    <row r="126" spans="1:7">
      <c r="A126" s="6" t="s">
        <v>7</v>
      </c>
      <c r="B126" s="9"/>
      <c r="C126" s="10">
        <f>C125/$C$231</f>
        <v>0</v>
      </c>
      <c r="E126" s="17" t="s">
        <v>71</v>
      </c>
      <c r="F126" s="20"/>
      <c r="G126" s="16"/>
    </row>
    <row r="127" spans="1:7">
      <c r="A127" s="6" t="s">
        <v>8</v>
      </c>
      <c r="B127" s="33"/>
      <c r="C127" s="12">
        <v>0</v>
      </c>
      <c r="E127" s="6" t="s">
        <v>150</v>
      </c>
      <c r="F127" s="20">
        <v>20.82</v>
      </c>
      <c r="G127" s="16">
        <v>22.21</v>
      </c>
    </row>
    <row r="128" spans="1:7">
      <c r="A128" s="6" t="s">
        <v>9</v>
      </c>
      <c r="B128" s="9"/>
      <c r="C128" s="10">
        <f>C127/$C$232</f>
        <v>0</v>
      </c>
      <c r="E128" s="6" t="s">
        <v>151</v>
      </c>
      <c r="F128" s="20">
        <v>23.54</v>
      </c>
      <c r="G128" s="16">
        <v>25.11</v>
      </c>
    </row>
    <row r="129" spans="1:7">
      <c r="A129" s="6" t="s">
        <v>88</v>
      </c>
      <c r="B129" s="34"/>
      <c r="C129" s="16">
        <v>63.54</v>
      </c>
      <c r="E129" s="6" t="s">
        <v>152</v>
      </c>
      <c r="F129" s="20">
        <v>27.569999999999997</v>
      </c>
      <c r="G129" s="16">
        <v>29.41</v>
      </c>
    </row>
    <row r="130" spans="1:7">
      <c r="A130" s="6" t="s">
        <v>11</v>
      </c>
      <c r="B130" s="35"/>
      <c r="C130" s="19">
        <v>3.721E-2</v>
      </c>
      <c r="E130" s="6" t="s">
        <v>153</v>
      </c>
      <c r="F130" s="20">
        <v>15.229999999999999</v>
      </c>
      <c r="G130" s="16">
        <v>16.25</v>
      </c>
    </row>
    <row r="131" spans="1:7" ht="15.75" thickBot="1">
      <c r="A131" s="27" t="s">
        <v>154</v>
      </c>
      <c r="B131" s="36"/>
      <c r="C131" s="31">
        <v>18.440000000000001</v>
      </c>
      <c r="E131" s="27" t="s">
        <v>155</v>
      </c>
      <c r="F131" s="30">
        <v>17.329999999999998</v>
      </c>
      <c r="G131" s="31">
        <v>18.489999999999998</v>
      </c>
    </row>
    <row r="132" spans="1:7">
      <c r="A132" s="3" t="s">
        <v>156</v>
      </c>
      <c r="B132" s="4"/>
      <c r="C132" s="5"/>
      <c r="E132" s="6"/>
      <c r="F132" s="20"/>
      <c r="G132" s="16"/>
    </row>
    <row r="133" spans="1:7">
      <c r="A133" s="6" t="s">
        <v>6</v>
      </c>
      <c r="B133" s="7">
        <v>0</v>
      </c>
      <c r="C133" s="8">
        <v>0</v>
      </c>
      <c r="E133" s="37" t="s">
        <v>84</v>
      </c>
      <c r="F133" s="20"/>
      <c r="G133" s="16"/>
    </row>
    <row r="134" spans="1:7">
      <c r="A134" s="6" t="s">
        <v>7</v>
      </c>
      <c r="B134" s="9">
        <f>B133/$B$231</f>
        <v>0</v>
      </c>
      <c r="C134" s="10">
        <f>C133/$C$231</f>
        <v>0</v>
      </c>
      <c r="E134" s="6" t="s">
        <v>157</v>
      </c>
      <c r="F134" s="20">
        <v>18.419999999999998</v>
      </c>
      <c r="G134" s="16">
        <v>19.649999999999999</v>
      </c>
    </row>
    <row r="135" spans="1:7">
      <c r="A135" s="6" t="s">
        <v>8</v>
      </c>
      <c r="B135" s="13">
        <v>0</v>
      </c>
      <c r="C135" s="14">
        <v>0</v>
      </c>
      <c r="E135" s="6" t="s">
        <v>158</v>
      </c>
      <c r="F135" s="20">
        <v>29.68</v>
      </c>
      <c r="G135" s="16">
        <v>31.66</v>
      </c>
    </row>
    <row r="136" spans="1:7">
      <c r="A136" s="6" t="s">
        <v>9</v>
      </c>
      <c r="B136" s="9">
        <f>B135/$B$232</f>
        <v>0</v>
      </c>
      <c r="C136" s="10">
        <f>C135/$C$232</f>
        <v>0</v>
      </c>
      <c r="E136" s="6" t="s">
        <v>159</v>
      </c>
      <c r="F136" s="20">
        <v>51.8</v>
      </c>
      <c r="G136" s="16">
        <v>55.26</v>
      </c>
    </row>
    <row r="137" spans="1:7">
      <c r="A137" s="6" t="s">
        <v>160</v>
      </c>
      <c r="B137" s="15">
        <v>10.84</v>
      </c>
      <c r="C137" s="16">
        <v>13.98</v>
      </c>
      <c r="E137" s="6" t="s">
        <v>161</v>
      </c>
      <c r="F137" s="20">
        <v>63.68</v>
      </c>
      <c r="G137" s="16">
        <v>67.930000000000007</v>
      </c>
    </row>
    <row r="138" spans="1:7">
      <c r="A138" s="6" t="s">
        <v>162</v>
      </c>
      <c r="B138" s="15">
        <v>49.28</v>
      </c>
      <c r="C138" s="16">
        <v>63.54</v>
      </c>
      <c r="E138" s="6" t="s">
        <v>163</v>
      </c>
      <c r="F138" s="20">
        <v>24.96</v>
      </c>
      <c r="G138" s="16">
        <v>26.63</v>
      </c>
    </row>
    <row r="139" spans="1:7">
      <c r="A139" s="6" t="s">
        <v>164</v>
      </c>
      <c r="B139" s="22">
        <v>3.6679999999999997E-2</v>
      </c>
      <c r="C139" s="23">
        <v>4.351E-2</v>
      </c>
      <c r="E139" s="6" t="s">
        <v>165</v>
      </c>
      <c r="F139" s="20">
        <v>36.869999999999997</v>
      </c>
      <c r="G139" s="16">
        <v>39.33</v>
      </c>
    </row>
    <row r="140" spans="1:7">
      <c r="A140" s="6" t="s">
        <v>166</v>
      </c>
      <c r="B140" s="22">
        <v>3.6150000000000002E-2</v>
      </c>
      <c r="C140" s="23">
        <v>4.2880000000000001E-2</v>
      </c>
      <c r="E140" s="6"/>
      <c r="F140" s="20"/>
      <c r="G140" s="16"/>
    </row>
    <row r="141" spans="1:7">
      <c r="A141" s="6" t="s">
        <v>167</v>
      </c>
      <c r="B141" s="15">
        <v>2.3199999999999998</v>
      </c>
      <c r="C141" s="16">
        <v>2.3199999999999998</v>
      </c>
      <c r="E141" s="17" t="s">
        <v>168</v>
      </c>
      <c r="F141" s="20"/>
      <c r="G141" s="16"/>
    </row>
    <row r="142" spans="1:7">
      <c r="A142" s="6" t="s">
        <v>169</v>
      </c>
      <c r="B142" s="15">
        <v>1.67</v>
      </c>
      <c r="C142" s="16">
        <v>1.67</v>
      </c>
      <c r="E142" s="6" t="s">
        <v>170</v>
      </c>
      <c r="F142" s="20">
        <v>10.98</v>
      </c>
      <c r="G142" s="16">
        <v>11.71</v>
      </c>
    </row>
    <row r="143" spans="1:7">
      <c r="A143" s="6" t="s">
        <v>171</v>
      </c>
      <c r="B143" s="15">
        <v>7.33</v>
      </c>
      <c r="C143" s="16">
        <v>7.14</v>
      </c>
      <c r="E143" s="6" t="s">
        <v>172</v>
      </c>
      <c r="F143" s="20">
        <v>16.100000000000001</v>
      </c>
      <c r="G143" s="16">
        <v>17.18</v>
      </c>
    </row>
    <row r="144" spans="1:7">
      <c r="A144" s="6" t="s">
        <v>173</v>
      </c>
      <c r="B144" s="15">
        <v>6.99</v>
      </c>
      <c r="C144" s="16">
        <v>6.81</v>
      </c>
      <c r="E144" s="6"/>
      <c r="F144" s="20"/>
      <c r="G144" s="16"/>
    </row>
    <row r="145" spans="1:7">
      <c r="A145" s="6" t="s">
        <v>174</v>
      </c>
      <c r="B145" s="15">
        <v>9.57</v>
      </c>
      <c r="C145" s="16">
        <v>9.33</v>
      </c>
      <c r="E145" s="17" t="s">
        <v>175</v>
      </c>
      <c r="F145" s="20"/>
      <c r="G145" s="16"/>
    </row>
    <row r="146" spans="1:7" ht="15.75" thickBot="1">
      <c r="A146" s="6" t="s">
        <v>176</v>
      </c>
      <c r="B146" s="15">
        <v>9.18</v>
      </c>
      <c r="C146" s="16">
        <v>8.9499999999999993</v>
      </c>
      <c r="E146" s="6" t="s">
        <v>177</v>
      </c>
      <c r="F146" s="20">
        <v>3.88</v>
      </c>
      <c r="G146" s="16">
        <v>4.1399999999999997</v>
      </c>
    </row>
    <row r="147" spans="1:7">
      <c r="A147" s="3" t="s">
        <v>178</v>
      </c>
      <c r="B147" s="4"/>
      <c r="C147" s="5"/>
      <c r="E147" s="6" t="s">
        <v>179</v>
      </c>
      <c r="F147" s="20">
        <v>4.0999999999999996</v>
      </c>
      <c r="G147" s="16">
        <v>4.37</v>
      </c>
    </row>
    <row r="148" spans="1:7">
      <c r="A148" s="6" t="s">
        <v>8</v>
      </c>
      <c r="B148" s="13">
        <v>-2130243.4</v>
      </c>
      <c r="C148" s="14">
        <v>-2130243.4</v>
      </c>
      <c r="E148" s="6" t="s">
        <v>180</v>
      </c>
      <c r="F148" s="20">
        <v>3.97</v>
      </c>
      <c r="G148" s="16">
        <v>4.24</v>
      </c>
    </row>
    <row r="149" spans="1:7">
      <c r="A149" s="6" t="s">
        <v>9</v>
      </c>
      <c r="B149" s="9">
        <f>B148/$B$232</f>
        <v>-1.7231676574649473E-3</v>
      </c>
      <c r="C149" s="10">
        <f>C148/$C$232</f>
        <v>-1.5891803748377799E-3</v>
      </c>
      <c r="E149" s="6"/>
      <c r="F149" s="20"/>
      <c r="G149" s="16"/>
    </row>
    <row r="150" spans="1:7">
      <c r="A150" s="6" t="s">
        <v>181</v>
      </c>
      <c r="B150" s="15">
        <v>-3.56</v>
      </c>
      <c r="C150" s="16">
        <v>-3.56</v>
      </c>
      <c r="E150" s="17" t="s">
        <v>182</v>
      </c>
      <c r="F150" s="20"/>
      <c r="G150" s="16"/>
    </row>
    <row r="151" spans="1:7">
      <c r="A151" s="6" t="s">
        <v>183</v>
      </c>
      <c r="B151" s="15">
        <v>-3.67</v>
      </c>
      <c r="C151" s="16">
        <v>-3.67</v>
      </c>
      <c r="E151" s="6" t="s">
        <v>184</v>
      </c>
      <c r="F151" s="20">
        <v>11.59</v>
      </c>
      <c r="G151" s="16">
        <v>12.36</v>
      </c>
    </row>
    <row r="152" spans="1:7">
      <c r="A152" s="6" t="s">
        <v>185</v>
      </c>
      <c r="B152" s="15">
        <v>-3.56</v>
      </c>
      <c r="C152" s="16">
        <v>-3.56</v>
      </c>
      <c r="E152" s="6" t="s">
        <v>186</v>
      </c>
      <c r="F152" s="20">
        <v>13.84</v>
      </c>
      <c r="G152" s="16">
        <v>14.76</v>
      </c>
    </row>
    <row r="153" spans="1:7" ht="15.75" thickBot="1">
      <c r="A153" s="6" t="s">
        <v>187</v>
      </c>
      <c r="B153" s="15">
        <v>-3.67</v>
      </c>
      <c r="C153" s="16">
        <v>-3.67</v>
      </c>
      <c r="E153" s="27"/>
      <c r="F153" s="38"/>
      <c r="G153" s="39"/>
    </row>
    <row r="154" spans="1:7">
      <c r="A154" s="6" t="s">
        <v>188</v>
      </c>
      <c r="B154" s="15">
        <v>-5.9</v>
      </c>
      <c r="C154" s="16">
        <v>-5.9</v>
      </c>
    </row>
    <row r="155" spans="1:7">
      <c r="A155" s="6" t="s">
        <v>189</v>
      </c>
      <c r="B155" s="15">
        <v>-6</v>
      </c>
      <c r="C155" s="16">
        <v>-6</v>
      </c>
    </row>
    <row r="156" spans="1:7">
      <c r="A156" s="6" t="s">
        <v>190</v>
      </c>
      <c r="B156" s="15">
        <v>-5.9</v>
      </c>
      <c r="C156" s="16">
        <v>-5.9</v>
      </c>
    </row>
    <row r="157" spans="1:7">
      <c r="A157" s="6" t="s">
        <v>191</v>
      </c>
      <c r="B157" s="15">
        <v>-6</v>
      </c>
      <c r="C157" s="16">
        <v>-6</v>
      </c>
    </row>
    <row r="158" spans="1:7" ht="15.75" thickBot="1">
      <c r="A158" s="6" t="s">
        <v>192</v>
      </c>
      <c r="B158" s="15">
        <v>16</v>
      </c>
      <c r="C158" s="16">
        <v>16</v>
      </c>
    </row>
    <row r="159" spans="1:7">
      <c r="A159" s="3" t="s">
        <v>193</v>
      </c>
      <c r="B159" s="4"/>
      <c r="C159" s="5"/>
    </row>
    <row r="160" spans="1:7">
      <c r="A160" s="6" t="s">
        <v>6</v>
      </c>
      <c r="B160" s="7">
        <v>4692244.4510312499</v>
      </c>
      <c r="C160" s="8">
        <v>4692244.4510312499</v>
      </c>
    </row>
    <row r="161" spans="1:3">
      <c r="A161" s="6" t="s">
        <v>7</v>
      </c>
      <c r="B161" s="9">
        <f>B160/$B$231</f>
        <v>4.2181652427458933E-4</v>
      </c>
      <c r="C161" s="10">
        <f>C160/$C$231</f>
        <v>4.2181652427458933E-4</v>
      </c>
    </row>
    <row r="162" spans="1:3">
      <c r="A162" s="6" t="s">
        <v>8</v>
      </c>
      <c r="B162" s="13">
        <v>372288.3</v>
      </c>
      <c r="C162" s="14">
        <v>396828.74</v>
      </c>
    </row>
    <row r="163" spans="1:3">
      <c r="A163" s="6" t="s">
        <v>9</v>
      </c>
      <c r="B163" s="9">
        <f>B162/$B$232</f>
        <v>3.0114641257079244E-4</v>
      </c>
      <c r="C163" s="10">
        <f>C162/$C$232</f>
        <v>2.9603774187475664E-4</v>
      </c>
    </row>
    <row r="164" spans="1:3">
      <c r="A164" s="6" t="s">
        <v>10</v>
      </c>
      <c r="B164" s="15">
        <v>0</v>
      </c>
      <c r="C164" s="16">
        <v>0</v>
      </c>
    </row>
    <row r="165" spans="1:3" ht="15.75" thickBot="1">
      <c r="A165" s="6" t="s">
        <v>11</v>
      </c>
      <c r="B165" s="22">
        <v>7.886E-2</v>
      </c>
      <c r="C165" s="23">
        <v>8.4089999999999998E-2</v>
      </c>
    </row>
    <row r="166" spans="1:3">
      <c r="A166" s="3" t="s">
        <v>194</v>
      </c>
      <c r="B166" s="4"/>
      <c r="C166" s="5"/>
    </row>
    <row r="167" spans="1:3">
      <c r="A167" s="6" t="s">
        <v>6</v>
      </c>
      <c r="B167" s="7">
        <v>3174111</v>
      </c>
      <c r="C167" s="8">
        <v>3174111</v>
      </c>
    </row>
    <row r="168" spans="1:3">
      <c r="A168" s="6" t="s">
        <v>7</v>
      </c>
      <c r="B168" s="9">
        <f>B167/$B$231</f>
        <v>2.8534158517412334E-4</v>
      </c>
      <c r="C168" s="10">
        <f>C167/$C$231</f>
        <v>2.8534158517412334E-4</v>
      </c>
    </row>
    <row r="169" spans="1:3">
      <c r="A169" s="6" t="s">
        <v>8</v>
      </c>
      <c r="B169" s="13">
        <v>366319.81</v>
      </c>
      <c r="C169" s="14">
        <v>393886.67</v>
      </c>
    </row>
    <row r="170" spans="1:3">
      <c r="A170" s="6" t="s">
        <v>9</v>
      </c>
      <c r="B170" s="9">
        <f>B169/$B$232</f>
        <v>2.9631846242579823E-4</v>
      </c>
      <c r="C170" s="10">
        <f>C169/$C$232</f>
        <v>2.9384293169231504E-4</v>
      </c>
    </row>
    <row r="171" spans="1:3">
      <c r="A171" s="6" t="s">
        <v>10</v>
      </c>
      <c r="B171" s="15">
        <v>0.13</v>
      </c>
      <c r="C171" s="16">
        <v>0.14000000000000001</v>
      </c>
    </row>
    <row r="172" spans="1:3" ht="15.75" thickBot="1">
      <c r="A172" s="6" t="s">
        <v>11</v>
      </c>
      <c r="B172" s="22">
        <v>9.2469999999999997E-2</v>
      </c>
      <c r="C172" s="23">
        <v>9.9430000000000004E-2</v>
      </c>
    </row>
    <row r="173" spans="1:3">
      <c r="A173" s="3" t="s">
        <v>195</v>
      </c>
      <c r="B173" s="4"/>
      <c r="C173" s="5"/>
    </row>
    <row r="174" spans="1:3">
      <c r="A174" s="6" t="s">
        <v>6</v>
      </c>
      <c r="B174" s="7">
        <v>49528.995772446418</v>
      </c>
      <c r="C174" s="8">
        <v>49528.995772446418</v>
      </c>
    </row>
    <row r="175" spans="1:3">
      <c r="A175" s="6" t="s">
        <v>7</v>
      </c>
      <c r="B175" s="9">
        <f>B174/$B$231</f>
        <v>4.4524851732634159E-6</v>
      </c>
      <c r="C175" s="10">
        <f>C174/$C$231</f>
        <v>4.4524851732634159E-6</v>
      </c>
    </row>
    <row r="176" spans="1:3">
      <c r="A176" s="6" t="s">
        <v>8</v>
      </c>
      <c r="B176" s="13">
        <v>14804.62</v>
      </c>
      <c r="C176" s="14">
        <v>14815.14</v>
      </c>
    </row>
    <row r="177" spans="1:3">
      <c r="A177" s="6" t="s">
        <v>9</v>
      </c>
      <c r="B177" s="9">
        <f>B176/$B$232</f>
        <v>1.1975552824179017E-5</v>
      </c>
      <c r="C177" s="10">
        <f>C176/$C$232</f>
        <v>1.1052225176932453E-5</v>
      </c>
    </row>
    <row r="178" spans="1:3">
      <c r="A178" s="6" t="s">
        <v>88</v>
      </c>
      <c r="B178" s="15">
        <v>2.96</v>
      </c>
      <c r="C178" s="16">
        <v>3.01</v>
      </c>
    </row>
    <row r="179" spans="1:3">
      <c r="A179" s="6" t="s">
        <v>11</v>
      </c>
      <c r="B179" s="22">
        <v>3.4700000000000002E-2</v>
      </c>
      <c r="C179" s="23">
        <v>3.891E-2</v>
      </c>
    </row>
    <row r="180" spans="1:3">
      <c r="A180" s="6" t="s">
        <v>196</v>
      </c>
      <c r="B180" s="15">
        <v>26.16</v>
      </c>
      <c r="C180" s="16">
        <v>25.66</v>
      </c>
    </row>
    <row r="181" spans="1:3">
      <c r="A181" s="6" t="s">
        <v>24</v>
      </c>
      <c r="B181" s="15">
        <v>3.38</v>
      </c>
      <c r="C181" s="16">
        <v>3.32</v>
      </c>
    </row>
    <row r="182" spans="1:3" ht="15.75" thickBot="1">
      <c r="A182" s="6" t="s">
        <v>100</v>
      </c>
      <c r="B182" s="15">
        <v>1.9</v>
      </c>
      <c r="C182" s="16">
        <v>3.74</v>
      </c>
    </row>
    <row r="183" spans="1:3">
      <c r="A183" s="3" t="s">
        <v>197</v>
      </c>
      <c r="B183" s="4"/>
      <c r="C183" s="5"/>
    </row>
    <row r="184" spans="1:3">
      <c r="A184" s="6" t="s">
        <v>6</v>
      </c>
      <c r="B184" s="7">
        <v>0</v>
      </c>
      <c r="C184" s="8">
        <v>0</v>
      </c>
    </row>
    <row r="185" spans="1:3">
      <c r="A185" s="6" t="s">
        <v>7</v>
      </c>
      <c r="B185" s="9">
        <f>B184/$B$231</f>
        <v>0</v>
      </c>
      <c r="C185" s="10">
        <f>C184/$C$231</f>
        <v>0</v>
      </c>
    </row>
    <row r="186" spans="1:3">
      <c r="A186" s="6" t="s">
        <v>8</v>
      </c>
      <c r="B186" s="13">
        <v>0</v>
      </c>
      <c r="C186" s="14">
        <v>0</v>
      </c>
    </row>
    <row r="187" spans="1:3">
      <c r="A187" s="6" t="s">
        <v>9</v>
      </c>
      <c r="B187" s="9">
        <f>B186/$B$232</f>
        <v>0</v>
      </c>
      <c r="C187" s="10">
        <f>C186/$C$232</f>
        <v>0</v>
      </c>
    </row>
    <row r="188" spans="1:3">
      <c r="A188" s="6" t="s">
        <v>88</v>
      </c>
      <c r="B188" s="15">
        <v>7.89</v>
      </c>
      <c r="C188" s="16">
        <v>8.3800000000000008</v>
      </c>
    </row>
    <row r="189" spans="1:3">
      <c r="A189" s="6" t="s">
        <v>11</v>
      </c>
      <c r="B189" s="22">
        <v>3.1739999999999997E-2</v>
      </c>
      <c r="C189" s="23">
        <v>3.807E-2</v>
      </c>
    </row>
    <row r="190" spans="1:3">
      <c r="A190" s="6" t="s">
        <v>196</v>
      </c>
      <c r="B190" s="15">
        <v>17.670000000000002</v>
      </c>
      <c r="C190" s="16">
        <v>17.329999999999998</v>
      </c>
    </row>
    <row r="191" spans="1:3">
      <c r="A191" s="6" t="s">
        <v>24</v>
      </c>
      <c r="B191" s="15">
        <v>2.21</v>
      </c>
      <c r="C191" s="16">
        <v>2.17</v>
      </c>
    </row>
    <row r="192" spans="1:3" ht="15.75" thickBot="1">
      <c r="A192" s="27" t="s">
        <v>100</v>
      </c>
      <c r="B192" s="40">
        <v>1.28</v>
      </c>
      <c r="C192" s="31">
        <v>2.92</v>
      </c>
    </row>
    <row r="193" spans="1:3">
      <c r="A193" s="3" t="s">
        <v>198</v>
      </c>
      <c r="B193" s="4"/>
      <c r="C193" s="5"/>
    </row>
    <row r="194" spans="1:3">
      <c r="A194" s="6" t="s">
        <v>6</v>
      </c>
      <c r="B194" s="7">
        <v>131934.15663146958</v>
      </c>
      <c r="C194" s="8">
        <v>131934.15663146958</v>
      </c>
    </row>
    <row r="195" spans="1:3">
      <c r="A195" s="6" t="s">
        <v>7</v>
      </c>
      <c r="B195" s="9">
        <f>B194/$B$231</f>
        <v>1.1860423719219211E-5</v>
      </c>
      <c r="C195" s="10">
        <f>C194/$C$231</f>
        <v>1.1860423719219211E-5</v>
      </c>
    </row>
    <row r="196" spans="1:3">
      <c r="A196" s="6" t="s">
        <v>8</v>
      </c>
      <c r="B196" s="13">
        <v>25520</v>
      </c>
      <c r="C196" s="14">
        <v>32983.54</v>
      </c>
    </row>
    <row r="197" spans="1:3">
      <c r="A197" s="6" t="s">
        <v>9</v>
      </c>
      <c r="B197" s="9">
        <f>B196/$B$232</f>
        <v>2.0643292976992891E-5</v>
      </c>
      <c r="C197" s="10">
        <f>C196/$C$232</f>
        <v>2.4606011904872895E-5</v>
      </c>
    </row>
    <row r="198" spans="1:3">
      <c r="A198" s="6" t="s">
        <v>199</v>
      </c>
      <c r="B198" s="15">
        <v>0.75</v>
      </c>
      <c r="C198" s="16"/>
    </row>
    <row r="199" spans="1:3">
      <c r="A199" s="6" t="s">
        <v>200</v>
      </c>
      <c r="B199" s="15">
        <v>1</v>
      </c>
      <c r="C199" s="16"/>
    </row>
    <row r="200" spans="1:3" ht="15.75" thickBot="1">
      <c r="A200" s="27" t="s">
        <v>11</v>
      </c>
      <c r="B200" s="40"/>
      <c r="C200" s="31">
        <v>0.25</v>
      </c>
    </row>
    <row r="201" spans="1:3">
      <c r="A201" s="3" t="s">
        <v>201</v>
      </c>
      <c r="B201" s="4"/>
      <c r="C201" s="5"/>
    </row>
    <row r="202" spans="1:3">
      <c r="A202" s="6" t="s">
        <v>6</v>
      </c>
      <c r="B202" s="7">
        <v>122083.11111111109</v>
      </c>
      <c r="C202" s="8">
        <v>122083.11111111109</v>
      </c>
    </row>
    <row r="203" spans="1:3">
      <c r="A203" s="6" t="s">
        <v>7</v>
      </c>
      <c r="B203" s="9">
        <f>B202/$B$231</f>
        <v>1.0974848846632355E-5</v>
      </c>
      <c r="C203" s="10">
        <f>C202/$C$231</f>
        <v>1.0974848846632355E-5</v>
      </c>
    </row>
    <row r="204" spans="1:3">
      <c r="A204" s="6" t="s">
        <v>8</v>
      </c>
      <c r="B204" s="13">
        <v>30521</v>
      </c>
      <c r="C204" s="14">
        <v>30520.78</v>
      </c>
    </row>
    <row r="205" spans="1:3">
      <c r="A205" s="6" t="s">
        <v>9</v>
      </c>
      <c r="B205" s="9">
        <f>B204/$B$232</f>
        <v>2.4688634206536051E-5</v>
      </c>
      <c r="C205" s="10">
        <f>C204/$C$232</f>
        <v>2.2768771212126004E-5</v>
      </c>
    </row>
    <row r="206" spans="1:3" ht="15.75" thickBot="1">
      <c r="A206" s="6" t="s">
        <v>11</v>
      </c>
      <c r="B206" s="15">
        <v>0.25</v>
      </c>
      <c r="C206" s="16">
        <v>0.25</v>
      </c>
    </row>
    <row r="207" spans="1:3">
      <c r="A207" s="3" t="s">
        <v>202</v>
      </c>
      <c r="B207" s="4"/>
      <c r="C207" s="5"/>
    </row>
    <row r="208" spans="1:3">
      <c r="A208" s="6" t="s">
        <v>6</v>
      </c>
      <c r="B208" s="7">
        <v>10008</v>
      </c>
      <c r="C208" s="8">
        <v>10008</v>
      </c>
    </row>
    <row r="209" spans="1:3">
      <c r="A209" s="6" t="s">
        <v>7</v>
      </c>
      <c r="B209" s="9">
        <f>B208/$B$231</f>
        <v>8.9968453668527238E-7</v>
      </c>
      <c r="C209" s="10">
        <f>C208/$C$231</f>
        <v>8.9968453668527238E-7</v>
      </c>
    </row>
    <row r="210" spans="1:3">
      <c r="A210" s="6" t="s">
        <v>8</v>
      </c>
      <c r="B210" s="13">
        <v>1937.35</v>
      </c>
      <c r="C210" s="14">
        <v>1849.75</v>
      </c>
    </row>
    <row r="211" spans="1:3">
      <c r="A211" s="6" t="s">
        <v>9</v>
      </c>
      <c r="B211" s="9">
        <f>B210/$B$232</f>
        <v>1.5671349392232436E-6</v>
      </c>
      <c r="C211" s="10">
        <f>C210/$C$232</f>
        <v>1.3799298232099598E-6</v>
      </c>
    </row>
    <row r="212" spans="1:3">
      <c r="A212" s="6" t="s">
        <v>203</v>
      </c>
      <c r="B212" s="15">
        <v>133.36000000000001</v>
      </c>
      <c r="C212" s="16">
        <v>190.97</v>
      </c>
    </row>
    <row r="213" spans="1:3">
      <c r="A213" s="6" t="s">
        <v>204</v>
      </c>
      <c r="B213" s="15"/>
      <c r="C213" s="16">
        <v>159.15</v>
      </c>
    </row>
    <row r="214" spans="1:3">
      <c r="A214" s="6" t="s">
        <v>205</v>
      </c>
      <c r="B214" s="15">
        <v>195.48</v>
      </c>
      <c r="C214" s="16">
        <v>328.17</v>
      </c>
    </row>
    <row r="215" spans="1:3">
      <c r="A215" s="6" t="s">
        <v>206</v>
      </c>
      <c r="B215" s="15"/>
      <c r="C215" s="16">
        <v>248.16</v>
      </c>
    </row>
    <row r="216" spans="1:3" ht="15.75" thickBot="1">
      <c r="A216" s="6" t="s">
        <v>207</v>
      </c>
      <c r="B216" s="15">
        <v>80.400000000000006</v>
      </c>
      <c r="C216" s="16">
        <v>76.75</v>
      </c>
    </row>
    <row r="217" spans="1:3">
      <c r="A217" s="3" t="s">
        <v>208</v>
      </c>
      <c r="B217" s="4"/>
      <c r="C217" s="5"/>
    </row>
    <row r="218" spans="1:3">
      <c r="A218" s="6" t="s">
        <v>6</v>
      </c>
      <c r="B218" s="7">
        <v>64467999.880730301</v>
      </c>
      <c r="C218" s="8">
        <v>64467999.880730301</v>
      </c>
    </row>
    <row r="219" spans="1:3">
      <c r="A219" s="6" t="s">
        <v>7</v>
      </c>
      <c r="B219" s="9">
        <f>B218/$B$231</f>
        <v>5.7954499004517421E-3</v>
      </c>
      <c r="C219" s="10">
        <f>C218/$C$231</f>
        <v>5.7954499004517421E-3</v>
      </c>
    </row>
    <row r="220" spans="1:3">
      <c r="A220" s="6" t="s">
        <v>8</v>
      </c>
      <c r="B220" s="13">
        <v>4503249.7699999996</v>
      </c>
      <c r="C220" s="14">
        <v>4916493.25</v>
      </c>
    </row>
    <row r="221" spans="1:3">
      <c r="A221" s="6" t="s">
        <v>9</v>
      </c>
      <c r="B221" s="9">
        <f>B220/$B$232</f>
        <v>3.6427078507322041E-3</v>
      </c>
      <c r="C221" s="10">
        <f>C220/$C$232</f>
        <v>3.6677473503367811E-3</v>
      </c>
    </row>
    <row r="222" spans="1:3">
      <c r="A222" s="6" t="s">
        <v>88</v>
      </c>
      <c r="B222" s="41">
        <v>0</v>
      </c>
      <c r="C222" s="12">
        <v>0</v>
      </c>
    </row>
    <row r="223" spans="1:3">
      <c r="A223" s="6" t="s">
        <v>11</v>
      </c>
      <c r="B223" s="22">
        <v>3.6600000000000001E-2</v>
      </c>
      <c r="C223" s="23">
        <v>3.8739999999999997E-2</v>
      </c>
    </row>
    <row r="224" spans="1:3" ht="15.75" thickBot="1">
      <c r="A224" s="27" t="s">
        <v>154</v>
      </c>
      <c r="B224" s="40">
        <v>18.2</v>
      </c>
      <c r="C224" s="31">
        <v>20.59</v>
      </c>
    </row>
    <row r="225" spans="1:5">
      <c r="A225" s="42" t="s">
        <v>209</v>
      </c>
    </row>
    <row r="226" spans="1:5">
      <c r="A226" s="42" t="s">
        <v>210</v>
      </c>
      <c r="B226" s="43"/>
      <c r="C226" s="43"/>
    </row>
    <row r="227" spans="1:5">
      <c r="A227" s="44"/>
      <c r="B227" s="43"/>
      <c r="C227" s="43"/>
    </row>
    <row r="228" spans="1:5">
      <c r="A228" s="45" t="s">
        <v>211</v>
      </c>
      <c r="B228" s="46">
        <f>B10+B17+B34+B43+B67+B80+B93+B104+B115+B125+B133+B160+B167+B174+B184+B194+B202+B208+B218+F10+B26+B56</f>
        <v>11123899091.554296</v>
      </c>
      <c r="C228" s="47">
        <f>C10+C17+C34+C43+C67+C80+C93+C104+C115+C125+C133+C160+C167+C174+C184+C194+C202+C208+C218+G10+C26+C56</f>
        <v>11123899091.554296</v>
      </c>
    </row>
    <row r="229" spans="1:5">
      <c r="A229" s="48" t="s">
        <v>212</v>
      </c>
      <c r="B229" s="49">
        <f>F12+B12+B19+B36+B45+B69+B82+B95+B106+B117+B127+B135+B148+B162+B169+B176+B186+B196+B204+B210+B220+B28+B58</f>
        <v>1236236874.8999996</v>
      </c>
      <c r="C229" s="50">
        <f>G12+C12+C19+C36+C45+C69+C82+C95+C106+C117+C127+C135+C148+C162+C169+C176+C186+C196+C204+C210+C220+C28+C58</f>
        <v>1340466717.02</v>
      </c>
    </row>
    <row r="230" spans="1:5">
      <c r="A230" s="48"/>
      <c r="B230" s="51"/>
      <c r="C230" s="52"/>
    </row>
    <row r="231" spans="1:5">
      <c r="A231" s="48" t="s">
        <v>213</v>
      </c>
      <c r="B231" s="53">
        <v>11123899091.200006</v>
      </c>
      <c r="C231" s="54">
        <v>11123899091.200006</v>
      </c>
    </row>
    <row r="232" spans="1:5">
      <c r="A232" s="48" t="s">
        <v>214</v>
      </c>
      <c r="B232" s="55">
        <v>1236236875.0199997</v>
      </c>
      <c r="C232" s="56">
        <v>1340466717.13867</v>
      </c>
      <c r="E232" s="57"/>
    </row>
    <row r="233" spans="1:5">
      <c r="A233" s="48"/>
      <c r="B233" s="51"/>
      <c r="C233" s="52"/>
    </row>
    <row r="234" spans="1:5">
      <c r="A234" s="48"/>
      <c r="B234" s="58">
        <f t="shared" ref="B234:C234" si="0">B228-B231</f>
        <v>0.35429000854492188</v>
      </c>
      <c r="C234" s="59">
        <f t="shared" si="0"/>
        <v>0.35429000854492188</v>
      </c>
    </row>
    <row r="235" spans="1:5">
      <c r="A235" s="60"/>
      <c r="B235" s="61">
        <f>B229-B232</f>
        <v>-0.12000012397766113</v>
      </c>
      <c r="C235" s="62">
        <f>C229-C232</f>
        <v>-0.11866998672485352</v>
      </c>
    </row>
  </sheetData>
  <autoFilter ref="A3:G226" xr:uid="{DAE63B01-FB04-4F45-AB0F-072832944AD9}"/>
  <mergeCells count="6">
    <mergeCell ref="F3:F8"/>
    <mergeCell ref="G3:G8"/>
    <mergeCell ref="A3:A8"/>
    <mergeCell ref="B3:B8"/>
    <mergeCell ref="C3:C8"/>
    <mergeCell ref="E3:E8"/>
  </mergeCells>
  <pageMargins left="0.7" right="0.7" top="1" bottom="0.75" header="0.3" footer="0.3"/>
  <pageSetup scale="54" fitToWidth="4" fitToHeight="4" orientation="portrait" horizontalDpi="1200" verticalDpi="1200" r:id="rId1"/>
  <headerFooter scaleWithDoc="0">
    <oddHeader>&amp;R&amp;"Times New Roman,Bold"&amp;12Case No. 2025-00114
Attachment to Response to PSC-4 Question No. 31
Page &amp;P of 5
Fackler/Lyons</oddHeader>
  </headerFooter>
  <rowBreaks count="3" manualBreakCount="3">
    <brk id="65" max="16383" man="1"/>
    <brk id="131" max="16383" man="1"/>
    <brk id="19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9AC61-4235-4202-94EF-19475706FE8D}">
  <sheetPr>
    <pageSetUpPr fitToPage="1"/>
  </sheetPr>
  <dimension ref="A2:Q28"/>
  <sheetViews>
    <sheetView workbookViewId="0"/>
  </sheetViews>
  <sheetFormatPr defaultRowHeight="14.25"/>
  <cols>
    <col min="1" max="1" width="26.625" bestFit="1" customWidth="1"/>
    <col min="2" max="2" width="14.625" bestFit="1" customWidth="1"/>
    <col min="3" max="3" width="13.625" bestFit="1" customWidth="1"/>
    <col min="4" max="4" width="14.375" bestFit="1" customWidth="1"/>
    <col min="5" max="5" width="13.625" bestFit="1" customWidth="1"/>
    <col min="6" max="6" width="13.125" bestFit="1" customWidth="1"/>
    <col min="7" max="9" width="13.625" bestFit="1" customWidth="1"/>
    <col min="10" max="10" width="11" bestFit="1" customWidth="1"/>
    <col min="11" max="11" width="12" bestFit="1" customWidth="1"/>
    <col min="12" max="12" width="13.875" bestFit="1" customWidth="1"/>
    <col min="13" max="13" width="12.375" bestFit="1" customWidth="1"/>
    <col min="14" max="14" width="13.625" bestFit="1" customWidth="1"/>
    <col min="15" max="15" width="15.125" bestFit="1" customWidth="1"/>
    <col min="16" max="16" width="10.875" bestFit="1" customWidth="1"/>
    <col min="17" max="17" width="13.625" bestFit="1" customWidth="1"/>
  </cols>
  <sheetData>
    <row r="2" spans="1:17" ht="15">
      <c r="A2" s="63" t="s">
        <v>215</v>
      </c>
      <c r="B2" s="64"/>
      <c r="C2" s="64"/>
      <c r="D2" s="64"/>
      <c r="E2" s="64"/>
      <c r="F2" s="64"/>
      <c r="G2" s="64"/>
      <c r="H2" s="64"/>
      <c r="I2" s="64" t="s">
        <v>216</v>
      </c>
      <c r="J2" s="64" t="s">
        <v>217</v>
      </c>
      <c r="K2" s="64" t="s">
        <v>218</v>
      </c>
      <c r="L2" s="64"/>
      <c r="M2" s="64"/>
      <c r="N2" s="64" t="s">
        <v>219</v>
      </c>
      <c r="O2" s="64" t="s">
        <v>220</v>
      </c>
      <c r="P2" s="64"/>
      <c r="Q2" s="65"/>
    </row>
    <row r="3" spans="1:17" ht="15">
      <c r="A3" s="66" t="s">
        <v>250</v>
      </c>
      <c r="B3" s="67" t="s">
        <v>221</v>
      </c>
      <c r="C3" s="67" t="s">
        <v>222</v>
      </c>
      <c r="D3" s="67" t="s">
        <v>223</v>
      </c>
      <c r="E3" s="67" t="s">
        <v>224</v>
      </c>
      <c r="F3" s="67" t="s">
        <v>224</v>
      </c>
      <c r="G3" s="67" t="s">
        <v>225</v>
      </c>
      <c r="H3" s="67" t="s">
        <v>225</v>
      </c>
      <c r="I3" s="67" t="s">
        <v>226</v>
      </c>
      <c r="J3" s="67" t="s">
        <v>227</v>
      </c>
      <c r="K3" s="67" t="s">
        <v>226</v>
      </c>
      <c r="L3" s="67" t="s">
        <v>228</v>
      </c>
      <c r="M3" s="67" t="s">
        <v>229</v>
      </c>
      <c r="N3" s="67" t="s">
        <v>230</v>
      </c>
      <c r="O3" s="67" t="s">
        <v>231</v>
      </c>
      <c r="P3" s="67" t="s">
        <v>232</v>
      </c>
      <c r="Q3" s="68" t="s">
        <v>233</v>
      </c>
    </row>
    <row r="4" spans="1:17" ht="15">
      <c r="A4" s="66"/>
      <c r="B4" s="67" t="s">
        <v>234</v>
      </c>
      <c r="C4" s="67" t="s">
        <v>235</v>
      </c>
      <c r="D4" s="67" t="s">
        <v>236</v>
      </c>
      <c r="E4" s="67" t="s">
        <v>237</v>
      </c>
      <c r="F4" s="67" t="s">
        <v>238</v>
      </c>
      <c r="G4" s="67" t="s">
        <v>239</v>
      </c>
      <c r="H4" s="67" t="s">
        <v>240</v>
      </c>
      <c r="I4" s="67" t="s">
        <v>241</v>
      </c>
      <c r="J4" s="67" t="s">
        <v>242</v>
      </c>
      <c r="K4" s="67" t="s">
        <v>243</v>
      </c>
      <c r="L4" s="67" t="s">
        <v>244</v>
      </c>
      <c r="M4" s="67" t="s">
        <v>245</v>
      </c>
      <c r="N4" s="67" t="s">
        <v>246</v>
      </c>
      <c r="O4" s="67" t="s">
        <v>247</v>
      </c>
      <c r="P4" s="67" t="s">
        <v>248</v>
      </c>
      <c r="Q4" s="68" t="s">
        <v>249</v>
      </c>
    </row>
    <row r="5" spans="1:17" ht="1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ht="15">
      <c r="A6" s="70" t="s">
        <v>251</v>
      </c>
      <c r="B6" s="71">
        <v>1324471761.5214632</v>
      </c>
      <c r="C6" s="72">
        <v>642239333.31586838</v>
      </c>
      <c r="D6" s="72">
        <v>157172964.12514055</v>
      </c>
      <c r="E6" s="72">
        <v>137568950.01326823</v>
      </c>
      <c r="F6" s="72">
        <v>5689670.7735297689</v>
      </c>
      <c r="G6" s="72">
        <v>126453050.66295165</v>
      </c>
      <c r="H6" s="72">
        <v>152093814.63230324</v>
      </c>
      <c r="I6" s="72">
        <v>69240110.953434229</v>
      </c>
      <c r="J6" s="72">
        <v>5097930.8924298314</v>
      </c>
      <c r="K6" s="72">
        <v>28148271.540859107</v>
      </c>
      <c r="L6" s="72">
        <v>330003.40352268826</v>
      </c>
      <c r="M6" s="72">
        <v>357620.8661523214</v>
      </c>
      <c r="N6" s="72">
        <v>14694.121096035116</v>
      </c>
      <c r="O6" s="72">
        <v>65346.22090702963</v>
      </c>
      <c r="P6" s="72">
        <v>0</v>
      </c>
      <c r="Q6" s="72">
        <v>0</v>
      </c>
    </row>
    <row r="7" spans="1:17" ht="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5">
      <c r="A8" s="70" t="s">
        <v>252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5">
      <c r="A9" s="2" t="s">
        <v>253</v>
      </c>
      <c r="B9" s="71">
        <v>705704186.47145951</v>
      </c>
      <c r="C9" s="72">
        <v>343304026.0935688</v>
      </c>
      <c r="D9" s="72">
        <v>86995986.446714014</v>
      </c>
      <c r="E9" s="72">
        <v>85257455.476134598</v>
      </c>
      <c r="F9" s="72">
        <v>3243168.0385932014</v>
      </c>
      <c r="G9" s="72">
        <v>73273610.838888898</v>
      </c>
      <c r="H9" s="72">
        <v>78842680.075962067</v>
      </c>
      <c r="I9" s="72">
        <v>29252522.321714956</v>
      </c>
      <c r="J9" s="72">
        <v>2642798.5781070106</v>
      </c>
      <c r="K9" s="72">
        <v>2214531.2498855805</v>
      </c>
      <c r="L9" s="72">
        <v>128914.62009504106</v>
      </c>
      <c r="M9" s="72">
        <v>118085.29177137285</v>
      </c>
      <c r="N9" s="72">
        <v>6842.2069449667015</v>
      </c>
      <c r="O9" s="72">
        <v>16969.930411151512</v>
      </c>
      <c r="P9" s="72">
        <v>400112.70189922367</v>
      </c>
      <c r="Q9" s="72">
        <v>6482.6007686647617</v>
      </c>
    </row>
    <row r="10" spans="1:17" ht="15">
      <c r="A10" s="2" t="s">
        <v>254</v>
      </c>
      <c r="B10" s="71">
        <v>189286444.77878547</v>
      </c>
      <c r="C10" s="72">
        <v>139868850.11454767</v>
      </c>
      <c r="D10" s="72">
        <v>22491425.564543903</v>
      </c>
      <c r="E10" s="72">
        <v>2230368.7053807843</v>
      </c>
      <c r="F10" s="72">
        <v>131438.79408531723</v>
      </c>
      <c r="G10" s="72">
        <v>980918.61201538215</v>
      </c>
      <c r="H10" s="72">
        <v>590923.74493153894</v>
      </c>
      <c r="I10" s="72">
        <v>254207.00046622579</v>
      </c>
      <c r="J10" s="72">
        <v>37611.774851344991</v>
      </c>
      <c r="K10" s="72">
        <v>22298902.215693004</v>
      </c>
      <c r="L10" s="72">
        <v>18355.22353360962</v>
      </c>
      <c r="M10" s="72">
        <v>118118.17092048198</v>
      </c>
      <c r="N10" s="72">
        <v>934.51974891072553</v>
      </c>
      <c r="O10" s="72">
        <v>259390.33806726636</v>
      </c>
      <c r="P10" s="72">
        <v>0</v>
      </c>
      <c r="Q10" s="72">
        <v>5000</v>
      </c>
    </row>
    <row r="11" spans="1:17" ht="15">
      <c r="A11" s="2" t="s">
        <v>255</v>
      </c>
      <c r="B11" s="71">
        <v>428568810.43007904</v>
      </c>
      <c r="C11" s="72">
        <v>159534693.03954974</v>
      </c>
      <c r="D11" s="72">
        <v>45811393.980267555</v>
      </c>
      <c r="E11" s="72">
        <v>48809711.337078154</v>
      </c>
      <c r="F11" s="72">
        <v>2239798.2056213459</v>
      </c>
      <c r="G11" s="72">
        <v>52341490.728392459</v>
      </c>
      <c r="H11" s="72">
        <v>74471876.544682845</v>
      </c>
      <c r="I11" s="72">
        <v>39160208.746035539</v>
      </c>
      <c r="J11" s="72">
        <v>2497489.5352666322</v>
      </c>
      <c r="K11" s="72">
        <v>3384412.3664602749</v>
      </c>
      <c r="L11" s="72">
        <v>182438.39731134652</v>
      </c>
      <c r="M11" s="72">
        <v>123216.20518838748</v>
      </c>
      <c r="N11" s="72">
        <v>1935.4164224028266</v>
      </c>
      <c r="O11" s="72">
        <v>10145.927802410955</v>
      </c>
      <c r="P11" s="72">
        <v>0</v>
      </c>
      <c r="Q11" s="72">
        <v>0</v>
      </c>
    </row>
    <row r="12" spans="1:17" ht="15">
      <c r="A12" s="2" t="s">
        <v>221</v>
      </c>
      <c r="B12" s="73">
        <f>SUM(B9:B11)</f>
        <v>1323559441.6803241</v>
      </c>
      <c r="C12" s="73">
        <f t="shared" ref="C12:Q12" si="0">SUM(C9:C11)</f>
        <v>642707569.24766624</v>
      </c>
      <c r="D12" s="73">
        <f t="shared" si="0"/>
        <v>155298805.99152547</v>
      </c>
      <c r="E12" s="73">
        <f t="shared" si="0"/>
        <v>136297535.51859355</v>
      </c>
      <c r="F12" s="73">
        <f t="shared" si="0"/>
        <v>5614405.0382998642</v>
      </c>
      <c r="G12" s="73">
        <f t="shared" si="0"/>
        <v>126596020.17929673</v>
      </c>
      <c r="H12" s="73">
        <f t="shared" si="0"/>
        <v>153905480.36557645</v>
      </c>
      <c r="I12" s="73">
        <f t="shared" si="0"/>
        <v>68666938.068216726</v>
      </c>
      <c r="J12" s="73">
        <f t="shared" si="0"/>
        <v>5177899.8882249873</v>
      </c>
      <c r="K12" s="73">
        <f t="shared" si="0"/>
        <v>27897845.832038861</v>
      </c>
      <c r="L12" s="73">
        <f t="shared" si="0"/>
        <v>329708.24093999719</v>
      </c>
      <c r="M12" s="73">
        <f t="shared" si="0"/>
        <v>359419.66788024234</v>
      </c>
      <c r="N12" s="73">
        <f t="shared" si="0"/>
        <v>9712.1431162802546</v>
      </c>
      <c r="O12" s="73">
        <f t="shared" si="0"/>
        <v>286506.19628082885</v>
      </c>
      <c r="P12" s="73">
        <f t="shared" si="0"/>
        <v>400112.70189922367</v>
      </c>
      <c r="Q12" s="73">
        <f t="shared" si="0"/>
        <v>11482.600768664761</v>
      </c>
    </row>
    <row r="13" spans="1:17" ht="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15">
      <c r="A14" s="70" t="s">
        <v>251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15">
      <c r="A15" s="2" t="s">
        <v>253</v>
      </c>
      <c r="B15" s="71">
        <v>706328299.86251915</v>
      </c>
      <c r="C15" s="72">
        <v>342971335.06627148</v>
      </c>
      <c r="D15" s="72">
        <v>88485146.091607347</v>
      </c>
      <c r="E15" s="72">
        <v>86496457.196494475</v>
      </c>
      <c r="F15" s="72">
        <v>3315502.2212111792</v>
      </c>
      <c r="G15" s="72">
        <v>73132529.981196299</v>
      </c>
      <c r="H15" s="72">
        <v>77044491.715591177</v>
      </c>
      <c r="I15" s="72">
        <v>29820757.195731398</v>
      </c>
      <c r="J15" s="72">
        <v>2563951.7149217417</v>
      </c>
      <c r="K15" s="72">
        <v>2237154.5824650787</v>
      </c>
      <c r="L15" s="72">
        <v>129172.9945950496</v>
      </c>
      <c r="M15" s="72">
        <v>117186.01610259277</v>
      </c>
      <c r="N15" s="72">
        <v>11225.506715497017</v>
      </c>
      <c r="O15" s="72">
        <v>3389.5796158328735</v>
      </c>
      <c r="P15" s="72">
        <v>0</v>
      </c>
      <c r="Q15" s="72">
        <v>0</v>
      </c>
    </row>
    <row r="16" spans="1:17" ht="15">
      <c r="A16" s="2" t="s">
        <v>254</v>
      </c>
      <c r="B16" s="71">
        <v>189574651.22886476</v>
      </c>
      <c r="C16" s="72">
        <v>139733305.21004716</v>
      </c>
      <c r="D16" s="72">
        <v>22876424.053265635</v>
      </c>
      <c r="E16" s="72">
        <v>2262781.4796956028</v>
      </c>
      <c r="F16" s="72">
        <v>134370.34669724363</v>
      </c>
      <c r="G16" s="72">
        <v>979029.95336289611</v>
      </c>
      <c r="H16" s="72">
        <v>577446.37202921126</v>
      </c>
      <c r="I16" s="72">
        <v>259145.01166729047</v>
      </c>
      <c r="J16" s="72">
        <v>36489.642241457143</v>
      </c>
      <c r="K16" s="72">
        <v>22526704.59193375</v>
      </c>
      <c r="L16" s="72">
        <v>18392.011616292137</v>
      </c>
      <c r="M16" s="72">
        <v>117218.64486134115</v>
      </c>
      <c r="N16" s="72">
        <v>1533.1979581352734</v>
      </c>
      <c r="O16" s="72">
        <v>51810.713488785797</v>
      </c>
      <c r="P16" s="72">
        <v>0</v>
      </c>
      <c r="Q16" s="72">
        <v>0</v>
      </c>
    </row>
    <row r="17" spans="1:17" ht="15">
      <c r="A17" s="2" t="s">
        <v>255</v>
      </c>
      <c r="B17" s="71">
        <v>428568810.43007904</v>
      </c>
      <c r="C17" s="72">
        <v>159534693.03954974</v>
      </c>
      <c r="D17" s="72">
        <v>45811393.980267555</v>
      </c>
      <c r="E17" s="72">
        <v>48809711.337078154</v>
      </c>
      <c r="F17" s="72">
        <v>2239798.2056213459</v>
      </c>
      <c r="G17" s="72">
        <v>52341490.728392459</v>
      </c>
      <c r="H17" s="72">
        <v>74471876.544682845</v>
      </c>
      <c r="I17" s="72">
        <v>39160208.746035539</v>
      </c>
      <c r="J17" s="72">
        <v>2497489.5352666322</v>
      </c>
      <c r="K17" s="72">
        <v>3384412.3664602749</v>
      </c>
      <c r="L17" s="72">
        <v>182438.39731134652</v>
      </c>
      <c r="M17" s="72">
        <v>123216.20518838748</v>
      </c>
      <c r="N17" s="72">
        <v>1935.4164224028266</v>
      </c>
      <c r="O17" s="72">
        <v>10145.927802410955</v>
      </c>
      <c r="P17" s="72">
        <v>0</v>
      </c>
      <c r="Q17" s="72">
        <v>0</v>
      </c>
    </row>
    <row r="18" spans="1:17" ht="15">
      <c r="A18" s="2" t="s">
        <v>221</v>
      </c>
      <c r="B18" s="73">
        <f>SUM(B15:B17)</f>
        <v>1324471761.5214629</v>
      </c>
      <c r="C18" s="73">
        <f t="shared" ref="C18:Q18" si="1">SUM(C15:C17)</f>
        <v>642239333.31586838</v>
      </c>
      <c r="D18" s="73">
        <f t="shared" si="1"/>
        <v>157172964.12514055</v>
      </c>
      <c r="E18" s="73">
        <f t="shared" si="1"/>
        <v>137568950.01326823</v>
      </c>
      <c r="F18" s="73">
        <f t="shared" si="1"/>
        <v>5689670.7735297689</v>
      </c>
      <c r="G18" s="73">
        <f t="shared" si="1"/>
        <v>126453050.66295165</v>
      </c>
      <c r="H18" s="73">
        <f t="shared" si="1"/>
        <v>152093814.63230324</v>
      </c>
      <c r="I18" s="73">
        <f t="shared" si="1"/>
        <v>69240110.953434229</v>
      </c>
      <c r="J18" s="73">
        <f t="shared" si="1"/>
        <v>5097930.8924298305</v>
      </c>
      <c r="K18" s="73">
        <f t="shared" si="1"/>
        <v>28148271.540859103</v>
      </c>
      <c r="L18" s="73">
        <f t="shared" si="1"/>
        <v>330003.40352268826</v>
      </c>
      <c r="M18" s="73">
        <f t="shared" si="1"/>
        <v>357620.8661523214</v>
      </c>
      <c r="N18" s="73">
        <f t="shared" si="1"/>
        <v>14694.121096035116</v>
      </c>
      <c r="O18" s="73">
        <f t="shared" si="1"/>
        <v>65346.220907029623</v>
      </c>
      <c r="P18" s="73">
        <f t="shared" si="1"/>
        <v>0</v>
      </c>
      <c r="Q18" s="73">
        <f t="shared" si="1"/>
        <v>0</v>
      </c>
    </row>
    <row r="19" spans="1:17" ht="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">
      <c r="A21" s="70" t="s">
        <v>256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">
      <c r="A22" s="2" t="s">
        <v>257</v>
      </c>
      <c r="B22" s="74">
        <v>11125589376.92061</v>
      </c>
      <c r="C22" s="75">
        <v>4114178753.2615657</v>
      </c>
      <c r="D22" s="75">
        <v>1176898715.5182672</v>
      </c>
      <c r="E22" s="75">
        <v>1254468995.4834661</v>
      </c>
      <c r="F22" s="75">
        <v>58837157.822155729</v>
      </c>
      <c r="G22" s="75">
        <v>1347211659.5128229</v>
      </c>
      <c r="H22" s="75">
        <v>1961477529.5874641</v>
      </c>
      <c r="I22" s="75">
        <v>1052483618.9404763</v>
      </c>
      <c r="J22" s="75">
        <v>64468000</v>
      </c>
      <c r="K22" s="75">
        <v>87385037</v>
      </c>
      <c r="L22" s="75">
        <v>4692244.5037125004</v>
      </c>
      <c r="M22" s="75">
        <v>3174111</v>
      </c>
      <c r="N22" s="75">
        <v>49529.022940493422</v>
      </c>
      <c r="O22" s="75">
        <v>264025.26774258068</v>
      </c>
      <c r="P22" s="75">
        <v>0</v>
      </c>
      <c r="Q22" s="75">
        <v>0</v>
      </c>
    </row>
    <row r="23" spans="1:17" ht="15">
      <c r="A23" s="2" t="s">
        <v>258</v>
      </c>
      <c r="B23" s="74">
        <v>6509977.683531316</v>
      </c>
      <c r="C23" s="75">
        <v>4750353.529056197</v>
      </c>
      <c r="D23" s="75">
        <v>580502.40079168533</v>
      </c>
      <c r="E23" s="75">
        <v>30903.97685527457</v>
      </c>
      <c r="F23" s="75">
        <v>715.49835883206219</v>
      </c>
      <c r="G23" s="75">
        <v>7003.2411721226763</v>
      </c>
      <c r="H23" s="75">
        <v>1627.0372972050363</v>
      </c>
      <c r="I23" s="75">
        <v>156</v>
      </c>
      <c r="J23" s="75">
        <v>24</v>
      </c>
      <c r="K23" s="75">
        <v>1117812</v>
      </c>
      <c r="L23" s="75">
        <v>2676</v>
      </c>
      <c r="M23" s="75">
        <v>18000</v>
      </c>
      <c r="N23" s="75">
        <v>12</v>
      </c>
      <c r="O23" s="75">
        <v>192</v>
      </c>
      <c r="P23" s="75">
        <v>0</v>
      </c>
      <c r="Q23" s="75">
        <v>0</v>
      </c>
    </row>
    <row r="24" spans="1:17" ht="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">
      <c r="A25" s="76" t="s">
        <v>259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 ht="15">
      <c r="A26" s="2" t="s">
        <v>253</v>
      </c>
      <c r="B26" s="2"/>
      <c r="C26" s="78">
        <f>C15/C$22</f>
        <v>8.3363255617995874E-2</v>
      </c>
      <c r="D26" s="78">
        <f t="shared" ref="D26:J26" si="2">D15/D$22</f>
        <v>7.5185013735562981E-2</v>
      </c>
      <c r="E26" s="78">
        <f t="shared" si="2"/>
        <v>6.8950653629473849E-2</v>
      </c>
      <c r="F26" s="78">
        <f t="shared" si="2"/>
        <v>5.6350482313112231E-2</v>
      </c>
      <c r="G26" s="78">
        <f t="shared" si="2"/>
        <v>5.4284365388911793E-2</v>
      </c>
      <c r="H26" s="78">
        <f t="shared" si="2"/>
        <v>3.9278804143015135E-2</v>
      </c>
      <c r="I26" s="78">
        <f t="shared" si="2"/>
        <v>2.8333701977947767E-2</v>
      </c>
      <c r="J26" s="78">
        <f t="shared" si="2"/>
        <v>3.9770920688120333E-2</v>
      </c>
      <c r="K26" s="78"/>
      <c r="L26" s="78"/>
      <c r="M26" s="78"/>
      <c r="N26" s="78"/>
      <c r="O26" s="78"/>
      <c r="P26" s="78"/>
      <c r="Q26" s="78"/>
    </row>
    <row r="27" spans="1:17" ht="15">
      <c r="A27" s="2" t="s">
        <v>254</v>
      </c>
      <c r="B27" s="2"/>
      <c r="C27" s="78">
        <f>C16/C$23/30.42</f>
        <v>0.96697398546389501</v>
      </c>
      <c r="D27" s="78">
        <f t="shared" ref="D27:J27" si="3">D16/D$23/30.42</f>
        <v>1.2954626864962646</v>
      </c>
      <c r="E27" s="78">
        <f t="shared" si="3"/>
        <v>2.4069609026423961</v>
      </c>
      <c r="F27" s="78">
        <f t="shared" si="3"/>
        <v>6.1735587591570411</v>
      </c>
      <c r="G27" s="78">
        <f t="shared" si="3"/>
        <v>4.5955520250774358</v>
      </c>
      <c r="H27" s="78">
        <f t="shared" si="3"/>
        <v>11.666885585065854</v>
      </c>
      <c r="I27" s="78">
        <f t="shared" si="3"/>
        <v>54.60834885687774</v>
      </c>
      <c r="J27" s="78">
        <f t="shared" si="3"/>
        <v>49.980333992791394</v>
      </c>
      <c r="K27" s="78"/>
      <c r="L27" s="78"/>
      <c r="M27" s="78"/>
      <c r="N27" s="78"/>
      <c r="O27" s="78"/>
      <c r="P27" s="78"/>
      <c r="Q27" s="78"/>
    </row>
    <row r="28" spans="1:17" ht="15">
      <c r="A28" s="79" t="s">
        <v>255</v>
      </c>
      <c r="B28" s="79"/>
      <c r="C28" s="80">
        <f>C17/C$22</f>
        <v>3.8776801545892157E-2</v>
      </c>
      <c r="D28" s="80">
        <f t="shared" ref="D28:J28" si="4">D17/D$22</f>
        <v>3.8925519567836166E-2</v>
      </c>
      <c r="E28" s="80">
        <f t="shared" si="4"/>
        <v>3.8908662958439345E-2</v>
      </c>
      <c r="F28" s="80">
        <f t="shared" si="4"/>
        <v>3.8067749845964297E-2</v>
      </c>
      <c r="G28" s="80">
        <f t="shared" si="4"/>
        <v>3.8851720409931824E-2</v>
      </c>
      <c r="H28" s="80">
        <f t="shared" si="4"/>
        <v>3.7967234098442972E-2</v>
      </c>
      <c r="I28" s="80">
        <f t="shared" si="4"/>
        <v>3.7207428259508388E-2</v>
      </c>
      <c r="J28" s="80">
        <f t="shared" si="4"/>
        <v>3.8739987827552155E-2</v>
      </c>
      <c r="K28" s="80"/>
      <c r="L28" s="80"/>
      <c r="M28" s="80"/>
      <c r="N28" s="80"/>
      <c r="O28" s="80"/>
      <c r="P28" s="80"/>
      <c r="Q28" s="80"/>
    </row>
  </sheetData>
  <pageMargins left="0.7" right="0.7" top="1" bottom="0.75" header="0.3" footer="0.3"/>
  <pageSetup scale="51" firstPageNumber="8" orientation="landscape" useFirstPageNumber="1" r:id="rId1"/>
  <headerFooter scaleWithDoc="0">
    <oddHeader>&amp;R&amp;"Times New Roman,Bold"&amp;12Case No. 2025-00114
Attachment to Response to PSC-4 Question No. 31
Page &amp;P of 5
Fackler/Lyons</oddHeader>
  </headerFooter>
  <ignoredErrors>
    <ignoredError sqref="C27:J2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103853DF7894DB347713A7250CD66" ma:contentTypeVersion="71" ma:contentTypeDescription="Create a new document." ma:contentTypeScope="" ma:versionID="9e9e9aecc9497b4a3a259a1f9668c82b">
  <xsd:schema xmlns:xsd="http://www.w3.org/2001/XMLSchema" xmlns:xs="http://www.w3.org/2001/XMLSchema" xmlns:p="http://schemas.microsoft.com/office/2006/metadata/properties" xmlns:ns1="http://schemas.microsoft.com/sharepoint/v3" xmlns:ns2="54fcda00-7b58-44a7-b108-8bd10a8a08ba" targetNamespace="http://schemas.microsoft.com/office/2006/metadata/properties" ma:root="true" ma:fieldsID="3f131de501d1b4714f7781a87fcdd089" ns1:_="" ns2:_="">
    <xsd:import namespace="http://schemas.microsoft.com/sharepoint/v3"/>
    <xsd:import namespace="54fcda00-7b58-44a7-b108-8bd10a8a08ba"/>
    <xsd:element name="properties">
      <xsd:complexType>
        <xsd:sequence>
          <xsd:element name="documentManagement">
            <xsd:complexType>
              <xsd:all>
                <xsd:element ref="ns2:Company" minOccurs="0"/>
                <xsd:element ref="ns2:Year"/>
                <xsd:element ref="ns2:Document_x0020_Type"/>
                <xsd:element ref="ns2:Filing_x0020_Requirement" minOccurs="0"/>
                <xsd:element ref="ns2:Witness_x0020_Testimony" minOccurs="0"/>
                <xsd:element ref="ns2:Intervemprs" minOccurs="0"/>
                <xsd:element ref="ns2:Round" minOccurs="0"/>
                <xsd:element ref="ns2:Data_x0020_Request_x0020_Question_x0020_No_x002e_" minOccurs="0"/>
                <xsd:element ref="ns2:Tariff_x0020_Dev_x0020_Doc_x0020_Type" minOccurs="0"/>
                <xsd:element ref="ns2:Filed_x0020_Documents" minOccurs="0"/>
                <xsd:element ref="ns2:Department" minOccurs="0"/>
                <xsd:element ref="ns1:Form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19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cda00-7b58-44a7-b108-8bd10a8a08ba" elementFormDefault="qualified">
    <xsd:import namespace="http://schemas.microsoft.com/office/2006/documentManagement/types"/>
    <xsd:import namespace="http://schemas.microsoft.com/office/infopath/2007/PartnerControls"/>
    <xsd:element name="Company" ma:index="2" nillable="true" ma:displayName="Company" ma:internalName="Company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U"/>
                    <xsd:enumeration value="LGE"/>
                    <xsd:enumeration value="ODP"/>
                  </xsd:restriction>
                </xsd:simpleType>
              </xsd:element>
            </xsd:sequence>
          </xsd:extension>
        </xsd:complexContent>
      </xsd:complexType>
    </xsd:element>
    <xsd:element name="Year" ma:index="3" ma:displayName="Year" ma:default="2025" ma:format="Dropdown" ma:indexed="true" ma:internalName="Year" ma:readOnly="false">
      <xsd:simpleType>
        <xsd:restriction base="dms:Choice">
          <xsd:enumeration value="2025"/>
          <xsd:enumeration value="2024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</xsd:restriction>
      </xsd:simpleType>
    </xsd:element>
    <xsd:element name="Document_x0020_Type" ma:index="4" ma:displayName="Document Type" ma:format="Dropdown" ma:indexed="true" ma:internalName="Document_x0020_Type" ma:readOnly="false">
      <xsd:simpleType>
        <xsd:restriction base="dms:Choice">
          <xsd:enumeration value="General Information"/>
          <xsd:enumeration value="Application"/>
          <xsd:enumeration value="Development"/>
          <xsd:enumeration value="Orders"/>
          <xsd:enumeration value="Direct Testimony"/>
          <xsd:enumeration value="Rebuttal Testimony"/>
          <xsd:enumeration value="Stipulation Testimony"/>
          <xsd:enumeration value="Supplemental Testimony"/>
          <xsd:enumeration value="Supplemental Rebuttal Testimony"/>
          <xsd:enumeration value="Sur-Rebuttal Testimony"/>
          <xsd:enumeration value="Superseded Testimony"/>
          <xsd:enumeration value="Intervenor Direct Testimony"/>
          <xsd:enumeration value="Intervenor Supplemental Testimony"/>
          <xsd:enumeration value="Intervenor Data Requests Issued"/>
          <xsd:enumeration value="Intervenor Data Requests Responses"/>
          <xsd:enumeration value="Data Requests"/>
          <xsd:enumeration value="Notices"/>
          <xsd:enumeration value="eFile/Filed Docs"/>
          <xsd:enumeration value="Filing Requirements"/>
          <xsd:enumeration value="Tariff Development"/>
          <xsd:enumeration value="Witness Prep"/>
          <xsd:enumeration value="Public Hearings"/>
          <xsd:enumeration value="Superseded"/>
          <xsd:enumeration value="Rate Case NMS/QF Tariffs"/>
          <xsd:enumeration value="Pre-Pay Program"/>
          <xsd:enumeration value="Grandfathering"/>
          <xsd:enumeration value="Net Metering"/>
          <xsd:enumeration value="Pre-Pay – Research"/>
          <xsd:enumeration value="Data Centers"/>
          <xsd:enumeration value="Settlement"/>
          <xsd:enumeration value="Guidance Sheets"/>
        </xsd:restriction>
      </xsd:simpleType>
    </xsd:element>
    <xsd:element name="Filing_x0020_Requirement" ma:index="5" nillable="true" ma:displayName="Filing Requirement" ma:format="Dropdown" ma:internalName="Filing_x0020_Requirement" ma:readOnly="false">
      <xsd:simpleType>
        <xsd:restriction base="dms:Choice">
          <xsd:enumeration value="Filing Requirements - Draft Responses"/>
          <xsd:enumeration value="Tab 01-Sec 14(2) Attachment Only"/>
          <xsd:enumeration value="Tab 03-Sec 16(1)(b)(2) Attachment Only"/>
          <xsd:enumeration value="Tab 04-Sec 16(1)(b)(3) Attachment Only"/>
          <xsd:enumeration value="Tab 05-Sec 16(1)(b)(4) Attachment Only"/>
          <xsd:enumeration value="Tab 06-Sec 16(1)(b)(5) Attachment Only"/>
          <xsd:enumeration value="Tab 07-Sec 16(2) Attachment Only"/>
          <xsd:enumeration value="Tab 13-Sec 16(6)(f) Attachment Only"/>
          <xsd:enumeration value="Tab 15-Sec 16(7)(b) Attachment Only"/>
          <xsd:enumeration value="Tab 16-Sec 16(7)(c) Attachment Only"/>
          <xsd:enumeration value="Tab 17-Sec 16(7)(d) Attachment Only"/>
          <xsd:enumeration value="Tab 18-Sec 16(7)(e) Attachment Only"/>
          <xsd:enumeration value="Tab 19-Sec 16(7)(f) Attachment Only"/>
          <xsd:enumeration value="Tab 20-Sec 16(7)(g) Attachment Only"/>
          <xsd:enumeration value="Tab 22-Sec 16(7)(h)(1) Attachment Only"/>
          <xsd:enumeration value="Tab 23-Sec 16(7)(h)(2) Attachment Only"/>
          <xsd:enumeration value="Tab 24-Sec 16(7)(h)(3) Attachment Only"/>
          <xsd:enumeration value="Tab 25-Sec 16(7)(h)(4) Attachment Only"/>
          <xsd:enumeration value="Tab 28-Sec 16(7)(h)(7) Attachment Only"/>
          <xsd:enumeration value="Tab 29-Sec 16(7)(h)(8) Attachment Only"/>
          <xsd:enumeration value="Tab 30-Sec 16(7)(h)(9) Attachment Only"/>
          <xsd:enumeration value="Tab 31-Sec 16(7)(h)(10) Attachment Only"/>
          <xsd:enumeration value="Tab 32-Sec 16(7)(h)(11) Attachment Only"/>
          <xsd:enumeration value="Tab 33-Sec 16(7)(h)(12) Attachment Only"/>
          <xsd:enumeration value="Tab 39-Sec 16(7)(i) Attachment Only"/>
          <xsd:enumeration value="Tab 40-Sec 16(7)(j) Attachment Only"/>
          <xsd:enumeration value="Tab 41-Sec 16(7)(k) Attachment Only"/>
          <xsd:enumeration value="Tab 43-Sec 16(7)(m) Attachment Only"/>
          <xsd:enumeration value="Tab 44-Sec 16(7)(n) Attachment Only"/>
          <xsd:enumeration value="Tab 45-Sec 16(7)(o) Attachment Only"/>
          <xsd:enumeration value="Tab 46-Sec 16(7)(p) Attachment Only"/>
          <xsd:enumeration value="Tab 50-Sec 16(7)(t) Attachment Only"/>
          <xsd:enumeration value="Tab 51-Sec 16(7)(u) Attachment Only"/>
          <xsd:enumeration value="Tab 54-Sec 16(8)(a) Attachment Only"/>
          <xsd:enumeration value="Tab 55-Sec 16(8)(b Attachment Only"/>
          <xsd:enumeration value="Tab 56-Sec 16(8)(c) Attachment Only"/>
          <xsd:enumeration value="Tab 57-Sec 16(8)(d) Attachment Only"/>
          <xsd:enumeration value="Tab 58-Sec 16(8)(e) Attachment Only"/>
          <xsd:enumeration value="Tab 59-Sec 16(8)(f) Attachment Only"/>
          <xsd:enumeration value="Tab 60-Sec 16(8)(g) Attachment Only"/>
          <xsd:enumeration value="Tab 61-Sec 16(8)(h) Attachment Only"/>
          <xsd:enumeration value="Tab 62-Sec 16(8)(i) Attachment Only"/>
          <xsd:enumeration value="Tab 63-Sec 16(8)(j) Attachment Only"/>
          <xsd:enumeration value="Tab 64-Sec 16(8)(k) Attachment Only"/>
          <xsd:enumeration value="Tab 66-Sec 16(8)(m) Attachment Only"/>
          <xsd:enumeration value="Tab 67-Sec 16(8)(n) Attachment Only"/>
          <xsd:enumeration value="Filing Requirements - Guidance Sheets"/>
          <xsd:enumeration value="Filing Requirements - Witness/Preparer Assignments"/>
          <xsd:enumeration value="Filing Requirements - eFiled"/>
          <xsd:enumeration value="Exempt Schedules 10_13_20_23_33_44-48"/>
          <xsd:enumeration value="Schedule 01-5_8-29_40-Revenue Requirements"/>
          <xsd:enumeration value="Schedule 08-14,16-28-Revenue Requirements"/>
          <xsd:enumeration value="Schedule 01-5-Financial Data"/>
          <xsd:enumeration value="Schedule 06-Annual Reports"/>
          <xsd:enumeration value="Schedule 07-Comparative Financial Statements"/>
          <xsd:enumeration value="Schedule 15-Regulatory Assets"/>
          <xsd:enumeration value="Schedule 17-Lead/Lag Cash Working Capital Calc - ET"/>
          <xsd:enumeration value="Schedule 27-Lead/Lag Cash Working Capital Calc - Adj."/>
          <xsd:enumeration value="Schedule 29-Workpapers for Adjustments"/>
          <xsd:enumeration value="Schedule 30-Revenue and Expense Analysis"/>
          <xsd:enumeration value="Schedule 31-Advertising"/>
          <xsd:enumeration value="Schedule 32-Storm Damage"/>
          <xsd:enumeration value="Schedule 34-Misc Expenses"/>
          <xsd:enumeration value="Schedule 35-Affiliate Services"/>
          <xsd:enumeration value="Schedule 36-Income Taxes"/>
          <xsd:enumeration value="Schedule 37-Organization"/>
          <xsd:enumeration value="Schedule 38-Changes in Acctg Procedures"/>
          <xsd:enumeration value="Schedule 39-Out of Period"/>
          <xsd:enumeration value="Schedule 40-Cost of Service"/>
          <xsd:enumeration value="Schedule 41-Present and Proposed Tariffs"/>
          <xsd:enumeration value="Schedule 42-Present and Proposed Revenues"/>
          <xsd:enumeration value="Schedule 43-Sample Bills"/>
          <xsd:enumeration value="Schedule 49-Other"/>
          <xsd:enumeration value="Schedule 50-Other"/>
        </xsd:restriction>
      </xsd:simpleType>
    </xsd:element>
    <xsd:element name="Witness_x0020_Testimony" ma:index="6" nillable="true" ma:displayName="Witness" ma:format="Dropdown" ma:internalName="Witness_x0020_Testimony" ma:readOnly="false">
      <xsd:simpleType>
        <xsd:restriction base="dms:Choice">
          <xsd:enumeration value="Baryenbruch, Patrick L. (Baryenbruch &amp; Company, LLC)"/>
          <xsd:enumeration value="Bellar, Lonnie E."/>
          <xsd:enumeration value="Bevington, John"/>
          <xsd:enumeration value="Burgos, Julissa"/>
          <xsd:enumeration value="Clements, Chad E."/>
          <xsd:enumeration value="Conroy, Robert M."/>
          <xsd:enumeration value="Crockett, John R."/>
          <xsd:enumeration value="Dylan W. D'Ascendis (ScottMadden, Inc.)"/>
          <xsd:enumeration value="Fackler, Andrea M."/>
          <xsd:enumeration value="Garrett, Christopher M."/>
          <xsd:enumeration value="Hornung, Michael E."/>
          <xsd:enumeration value="Johnson, Daniel"/>
          <xsd:enumeration value="Lovekamp, Rick E."/>
          <xsd:enumeration value="McCombs, Drew T."/>
          <xsd:enumeration value="McFarland, Elizabeth J."/>
          <xsd:enumeration value="McKenzie, Adrien M. (FINCAP, Inc.)"/>
          <xsd:enumeration value="Metts, Heather D."/>
          <xsd:enumeration value="Montgomery, Shannon L."/>
          <xsd:enumeration value="Poplaski, Vincent"/>
          <xsd:enumeration value="Rahn, Derek"/>
          <xsd:enumeration value="Rieth, Tom C."/>
          <xsd:enumeration value="Saunders, Eileen L."/>
          <xsd:enumeration value="Schram, Charles R."/>
          <xsd:enumeration value="Sinclair, David S."/>
          <xsd:enumeration value="Spanos, John J. (Gannett Fleming)"/>
          <xsd:enumeration value="Waldrab, Peter W."/>
          <xsd:enumeration value="Wilson, Stuart"/>
          <xsd:enumeration value="z - eFiled/Filed"/>
          <xsd:enumeration value="Arbough, Daniel K."/>
          <xsd:enumeration value="Blake, Kent W."/>
          <xsd:enumeration value="Leichty, Douglas A."/>
          <xsd:enumeration value="Meiman, Greg J."/>
          <xsd:enumeration value="Murphy, J. Clay"/>
          <xsd:enumeration value="Seelye, Steve (The Prime Group)"/>
          <xsd:enumeration value="Straight, Scott"/>
          <xsd:enumeration value="Thompson, Paul W."/>
          <xsd:enumeration value="Wolfe, John K."/>
          <xsd:enumeration value="Lyons, Tim S. (ScottMadden Inc)"/>
        </xsd:restriction>
      </xsd:simpleType>
    </xsd:element>
    <xsd:element name="Intervemprs" ma:index="7" nillable="true" ma:displayName="Data Request Party" ma:format="Dropdown" ma:internalName="Intervemprs" ma:readOnly="false">
      <xsd:simpleType>
        <xsd:restriction base="dms:Choice">
          <xsd:enumeration value="0-Data Response Tracking Sheet"/>
          <xsd:enumeration value="KY Public Service Commission - PSC"/>
          <xsd:enumeration value="VA State Corporation Commission - VASCC"/>
          <xsd:enumeration value="Appalachian Voices"/>
          <xsd:enumeration value="Association of Community Ministries - ACM"/>
          <xsd:enumeration value="Attorney General/KY Industrial Utility Customers - AG/KIUC"/>
          <xsd:enumeration value="Attorney General - AG"/>
          <xsd:enumeration value="AT&amp;T"/>
          <xsd:enumeration value="Charter Communications - Charter"/>
          <xsd:enumeration value="Community Action Council - CAC"/>
          <xsd:enumeration value="East Kentucky Power Cooperative - EKPC"/>
          <xsd:enumeration value="JBS Swift &amp; Co - JBS"/>
          <xsd:enumeration value="KY Broadband and Cable Association - KBCA"/>
          <xsd:enumeration value="KY Cable Telecomm. Assn - KCTA"/>
          <xsd:enumeration value="KY Industrial Utility Customers - KIUC"/>
          <xsd:enumeration value="Kentucky League of Cities - KLC"/>
          <xsd:enumeration value="Kroger"/>
          <xsd:enumeration value="Kroger/Wal-Mart"/>
          <xsd:enumeration value="KY School Boards Assn - KSBA"/>
          <xsd:enumeration value="KY Solar Industries Assn - KSIA"/>
          <xsd:enumeration value="Lexington-Fayette Urban County Govt - LFUCG"/>
          <xsd:enumeration value="Louisville Metro Government - METRO"/>
          <xsd:enumeration value="Metro. Housing Coalition - MHC"/>
          <xsd:enumeration value="Metro Housing Coalition/Kentuckians for the Commonwealth/Kentucky Solar Energy Society - MHC/KFTC/KSES"/>
          <xsd:enumeration value="Mountain Association/Kentuckians for the Commonwealth/Kentucky Solar Energy Society - MA/KFTC/KSES"/>
          <xsd:enumeration value="Sierra Club - SC"/>
          <xsd:enumeration value="U.S. Dept. of Defense/Federal Executive Agencies - DOD/FEA"/>
          <xsd:enumeration value="U.S. Dept. of Defense -  US DOD"/>
          <xsd:enumeration value="Wal-Mart"/>
        </xsd:restriction>
      </xsd:simpleType>
    </xsd:element>
    <xsd:element name="Round" ma:index="8" nillable="true" ma:displayName="Data Request Round" ma:format="Dropdown" ma:internalName="Round" ma:readOnly="false">
      <xsd:simpleType>
        <xsd:restriction base="dms:Choice">
          <xsd:enumeration value="On-Site Requests"/>
          <xsd:enumeration value="DR01"/>
          <xsd:enumeration value="DR01 Attachments"/>
          <xsd:enumeration value="DR01 eFiled/Filed"/>
          <xsd:enumeration value="DR02"/>
          <xsd:enumeration value="DR02 Attachments"/>
          <xsd:enumeration value="DR02 eFiled/Filed"/>
          <xsd:enumeration value="DR03"/>
          <xsd:enumeration value="DR03 Attachments"/>
          <xsd:enumeration value="DR03 eFiled/Filed"/>
          <xsd:enumeration value="DR04"/>
          <xsd:enumeration value="DR04 Attachments"/>
          <xsd:enumeration value="DR04 eFiled/Filed"/>
          <xsd:enumeration value="DR05"/>
          <xsd:enumeration value="DR05 Attachments"/>
          <xsd:enumeration value="DR05 eFiled/Filed"/>
          <xsd:enumeration value="DR06"/>
          <xsd:enumeration value="DR06 Attachments"/>
          <xsd:enumeration value="DR06 eFiled/Filed"/>
          <xsd:enumeration value="DR07"/>
          <xsd:enumeration value="DR07 Attachments"/>
          <xsd:enumeration value="DR07 eFiled/Filed"/>
          <xsd:enumeration value="DR08"/>
          <xsd:enumeration value="DR08 Attachments"/>
          <xsd:enumeration value="DR08 eFiled/Filed"/>
          <xsd:enumeration value="DR09"/>
          <xsd:enumeration value="DR09 Attachments"/>
          <xsd:enumeration value="DR09 eFiled/Filed"/>
          <xsd:enumeration value="DR10"/>
          <xsd:enumeration value="DR10 Attachments"/>
          <xsd:enumeration value="DR10 eFiled/Filed"/>
          <xsd:enumeration value="DR11"/>
          <xsd:enumeration value="DR11 Attachments"/>
          <xsd:enumeration value="DR11 eFiled/Filed"/>
          <xsd:enumeration value="DR12"/>
          <xsd:enumeration value="DR12 Attachments"/>
          <xsd:enumeration value="DR12 eFiled/Filed"/>
          <xsd:enumeration value="DR13"/>
          <xsd:enumeration value="DR13 Attachments"/>
          <xsd:enumeration value="DR13 eFiled/Filed"/>
          <xsd:enumeration value="DR14"/>
          <xsd:enumeration value="DR14 Attachments"/>
          <xsd:enumeration value="DR14 eFiled/Filed"/>
          <xsd:enumeration value="Post Hearing DR01"/>
          <xsd:enumeration value="Post Hearing DR01 Attachments"/>
          <xsd:enumeration value="Post Hearing DR01 eFiled/Filed"/>
          <xsd:enumeration value="Post Hearing DR02"/>
          <xsd:enumeration value="Post Hearing DR02 Attachments"/>
          <xsd:enumeration value="Post Hearing DR02 eFiled/Filed"/>
          <xsd:enumeration value="PSC DR02/Intervenors DR01"/>
          <xsd:enumeration value="PSC DR03/Intervenors DR02"/>
          <xsd:enumeration value="PSC DR04"/>
          <xsd:enumeration value="PSC DR05/Intervenors DR03"/>
          <xsd:enumeration value="PSC DR06"/>
        </xsd:restriction>
      </xsd:simpleType>
    </xsd:element>
    <xsd:element name="Data_x0020_Request_x0020_Question_x0020_No_x002e_" ma:index="9" nillable="true" ma:displayName="Data Request Question No." ma:format="Dropdown" ma:internalName="Data_x0020_Request_x0020_Question_x0020_No_x002e_" ma:readOnly="false">
      <xsd:simpleType>
        <xsd:restriction base="dms:Choice">
          <xsd:enumeration value="001"/>
          <xsd:enumeration value="002"/>
          <xsd:enumeration value="003"/>
          <xsd:enumeration value="004"/>
          <xsd:enumeration value="005"/>
          <xsd:enumeration value="006"/>
          <xsd:enumeration value="007"/>
          <xsd:enumeration value="008"/>
          <xsd:enumeration value="009"/>
          <xsd:enumeration value="010"/>
          <xsd:enumeration value="011"/>
          <xsd:enumeration value="012"/>
          <xsd:enumeration value="013"/>
          <xsd:enumeration value="014"/>
          <xsd:enumeration value="015"/>
          <xsd:enumeration value="016"/>
          <xsd:enumeration value="017"/>
          <xsd:enumeration value="018"/>
          <xsd:enumeration value="019"/>
          <xsd:enumeration value="020"/>
          <xsd:enumeration value="021"/>
          <xsd:enumeration value="022"/>
          <xsd:enumeration value="023"/>
          <xsd:enumeration value="024"/>
          <xsd:enumeration value="025"/>
          <xsd:enumeration value="026"/>
          <xsd:enumeration value="027"/>
          <xsd:enumeration value="028"/>
          <xsd:enumeration value="029"/>
          <xsd:enumeration value="030"/>
          <xsd:enumeration value="031"/>
          <xsd:enumeration value="032"/>
          <xsd:enumeration value="033"/>
          <xsd:enumeration value="034"/>
          <xsd:enumeration value="035"/>
          <xsd:enumeration value="036"/>
          <xsd:enumeration value="037"/>
          <xsd:enumeration value="038"/>
          <xsd:enumeration value="039"/>
          <xsd:enumeration value="040"/>
          <xsd:enumeration value="041"/>
          <xsd:enumeration value="042"/>
          <xsd:enumeration value="043"/>
          <xsd:enumeration value="044"/>
          <xsd:enumeration value="045"/>
          <xsd:enumeration value="046"/>
          <xsd:enumeration value="047"/>
          <xsd:enumeration value="048"/>
          <xsd:enumeration value="049"/>
          <xsd:enumeration value="050"/>
          <xsd:enumeration value="051"/>
          <xsd:enumeration value="052"/>
          <xsd:enumeration value="053"/>
          <xsd:enumeration value="054"/>
          <xsd:enumeration value="055"/>
          <xsd:enumeration value="056"/>
          <xsd:enumeration value="057"/>
          <xsd:enumeration value="058"/>
          <xsd:enumeration value="059"/>
          <xsd:enumeration value="060"/>
          <xsd:enumeration value="061"/>
          <xsd:enumeration value="062"/>
          <xsd:enumeration value="063"/>
          <xsd:enumeration value="064"/>
          <xsd:enumeration value="065"/>
          <xsd:enumeration value="066"/>
          <xsd:enumeration value="067"/>
          <xsd:enumeration value="068"/>
          <xsd:enumeration value="069"/>
          <xsd:enumeration value="070"/>
          <xsd:enumeration value="071"/>
          <xsd:enumeration value="072"/>
          <xsd:enumeration value="073"/>
          <xsd:enumeration value="074"/>
          <xsd:enumeration value="075"/>
          <xsd:enumeration value="076"/>
          <xsd:enumeration value="077"/>
          <xsd:enumeration value="078"/>
          <xsd:enumeration value="079"/>
          <xsd:enumeration value="080"/>
          <xsd:enumeration value="081"/>
          <xsd:enumeration value="082"/>
          <xsd:enumeration value="083"/>
          <xsd:enumeration value="084"/>
          <xsd:enumeration value="085"/>
          <xsd:enumeration value="086"/>
          <xsd:enumeration value="087"/>
          <xsd:enumeration value="088"/>
          <xsd:enumeration value="089"/>
          <xsd:enumeration value="090"/>
          <xsd:enumeration value="091"/>
          <xsd:enumeration value="092"/>
          <xsd:enumeration value="093"/>
          <xsd:enumeration value="094"/>
          <xsd:enumeration value="095"/>
          <xsd:enumeration value="096"/>
          <xsd:enumeration value="097"/>
          <xsd:enumeration value="098"/>
          <xsd:enumeration value="099"/>
          <xsd:enumeration value="100"/>
          <xsd:enumeration value="101"/>
          <xsd:enumeration value="102"/>
          <xsd:enumeration value="103"/>
          <xsd:enumeration value="104"/>
          <xsd:enumeration value="105"/>
          <xsd:enumeration value="106"/>
          <xsd:enumeration value="107"/>
          <xsd:enumeration value="108"/>
          <xsd:enumeration value="109"/>
          <xsd:enumeration value="110"/>
          <xsd:enumeration value="111"/>
          <xsd:enumeration value="112"/>
          <xsd:enumeration value="113"/>
          <xsd:enumeration value="114"/>
          <xsd:enumeration value="115"/>
          <xsd:enumeration value="116"/>
          <xsd:enumeration value="117"/>
          <xsd:enumeration value="118"/>
          <xsd:enumeration value="119"/>
          <xsd:enumeration value="120"/>
          <xsd:enumeration value="121"/>
          <xsd:enumeration value="122"/>
          <xsd:enumeration value="123"/>
          <xsd:enumeration value="124"/>
          <xsd:enumeration value="125"/>
          <xsd:enumeration value="126"/>
          <xsd:enumeration value="127"/>
          <xsd:enumeration value="128"/>
          <xsd:enumeration value="129"/>
          <xsd:enumeration value="130"/>
          <xsd:enumeration value="131"/>
          <xsd:enumeration value="132"/>
          <xsd:enumeration value="133"/>
          <xsd:enumeration value="134"/>
          <xsd:enumeration value="135"/>
          <xsd:enumeration value="136"/>
          <xsd:enumeration value="137"/>
          <xsd:enumeration value="138"/>
          <xsd:enumeration value="139"/>
          <xsd:enumeration value="140"/>
          <xsd:enumeration value="141"/>
          <xsd:enumeration value="142"/>
          <xsd:enumeration value="143"/>
          <xsd:enumeration value="144"/>
          <xsd:enumeration value="145"/>
          <xsd:enumeration value="146"/>
          <xsd:enumeration value="147"/>
          <xsd:enumeration value="148"/>
          <xsd:enumeration value="149"/>
          <xsd:enumeration value="150"/>
          <xsd:enumeration value="151"/>
          <xsd:enumeration value="152"/>
          <xsd:enumeration value="153"/>
          <xsd:enumeration value="154"/>
          <xsd:enumeration value="155"/>
          <xsd:enumeration value="156"/>
          <xsd:enumeration value="157"/>
          <xsd:enumeration value="158"/>
          <xsd:enumeration value="159"/>
          <xsd:enumeration value="160"/>
          <xsd:enumeration value="161"/>
          <xsd:enumeration value="162"/>
          <xsd:enumeration value="163"/>
          <xsd:enumeration value="164"/>
          <xsd:enumeration value="165"/>
          <xsd:enumeration value="166"/>
          <xsd:enumeration value="167"/>
          <xsd:enumeration value="168"/>
          <xsd:enumeration value="169"/>
          <xsd:enumeration value="170"/>
          <xsd:enumeration value="171"/>
          <xsd:enumeration value="172"/>
          <xsd:enumeration value="173"/>
          <xsd:enumeration value="174"/>
          <xsd:enumeration value="175"/>
          <xsd:enumeration value="176"/>
          <xsd:enumeration value="177"/>
          <xsd:enumeration value="178"/>
          <xsd:enumeration value="179"/>
          <xsd:enumeration value="180"/>
          <xsd:enumeration value="181"/>
          <xsd:enumeration value="182"/>
          <xsd:enumeration value="183"/>
          <xsd:enumeration value="184"/>
          <xsd:enumeration value="185"/>
          <xsd:enumeration value="186"/>
          <xsd:enumeration value="187"/>
          <xsd:enumeration value="188"/>
          <xsd:enumeration value="189"/>
          <xsd:enumeration value="190"/>
          <xsd:enumeration value="191"/>
          <xsd:enumeration value="192"/>
          <xsd:enumeration value="193"/>
          <xsd:enumeration value="194"/>
          <xsd:enumeration value="195"/>
          <xsd:enumeration value="196"/>
          <xsd:enumeration value="197"/>
          <xsd:enumeration value="198"/>
          <xsd:enumeration value="199"/>
          <xsd:enumeration value="200"/>
          <xsd:enumeration value="201"/>
          <xsd:enumeration value="202"/>
          <xsd:enumeration value="203"/>
          <xsd:enumeration value="204"/>
          <xsd:enumeration value="205"/>
          <xsd:enumeration value="206"/>
          <xsd:enumeration value="207"/>
          <xsd:enumeration value="208"/>
          <xsd:enumeration value="209"/>
          <xsd:enumeration value="210"/>
          <xsd:enumeration value="211"/>
          <xsd:enumeration value="212"/>
          <xsd:enumeration value="213"/>
          <xsd:enumeration value="214"/>
          <xsd:enumeration value="215"/>
          <xsd:enumeration value="216"/>
          <xsd:enumeration value="217"/>
          <xsd:enumeration value="218"/>
          <xsd:enumeration value="219"/>
          <xsd:enumeration value="220"/>
          <xsd:enumeration value="221"/>
          <xsd:enumeration value="222"/>
          <xsd:enumeration value="223"/>
          <xsd:enumeration value="224"/>
          <xsd:enumeration value="225"/>
          <xsd:enumeration value="226"/>
          <xsd:enumeration value="227"/>
          <xsd:enumeration value="228"/>
          <xsd:enumeration value="229"/>
          <xsd:enumeration value="230"/>
          <xsd:enumeration value="231"/>
          <xsd:enumeration value="232"/>
          <xsd:enumeration value="233"/>
          <xsd:enumeration value="234"/>
          <xsd:enumeration value="235"/>
          <xsd:enumeration value="236"/>
          <xsd:enumeration value="237"/>
          <xsd:enumeration value="238"/>
          <xsd:enumeration value="239"/>
          <xsd:enumeration value="240"/>
          <xsd:enumeration value="241"/>
          <xsd:enumeration value="242"/>
          <xsd:enumeration value="243"/>
          <xsd:enumeration value="244"/>
          <xsd:enumeration value="245"/>
          <xsd:enumeration value="246"/>
          <xsd:enumeration value="247"/>
          <xsd:enumeration value="248"/>
          <xsd:enumeration value="249"/>
          <xsd:enumeration value="250"/>
          <xsd:enumeration value="251"/>
          <xsd:enumeration value="252"/>
          <xsd:enumeration value="253"/>
          <xsd:enumeration value="254"/>
          <xsd:enumeration value="255"/>
          <xsd:enumeration value="256"/>
          <xsd:enumeration value="257"/>
          <xsd:enumeration value="258"/>
          <xsd:enumeration value="259"/>
          <xsd:enumeration value="260"/>
          <xsd:enumeration value="261"/>
          <xsd:enumeration value="262"/>
          <xsd:enumeration value="263"/>
          <xsd:enumeration value="264"/>
          <xsd:enumeration value="265"/>
          <xsd:enumeration value="266"/>
          <xsd:enumeration value="267"/>
          <xsd:enumeration value="268"/>
          <xsd:enumeration value="269"/>
          <xsd:enumeration value="270"/>
          <xsd:enumeration value="271"/>
          <xsd:enumeration value="272"/>
          <xsd:enumeration value="273"/>
          <xsd:enumeration value="274"/>
          <xsd:enumeration value="275"/>
          <xsd:enumeration value="276"/>
          <xsd:enumeration value="277"/>
          <xsd:enumeration value="278"/>
          <xsd:enumeration value="279"/>
          <xsd:enumeration value="280"/>
          <xsd:enumeration value="281"/>
          <xsd:enumeration value="282"/>
          <xsd:enumeration value="283"/>
          <xsd:enumeration value="284"/>
          <xsd:enumeration value="285"/>
          <xsd:enumeration value="286"/>
          <xsd:enumeration value="287"/>
          <xsd:enumeration value="288"/>
          <xsd:enumeration value="289"/>
          <xsd:enumeration value="290"/>
          <xsd:enumeration value="291"/>
          <xsd:enumeration value="292"/>
          <xsd:enumeration value="293"/>
          <xsd:enumeration value="294"/>
          <xsd:enumeration value="295"/>
          <xsd:enumeration value="296"/>
          <xsd:enumeration value="297"/>
          <xsd:enumeration value="298"/>
          <xsd:enumeration value="299"/>
          <xsd:enumeration value="300"/>
          <xsd:enumeration value="301"/>
          <xsd:enumeration value="302"/>
          <xsd:enumeration value="303"/>
          <xsd:enumeration value="304"/>
          <xsd:enumeration value="305"/>
          <xsd:enumeration value="306"/>
          <xsd:enumeration value="307"/>
          <xsd:enumeration value="308"/>
          <xsd:enumeration value="309"/>
          <xsd:enumeration value="310"/>
          <xsd:enumeration value="311"/>
          <xsd:enumeration value="312"/>
          <xsd:enumeration value="313"/>
          <xsd:enumeration value="314"/>
          <xsd:enumeration value="315"/>
          <xsd:enumeration value="316"/>
          <xsd:enumeration value="317"/>
          <xsd:enumeration value="318"/>
          <xsd:enumeration value="319"/>
          <xsd:enumeration value="320"/>
          <xsd:enumeration value="321"/>
          <xsd:enumeration value="322"/>
          <xsd:enumeration value="323"/>
          <xsd:enumeration value="324"/>
          <xsd:enumeration value="325"/>
          <xsd:enumeration value="326"/>
          <xsd:enumeration value="327"/>
          <xsd:enumeration value="328"/>
          <xsd:enumeration value="329"/>
          <xsd:enumeration value="330"/>
          <xsd:enumeration value="331"/>
          <xsd:enumeration value="332"/>
          <xsd:enumeration value="333"/>
          <xsd:enumeration value="334"/>
          <xsd:enumeration value="335"/>
          <xsd:enumeration value="336"/>
          <xsd:enumeration value="337"/>
          <xsd:enumeration value="338"/>
          <xsd:enumeration value="339"/>
          <xsd:enumeration value="340"/>
          <xsd:enumeration value="341"/>
          <xsd:enumeration value="342"/>
          <xsd:enumeration value="343"/>
          <xsd:enumeration value="344"/>
          <xsd:enumeration value="345"/>
          <xsd:enumeration value="346"/>
          <xsd:enumeration value="347"/>
          <xsd:enumeration value="348"/>
          <xsd:enumeration value="349"/>
          <xsd:enumeration value="350"/>
          <xsd:enumeration value="351"/>
          <xsd:enumeration value="352"/>
          <xsd:enumeration value="353"/>
          <xsd:enumeration value="354"/>
          <xsd:enumeration value="355"/>
          <xsd:enumeration value="356"/>
          <xsd:enumeration value="357"/>
          <xsd:enumeration value="358"/>
          <xsd:enumeration value="359"/>
          <xsd:enumeration value="360"/>
          <xsd:enumeration value="361"/>
          <xsd:enumeration value="362"/>
          <xsd:enumeration value="363"/>
          <xsd:enumeration value="364"/>
          <xsd:enumeration value="365"/>
          <xsd:enumeration value="366"/>
          <xsd:enumeration value="367"/>
          <xsd:enumeration value="368"/>
          <xsd:enumeration value="369"/>
          <xsd:enumeration value="370"/>
          <xsd:enumeration value="371"/>
          <xsd:enumeration value="372"/>
          <xsd:enumeration value="373"/>
          <xsd:enumeration value="374"/>
          <xsd:enumeration value="375"/>
          <xsd:enumeration value="376"/>
          <xsd:enumeration value="377"/>
          <xsd:enumeration value="378"/>
          <xsd:enumeration value="379"/>
          <xsd:enumeration value="380"/>
          <xsd:enumeration value="381"/>
          <xsd:enumeration value="382"/>
          <xsd:enumeration value="383"/>
          <xsd:enumeration value="384"/>
          <xsd:enumeration value="385"/>
          <xsd:enumeration value="386"/>
          <xsd:enumeration value="387"/>
          <xsd:enumeration value="388"/>
          <xsd:enumeration value="389"/>
          <xsd:enumeration value="390"/>
          <xsd:enumeration value="391"/>
          <xsd:enumeration value="392"/>
          <xsd:enumeration value="393"/>
          <xsd:enumeration value="394"/>
          <xsd:enumeration value="395"/>
          <xsd:enumeration value="396"/>
          <xsd:enumeration value="397"/>
          <xsd:enumeration value="398"/>
          <xsd:enumeration value="399"/>
          <xsd:enumeration value="400"/>
          <xsd:enumeration value="401"/>
          <xsd:enumeration value="402"/>
          <xsd:enumeration value="403"/>
          <xsd:enumeration value="404"/>
          <xsd:enumeration value="405"/>
          <xsd:enumeration value="406"/>
          <xsd:enumeration value="407"/>
          <xsd:enumeration value="408"/>
          <xsd:enumeration value="409"/>
          <xsd:enumeration value="410"/>
          <xsd:enumeration value="411"/>
          <xsd:enumeration value="412"/>
          <xsd:enumeration value="413"/>
          <xsd:enumeration value="414"/>
          <xsd:enumeration value="415"/>
          <xsd:enumeration value="416"/>
          <xsd:enumeration value="417"/>
          <xsd:enumeration value="418"/>
          <xsd:enumeration value="419"/>
          <xsd:enumeration value="420"/>
          <xsd:enumeration value="421"/>
          <xsd:enumeration value="422"/>
          <xsd:enumeration value="423"/>
          <xsd:enumeration value="424"/>
          <xsd:enumeration value="425"/>
          <xsd:enumeration value="426"/>
          <xsd:enumeration value="427"/>
          <xsd:enumeration value="428"/>
          <xsd:enumeration value="429"/>
          <xsd:enumeration value="430"/>
          <xsd:enumeration value="431"/>
          <xsd:enumeration value="432"/>
          <xsd:enumeration value="433"/>
          <xsd:enumeration value="434"/>
          <xsd:enumeration value="435"/>
          <xsd:enumeration value="436"/>
          <xsd:enumeration value="437"/>
          <xsd:enumeration value="438"/>
          <xsd:enumeration value="439"/>
          <xsd:enumeration value="440"/>
          <xsd:enumeration value="441"/>
        </xsd:restriction>
      </xsd:simpleType>
    </xsd:element>
    <xsd:element name="Tariff_x0020_Dev_x0020_Doc_x0020_Type" ma:index="10" nillable="true" ma:displayName="Tariff Dev Doc Type" ma:format="Dropdown" ma:internalName="Tariff_x0020_Dev_x0020_Doc_x0020_Type">
      <xsd:simpleType>
        <xsd:restriction base="dms:Choice">
          <xsd:enumeration value="Rate Case Documents"/>
          <xsd:enumeration value="Pre-Pay Program"/>
          <xsd:enumeration value="Support"/>
        </xsd:restriction>
      </xsd:simpleType>
    </xsd:element>
    <xsd:element name="Filed_x0020_Documents" ma:index="11" nillable="true" ma:displayName="Filed Documents (Internal Use Only)" ma:format="Dropdown" ma:internalName="Filed_x0020_Documents" ma:readOnly="false">
      <xsd:simpleType>
        <xsd:restriction base="dms:Choice">
          <xsd:enumeration value="Application/Filing Requirements/Testimony"/>
          <xsd:enumeration value="PSC DR 01"/>
          <xsd:enumeration value="PSC DR 02/Intervenor DR 01"/>
          <xsd:enumeration value="PSC DR 03/Intervenor DR 02"/>
          <xsd:enumeration value="PSC DR 04"/>
          <xsd:enumeration value="PSC DR 05"/>
          <xsd:enumeration value="PSC DR 06"/>
          <xsd:enumeration value="PSC Post Hearing DR01"/>
          <xsd:enumeration value="PSC Post Hearing DR02"/>
          <xsd:enumeration value="VSCC DR01"/>
          <xsd:enumeration value="VSCC DR02"/>
          <xsd:enumeration value="VSCC DR03"/>
          <xsd:enumeration value="VSCC DR04"/>
          <xsd:enumeration value="VSCC DR05"/>
          <xsd:enumeration value="VSCC DR06"/>
          <xsd:enumeration value="VSCC DR07"/>
          <xsd:enumeration value="VSCC DR08"/>
          <xsd:enumeration value="VSCC DR09"/>
          <xsd:enumeration value="VSCC DR10"/>
          <xsd:enumeration value="VSCC DR11"/>
          <xsd:enumeration value="VSCC DR12"/>
          <xsd:enumeration value="VSCC DR13"/>
          <xsd:enumeration value="VSCC DR14"/>
          <xsd:enumeration value="Supplemental Testimony"/>
          <xsd:enumeration value="Rebuttal Testimony"/>
          <xsd:enumeration value="Settlement Agreement"/>
          <xsd:enumeration value="Stipulation Testimony"/>
          <xsd:enumeration value="Post Hearing Briefs"/>
        </xsd:restriction>
      </xsd:simpleType>
    </xsd:element>
    <xsd:element name="Department" ma:index="18" nillable="true" ma:displayName="Department/Purpose" ma:format="Dropdown" ma:internalName="Department" ma:readOnly="false">
      <xsd:simpleType>
        <xsd:restriction base="dms:Choice">
          <xsd:enumeration value="Billing Determinants"/>
          <xsd:enumeration value="Cost of Service"/>
          <xsd:enumeration value="Jurisdictional Separation Study"/>
          <xsd:enumeration value="Lead-Lag Study"/>
          <xsd:enumeration value="Revenue Requirement"/>
          <xsd:enumeration value="Testimony"/>
          <xsd:enumeration value="Errata"/>
          <xsd:enumeration value="Base Period Update - Jurisdictional Separation Study"/>
          <xsd:enumeration value="Base Period Update - Revenue Requirement"/>
          <xsd:enumeration value="Financial Planning &amp; Analysis"/>
          <xsd:enumeration value="Financial Planning &amp; Analysis - TEST FILES"/>
          <xsd:enumeration value="Financial Reporting"/>
          <xsd:enumeration value="Sales Analysis &amp; Forecasting"/>
          <xsd:enumeration value="State Regulation &amp; Rates"/>
          <xsd:enumeration value="Tax Accounting &amp; Complianc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3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4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nd xmlns="54fcda00-7b58-44a7-b108-8bd10a8a08ba">DR04 Attachments</Round>
    <FormData xmlns="http://schemas.microsoft.com/sharepoint/v3">&lt;?xml version="1.0" encoding="utf-8"?&gt;&lt;FormVariables&gt;&lt;Version /&gt;&lt;/FormVariables&gt;</FormData>
    <Witness_x0020_Testimony xmlns="54fcda00-7b58-44a7-b108-8bd10a8a08ba" xsi:nil="true"/>
    <Data_x0020_Request_x0020_Question_x0020_No_x002e_ xmlns="54fcda00-7b58-44a7-b108-8bd10a8a08ba">031</Data_x0020_Request_x0020_Question_x0020_No_x002e_>
    <Year xmlns="54fcda00-7b58-44a7-b108-8bd10a8a08ba">2025</Year>
    <Tariff_x0020_Dev_x0020_Doc_x0020_Type xmlns="54fcda00-7b58-44a7-b108-8bd10a8a08ba" xsi:nil="true"/>
    <Document_x0020_Type xmlns="54fcda00-7b58-44a7-b108-8bd10a8a08ba">Data Requests</Document_x0020_Type>
    <Filed_x0020_Documents xmlns="54fcda00-7b58-44a7-b108-8bd10a8a08ba" xsi:nil="true"/>
    <Company xmlns="54fcda00-7b58-44a7-b108-8bd10a8a08ba">
      <Value>LGE</Value>
    </Company>
    <Department xmlns="54fcda00-7b58-44a7-b108-8bd10a8a08ba" xsi:nil="true"/>
    <Intervemprs xmlns="54fcda00-7b58-44a7-b108-8bd10a8a08ba">KY Public Service Commission - PSC</Intervemprs>
    <Filing_x0020_Requirement xmlns="54fcda00-7b58-44a7-b108-8bd10a8a08ba" xsi:nil="true"/>
  </documentManagement>
</p:properties>
</file>

<file path=customXml/itemProps1.xml><?xml version="1.0" encoding="utf-8"?>
<ds:datastoreItem xmlns:ds="http://schemas.openxmlformats.org/officeDocument/2006/customXml" ds:itemID="{4A185BEE-292F-4BCC-A416-7840E7A8A510}"/>
</file>

<file path=customXml/itemProps2.xml><?xml version="1.0" encoding="utf-8"?>
<ds:datastoreItem xmlns:ds="http://schemas.openxmlformats.org/officeDocument/2006/customXml" ds:itemID="{BEC9B7DC-FFB2-4C2F-8C1F-772887889966}"/>
</file>

<file path=customXml/itemProps3.xml><?xml version="1.0" encoding="utf-8"?>
<ds:datastoreItem xmlns:ds="http://schemas.openxmlformats.org/officeDocument/2006/customXml" ds:itemID="{FCFBA104-F0D8-4128-8B29-526055B8C79F}"/>
</file>

<file path=customXml/itemProps4.xml><?xml version="1.0" encoding="utf-8"?>
<ds:datastoreItem xmlns:ds="http://schemas.openxmlformats.org/officeDocument/2006/customXml" ds:itemID="{8DE2F682-C33E-4184-908B-6ED142943B89}"/>
</file>

<file path=customXml/itemProps5.xml><?xml version="1.0" encoding="utf-8"?>
<ds:datastoreItem xmlns:ds="http://schemas.openxmlformats.org/officeDocument/2006/customXml" ds:itemID="{E0261EF1-7845-4B66-8EF7-F4327B6017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LGE</vt:lpstr>
      <vt:lpstr>LGE Revenue</vt:lpstr>
      <vt:lpstr>LGE!Print_Area</vt:lpstr>
      <vt:lpstr>LGE!Print_Titles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Fackler, Andrea</dc:creator>
  <cp:lastModifiedBy>Fackler, Andrea</cp:lastModifiedBy>
  <cp:lastPrinted>2025-09-22T18:02:19Z</cp:lastPrinted>
  <dcterms:created xsi:type="dcterms:W3CDTF">2025-09-22T14:00:10Z</dcterms:created>
  <dcterms:modified xsi:type="dcterms:W3CDTF">2025-09-22T18:02:26Z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62fcd2-3ff9-4261-9b26-9dd5808d0bb4_Enabled">
    <vt:lpwstr>true</vt:lpwstr>
  </property>
  <property fmtid="{D5CDD505-2E9C-101B-9397-08002B2CF9AE}" pid="3" name="MSIP_Label_d662fcd2-3ff9-4261-9b26-9dd5808d0bb4_SetDate">
    <vt:lpwstr>2025-09-22T14:02:22Z</vt:lpwstr>
  </property>
  <property fmtid="{D5CDD505-2E9C-101B-9397-08002B2CF9AE}" pid="4" name="MSIP_Label_d662fcd2-3ff9-4261-9b26-9dd5808d0bb4_Method">
    <vt:lpwstr>Privileged</vt:lpwstr>
  </property>
  <property fmtid="{D5CDD505-2E9C-101B-9397-08002B2CF9AE}" pid="5" name="MSIP_Label_d662fcd2-3ff9-4261-9b26-9dd5808d0bb4_Name">
    <vt:lpwstr>d662fcd2-3ff9-4261-9b26-9dd5808d0bb4</vt:lpwstr>
  </property>
  <property fmtid="{D5CDD505-2E9C-101B-9397-08002B2CF9AE}" pid="6" name="MSIP_Label_d662fcd2-3ff9-4261-9b26-9dd5808d0bb4_SiteId">
    <vt:lpwstr>5ee3b0ba-a559-45ee-a69e-6d3e963a3e72</vt:lpwstr>
  </property>
  <property fmtid="{D5CDD505-2E9C-101B-9397-08002B2CF9AE}" pid="7" name="MSIP_Label_d662fcd2-3ff9-4261-9b26-9dd5808d0bb4_ActionId">
    <vt:lpwstr>585c335d-6d02-4ab6-a1f8-2626fb824dd7</vt:lpwstr>
  </property>
  <property fmtid="{D5CDD505-2E9C-101B-9397-08002B2CF9AE}" pid="8" name="MSIP_Label_d662fcd2-3ff9-4261-9b26-9dd5808d0bb4_ContentBits">
    <vt:lpwstr>0</vt:lpwstr>
  </property>
  <property fmtid="{D5CDD505-2E9C-101B-9397-08002B2CF9AE}" pid="9" name="MSIP_Label_dcc6b311-06ac-4d45-8b7e-272c304377e9_Enabled">
    <vt:lpwstr>true</vt:lpwstr>
  </property>
  <property fmtid="{D5CDD505-2E9C-101B-9397-08002B2CF9AE}" pid="10" name="MSIP_Label_dcc6b311-06ac-4d45-8b7e-272c304377e9_SetDate">
    <vt:lpwstr>2025-09-22T16:53:59Z</vt:lpwstr>
  </property>
  <property fmtid="{D5CDD505-2E9C-101B-9397-08002B2CF9AE}" pid="11" name="MSIP_Label_dcc6b311-06ac-4d45-8b7e-272c304377e9_Method">
    <vt:lpwstr>Privileged</vt:lpwstr>
  </property>
  <property fmtid="{D5CDD505-2E9C-101B-9397-08002B2CF9AE}" pid="12" name="MSIP_Label_dcc6b311-06ac-4d45-8b7e-272c304377e9_Name">
    <vt:lpwstr>dcc6b311-06ac-4d45-8b7e-272c304377e9</vt:lpwstr>
  </property>
  <property fmtid="{D5CDD505-2E9C-101B-9397-08002B2CF9AE}" pid="13" name="MSIP_Label_dcc6b311-06ac-4d45-8b7e-272c304377e9_SiteId">
    <vt:lpwstr>25b79aa0-07c6-4d65-9c80-df92aacdc157</vt:lpwstr>
  </property>
  <property fmtid="{D5CDD505-2E9C-101B-9397-08002B2CF9AE}" pid="14" name="MSIP_Label_dcc6b311-06ac-4d45-8b7e-272c304377e9_ActionId">
    <vt:lpwstr>0441037b-6cc3-43b8-9315-7c90197e55e5</vt:lpwstr>
  </property>
  <property fmtid="{D5CDD505-2E9C-101B-9397-08002B2CF9AE}" pid="15" name="MSIP_Label_dcc6b311-06ac-4d45-8b7e-272c304377e9_ContentBits">
    <vt:lpwstr>0</vt:lpwstr>
  </property>
  <property fmtid="{D5CDD505-2E9C-101B-9397-08002B2CF9AE}" pid="16" name="MSIP_Label_dcc6b311-06ac-4d45-8b7e-272c304377e9_Tag">
    <vt:lpwstr>10, 0, 1, 1</vt:lpwstr>
  </property>
  <property fmtid="{D5CDD505-2E9C-101B-9397-08002B2CF9AE}" pid="17" name="ContentTypeId">
    <vt:lpwstr>0x0101002D0103853DF7894DB347713A7250CD66</vt:lpwstr>
  </property>
</Properties>
</file>