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I:\Rates Dept\Rate Case 2025\6. 3rd DR KPSC 2nd DR Other Intervenors\AG\Spanos\Q12\"/>
    </mc:Choice>
  </mc:AlternateContent>
  <xr:revisionPtr revIDLastSave="0" documentId="13_ncr:1_{391849A5-8634-4C09-BF53-A9753F1362D6}" xr6:coauthVersionLast="47" xr6:coauthVersionMax="47" xr10:uidLastSave="{00000000-0000-0000-0000-000000000000}"/>
  <bookViews>
    <workbookView xWindow="-120" yWindow="-120" windowWidth="29040" windowHeight="15840" xr2:uid="{89E591EB-D2CE-4E0E-A303-A2951E04559E}"/>
  </bookViews>
  <sheets>
    <sheet name="Table 1" sheetId="1" r:id="rId1"/>
  </sheets>
  <definedNames>
    <definedName name="_xlnm._FilterDatabase" localSheetId="0" hidden="1">'Table 1'!$C$10:$U$287</definedName>
    <definedName name="_xlnm.Print_Area" localSheetId="0">'Table 1'!$A$1:$U$287</definedName>
    <definedName name="_xlnm.Print_Titles" localSheetId="0">'Table 1'!$1:$12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83" i="1" l="1"/>
  <c r="S83" i="1" s="1"/>
  <c r="Q68" i="1"/>
  <c r="S68" i="1" s="1"/>
  <c r="Q67" i="1"/>
  <c r="S67" i="1" s="1"/>
  <c r="Q57" i="1"/>
  <c r="S57" i="1" s="1"/>
  <c r="Q35" i="1"/>
  <c r="S35" i="1" s="1"/>
  <c r="Q34" i="1"/>
  <c r="S34" i="1" s="1"/>
  <c r="Q19" i="1"/>
  <c r="S19" i="1" s="1"/>
  <c r="M31" i="1" l="1"/>
  <c r="M47" i="1"/>
  <c r="M54" i="1"/>
  <c r="M64" i="1"/>
  <c r="M79" i="1"/>
  <c r="M91" i="1"/>
  <c r="M102" i="1"/>
  <c r="M107" i="1"/>
  <c r="M112" i="1"/>
  <c r="M117" i="1"/>
  <c r="M123" i="1"/>
  <c r="M128" i="1"/>
  <c r="M148" i="1"/>
  <c r="M167" i="1"/>
  <c r="M173" i="1"/>
  <c r="M188" i="1"/>
  <c r="M204" i="1"/>
  <c r="M220" i="1"/>
  <c r="M235" i="1"/>
  <c r="M246" i="1"/>
  <c r="M256" i="1"/>
  <c r="M264" i="1"/>
  <c r="M271" i="1"/>
  <c r="M280" i="1"/>
  <c r="M282" i="1" s="1"/>
  <c r="K31" i="1"/>
  <c r="K47" i="1"/>
  <c r="K54" i="1"/>
  <c r="K64" i="1"/>
  <c r="K79" i="1"/>
  <c r="K91" i="1"/>
  <c r="K102" i="1"/>
  <c r="K107" i="1"/>
  <c r="K112" i="1"/>
  <c r="K117" i="1"/>
  <c r="K123" i="1"/>
  <c r="K128" i="1"/>
  <c r="K148" i="1"/>
  <c r="K167" i="1"/>
  <c r="K173" i="1"/>
  <c r="K188" i="1"/>
  <c r="K204" i="1"/>
  <c r="K220" i="1"/>
  <c r="K235" i="1"/>
  <c r="K246" i="1"/>
  <c r="K256" i="1"/>
  <c r="K264" i="1"/>
  <c r="K271" i="1"/>
  <c r="K280" i="1"/>
  <c r="K282" i="1" s="1"/>
  <c r="Q31" i="1"/>
  <c r="Q47" i="1"/>
  <c r="Q54" i="1"/>
  <c r="Q64" i="1"/>
  <c r="Q79" i="1"/>
  <c r="Q91" i="1"/>
  <c r="Q102" i="1"/>
  <c r="Q107" i="1"/>
  <c r="Q112" i="1"/>
  <c r="Q117" i="1"/>
  <c r="Q123" i="1"/>
  <c r="S123" i="1" s="1"/>
  <c r="Q128" i="1"/>
  <c r="S128" i="1" s="1"/>
  <c r="Q148" i="1"/>
  <c r="Q167" i="1"/>
  <c r="Q173" i="1"/>
  <c r="Q188" i="1"/>
  <c r="Q204" i="1"/>
  <c r="Q220" i="1"/>
  <c r="Q235" i="1"/>
  <c r="Q246" i="1"/>
  <c r="Q256" i="1"/>
  <c r="Q264" i="1"/>
  <c r="Q271" i="1"/>
  <c r="Q280" i="1"/>
  <c r="Q282" i="1" s="1"/>
  <c r="O31" i="1"/>
  <c r="O47" i="1"/>
  <c r="O54" i="1"/>
  <c r="O64" i="1"/>
  <c r="O79" i="1"/>
  <c r="O91" i="1"/>
  <c r="O102" i="1"/>
  <c r="O107" i="1"/>
  <c r="O112" i="1"/>
  <c r="O117" i="1"/>
  <c r="O123" i="1"/>
  <c r="O128" i="1"/>
  <c r="O148" i="1"/>
  <c r="O167" i="1"/>
  <c r="O173" i="1"/>
  <c r="O188" i="1"/>
  <c r="O204" i="1"/>
  <c r="O220" i="1"/>
  <c r="O235" i="1"/>
  <c r="O246" i="1"/>
  <c r="O256" i="1"/>
  <c r="O264" i="1"/>
  <c r="O271" i="1"/>
  <c r="O280" i="1"/>
  <c r="O282" i="1" s="1"/>
  <c r="S246" i="1" l="1"/>
  <c r="U167" i="1"/>
  <c r="M273" i="1"/>
  <c r="S148" i="1"/>
  <c r="S102" i="1"/>
  <c r="U173" i="1"/>
  <c r="S280" i="1"/>
  <c r="Q130" i="1"/>
  <c r="O237" i="1"/>
  <c r="K273" i="1"/>
  <c r="M130" i="1"/>
  <c r="S282" i="1"/>
  <c r="Q273" i="1"/>
  <c r="S256" i="1"/>
  <c r="O273" i="1"/>
  <c r="S167" i="1"/>
  <c r="U123" i="1"/>
  <c r="U148" i="1"/>
  <c r="S173" i="1"/>
  <c r="O130" i="1"/>
  <c r="U235" i="1"/>
  <c r="K237" i="1"/>
  <c r="K284" i="1" s="1"/>
  <c r="U220" i="1"/>
  <c r="M93" i="1"/>
  <c r="S204" i="1"/>
  <c r="S117" i="1"/>
  <c r="U188" i="1"/>
  <c r="M237" i="1"/>
  <c r="M284" i="1" s="1"/>
  <c r="S91" i="1"/>
  <c r="U79" i="1"/>
  <c r="U128" i="1"/>
  <c r="U271" i="1"/>
  <c r="S64" i="1"/>
  <c r="U117" i="1"/>
  <c r="U264" i="1"/>
  <c r="U112" i="1"/>
  <c r="U246" i="1"/>
  <c r="U280" i="1"/>
  <c r="U107" i="1"/>
  <c r="S112" i="1"/>
  <c r="U256" i="1"/>
  <c r="Q237" i="1"/>
  <c r="S107" i="1"/>
  <c r="S264" i="1"/>
  <c r="U47" i="1"/>
  <c r="S271" i="1"/>
  <c r="S54" i="1"/>
  <c r="U54" i="1"/>
  <c r="K130" i="1"/>
  <c r="S188" i="1"/>
  <c r="U204" i="1"/>
  <c r="S220" i="1"/>
  <c r="U102" i="1"/>
  <c r="S235" i="1"/>
  <c r="U91" i="1"/>
  <c r="S79" i="1"/>
  <c r="U64" i="1"/>
  <c r="S47" i="1"/>
  <c r="Q93" i="1"/>
  <c r="O93" i="1"/>
  <c r="K93" i="1"/>
  <c r="S31" i="1"/>
  <c r="U31" i="1"/>
  <c r="O284" i="1" l="1"/>
  <c r="Q284" i="1"/>
  <c r="S284" i="1" s="1"/>
  <c r="S130" i="1"/>
  <c r="S273" i="1"/>
  <c r="S237" i="1"/>
  <c r="S93" i="1"/>
</calcChain>
</file>

<file path=xl/sharedStrings.xml><?xml version="1.0" encoding="utf-8"?>
<sst xmlns="http://schemas.openxmlformats.org/spreadsheetml/2006/main" count="568" uniqueCount="150">
  <si>
    <t>LOUISVILLE GAS AND ELECTRIC COMPANY</t>
  </si>
  <si>
    <t>ELECTRIC PLANT</t>
  </si>
  <si>
    <t xml:space="preserve">PROBABLE </t>
  </si>
  <si>
    <t>NET</t>
  </si>
  <si>
    <t>BOOK</t>
  </si>
  <si>
    <t>CALCULATED</t>
  </si>
  <si>
    <t>COMPOSITE</t>
  </si>
  <si>
    <t>RETIREMENT</t>
  </si>
  <si>
    <t>SURVIVOR</t>
  </si>
  <si>
    <t>SALVAGE</t>
  </si>
  <si>
    <t>DEPRECIATION</t>
  </si>
  <si>
    <t>FUTURE</t>
  </si>
  <si>
    <t>ANNUAL ACCRUAL</t>
  </si>
  <si>
    <t>REMAINING</t>
  </si>
  <si>
    <t>ACCOUNT</t>
  </si>
  <si>
    <t>DATE</t>
  </si>
  <si>
    <t>CURVE</t>
  </si>
  <si>
    <t>PERCENT</t>
  </si>
  <si>
    <t>RESERVE</t>
  </si>
  <si>
    <t>ACCRUALS</t>
  </si>
  <si>
    <t>AMOUNT</t>
  </si>
  <si>
    <t>RATE</t>
  </si>
  <si>
    <t>LIFE</t>
  </si>
  <si>
    <t>(2)</t>
  </si>
  <si>
    <t>(3)</t>
  </si>
  <si>
    <t>(4)</t>
  </si>
  <si>
    <t>(5)</t>
  </si>
  <si>
    <t>(6)</t>
  </si>
  <si>
    <t>(7)</t>
  </si>
  <si>
    <t>(8)</t>
  </si>
  <si>
    <t>(9)=(8)/(5)</t>
  </si>
  <si>
    <t>(10)=(7)/(8)</t>
  </si>
  <si>
    <t xml:space="preserve">DEPRECIABLE PLANT </t>
  </si>
  <si>
    <t xml:space="preserve">STEAM PRODUCTION PLANT </t>
  </si>
  <si>
    <t xml:space="preserve">STRUCTURES AND IMPROVEMENTS                   </t>
  </si>
  <si>
    <t>RIVERPORT DISTRIBUTION CENTER</t>
  </si>
  <si>
    <t>*</t>
  </si>
  <si>
    <t xml:space="preserve">MILL CREEK UNIT 1          </t>
  </si>
  <si>
    <t>MILL CREEK UNIT 1 SCRUBBER</t>
  </si>
  <si>
    <t xml:space="preserve">MILL CREEK UNIT 2          </t>
  </si>
  <si>
    <t>MILL CREEK UNIT 2 SCRUBBER</t>
  </si>
  <si>
    <t xml:space="preserve">MILL CREEK UNIT 3          </t>
  </si>
  <si>
    <t>MILL CREEK UNIT 3 SCRUBBER</t>
  </si>
  <si>
    <t xml:space="preserve">MILL CREEK UNIT 4          </t>
  </si>
  <si>
    <t>MILL CREEK UNIT 4 SCRUBBER</t>
  </si>
  <si>
    <t xml:space="preserve">TRIMBLE COUNTY UNIT 1    </t>
  </si>
  <si>
    <t>TRIMBLE COUNTY UNIT 1 SCRUBBER</t>
  </si>
  <si>
    <t>TRIMBLE COUNTY UNIT 2</t>
  </si>
  <si>
    <t>TRIMBLE COUNTY UNIT 2 SCRUBBER</t>
  </si>
  <si>
    <t>TRIMBLE COUNTY TRAINING CENTER</t>
  </si>
  <si>
    <t>TOTAL STRUCTURES AND IMPROVEMENTS</t>
  </si>
  <si>
    <t xml:space="preserve">BOILER PLANT EQUIPMENT </t>
  </si>
  <si>
    <t xml:space="preserve">MILL CREEK UNIT 1             </t>
  </si>
  <si>
    <t xml:space="preserve">MILL CREEK UNIT 2             </t>
  </si>
  <si>
    <t xml:space="preserve">MILL CREEK UNIT 3             </t>
  </si>
  <si>
    <t xml:space="preserve">MILL CREEK UNIT 4             </t>
  </si>
  <si>
    <t xml:space="preserve">TRIMBLE COUNTY UNIT 1       </t>
  </si>
  <si>
    <t xml:space="preserve">TRIMBLE COUNTY UNIT 2      </t>
  </si>
  <si>
    <t>TOTAL BOILER PLANT EQUIPMENT</t>
  </si>
  <si>
    <t xml:space="preserve">BOILER PLANT EQUIPMENT - ASH PONDS </t>
  </si>
  <si>
    <t xml:space="preserve">TRIMBLE COUNTY UNIT 1 </t>
  </si>
  <si>
    <t xml:space="preserve">TRIMBLE COUNTY UNIT 2 </t>
  </si>
  <si>
    <t>TOTAL BOILER PLANT EQUIPMENT - ASH PONDS</t>
  </si>
  <si>
    <t xml:space="preserve">TURBOGENERATOR UNITS </t>
  </si>
  <si>
    <t>TOTAL TURBOGENERATOR UNITS</t>
  </si>
  <si>
    <t xml:space="preserve">ACCESSORY ELECTRIC EQUIPMENT </t>
  </si>
  <si>
    <t xml:space="preserve">TRIMBLE COUNTY UNIT 2    </t>
  </si>
  <si>
    <t>TOTAL ACCESSORY ELECTRIC EQUIPMENT</t>
  </si>
  <si>
    <t xml:space="preserve"> </t>
  </si>
  <si>
    <t xml:space="preserve">MILL CREEK UNIT 1       </t>
  </si>
  <si>
    <t xml:space="preserve">MILL CREEK UNIT 2       </t>
  </si>
  <si>
    <t xml:space="preserve">MILL CREEK UNIT 3       </t>
  </si>
  <si>
    <t xml:space="preserve">MILL CREEK UNIT 4       </t>
  </si>
  <si>
    <t>TOTAL MISCELLANEOUS PLANT EQUIPMENT</t>
  </si>
  <si>
    <t xml:space="preserve">    TOTAL STEAM PRODUCTION PLANT </t>
  </si>
  <si>
    <t>HYDROELECTRIC PRODUCTION PLANT</t>
  </si>
  <si>
    <t>STRUCTURES AND IMPROVEMENTS</t>
  </si>
  <si>
    <t xml:space="preserve">OHIO FALLS - NON-PROJECT </t>
  </si>
  <si>
    <t xml:space="preserve">OHIO FALLS - PROJECT 289 </t>
  </si>
  <si>
    <t>RESERVOIRS, DAMS AND WATERWAYS</t>
  </si>
  <si>
    <t>TOTAL RESERVOIRS, DAMS AND WATERWAYS</t>
  </si>
  <si>
    <t>WATER WHEELS, TURBINES AND GENERATORS</t>
  </si>
  <si>
    <t xml:space="preserve">OHIO FALLS - PROJECT 289         </t>
  </si>
  <si>
    <t>TOTAL WATER WHEELS, TURBINES AND GENERATORS</t>
  </si>
  <si>
    <t>ACCESSORY ELECTRIC EQUIPMENT</t>
  </si>
  <si>
    <t xml:space="preserve">OHIO FALLS - PROJECT 289  </t>
  </si>
  <si>
    <t>MISCELLANEOUS POWER PLANT EQUIPMENT</t>
  </si>
  <si>
    <t xml:space="preserve">OHIO FALLS - NON-PROJECT         </t>
  </si>
  <si>
    <t>TOTAL MISCELLANEOUS POWER PLANT EQUIPMENT</t>
  </si>
  <si>
    <t>ROADS, RAILROADS AND BRIDGES</t>
  </si>
  <si>
    <t>TOTAL ROADS, RAILROADS AND BRIDGES</t>
  </si>
  <si>
    <t xml:space="preserve">    TOTAL HYDROELECTRIC PRODUCTION PLANT </t>
  </si>
  <si>
    <t>OTHER PRODUCTION PLANT</t>
  </si>
  <si>
    <t>CANE RUN CC 7</t>
  </si>
  <si>
    <t xml:space="preserve">PADDY'S RUN GENERATOR 12                 </t>
  </si>
  <si>
    <t xml:space="preserve">PADDY'S RUN GENERATOR 13                 </t>
  </si>
  <si>
    <t>BROWN CT 5</t>
  </si>
  <si>
    <t>BROWN CT 6</t>
  </si>
  <si>
    <t>BROWN CT 7</t>
  </si>
  <si>
    <t xml:space="preserve">TRIMBLE COUNTY CT 5      </t>
  </si>
  <si>
    <t>TRIMBLE COUNTY CT 6</t>
  </si>
  <si>
    <t>TRIMBLE COUNTY CT 7</t>
  </si>
  <si>
    <t>TRIMBLE COUNTY CT 8</t>
  </si>
  <si>
    <t>TRIMBLE COUNTY CT 9</t>
  </si>
  <si>
    <t>TRIMBLE COUNTY CT 10</t>
  </si>
  <si>
    <t xml:space="preserve">FUEL HOLDERS, PRODUCERS AND ACCESSORIES    </t>
  </si>
  <si>
    <t>CANE RUN PIPELINE</t>
  </si>
  <si>
    <t xml:space="preserve">PADDY'S RUN GENERATOR 13                  </t>
  </si>
  <si>
    <t>PADDY'S RUN CT PIPELINE</t>
  </si>
  <si>
    <t xml:space="preserve">TRIMBLE COUNTY CT PIPELINE               </t>
  </si>
  <si>
    <t>TOTAL FUEL HOLDERS, PRODUCERS AND ACCESSORIES</t>
  </si>
  <si>
    <t>FUEL HOLDERS, PRODUCERS AND ACCESSORIES - LINE INSPECTIONS</t>
  </si>
  <si>
    <t>TOTAL FUEL HOLDERS, PRODUCERS AND ACCESSORIES - LINE INSPECTIONS</t>
  </si>
  <si>
    <t xml:space="preserve">PRIME MOVERS                 </t>
  </si>
  <si>
    <t>PADDY'S RUN GENERATOR 13</t>
  </si>
  <si>
    <t>TRIMBLE COUNTY CT 5</t>
  </si>
  <si>
    <t>TOTAL PRIME MOVERS</t>
  </si>
  <si>
    <t xml:space="preserve">GENERATORS                                 </t>
  </si>
  <si>
    <t>PADDY'S RUN GENERATOR 12</t>
  </si>
  <si>
    <t>TOTAL GENERATORS</t>
  </si>
  <si>
    <t xml:space="preserve">ACCESSORY ELECTRIC EQUIPMENT                  </t>
  </si>
  <si>
    <t xml:space="preserve">MISCELLANEOUS POWER PLANT EQUIPMENT                 </t>
  </si>
  <si>
    <t xml:space="preserve">    TOTAL OTHER PRODUCTION PLANT </t>
  </si>
  <si>
    <t>OTHER PRODUCTION PLANT - SOLAR</t>
  </si>
  <si>
    <t>BROWN SOLAR</t>
  </si>
  <si>
    <t>OTHER SOLAR</t>
  </si>
  <si>
    <t xml:space="preserve">    TOTAL OTHER PRODUCTION PLANT - SOLAR</t>
  </si>
  <si>
    <t>OTHER PRODUCTION PLANT - WIND</t>
  </si>
  <si>
    <t xml:space="preserve">    TOTAL OTHER PRODUCTION PLANT - WIND</t>
  </si>
  <si>
    <t>LIFE SPAN PROCEDURE IS USED.  CURVE SHOWN IS INTERIM SURVIVOR CURVE</t>
  </si>
  <si>
    <t>**</t>
  </si>
  <si>
    <t xml:space="preserve">          </t>
  </si>
  <si>
    <t xml:space="preserve">-     </t>
  </si>
  <si>
    <t>8-S4</t>
  </si>
  <si>
    <t>25-S2.5</t>
  </si>
  <si>
    <t>45-R2.5</t>
  </si>
  <si>
    <t>CALCULATED ANNUAL DEPRECIATION ACCRUALS RELATED TO ELECTRIC PLANT AS OF JUNE 30, 2024</t>
  </si>
  <si>
    <t>DEPRECIATION EXPENSE CALCULATED CONSISTENT WITH POST-RETIREMENT RIDER RECOVERY TERMS.</t>
  </si>
  <si>
    <t>TABLE 1.  SUMMARY OF ESTIMATED SURVIVOR CURVE, NET SALVAGE PERCENT, ORIGINAL COST, BOOK DEPRECIATION RESERVE AND</t>
  </si>
  <si>
    <t xml:space="preserve">MISCELLANEOUS POWER PLANT EQUIPMENT </t>
  </si>
  <si>
    <t>BROWN WIND</t>
  </si>
  <si>
    <t>ORIGINAL COST</t>
  </si>
  <si>
    <t>AS OF</t>
  </si>
  <si>
    <t>JUNE 30, 2024</t>
  </si>
  <si>
    <t>SIMPSONVILLE SOLAR ARRAY 1</t>
  </si>
  <si>
    <t>SIMPSONVILLE SOLAR ARRAY 2</t>
  </si>
  <si>
    <t>SIMPSONVILLE SOLAR ARRAY 3</t>
  </si>
  <si>
    <t>SIMPSONVILLE SOLAR ARRAY 4</t>
  </si>
  <si>
    <t>SQUARE</t>
  </si>
  <si>
    <t>TOTAL PRODUCTION PLANT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</si>
</sst>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0_);\(0\)"/>
    <numFmt numFmtId="165" formatCode="[$-409]mmmm\ d\,\ yyyy;@"/>
    <numFmt numFmtId="166" formatCode="mm\-yyyy"/>
    <numFmt numFmtId="167" formatCode="_(* #,##0.0_);_(* \(#,##0.0\);_(* &quot;-&quot;?_);_(@_)"/>
  </numFmts>
  <fonts count="6" x14ac:knownFonts="1">
    <font>
      <sz val="12"/>
      <name val="Arial"/>
    </font>
    <font>
      <b/>
      <sz val="12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sz val="10"/>
      <name val="Arial"/>
      <family val="2"/>
    </font>
    <font>
      <i/>
      <sz val="12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0" fontId="4" fillId="0" borderId="0"/>
  </cellStyleXfs>
  <cellXfs count="79">
    <xf numFmtId="0" fontId="0" fillId="0" borderId="0" xfId="0"/>
    <xf numFmtId="39" fontId="0" fillId="0" borderId="0" xfId="1" applyNumberFormat="1" applyFont="1" applyFill="1"/>
    <xf numFmtId="0" fontId="1" fillId="0" borderId="0" xfId="0" applyFont="1" applyAlignment="1">
      <alignment horizontal="centerContinuous"/>
    </xf>
    <xf numFmtId="39" fontId="1" fillId="0" borderId="0" xfId="0" applyNumberFormat="1" applyFont="1" applyAlignment="1">
      <alignment horizontal="centerContinuous"/>
    </xf>
    <xf numFmtId="37" fontId="1" fillId="0" borderId="0" xfId="0" applyNumberFormat="1" applyFont="1" applyAlignment="1">
      <alignment horizontal="centerContinuous"/>
    </xf>
    <xf numFmtId="43" fontId="1" fillId="0" borderId="0" xfId="0" applyNumberFormat="1" applyFont="1" applyAlignment="1">
      <alignment horizontal="centerContinuous"/>
    </xf>
    <xf numFmtId="167" fontId="1" fillId="0" borderId="0" xfId="0" applyNumberFormat="1" applyFont="1" applyAlignment="1">
      <alignment horizontal="centerContinuous"/>
    </xf>
    <xf numFmtId="0" fontId="0" fillId="0" borderId="0" xfId="0" applyAlignment="1">
      <alignment horizontal="centerContinuous"/>
    </xf>
    <xf numFmtId="0" fontId="1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39" fontId="0" fillId="0" borderId="0" xfId="0" applyNumberFormat="1" applyAlignment="1">
      <alignment horizontal="center"/>
    </xf>
    <xf numFmtId="37" fontId="0" fillId="0" borderId="0" xfId="0" applyNumberFormat="1" applyAlignment="1">
      <alignment horizontal="center"/>
    </xf>
    <xf numFmtId="37" fontId="0" fillId="0" borderId="0" xfId="0" applyNumberFormat="1"/>
    <xf numFmtId="43" fontId="0" fillId="0" borderId="0" xfId="0" applyNumberFormat="1"/>
    <xf numFmtId="167" fontId="0" fillId="0" borderId="0" xfId="0" applyNumberFormat="1"/>
    <xf numFmtId="0" fontId="1" fillId="0" borderId="0" xfId="0" applyFont="1" applyAlignment="1">
      <alignment horizontal="right"/>
    </xf>
    <xf numFmtId="165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39" fontId="1" fillId="0" borderId="0" xfId="0" applyNumberFormat="1" applyFont="1" applyAlignment="1">
      <alignment horizontal="center"/>
    </xf>
    <xf numFmtId="37" fontId="1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167" fontId="1" fillId="0" borderId="0" xfId="0" applyNumberFormat="1" applyFont="1" applyAlignment="1">
      <alignment horizontal="center"/>
    </xf>
    <xf numFmtId="37" fontId="1" fillId="0" borderId="2" xfId="0" applyNumberFormat="1" applyFont="1" applyBorder="1" applyAlignment="1">
      <alignment horizontal="center"/>
    </xf>
    <xf numFmtId="0" fontId="3" fillId="0" borderId="2" xfId="0" applyFont="1" applyBorder="1"/>
    <xf numFmtId="43" fontId="1" fillId="0" borderId="2" xfId="0" applyNumberFormat="1" applyFont="1" applyBorder="1" applyAlignment="1">
      <alignment horizontal="center"/>
    </xf>
    <xf numFmtId="3" fontId="1" fillId="0" borderId="0" xfId="0" applyNumberFormat="1" applyFont="1" applyAlignment="1">
      <alignment horizontal="center"/>
    </xf>
    <xf numFmtId="164" fontId="1" fillId="0" borderId="2" xfId="0" applyNumberFormat="1" applyFont="1" applyBorder="1" applyAlignment="1">
      <alignment horizontal="center"/>
    </xf>
    <xf numFmtId="37" fontId="1" fillId="0" borderId="2" xfId="0" quotePrefix="1" applyNumberFormat="1" applyFont="1" applyBorder="1" applyAlignment="1">
      <alignment horizontal="center"/>
    </xf>
    <xf numFmtId="164" fontId="1" fillId="0" borderId="2" xfId="0" quotePrefix="1" applyNumberFormat="1" applyFont="1" applyBorder="1" applyAlignment="1">
      <alignment horizontal="center"/>
    </xf>
    <xf numFmtId="39" fontId="1" fillId="0" borderId="2" xfId="0" quotePrefix="1" applyNumberFormat="1" applyFont="1" applyBorder="1" applyAlignment="1">
      <alignment horizontal="center"/>
    </xf>
    <xf numFmtId="43" fontId="1" fillId="0" borderId="2" xfId="0" quotePrefix="1" applyNumberFormat="1" applyFont="1" applyBorder="1" applyAlignment="1">
      <alignment horizontal="center"/>
    </xf>
    <xf numFmtId="167" fontId="1" fillId="0" borderId="2" xfId="0" quotePrefix="1" applyNumberFormat="1" applyFont="1" applyBorder="1" applyAlignment="1">
      <alignment horizontal="center"/>
    </xf>
    <xf numFmtId="43" fontId="1" fillId="0" borderId="0" xfId="0" applyNumberFormat="1" applyFont="1" applyAlignment="1">
      <alignment horizontal="center"/>
    </xf>
    <xf numFmtId="0" fontId="1" fillId="0" borderId="0" xfId="0" applyFont="1" applyAlignment="1">
      <alignment horizontal="left"/>
    </xf>
    <xf numFmtId="164" fontId="0" fillId="0" borderId="0" xfId="0" applyNumberFormat="1"/>
    <xf numFmtId="39" fontId="0" fillId="0" borderId="0" xfId="0" applyNumberFormat="1"/>
    <xf numFmtId="0" fontId="1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2" fontId="0" fillId="0" borderId="0" xfId="0" applyNumberFormat="1" applyAlignment="1">
      <alignment horizontal="left"/>
    </xf>
    <xf numFmtId="166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39" fontId="2" fillId="0" borderId="0" xfId="2" applyNumberFormat="1" applyFont="1"/>
    <xf numFmtId="0" fontId="2" fillId="0" borderId="0" xfId="2" applyFont="1"/>
    <xf numFmtId="37" fontId="2" fillId="0" borderId="0" xfId="2" applyNumberFormat="1" applyFont="1"/>
    <xf numFmtId="43" fontId="0" fillId="0" borderId="0" xfId="0" applyNumberFormat="1" applyAlignment="1">
      <alignment horizontal="right"/>
    </xf>
    <xf numFmtId="167" fontId="0" fillId="0" borderId="0" xfId="0" applyNumberFormat="1" applyAlignment="1">
      <alignment horizontal="right"/>
    </xf>
    <xf numFmtId="39" fontId="2" fillId="0" borderId="3" xfId="2" applyNumberFormat="1" applyFont="1" applyBorder="1"/>
    <xf numFmtId="37" fontId="2" fillId="0" borderId="3" xfId="2" applyNumberFormat="1" applyFont="1" applyBorder="1"/>
    <xf numFmtId="39" fontId="1" fillId="0" borderId="0" xfId="2" applyNumberFormat="1" applyFont="1"/>
    <xf numFmtId="0" fontId="1" fillId="0" borderId="0" xfId="0" applyFont="1"/>
    <xf numFmtId="37" fontId="1" fillId="0" borderId="0" xfId="0" applyNumberFormat="1" applyFont="1"/>
    <xf numFmtId="43" fontId="1" fillId="0" borderId="0" xfId="0" applyNumberFormat="1" applyFont="1" applyAlignment="1">
      <alignment horizontal="right"/>
    </xf>
    <xf numFmtId="0" fontId="1" fillId="0" borderId="2" xfId="0" applyFont="1" applyBorder="1" applyAlignment="1">
      <alignment horizontal="center"/>
    </xf>
    <xf numFmtId="0" fontId="2" fillId="0" borderId="0" xfId="0" applyFont="1" applyAlignment="1">
      <alignment horizontal="left" indent="1"/>
    </xf>
    <xf numFmtId="0" fontId="2" fillId="0" borderId="0" xfId="0" applyFont="1"/>
    <xf numFmtId="0" fontId="0" fillId="0" borderId="0" xfId="0" applyAlignment="1">
      <alignment horizontal="left" indent="1"/>
    </xf>
    <xf numFmtId="37" fontId="0" fillId="0" borderId="2" xfId="0" applyNumberFormat="1" applyBorder="1"/>
    <xf numFmtId="0" fontId="5" fillId="0" borderId="0" xfId="0" applyFont="1" applyAlignment="1">
      <alignment horizontal="left" indent="1"/>
    </xf>
    <xf numFmtId="0" fontId="5" fillId="0" borderId="0" xfId="0" applyFont="1"/>
    <xf numFmtId="37" fontId="0" fillId="0" borderId="3" xfId="0" applyNumberFormat="1" applyBorder="1"/>
    <xf numFmtId="37" fontId="1" fillId="0" borderId="0" xfId="2" applyNumberFormat="1" applyFont="1"/>
    <xf numFmtId="43" fontId="1" fillId="0" borderId="0" xfId="0" applyNumberFormat="1" applyFont="1"/>
    <xf numFmtId="0" fontId="2" fillId="0" borderId="0" xfId="0" applyFont="1" applyAlignment="1">
      <alignment horizontal="left"/>
    </xf>
    <xf numFmtId="37" fontId="2" fillId="0" borderId="0" xfId="0" applyNumberFormat="1" applyFont="1"/>
    <xf numFmtId="43" fontId="2" fillId="0" borderId="0" xfId="0" applyNumberFormat="1" applyFont="1"/>
    <xf numFmtId="167" fontId="2" fillId="0" borderId="0" xfId="0" applyNumberFormat="1" applyFont="1"/>
    <xf numFmtId="37" fontId="2" fillId="0" borderId="3" xfId="0" applyNumberFormat="1" applyFont="1" applyBorder="1"/>
    <xf numFmtId="0" fontId="0" fillId="0" borderId="2" xfId="0" applyBorder="1"/>
    <xf numFmtId="167" fontId="1" fillId="0" borderId="0" xfId="0" applyNumberFormat="1" applyFont="1" applyAlignment="1">
      <alignment horizontal="right"/>
    </xf>
    <xf numFmtId="39" fontId="1" fillId="0" borderId="3" xfId="2" applyNumberFormat="1" applyFont="1" applyBorder="1"/>
    <xf numFmtId="39" fontId="1" fillId="0" borderId="4" xfId="2" applyNumberFormat="1" applyFont="1" applyBorder="1"/>
    <xf numFmtId="37" fontId="1" fillId="0" borderId="4" xfId="2" applyNumberFormat="1" applyFont="1" applyBorder="1"/>
    <xf numFmtId="3" fontId="0" fillId="0" borderId="0" xfId="0" applyNumberFormat="1"/>
    <xf numFmtId="0" fontId="2" fillId="0" borderId="0" xfId="0" applyFont="1" applyAlignment="1">
      <alignment horizontal="right"/>
    </xf>
    <xf numFmtId="37" fontId="1" fillId="0" borderId="3" xfId="2" applyNumberFormat="1" applyFont="1" applyBorder="1"/>
    <xf numFmtId="37" fontId="1" fillId="0" borderId="0" xfId="0" applyNumberFormat="1" applyFont="1" applyAlignment="1">
      <alignment horizontal="center"/>
    </xf>
    <xf numFmtId="37" fontId="1" fillId="0" borderId="1" xfId="0" applyNumberFormat="1" applyFont="1" applyBorder="1" applyAlignment="1">
      <alignment horizontal="center"/>
    </xf>
  </cellXfs>
  <cellStyles count="3">
    <cellStyle name="Comma" xfId="1" builtinId="3"/>
    <cellStyle name="Normal" xfId="0" builtinId="0"/>
    <cellStyle name="Normal_Iowa ASL GPAMORT" xfId="2" xr:uid="{8EE3D03B-80FD-4220-BA22-05C712B7708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CE9A9B-B59B-4AE8-A793-A3B08B6BED1B}">
  <sheetPr transitionEvaluation="1">
    <pageSetUpPr autoPageBreaks="0" fitToPage="1"/>
  </sheetPr>
  <dimension ref="A1:W287"/>
  <sheetViews>
    <sheetView tabSelected="1" topLeftCell="A119" zoomScale="70" zoomScaleNormal="70" workbookViewId="0">
      <selection activeCell="X258" sqref="X258"/>
    </sheetView>
  </sheetViews>
  <sheetFormatPr defaultColWidth="9.77734375" defaultRowHeight="15" x14ac:dyDescent="0.2"/>
  <cols>
    <col min="1" max="1" width="7.77734375" customWidth="1"/>
    <col min="2" max="2" width="2.33203125" style="9" customWidth="1"/>
    <col min="3" max="3" width="72.21875" customWidth="1"/>
    <col min="4" max="4" width="3.77734375" customWidth="1"/>
    <col min="5" max="5" width="14.88671875" bestFit="1" customWidth="1"/>
    <col min="6" max="6" width="3.77734375" customWidth="1"/>
    <col min="7" max="7" width="12.6640625" bestFit="1" customWidth="1"/>
    <col min="8" max="8" width="3.77734375" customWidth="1"/>
    <col min="9" max="9" width="11.77734375" style="36" bestFit="1" customWidth="1"/>
    <col min="10" max="10" width="3.77734375" customWidth="1"/>
    <col min="11" max="11" width="21.21875" style="37" bestFit="1" customWidth="1"/>
    <col min="12" max="12" width="3.77734375" customWidth="1"/>
    <col min="13" max="13" width="17.33203125" style="14" bestFit="1" customWidth="1"/>
    <col min="14" max="14" width="3.77734375" style="14" customWidth="1"/>
    <col min="15" max="15" width="17.6640625" style="14" bestFit="1" customWidth="1"/>
    <col min="16" max="16" width="3.77734375" style="14" customWidth="1"/>
    <col min="17" max="17" width="15.6640625" style="14" bestFit="1" customWidth="1"/>
    <col min="18" max="18" width="2.33203125" bestFit="1" customWidth="1"/>
    <col min="19" max="19" width="13.44140625" style="15" bestFit="1" customWidth="1"/>
    <col min="20" max="20" width="3.77734375" bestFit="1" customWidth="1"/>
    <col min="21" max="21" width="15.88671875" style="16" bestFit="1" customWidth="1"/>
    <col min="22" max="22" width="4.33203125" customWidth="1"/>
  </cols>
  <sheetData>
    <row r="1" spans="1:21" ht="15.75" x14ac:dyDescent="0.2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3"/>
      <c r="L1" s="2"/>
      <c r="M1" s="4"/>
      <c r="N1" s="4"/>
      <c r="O1" s="4"/>
      <c r="P1" s="4"/>
      <c r="Q1" s="4"/>
      <c r="R1" s="2"/>
      <c r="S1" s="5"/>
      <c r="T1" s="2"/>
      <c r="U1" s="6"/>
    </row>
    <row r="2" spans="1:21" ht="15.75" x14ac:dyDescent="0.25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3"/>
      <c r="L2" s="2"/>
      <c r="M2" s="4"/>
      <c r="N2" s="4"/>
      <c r="O2" s="4"/>
      <c r="P2" s="4"/>
      <c r="Q2" s="4"/>
      <c r="R2" s="2"/>
      <c r="S2" s="5"/>
      <c r="T2" s="2"/>
      <c r="U2" s="6"/>
    </row>
    <row r="3" spans="1:21" ht="15.75" x14ac:dyDescent="0.25">
      <c r="A3" s="7"/>
      <c r="B3" s="2"/>
      <c r="C3" s="2"/>
      <c r="D3" s="2"/>
      <c r="E3" s="2"/>
      <c r="F3" s="2"/>
      <c r="G3" s="2"/>
      <c r="H3" s="2"/>
      <c r="I3" s="2"/>
      <c r="J3" s="2"/>
      <c r="K3" s="3"/>
      <c r="L3" s="2"/>
      <c r="M3" s="4"/>
      <c r="N3" s="4"/>
      <c r="O3" s="4"/>
      <c r="P3" s="4"/>
      <c r="Q3" s="4"/>
      <c r="R3" s="2"/>
      <c r="S3" s="5"/>
      <c r="T3" s="2"/>
      <c r="U3" s="6"/>
    </row>
    <row r="4" spans="1:21" ht="15.75" x14ac:dyDescent="0.25">
      <c r="A4" s="7"/>
      <c r="B4" s="2"/>
      <c r="C4" s="2"/>
      <c r="D4" s="2"/>
      <c r="E4" s="2"/>
      <c r="F4" s="2"/>
      <c r="G4" s="2"/>
      <c r="H4" s="2"/>
      <c r="I4" s="2"/>
      <c r="J4" s="2"/>
      <c r="K4" s="3"/>
      <c r="L4" s="2"/>
      <c r="M4" s="4"/>
      <c r="N4" s="4"/>
      <c r="O4" s="4"/>
      <c r="P4" s="4"/>
      <c r="Q4" s="4"/>
      <c r="R4" s="2"/>
      <c r="S4" s="5"/>
      <c r="T4" s="2"/>
      <c r="U4" s="6"/>
    </row>
    <row r="5" spans="1:21" ht="15.75" x14ac:dyDescent="0.25">
      <c r="A5" s="2" t="s">
        <v>138</v>
      </c>
      <c r="B5" s="2"/>
      <c r="C5" s="2"/>
      <c r="D5" s="2"/>
      <c r="E5" s="2"/>
      <c r="F5" s="2"/>
      <c r="G5" s="2"/>
      <c r="H5" s="2"/>
      <c r="I5" s="2"/>
      <c r="J5" s="2"/>
      <c r="K5" s="3"/>
      <c r="L5" s="2"/>
      <c r="M5" s="4"/>
      <c r="N5" s="4"/>
      <c r="O5" s="4"/>
      <c r="P5" s="4"/>
      <c r="Q5" s="4"/>
      <c r="R5" s="2"/>
      <c r="S5" s="5"/>
      <c r="T5" s="2"/>
      <c r="U5" s="6"/>
    </row>
    <row r="6" spans="1:21" ht="15.75" x14ac:dyDescent="0.25">
      <c r="A6" s="2" t="s">
        <v>136</v>
      </c>
      <c r="B6" s="2"/>
      <c r="C6" s="2"/>
      <c r="D6" s="2"/>
      <c r="E6" s="2"/>
      <c r="F6" s="2"/>
      <c r="G6" s="2"/>
      <c r="H6" s="2"/>
      <c r="I6" s="2"/>
      <c r="J6" s="2"/>
      <c r="K6" s="3"/>
      <c r="L6" s="2"/>
      <c r="M6" s="4"/>
      <c r="N6" s="4"/>
      <c r="O6" s="4"/>
      <c r="P6" s="4"/>
      <c r="Q6" s="4"/>
      <c r="R6" s="2"/>
      <c r="S6" s="5"/>
      <c r="T6" s="2"/>
      <c r="U6" s="6"/>
    </row>
    <row r="7" spans="1:21" ht="15.75" x14ac:dyDescent="0.25">
      <c r="A7" s="8"/>
      <c r="C7" s="10"/>
      <c r="D7" s="10"/>
      <c r="E7" s="10"/>
      <c r="F7" s="10"/>
      <c r="G7" s="10"/>
      <c r="H7" s="10"/>
      <c r="I7" s="11"/>
      <c r="J7" s="10"/>
      <c r="K7" s="12"/>
      <c r="L7" s="10"/>
      <c r="M7" s="13"/>
      <c r="N7" s="13"/>
      <c r="O7" s="13"/>
      <c r="P7" s="13"/>
    </row>
    <row r="8" spans="1:21" ht="15.75" x14ac:dyDescent="0.25">
      <c r="B8" s="17"/>
      <c r="C8" s="8"/>
      <c r="D8" s="8"/>
      <c r="E8" s="18" t="s">
        <v>2</v>
      </c>
      <c r="F8" s="8"/>
      <c r="G8" s="8"/>
      <c r="H8" s="8"/>
      <c r="I8" s="19" t="s">
        <v>3</v>
      </c>
      <c r="J8" s="8"/>
      <c r="K8" s="20" t="s">
        <v>141</v>
      </c>
      <c r="L8" s="8"/>
      <c r="M8" s="21" t="s">
        <v>4</v>
      </c>
      <c r="N8" s="21"/>
      <c r="O8" s="21"/>
      <c r="P8" s="21"/>
      <c r="Q8" s="77" t="s">
        <v>5</v>
      </c>
      <c r="R8" s="77"/>
      <c r="S8" s="77"/>
      <c r="T8" s="22"/>
      <c r="U8" s="23" t="s">
        <v>6</v>
      </c>
    </row>
    <row r="9" spans="1:21" ht="15.75" x14ac:dyDescent="0.25">
      <c r="B9" s="17"/>
      <c r="C9" s="8"/>
      <c r="D9" s="8"/>
      <c r="E9" s="18" t="s">
        <v>7</v>
      </c>
      <c r="F9" s="8"/>
      <c r="G9" s="8" t="s">
        <v>8</v>
      </c>
      <c r="H9" s="8"/>
      <c r="I9" s="19" t="s">
        <v>9</v>
      </c>
      <c r="J9" s="8"/>
      <c r="K9" s="20" t="s">
        <v>142</v>
      </c>
      <c r="L9" s="8"/>
      <c r="M9" s="21" t="s">
        <v>10</v>
      </c>
      <c r="N9" s="21"/>
      <c r="O9" s="21" t="s">
        <v>11</v>
      </c>
      <c r="P9" s="21"/>
      <c r="Q9" s="78" t="s">
        <v>12</v>
      </c>
      <c r="R9" s="78"/>
      <c r="S9" s="78"/>
      <c r="T9" s="22"/>
      <c r="U9" s="23" t="s">
        <v>13</v>
      </c>
    </row>
    <row r="10" spans="1:21" ht="15.75" x14ac:dyDescent="0.25">
      <c r="B10" s="17"/>
      <c r="C10" s="8" t="s">
        <v>14</v>
      </c>
      <c r="D10" s="8"/>
      <c r="E10" s="18" t="s">
        <v>15</v>
      </c>
      <c r="F10" s="8"/>
      <c r="G10" s="8" t="s">
        <v>16</v>
      </c>
      <c r="H10" s="8"/>
      <c r="I10" s="19" t="s">
        <v>17</v>
      </c>
      <c r="J10" s="8"/>
      <c r="K10" s="20" t="s">
        <v>143</v>
      </c>
      <c r="L10" s="8"/>
      <c r="M10" s="21" t="s">
        <v>18</v>
      </c>
      <c r="N10" s="21"/>
      <c r="O10" s="21" t="s">
        <v>19</v>
      </c>
      <c r="P10" s="21"/>
      <c r="Q10" s="24" t="s">
        <v>20</v>
      </c>
      <c r="R10" s="25"/>
      <c r="S10" s="26" t="s">
        <v>21</v>
      </c>
      <c r="T10" s="22"/>
      <c r="U10" s="23" t="s">
        <v>22</v>
      </c>
    </row>
    <row r="11" spans="1:21" ht="15.75" x14ac:dyDescent="0.25">
      <c r="B11" s="17"/>
      <c r="C11" s="24">
        <v>-1</v>
      </c>
      <c r="D11" s="27"/>
      <c r="E11" s="28" t="s">
        <v>23</v>
      </c>
      <c r="F11" s="27"/>
      <c r="G11" s="29" t="s">
        <v>24</v>
      </c>
      <c r="H11" s="27"/>
      <c r="I11" s="30" t="s">
        <v>25</v>
      </c>
      <c r="J11" s="27"/>
      <c r="K11" s="31" t="s">
        <v>26</v>
      </c>
      <c r="L11" s="27"/>
      <c r="M11" s="29" t="s">
        <v>27</v>
      </c>
      <c r="N11" s="21"/>
      <c r="O11" s="29" t="s">
        <v>28</v>
      </c>
      <c r="P11" s="21"/>
      <c r="Q11" s="29" t="s">
        <v>29</v>
      </c>
      <c r="R11" s="27"/>
      <c r="S11" s="32" t="s">
        <v>30</v>
      </c>
      <c r="U11" s="33" t="s">
        <v>31</v>
      </c>
    </row>
    <row r="12" spans="1:21" ht="15.75" x14ac:dyDescent="0.25">
      <c r="B12" s="17"/>
      <c r="C12" s="27"/>
      <c r="D12" s="27"/>
      <c r="E12" s="27"/>
      <c r="F12" s="27"/>
      <c r="G12" s="27"/>
      <c r="H12" s="27"/>
      <c r="I12" s="19"/>
      <c r="J12" s="27"/>
      <c r="K12" s="20"/>
      <c r="L12" s="27"/>
      <c r="M12" s="21"/>
      <c r="N12" s="21"/>
      <c r="O12" s="21"/>
      <c r="P12" s="21"/>
      <c r="Q12" s="21"/>
      <c r="R12" s="27"/>
      <c r="S12" s="34"/>
      <c r="U12" s="23"/>
    </row>
    <row r="13" spans="1:21" ht="15.75" x14ac:dyDescent="0.25">
      <c r="C13" s="35" t="s">
        <v>32</v>
      </c>
    </row>
    <row r="14" spans="1:21" x14ac:dyDescent="0.2">
      <c r="A14" s="39"/>
    </row>
    <row r="15" spans="1:21" ht="15.75" x14ac:dyDescent="0.25">
      <c r="A15" s="39"/>
      <c r="C15" s="8" t="s">
        <v>33</v>
      </c>
    </row>
    <row r="16" spans="1:21" ht="15.75" x14ac:dyDescent="0.25">
      <c r="A16" s="39"/>
      <c r="C16" s="54"/>
    </row>
    <row r="17" spans="1:23" x14ac:dyDescent="0.2">
      <c r="A17" s="40">
        <v>311</v>
      </c>
      <c r="C17" t="s">
        <v>34</v>
      </c>
    </row>
    <row r="18" spans="1:23" x14ac:dyDescent="0.2">
      <c r="A18" s="40"/>
      <c r="C18" s="55" t="s">
        <v>35</v>
      </c>
      <c r="E18" s="41">
        <v>59717</v>
      </c>
      <c r="G18" s="22" t="s">
        <v>148</v>
      </c>
      <c r="H18" s="22" t="s">
        <v>36</v>
      </c>
      <c r="I18" s="42">
        <v>0</v>
      </c>
      <c r="K18" s="43">
        <v>6620649.8499999996</v>
      </c>
      <c r="L18" s="44"/>
      <c r="M18" s="45">
        <v>1107881</v>
      </c>
      <c r="N18" s="45"/>
      <c r="O18" s="45">
        <v>5512769</v>
      </c>
      <c r="P18" s="45"/>
      <c r="Q18" s="45">
        <v>141352</v>
      </c>
      <c r="S18" s="46">
        <v>2.1350170029004025</v>
      </c>
      <c r="U18" s="47">
        <v>39</v>
      </c>
    </row>
    <row r="19" spans="1:23" x14ac:dyDescent="0.2">
      <c r="A19" s="40"/>
      <c r="C19" s="55" t="s">
        <v>37</v>
      </c>
      <c r="E19" s="41">
        <v>45657</v>
      </c>
      <c r="G19" s="22" t="s">
        <v>148</v>
      </c>
      <c r="H19" s="22" t="s">
        <v>36</v>
      </c>
      <c r="I19" s="42">
        <v>0</v>
      </c>
      <c r="K19" s="43">
        <v>5647983.1699999999</v>
      </c>
      <c r="L19" s="44"/>
      <c r="M19" s="45">
        <v>5839284</v>
      </c>
      <c r="N19" s="45"/>
      <c r="O19" s="45">
        <v>-191301</v>
      </c>
      <c r="P19" s="45"/>
      <c r="Q19" s="45">
        <f>ROUND(O19/U19,0)</f>
        <v>-18219</v>
      </c>
      <c r="R19" t="s">
        <v>130</v>
      </c>
      <c r="S19" s="46">
        <f>ROUND(Q19/K19*100,2)</f>
        <v>-0.32</v>
      </c>
      <c r="U19" s="47">
        <v>10.5</v>
      </c>
    </row>
    <row r="20" spans="1:23" x14ac:dyDescent="0.2">
      <c r="A20" s="40"/>
      <c r="C20" s="55" t="s">
        <v>39</v>
      </c>
      <c r="E20" s="41">
        <v>46934</v>
      </c>
      <c r="G20" s="22" t="s">
        <v>148</v>
      </c>
      <c r="H20" s="22" t="s">
        <v>36</v>
      </c>
      <c r="I20" s="42">
        <v>0</v>
      </c>
      <c r="K20" s="43">
        <v>3379625.65</v>
      </c>
      <c r="L20" s="44"/>
      <c r="M20" s="45">
        <v>862519</v>
      </c>
      <c r="N20" s="45"/>
      <c r="O20" s="45">
        <v>2517107</v>
      </c>
      <c r="P20" s="45"/>
      <c r="Q20" s="45">
        <v>629277</v>
      </c>
      <c r="S20" s="46">
        <v>18.619724939062408</v>
      </c>
      <c r="U20" s="47">
        <v>4</v>
      </c>
      <c r="W20" s="56"/>
    </row>
    <row r="21" spans="1:23" x14ac:dyDescent="0.2">
      <c r="A21" s="40"/>
      <c r="C21" s="55" t="s">
        <v>41</v>
      </c>
      <c r="E21" s="41">
        <v>50951</v>
      </c>
      <c r="G21" s="22" t="s">
        <v>148</v>
      </c>
      <c r="H21" s="22" t="s">
        <v>36</v>
      </c>
      <c r="I21" s="42">
        <v>0</v>
      </c>
      <c r="K21" s="43">
        <v>27490702.66</v>
      </c>
      <c r="L21" s="44"/>
      <c r="M21" s="45">
        <v>22216422</v>
      </c>
      <c r="N21" s="45"/>
      <c r="O21" s="45">
        <v>5274281</v>
      </c>
      <c r="P21" s="45"/>
      <c r="Q21" s="45">
        <v>351618</v>
      </c>
      <c r="S21" s="46">
        <v>1.2790433345729548</v>
      </c>
      <c r="U21" s="47">
        <v>15</v>
      </c>
    </row>
    <row r="22" spans="1:23" x14ac:dyDescent="0.2">
      <c r="A22" s="40"/>
      <c r="C22" s="55" t="s">
        <v>42</v>
      </c>
      <c r="E22" s="41">
        <v>50951</v>
      </c>
      <c r="G22" s="22" t="s">
        <v>148</v>
      </c>
      <c r="H22" s="22" t="s">
        <v>36</v>
      </c>
      <c r="I22" s="42">
        <v>0</v>
      </c>
      <c r="K22" s="43">
        <v>135348.24</v>
      </c>
      <c r="L22" s="44"/>
      <c r="M22" s="45">
        <v>110474</v>
      </c>
      <c r="N22" s="45"/>
      <c r="O22" s="45">
        <v>24874</v>
      </c>
      <c r="P22" s="45"/>
      <c r="Q22" s="45">
        <v>1658</v>
      </c>
      <c r="S22" s="46">
        <v>1.2249882229720903</v>
      </c>
      <c r="U22" s="47">
        <v>15</v>
      </c>
    </row>
    <row r="23" spans="1:23" x14ac:dyDescent="0.2">
      <c r="A23" s="40"/>
      <c r="C23" s="55" t="s">
        <v>43</v>
      </c>
      <c r="E23" s="41">
        <v>50951</v>
      </c>
      <c r="G23" s="22" t="s">
        <v>148</v>
      </c>
      <c r="H23" s="22" t="s">
        <v>36</v>
      </c>
      <c r="I23" s="42">
        <v>0</v>
      </c>
      <c r="K23" s="43">
        <v>132732424.76000001</v>
      </c>
      <c r="L23" s="44"/>
      <c r="M23" s="45">
        <v>63470823</v>
      </c>
      <c r="N23" s="45"/>
      <c r="O23" s="45">
        <v>69261602</v>
      </c>
      <c r="P23" s="45"/>
      <c r="Q23" s="45">
        <v>4617440</v>
      </c>
      <c r="S23" s="46">
        <v>3.4787581168271577</v>
      </c>
      <c r="U23" s="47">
        <v>15</v>
      </c>
      <c r="W23" s="56"/>
    </row>
    <row r="24" spans="1:23" x14ac:dyDescent="0.2">
      <c r="A24" s="40"/>
      <c r="C24" s="55" t="s">
        <v>44</v>
      </c>
      <c r="E24" s="41">
        <v>50951</v>
      </c>
      <c r="G24" s="22" t="s">
        <v>148</v>
      </c>
      <c r="H24" s="22" t="s">
        <v>36</v>
      </c>
      <c r="I24" s="42">
        <v>0</v>
      </c>
      <c r="K24" s="43">
        <v>2472014.12</v>
      </c>
      <c r="L24" s="44"/>
      <c r="M24" s="45">
        <v>2422328</v>
      </c>
      <c r="N24" s="45"/>
      <c r="O24" s="45">
        <v>49686</v>
      </c>
      <c r="P24" s="45"/>
      <c r="Q24" s="45">
        <v>3312</v>
      </c>
      <c r="S24" s="46">
        <v>0.13397981723502453</v>
      </c>
      <c r="U24" s="47">
        <v>15</v>
      </c>
    </row>
    <row r="25" spans="1:23" x14ac:dyDescent="0.2">
      <c r="A25" s="40"/>
      <c r="C25" s="55" t="s">
        <v>45</v>
      </c>
      <c r="E25" s="41">
        <v>53143</v>
      </c>
      <c r="G25" s="22" t="s">
        <v>148</v>
      </c>
      <c r="H25" s="22" t="s">
        <v>36</v>
      </c>
      <c r="I25" s="42">
        <v>0</v>
      </c>
      <c r="K25" s="43">
        <v>107472382.13</v>
      </c>
      <c r="L25" s="44"/>
      <c r="M25" s="45">
        <v>70298119</v>
      </c>
      <c r="N25" s="45"/>
      <c r="O25" s="45">
        <v>37174263</v>
      </c>
      <c r="P25" s="45"/>
      <c r="Q25" s="45">
        <v>1770204</v>
      </c>
      <c r="S25" s="46">
        <v>1.6471245588087349</v>
      </c>
      <c r="U25" s="47">
        <v>21</v>
      </c>
      <c r="W25" s="56"/>
    </row>
    <row r="26" spans="1:23" x14ac:dyDescent="0.2">
      <c r="A26" s="40"/>
      <c r="C26" s="55" t="s">
        <v>46</v>
      </c>
      <c r="E26" s="41">
        <v>53143</v>
      </c>
      <c r="G26" s="22" t="s">
        <v>148</v>
      </c>
      <c r="H26" s="22" t="s">
        <v>36</v>
      </c>
      <c r="I26" s="42">
        <v>0</v>
      </c>
      <c r="K26" s="43">
        <v>889015.22</v>
      </c>
      <c r="L26" s="44"/>
      <c r="M26" s="45">
        <v>290534</v>
      </c>
      <c r="N26" s="45"/>
      <c r="O26" s="45">
        <v>598481</v>
      </c>
      <c r="P26" s="45"/>
      <c r="Q26" s="45">
        <v>28499</v>
      </c>
      <c r="S26" s="46">
        <v>3.2056819004741</v>
      </c>
      <c r="U26" s="47">
        <v>21</v>
      </c>
    </row>
    <row r="27" spans="1:23" x14ac:dyDescent="0.2">
      <c r="A27" s="40"/>
      <c r="C27" s="55" t="s">
        <v>47</v>
      </c>
      <c r="E27" s="41">
        <v>60813</v>
      </c>
      <c r="G27" s="22" t="s">
        <v>148</v>
      </c>
      <c r="H27" s="22" t="s">
        <v>36</v>
      </c>
      <c r="I27" s="42">
        <v>0</v>
      </c>
      <c r="K27" s="43">
        <v>67558283.379999995</v>
      </c>
      <c r="L27" s="44"/>
      <c r="M27" s="45">
        <v>5274600</v>
      </c>
      <c r="N27" s="45"/>
      <c r="O27" s="45">
        <v>62283683</v>
      </c>
      <c r="P27" s="45"/>
      <c r="Q27" s="45">
        <v>1482945</v>
      </c>
      <c r="S27" s="46">
        <v>2.1950602143911371</v>
      </c>
      <c r="U27" s="47">
        <v>42</v>
      </c>
    </row>
    <row r="28" spans="1:23" x14ac:dyDescent="0.2">
      <c r="A28" s="40"/>
      <c r="C28" s="55" t="s">
        <v>48</v>
      </c>
      <c r="E28" s="41">
        <v>60813</v>
      </c>
      <c r="G28" s="22" t="s">
        <v>148</v>
      </c>
      <c r="H28" s="22" t="s">
        <v>36</v>
      </c>
      <c r="I28" s="42">
        <v>0</v>
      </c>
      <c r="K28" s="43">
        <v>252621.17</v>
      </c>
      <c r="L28" s="44"/>
      <c r="M28" s="45">
        <v>41747</v>
      </c>
      <c r="N28" s="45"/>
      <c r="O28" s="45">
        <v>210874</v>
      </c>
      <c r="P28" s="45"/>
      <c r="Q28" s="45">
        <v>5022</v>
      </c>
      <c r="S28" s="46">
        <v>1.987956907966185</v>
      </c>
      <c r="U28" s="47">
        <v>42</v>
      </c>
    </row>
    <row r="29" spans="1:23" x14ac:dyDescent="0.2">
      <c r="A29" s="40"/>
      <c r="C29" s="55" t="s">
        <v>49</v>
      </c>
      <c r="E29" s="41">
        <v>60813</v>
      </c>
      <c r="G29" s="22" t="s">
        <v>148</v>
      </c>
      <c r="H29" s="22" t="s">
        <v>36</v>
      </c>
      <c r="I29" s="42">
        <v>0</v>
      </c>
      <c r="K29" s="48">
        <v>819682.11</v>
      </c>
      <c r="L29" s="44"/>
      <c r="M29" s="45">
        <v>71072</v>
      </c>
      <c r="N29" s="45"/>
      <c r="O29" s="45">
        <v>748610</v>
      </c>
      <c r="P29" s="45"/>
      <c r="Q29" s="45">
        <v>17824</v>
      </c>
      <c r="S29" s="46">
        <v>2.1745015271835078</v>
      </c>
      <c r="U29" s="47">
        <v>42</v>
      </c>
    </row>
    <row r="30" spans="1:23" x14ac:dyDescent="0.2">
      <c r="A30" s="40"/>
      <c r="C30" s="57"/>
      <c r="E30" s="22"/>
      <c r="G30" s="22"/>
      <c r="H30" s="22"/>
      <c r="I30" s="42"/>
      <c r="K30" s="43"/>
      <c r="M30" s="58"/>
      <c r="O30" s="58"/>
      <c r="Q30" s="58"/>
    </row>
    <row r="31" spans="1:23" x14ac:dyDescent="0.2">
      <c r="A31" s="40"/>
      <c r="C31" s="59" t="s">
        <v>50</v>
      </c>
      <c r="E31" s="22"/>
      <c r="G31" s="22"/>
      <c r="H31" s="22"/>
      <c r="I31" s="42"/>
      <c r="K31" s="43">
        <f>+SUBTOTAL(9,K18:K30)</f>
        <v>355470732.4600001</v>
      </c>
      <c r="M31" s="14">
        <f>+SUBTOTAL(9,M18:M30)</f>
        <v>172005803</v>
      </c>
      <c r="O31" s="14">
        <f>+SUBTOTAL(9,O18:O30)</f>
        <v>183464929</v>
      </c>
      <c r="Q31" s="14">
        <f>+SUBTOTAL(9,Q18:Q30)</f>
        <v>9030932</v>
      </c>
      <c r="S31" s="46">
        <f>IF(Q31/K31*100=0,"-     ",Q31/K31*100)</f>
        <v>2.5405557125624174</v>
      </c>
      <c r="U31" s="47">
        <f t="shared" ref="U31" si="0">IF(Q31=0,"-     ",ROUND(O31/Q31,1))</f>
        <v>20.3</v>
      </c>
    </row>
    <row r="32" spans="1:23" x14ac:dyDescent="0.2">
      <c r="A32" s="40"/>
      <c r="C32" s="60"/>
      <c r="E32" s="22"/>
      <c r="G32" s="22"/>
      <c r="H32" s="22"/>
      <c r="I32" s="42"/>
      <c r="K32" s="43"/>
      <c r="S32" s="46"/>
      <c r="U32" s="47"/>
    </row>
    <row r="33" spans="1:23" x14ac:dyDescent="0.2">
      <c r="A33" s="40">
        <v>312</v>
      </c>
      <c r="C33" t="s">
        <v>51</v>
      </c>
      <c r="K33" s="43"/>
    </row>
    <row r="34" spans="1:23" x14ac:dyDescent="0.2">
      <c r="A34" s="40"/>
      <c r="C34" s="55" t="s">
        <v>52</v>
      </c>
      <c r="E34" s="41">
        <v>45657</v>
      </c>
      <c r="G34" s="22" t="s">
        <v>148</v>
      </c>
      <c r="H34" s="22" t="s">
        <v>36</v>
      </c>
      <c r="I34" s="42">
        <v>0</v>
      </c>
      <c r="K34" s="43">
        <v>158770453.75</v>
      </c>
      <c r="L34" s="44"/>
      <c r="M34" s="45">
        <v>86683436</v>
      </c>
      <c r="N34" s="45"/>
      <c r="O34" s="45">
        <v>72087018</v>
      </c>
      <c r="P34" s="45"/>
      <c r="Q34" s="45">
        <f t="shared" ref="Q34:Q35" si="1">ROUND(O34/U34,0)</f>
        <v>6865430</v>
      </c>
      <c r="R34" t="s">
        <v>130</v>
      </c>
      <c r="S34" s="46">
        <f t="shared" ref="S34:S35" si="2">ROUND(Q34/K34*100,2)</f>
        <v>4.32</v>
      </c>
      <c r="U34" s="47">
        <v>10.5</v>
      </c>
      <c r="W34" s="56"/>
    </row>
    <row r="35" spans="1:23" x14ac:dyDescent="0.2">
      <c r="A35" s="40"/>
      <c r="C35" s="55" t="s">
        <v>38</v>
      </c>
      <c r="E35" s="41">
        <v>45657</v>
      </c>
      <c r="G35" s="22" t="s">
        <v>148</v>
      </c>
      <c r="H35" s="22" t="s">
        <v>36</v>
      </c>
      <c r="I35" s="42">
        <v>0</v>
      </c>
      <c r="K35" s="43">
        <v>14056584.609999999</v>
      </c>
      <c r="L35" s="44"/>
      <c r="M35" s="45">
        <v>10228741</v>
      </c>
      <c r="N35" s="45"/>
      <c r="O35" s="45">
        <v>3827844</v>
      </c>
      <c r="P35" s="45"/>
      <c r="Q35" s="45">
        <f t="shared" si="1"/>
        <v>364557</v>
      </c>
      <c r="R35" t="s">
        <v>130</v>
      </c>
      <c r="S35" s="46">
        <f t="shared" si="2"/>
        <v>2.59</v>
      </c>
      <c r="U35" s="47">
        <v>10.5</v>
      </c>
    </row>
    <row r="36" spans="1:23" x14ac:dyDescent="0.2">
      <c r="A36" s="40"/>
      <c r="C36" s="55" t="s">
        <v>53</v>
      </c>
      <c r="E36" s="41">
        <v>46934</v>
      </c>
      <c r="G36" s="22" t="s">
        <v>148</v>
      </c>
      <c r="H36" s="22" t="s">
        <v>36</v>
      </c>
      <c r="I36" s="42">
        <v>0</v>
      </c>
      <c r="K36" s="43">
        <v>232017822.02000001</v>
      </c>
      <c r="L36" s="44"/>
      <c r="M36" s="45">
        <v>98149754</v>
      </c>
      <c r="N36" s="45"/>
      <c r="O36" s="45">
        <v>133868068</v>
      </c>
      <c r="P36" s="45"/>
      <c r="Q36" s="45">
        <v>33467016</v>
      </c>
      <c r="S36" s="46">
        <v>14.42432986769229</v>
      </c>
      <c r="U36" s="47">
        <v>4</v>
      </c>
      <c r="W36" s="56"/>
    </row>
    <row r="37" spans="1:23" x14ac:dyDescent="0.2">
      <c r="A37" s="40"/>
      <c r="C37" s="55" t="s">
        <v>40</v>
      </c>
      <c r="E37" s="41">
        <v>46934</v>
      </c>
      <c r="G37" s="22" t="s">
        <v>148</v>
      </c>
      <c r="H37" s="22" t="s">
        <v>36</v>
      </c>
      <c r="I37" s="42">
        <v>0</v>
      </c>
      <c r="K37" s="43">
        <v>113819789.92</v>
      </c>
      <c r="L37" s="44"/>
      <c r="M37" s="45">
        <v>42468463</v>
      </c>
      <c r="N37" s="45"/>
      <c r="O37" s="45">
        <v>71351327</v>
      </c>
      <c r="P37" s="45"/>
      <c r="Q37" s="45">
        <v>17837832</v>
      </c>
      <c r="S37" s="46">
        <v>15.671995188655327</v>
      </c>
      <c r="U37" s="47">
        <v>4</v>
      </c>
      <c r="W37" s="56"/>
    </row>
    <row r="38" spans="1:23" x14ac:dyDescent="0.2">
      <c r="A38" s="40"/>
      <c r="C38" s="55" t="s">
        <v>54</v>
      </c>
      <c r="E38" s="41">
        <v>50951</v>
      </c>
      <c r="G38" s="22" t="s">
        <v>148</v>
      </c>
      <c r="H38" s="22" t="s">
        <v>36</v>
      </c>
      <c r="I38" s="42">
        <v>0</v>
      </c>
      <c r="K38" s="43">
        <v>326464245.89999998</v>
      </c>
      <c r="L38" s="44"/>
      <c r="M38" s="45">
        <v>126377707</v>
      </c>
      <c r="N38" s="45"/>
      <c r="O38" s="45">
        <v>200086539</v>
      </c>
      <c r="P38" s="45"/>
      <c r="Q38" s="45">
        <v>13339107</v>
      </c>
      <c r="S38" s="46">
        <v>4.0859319718845821</v>
      </c>
      <c r="U38" s="47">
        <v>15</v>
      </c>
      <c r="W38" s="56"/>
    </row>
    <row r="39" spans="1:23" x14ac:dyDescent="0.2">
      <c r="A39" s="40"/>
      <c r="C39" s="55" t="s">
        <v>42</v>
      </c>
      <c r="E39" s="41">
        <v>50951</v>
      </c>
      <c r="G39" s="22" t="s">
        <v>148</v>
      </c>
      <c r="H39" s="22" t="s">
        <v>36</v>
      </c>
      <c r="I39" s="42">
        <v>0</v>
      </c>
      <c r="K39" s="43">
        <v>150555282.33000001</v>
      </c>
      <c r="L39" s="44"/>
      <c r="M39" s="45">
        <v>46035631</v>
      </c>
      <c r="N39" s="45"/>
      <c r="O39" s="45">
        <v>104519651</v>
      </c>
      <c r="P39" s="45"/>
      <c r="Q39" s="45">
        <v>6967977</v>
      </c>
      <c r="S39" s="46">
        <v>4.6281850043142221</v>
      </c>
      <c r="U39" s="47">
        <v>15</v>
      </c>
      <c r="W39" s="56"/>
    </row>
    <row r="40" spans="1:23" x14ac:dyDescent="0.2">
      <c r="A40" s="40"/>
      <c r="C40" s="55" t="s">
        <v>55</v>
      </c>
      <c r="E40" s="41">
        <v>50951</v>
      </c>
      <c r="G40" s="22" t="s">
        <v>148</v>
      </c>
      <c r="H40" s="22" t="s">
        <v>36</v>
      </c>
      <c r="I40" s="42">
        <v>0</v>
      </c>
      <c r="K40" s="43">
        <v>802835212.33000004</v>
      </c>
      <c r="L40" s="44"/>
      <c r="M40" s="45">
        <v>289038692</v>
      </c>
      <c r="N40" s="45"/>
      <c r="O40" s="45">
        <v>513796520</v>
      </c>
      <c r="P40" s="45"/>
      <c r="Q40" s="45">
        <v>34253100</v>
      </c>
      <c r="S40" s="46">
        <v>4.2665168983545394</v>
      </c>
      <c r="U40" s="47">
        <v>15</v>
      </c>
      <c r="W40" s="56"/>
    </row>
    <row r="41" spans="1:23" x14ac:dyDescent="0.2">
      <c r="A41" s="40"/>
      <c r="C41" s="55" t="s">
        <v>44</v>
      </c>
      <c r="E41" s="41">
        <v>50951</v>
      </c>
      <c r="G41" s="22" t="s">
        <v>148</v>
      </c>
      <c r="H41" s="22" t="s">
        <v>36</v>
      </c>
      <c r="I41" s="42">
        <v>0</v>
      </c>
      <c r="K41" s="43">
        <v>201747185.63999999</v>
      </c>
      <c r="L41" s="44"/>
      <c r="M41" s="45">
        <v>66114542</v>
      </c>
      <c r="N41" s="45"/>
      <c r="O41" s="45">
        <v>135632644</v>
      </c>
      <c r="P41" s="45"/>
      <c r="Q41" s="45">
        <v>9042178</v>
      </c>
      <c r="S41" s="46">
        <v>4.4819351364509084</v>
      </c>
      <c r="U41" s="47">
        <v>15</v>
      </c>
      <c r="W41" s="56"/>
    </row>
    <row r="42" spans="1:23" x14ac:dyDescent="0.2">
      <c r="A42" s="40"/>
      <c r="C42" s="55" t="s">
        <v>56</v>
      </c>
      <c r="E42" s="41">
        <v>53143</v>
      </c>
      <c r="G42" s="22" t="s">
        <v>148</v>
      </c>
      <c r="H42" s="22" t="s">
        <v>36</v>
      </c>
      <c r="I42" s="42">
        <v>0</v>
      </c>
      <c r="K42" s="43">
        <v>338796316.62</v>
      </c>
      <c r="L42" s="44"/>
      <c r="M42" s="45">
        <v>123328776</v>
      </c>
      <c r="N42" s="45"/>
      <c r="O42" s="45">
        <v>215467541</v>
      </c>
      <c r="P42" s="45"/>
      <c r="Q42" s="45">
        <v>10260359</v>
      </c>
      <c r="S42" s="46">
        <v>3.0284741883744273</v>
      </c>
      <c r="U42" s="47">
        <v>21</v>
      </c>
      <c r="W42" s="56"/>
    </row>
    <row r="43" spans="1:23" x14ac:dyDescent="0.2">
      <c r="A43" s="40"/>
      <c r="C43" s="55" t="s">
        <v>46</v>
      </c>
      <c r="E43" s="41">
        <v>53143</v>
      </c>
      <c r="G43" s="22" t="s">
        <v>148</v>
      </c>
      <c r="H43" s="22" t="s">
        <v>36</v>
      </c>
      <c r="I43" s="42">
        <v>0</v>
      </c>
      <c r="K43" s="43">
        <v>68457594.519999996</v>
      </c>
      <c r="L43" s="44"/>
      <c r="M43" s="45">
        <v>37370506</v>
      </c>
      <c r="N43" s="45"/>
      <c r="O43" s="45">
        <v>31087089</v>
      </c>
      <c r="P43" s="45"/>
      <c r="Q43" s="45">
        <v>1480337</v>
      </c>
      <c r="S43" s="46">
        <v>2.1624145726702642</v>
      </c>
      <c r="U43" s="47">
        <v>21</v>
      </c>
      <c r="W43" s="56"/>
    </row>
    <row r="44" spans="1:23" x14ac:dyDescent="0.2">
      <c r="A44" s="40"/>
      <c r="C44" s="55" t="s">
        <v>57</v>
      </c>
      <c r="E44" s="41">
        <v>60813</v>
      </c>
      <c r="G44" s="22" t="s">
        <v>148</v>
      </c>
      <c r="H44" s="22" t="s">
        <v>36</v>
      </c>
      <c r="I44" s="42">
        <v>0</v>
      </c>
      <c r="K44" s="43">
        <v>333893695.30000001</v>
      </c>
      <c r="L44" s="44"/>
      <c r="M44" s="45">
        <v>54300545</v>
      </c>
      <c r="N44" s="45"/>
      <c r="O44" s="45">
        <v>279593150</v>
      </c>
      <c r="P44" s="45"/>
      <c r="Q44" s="45">
        <v>6656980</v>
      </c>
      <c r="S44" s="46">
        <v>1.9937423478507952</v>
      </c>
      <c r="U44" s="47">
        <v>42</v>
      </c>
    </row>
    <row r="45" spans="1:23" x14ac:dyDescent="0.2">
      <c r="A45" s="40"/>
      <c r="C45" s="55" t="s">
        <v>48</v>
      </c>
      <c r="E45" s="41">
        <v>60813</v>
      </c>
      <c r="G45" s="22" t="s">
        <v>148</v>
      </c>
      <c r="H45" s="22" t="s">
        <v>36</v>
      </c>
      <c r="I45" s="42">
        <v>0</v>
      </c>
      <c r="K45" s="48">
        <v>15452320.65</v>
      </c>
      <c r="L45" s="44"/>
      <c r="M45" s="45">
        <v>5264449</v>
      </c>
      <c r="N45" s="45"/>
      <c r="O45" s="45">
        <v>10187872</v>
      </c>
      <c r="P45" s="45"/>
      <c r="Q45" s="45">
        <v>242568</v>
      </c>
      <c r="S45" s="46">
        <v>1.5697836298782735</v>
      </c>
      <c r="U45" s="47">
        <v>42</v>
      </c>
    </row>
    <row r="46" spans="1:23" x14ac:dyDescent="0.2">
      <c r="A46" s="40"/>
      <c r="C46" s="57"/>
      <c r="E46" s="22"/>
      <c r="G46" s="22"/>
      <c r="H46" s="22"/>
      <c r="I46" s="42"/>
      <c r="K46" s="43"/>
      <c r="M46" s="58"/>
      <c r="O46" s="58"/>
      <c r="Q46" s="58"/>
    </row>
    <row r="47" spans="1:23" x14ac:dyDescent="0.2">
      <c r="A47" s="40"/>
      <c r="C47" s="59" t="s">
        <v>58</v>
      </c>
      <c r="E47" s="22"/>
      <c r="G47" s="22"/>
      <c r="H47" s="22"/>
      <c r="I47" s="42"/>
      <c r="K47" s="43">
        <f>+SUBTOTAL(9,K34:K46)</f>
        <v>2756866503.5900002</v>
      </c>
      <c r="M47" s="14">
        <f>+SUBTOTAL(9,M34:M46)</f>
        <v>985361242</v>
      </c>
      <c r="O47" s="14">
        <f>+SUBTOTAL(9,O34:O46)</f>
        <v>1771505263</v>
      </c>
      <c r="Q47" s="14">
        <f>+SUBTOTAL(9,Q34:Q46)</f>
        <v>140777441</v>
      </c>
      <c r="S47" s="46">
        <f>IF(Q47/K47*100=0,"-     ",Q47/K47*100)</f>
        <v>5.1064293761297179</v>
      </c>
      <c r="U47" s="47">
        <f t="shared" ref="U47" si="3">IF(Q47=0,"-     ",ROUND(O47/Q47,1))</f>
        <v>12.6</v>
      </c>
    </row>
    <row r="48" spans="1:23" x14ac:dyDescent="0.2">
      <c r="A48" s="40"/>
      <c r="C48" s="60"/>
      <c r="E48" s="22"/>
      <c r="G48" s="22"/>
      <c r="H48" s="22"/>
      <c r="I48" s="42"/>
      <c r="K48" s="43"/>
      <c r="S48" s="46"/>
      <c r="U48" s="47"/>
    </row>
    <row r="49" spans="1:23" x14ac:dyDescent="0.2">
      <c r="A49" s="39"/>
    </row>
    <row r="50" spans="1:23" x14ac:dyDescent="0.2">
      <c r="A50" s="40">
        <v>312.10000000000002</v>
      </c>
      <c r="C50" t="s">
        <v>59</v>
      </c>
      <c r="E50" s="22"/>
      <c r="G50" s="22"/>
      <c r="H50" s="22"/>
      <c r="I50" s="42"/>
      <c r="K50" s="43"/>
      <c r="S50" s="46"/>
      <c r="U50" s="47"/>
    </row>
    <row r="51" spans="1:23" x14ac:dyDescent="0.2">
      <c r="A51" s="40"/>
      <c r="C51" s="55" t="s">
        <v>60</v>
      </c>
      <c r="E51" s="41">
        <v>46022</v>
      </c>
      <c r="G51" s="22" t="s">
        <v>148</v>
      </c>
      <c r="H51" s="22" t="s">
        <v>36</v>
      </c>
      <c r="I51" s="42">
        <v>0</v>
      </c>
      <c r="K51" s="43">
        <v>4846362.74</v>
      </c>
      <c r="L51" s="44"/>
      <c r="M51" s="45">
        <v>4820491</v>
      </c>
      <c r="N51" s="45"/>
      <c r="O51" s="45">
        <v>25872</v>
      </c>
      <c r="P51" s="45"/>
      <c r="Q51" s="45">
        <v>17248</v>
      </c>
      <c r="S51" s="46">
        <v>0.35589577019569113</v>
      </c>
      <c r="U51" s="47">
        <v>1.5</v>
      </c>
    </row>
    <row r="52" spans="1:23" x14ac:dyDescent="0.2">
      <c r="A52" s="40"/>
      <c r="C52" s="55" t="s">
        <v>61</v>
      </c>
      <c r="E52" s="41">
        <v>45596</v>
      </c>
      <c r="G52" s="22" t="s">
        <v>148</v>
      </c>
      <c r="H52" s="22" t="s">
        <v>36</v>
      </c>
      <c r="I52" s="42">
        <v>0</v>
      </c>
      <c r="K52" s="48">
        <v>5057242.5</v>
      </c>
      <c r="L52" s="44"/>
      <c r="M52" s="49">
        <v>5043622</v>
      </c>
      <c r="N52" s="45"/>
      <c r="O52" s="49">
        <v>13620</v>
      </c>
      <c r="P52" s="45"/>
      <c r="Q52" s="49">
        <v>13620</v>
      </c>
      <c r="S52" s="46">
        <v>0.26931672744583635</v>
      </c>
      <c r="U52" s="47">
        <v>1</v>
      </c>
    </row>
    <row r="53" spans="1:23" x14ac:dyDescent="0.2">
      <c r="A53" s="40"/>
      <c r="C53" s="59"/>
      <c r="E53" s="22"/>
      <c r="G53" s="22"/>
      <c r="H53" s="22"/>
      <c r="I53" s="42"/>
      <c r="K53" s="43"/>
      <c r="S53" s="46"/>
      <c r="U53" s="47"/>
    </row>
    <row r="54" spans="1:23" x14ac:dyDescent="0.2">
      <c r="A54" s="40"/>
      <c r="C54" s="59" t="s">
        <v>62</v>
      </c>
      <c r="E54" s="22"/>
      <c r="G54" s="22"/>
      <c r="H54" s="22"/>
      <c r="I54" s="42"/>
      <c r="K54" s="43">
        <f>+SUBTOTAL(9,K51:K53)</f>
        <v>9903605.2400000002</v>
      </c>
      <c r="M54" s="14">
        <f>+SUBTOTAL(9,M51:M53)</f>
        <v>9864113</v>
      </c>
      <c r="O54" s="14">
        <f>+SUBTOTAL(9,O51:O53)</f>
        <v>39492</v>
      </c>
      <c r="Q54" s="14">
        <f>+SUBTOTAL(9,Q51:Q53)</f>
        <v>30868</v>
      </c>
      <c r="S54" s="46">
        <f>IF(Q54/K54*100=0,"-     ",Q54/K54*100)</f>
        <v>0.31168447501649404</v>
      </c>
      <c r="U54" s="47">
        <f t="shared" ref="U54" si="4">IF(Q54=0,"-     ",ROUND(O54/Q54,1))</f>
        <v>1.3</v>
      </c>
    </row>
    <row r="55" spans="1:23" x14ac:dyDescent="0.2">
      <c r="A55" s="40"/>
      <c r="C55" s="60"/>
      <c r="E55" s="22"/>
      <c r="G55" s="22"/>
      <c r="H55" s="22"/>
      <c r="I55" s="42"/>
      <c r="K55" s="43"/>
      <c r="S55" s="46"/>
      <c r="U55" s="47"/>
    </row>
    <row r="56" spans="1:23" x14ac:dyDescent="0.2">
      <c r="A56" s="40">
        <v>314</v>
      </c>
      <c r="C56" t="s">
        <v>63</v>
      </c>
      <c r="K56" s="43"/>
    </row>
    <row r="57" spans="1:23" x14ac:dyDescent="0.2">
      <c r="A57" s="40"/>
      <c r="C57" s="55" t="s">
        <v>37</v>
      </c>
      <c r="E57" s="41">
        <v>45657</v>
      </c>
      <c r="G57" s="22" t="s">
        <v>148</v>
      </c>
      <c r="H57" s="22" t="s">
        <v>36</v>
      </c>
      <c r="I57" s="42">
        <v>0</v>
      </c>
      <c r="K57" s="43">
        <v>25312176.579999998</v>
      </c>
      <c r="L57" s="44"/>
      <c r="M57" s="45">
        <v>15412379</v>
      </c>
      <c r="N57" s="45"/>
      <c r="O57" s="45">
        <v>9899798</v>
      </c>
      <c r="P57" s="45"/>
      <c r="Q57" s="45">
        <f t="shared" ref="Q57" si="5">ROUND(O57/U57,0)</f>
        <v>942838</v>
      </c>
      <c r="R57" t="s">
        <v>130</v>
      </c>
      <c r="S57" s="46">
        <f t="shared" ref="S57" si="6">ROUND(Q57/K57*100,2)</f>
        <v>3.72</v>
      </c>
      <c r="U57" s="47">
        <v>10.5</v>
      </c>
      <c r="W57" s="56"/>
    </row>
    <row r="58" spans="1:23" x14ac:dyDescent="0.2">
      <c r="A58" s="40"/>
      <c r="C58" s="55" t="s">
        <v>39</v>
      </c>
      <c r="E58" s="41">
        <v>46934</v>
      </c>
      <c r="G58" s="22" t="s">
        <v>148</v>
      </c>
      <c r="H58" s="22" t="s">
        <v>36</v>
      </c>
      <c r="I58" s="42">
        <v>0</v>
      </c>
      <c r="K58" s="43">
        <v>33356872.449999999</v>
      </c>
      <c r="L58" s="44"/>
      <c r="M58" s="45">
        <v>15983909</v>
      </c>
      <c r="N58" s="45"/>
      <c r="O58" s="45">
        <v>17372963</v>
      </c>
      <c r="P58" s="45"/>
      <c r="Q58" s="45">
        <v>4343239</v>
      </c>
      <c r="S58" s="46">
        <v>13.020522252229316</v>
      </c>
      <c r="U58" s="47">
        <v>4</v>
      </c>
      <c r="W58" s="56"/>
    </row>
    <row r="59" spans="1:23" x14ac:dyDescent="0.2">
      <c r="A59" s="40"/>
      <c r="C59" s="55" t="s">
        <v>41</v>
      </c>
      <c r="E59" s="41">
        <v>50951</v>
      </c>
      <c r="G59" s="22" t="s">
        <v>148</v>
      </c>
      <c r="H59" s="22" t="s">
        <v>36</v>
      </c>
      <c r="I59" s="42">
        <v>0</v>
      </c>
      <c r="K59" s="43">
        <v>44608715.600000001</v>
      </c>
      <c r="L59" s="44"/>
      <c r="M59" s="45">
        <v>22525305</v>
      </c>
      <c r="N59" s="45"/>
      <c r="O59" s="45">
        <v>22083411</v>
      </c>
      <c r="P59" s="45"/>
      <c r="Q59" s="45">
        <v>1472227</v>
      </c>
      <c r="S59" s="46">
        <v>3.3003124618095931</v>
      </c>
      <c r="U59" s="47">
        <v>15</v>
      </c>
    </row>
    <row r="60" spans="1:23" x14ac:dyDescent="0.2">
      <c r="A60" s="40"/>
      <c r="C60" s="55" t="s">
        <v>43</v>
      </c>
      <c r="E60" s="41">
        <v>50951</v>
      </c>
      <c r="G60" s="22" t="s">
        <v>148</v>
      </c>
      <c r="H60" s="22" t="s">
        <v>36</v>
      </c>
      <c r="I60" s="42">
        <v>0</v>
      </c>
      <c r="K60" s="43">
        <v>64542534.890000001</v>
      </c>
      <c r="L60" s="44"/>
      <c r="M60" s="45">
        <v>34852297</v>
      </c>
      <c r="N60" s="45"/>
      <c r="O60" s="45">
        <v>29690238</v>
      </c>
      <c r="P60" s="45"/>
      <c r="Q60" s="45">
        <v>1979349</v>
      </c>
      <c r="S60" s="46">
        <v>3.0667357632813914</v>
      </c>
      <c r="U60" s="47">
        <v>15</v>
      </c>
      <c r="W60" s="56"/>
    </row>
    <row r="61" spans="1:23" x14ac:dyDescent="0.2">
      <c r="A61" s="40"/>
      <c r="C61" s="55" t="s">
        <v>45</v>
      </c>
      <c r="E61" s="41">
        <v>53143</v>
      </c>
      <c r="G61" s="22" t="s">
        <v>148</v>
      </c>
      <c r="H61" s="22" t="s">
        <v>36</v>
      </c>
      <c r="I61" s="42">
        <v>0</v>
      </c>
      <c r="K61" s="43">
        <v>62496791.890000001</v>
      </c>
      <c r="L61" s="44"/>
      <c r="M61" s="45">
        <v>34793158</v>
      </c>
      <c r="N61" s="45"/>
      <c r="O61" s="45">
        <v>27703634</v>
      </c>
      <c r="P61" s="45"/>
      <c r="Q61" s="45">
        <v>1319222</v>
      </c>
      <c r="S61" s="46">
        <v>2.1108635501194204</v>
      </c>
      <c r="U61" s="47">
        <v>21</v>
      </c>
    </row>
    <row r="62" spans="1:23" x14ac:dyDescent="0.2">
      <c r="A62" s="40"/>
      <c r="C62" s="55" t="s">
        <v>47</v>
      </c>
      <c r="E62" s="41">
        <v>60813</v>
      </c>
      <c r="G62" s="22" t="s">
        <v>148</v>
      </c>
      <c r="H62" s="22" t="s">
        <v>36</v>
      </c>
      <c r="I62" s="42">
        <v>0</v>
      </c>
      <c r="K62" s="48">
        <v>23302984.16</v>
      </c>
      <c r="L62" s="44"/>
      <c r="M62" s="45">
        <v>7190812</v>
      </c>
      <c r="N62" s="45"/>
      <c r="O62" s="45">
        <v>16112172</v>
      </c>
      <c r="P62" s="45"/>
      <c r="Q62" s="45">
        <v>383623</v>
      </c>
      <c r="S62" s="46">
        <v>1.6462398007311696</v>
      </c>
      <c r="U62" s="47">
        <v>42</v>
      </c>
    </row>
    <row r="63" spans="1:23" x14ac:dyDescent="0.2">
      <c r="A63" s="40"/>
      <c r="C63" s="57"/>
      <c r="E63" s="22"/>
      <c r="G63" s="22"/>
      <c r="H63" s="22"/>
      <c r="I63" s="42"/>
      <c r="K63" s="43"/>
      <c r="M63" s="58"/>
      <c r="O63" s="58"/>
      <c r="Q63" s="58"/>
    </row>
    <row r="64" spans="1:23" x14ac:dyDescent="0.2">
      <c r="A64" s="40"/>
      <c r="C64" s="59" t="s">
        <v>64</v>
      </c>
      <c r="E64" s="22"/>
      <c r="G64" s="22"/>
      <c r="H64" s="22"/>
      <c r="I64" s="42"/>
      <c r="K64" s="43">
        <f>+SUBTOTAL(9,K57:K63)</f>
        <v>253620075.56999996</v>
      </c>
      <c r="M64" s="14">
        <f>+SUBTOTAL(9,M57:M63)</f>
        <v>130757860</v>
      </c>
      <c r="O64" s="14">
        <f>+SUBTOTAL(9,O57:O63)</f>
        <v>122862216</v>
      </c>
      <c r="Q64" s="14">
        <f>+SUBTOTAL(9,Q57:Q63)</f>
        <v>10440498</v>
      </c>
      <c r="S64" s="46">
        <f>IF(Q64/K64*100=0,"-     ",Q64/K64*100)</f>
        <v>4.1165897362562642</v>
      </c>
      <c r="U64" s="47">
        <f t="shared" ref="U64" si="7">IF(Q64=0,"-     ",ROUND(O64/Q64,1))</f>
        <v>11.8</v>
      </c>
    </row>
    <row r="65" spans="1:23" x14ac:dyDescent="0.2">
      <c r="A65" s="40"/>
      <c r="C65" s="60"/>
      <c r="E65" s="22"/>
      <c r="G65" s="22"/>
      <c r="H65" s="22"/>
      <c r="I65" s="42"/>
      <c r="K65" s="43"/>
      <c r="S65" s="46"/>
      <c r="U65" s="47"/>
    </row>
    <row r="66" spans="1:23" x14ac:dyDescent="0.2">
      <c r="A66" s="40">
        <v>315</v>
      </c>
      <c r="C66" t="s">
        <v>65</v>
      </c>
      <c r="K66" s="43"/>
    </row>
    <row r="67" spans="1:23" x14ac:dyDescent="0.2">
      <c r="A67" s="40"/>
      <c r="C67" s="55" t="s">
        <v>37</v>
      </c>
      <c r="E67" s="41">
        <v>45657</v>
      </c>
      <c r="G67" s="22" t="s">
        <v>148</v>
      </c>
      <c r="H67" s="22" t="s">
        <v>36</v>
      </c>
      <c r="I67" s="42">
        <v>0</v>
      </c>
      <c r="K67" s="43">
        <v>11098743.73</v>
      </c>
      <c r="L67" s="44"/>
      <c r="M67" s="45">
        <v>8268237</v>
      </c>
      <c r="N67" s="45"/>
      <c r="O67" s="45">
        <v>2830507</v>
      </c>
      <c r="P67" s="45"/>
      <c r="Q67" s="45">
        <f t="shared" ref="Q67:Q68" si="8">ROUND(O67/U67,0)</f>
        <v>269572</v>
      </c>
      <c r="R67" t="s">
        <v>130</v>
      </c>
      <c r="S67" s="46">
        <f t="shared" ref="S67:S68" si="9">ROUND(Q67/K67*100,2)</f>
        <v>2.4300000000000002</v>
      </c>
      <c r="U67" s="47">
        <v>10.5</v>
      </c>
      <c r="W67" s="56"/>
    </row>
    <row r="68" spans="1:23" x14ac:dyDescent="0.2">
      <c r="A68" s="40"/>
      <c r="C68" s="55" t="s">
        <v>38</v>
      </c>
      <c r="E68" s="41">
        <v>45657</v>
      </c>
      <c r="G68" s="22" t="s">
        <v>148</v>
      </c>
      <c r="H68" s="22" t="s">
        <v>36</v>
      </c>
      <c r="I68" s="42">
        <v>0</v>
      </c>
      <c r="K68" s="43">
        <v>202167.22</v>
      </c>
      <c r="L68" s="44"/>
      <c r="M68" s="45">
        <v>37450</v>
      </c>
      <c r="N68" s="45"/>
      <c r="O68" s="45">
        <v>164717</v>
      </c>
      <c r="P68" s="45"/>
      <c r="Q68" s="45">
        <f t="shared" si="8"/>
        <v>15687</v>
      </c>
      <c r="R68" t="s">
        <v>130</v>
      </c>
      <c r="S68" s="46">
        <f t="shared" si="9"/>
        <v>7.76</v>
      </c>
      <c r="U68" s="47">
        <v>10.5</v>
      </c>
    </row>
    <row r="69" spans="1:23" x14ac:dyDescent="0.2">
      <c r="A69" s="40"/>
      <c r="C69" s="55" t="s">
        <v>39</v>
      </c>
      <c r="E69" s="41">
        <v>46934</v>
      </c>
      <c r="G69" s="22" t="s">
        <v>148</v>
      </c>
      <c r="H69" s="22" t="s">
        <v>36</v>
      </c>
      <c r="I69" s="42">
        <v>0</v>
      </c>
      <c r="K69" s="43">
        <v>10877783.550000001</v>
      </c>
      <c r="L69" s="44"/>
      <c r="M69" s="45">
        <v>7331299</v>
      </c>
      <c r="N69" s="45"/>
      <c r="O69" s="45">
        <v>3546485</v>
      </c>
      <c r="P69" s="45"/>
      <c r="Q69" s="45">
        <v>886622</v>
      </c>
      <c r="S69" s="46">
        <v>8.1507597197960422</v>
      </c>
      <c r="U69" s="47">
        <v>4</v>
      </c>
    </row>
    <row r="70" spans="1:23" x14ac:dyDescent="0.2">
      <c r="A70" s="40"/>
      <c r="C70" s="55" t="s">
        <v>40</v>
      </c>
      <c r="E70" s="41">
        <v>46934</v>
      </c>
      <c r="G70" s="22" t="s">
        <v>148</v>
      </c>
      <c r="H70" s="22" t="s">
        <v>36</v>
      </c>
      <c r="I70" s="42">
        <v>0</v>
      </c>
      <c r="K70" s="43">
        <v>5651937.2199999997</v>
      </c>
      <c r="L70" s="44"/>
      <c r="M70" s="45">
        <v>1996161</v>
      </c>
      <c r="N70" s="45"/>
      <c r="O70" s="45">
        <v>3655776</v>
      </c>
      <c r="P70" s="45"/>
      <c r="Q70" s="45">
        <v>913944</v>
      </c>
      <c r="S70" s="46">
        <v>16.170455623001416</v>
      </c>
      <c r="U70" s="47">
        <v>4</v>
      </c>
    </row>
    <row r="71" spans="1:23" x14ac:dyDescent="0.2">
      <c r="A71" s="40"/>
      <c r="C71" s="55" t="s">
        <v>41</v>
      </c>
      <c r="E71" s="41">
        <v>50951</v>
      </c>
      <c r="G71" s="22" t="s">
        <v>148</v>
      </c>
      <c r="H71" s="22" t="s">
        <v>36</v>
      </c>
      <c r="I71" s="42">
        <v>0</v>
      </c>
      <c r="K71" s="43">
        <v>28978313.5</v>
      </c>
      <c r="L71" s="44"/>
      <c r="M71" s="45">
        <v>18257738</v>
      </c>
      <c r="N71" s="45"/>
      <c r="O71" s="45">
        <v>10720576</v>
      </c>
      <c r="P71" s="45"/>
      <c r="Q71" s="45">
        <v>714708</v>
      </c>
      <c r="S71" s="46">
        <v>2.4663547103940329</v>
      </c>
      <c r="U71" s="47">
        <v>15</v>
      </c>
    </row>
    <row r="72" spans="1:23" x14ac:dyDescent="0.2">
      <c r="A72" s="40"/>
      <c r="C72" s="55" t="s">
        <v>42</v>
      </c>
      <c r="E72" s="41">
        <v>50951</v>
      </c>
      <c r="G72" s="22" t="s">
        <v>148</v>
      </c>
      <c r="H72" s="22" t="s">
        <v>36</v>
      </c>
      <c r="I72" s="42">
        <v>0</v>
      </c>
      <c r="K72" s="43">
        <v>1088876.92</v>
      </c>
      <c r="L72" s="44"/>
      <c r="M72" s="45">
        <v>817964</v>
      </c>
      <c r="N72" s="45"/>
      <c r="O72" s="45">
        <v>270913</v>
      </c>
      <c r="P72" s="45"/>
      <c r="Q72" s="45">
        <v>18061</v>
      </c>
      <c r="S72" s="46">
        <v>1.6586814972623352</v>
      </c>
      <c r="U72" s="47">
        <v>15</v>
      </c>
    </row>
    <row r="73" spans="1:23" x14ac:dyDescent="0.2">
      <c r="A73" s="40"/>
      <c r="C73" s="55" t="s">
        <v>43</v>
      </c>
      <c r="E73" s="41">
        <v>50951</v>
      </c>
      <c r="G73" s="22" t="s">
        <v>148</v>
      </c>
      <c r="H73" s="22" t="s">
        <v>36</v>
      </c>
      <c r="I73" s="42">
        <v>0</v>
      </c>
      <c r="K73" s="43">
        <v>44244715.119999997</v>
      </c>
      <c r="L73" s="44"/>
      <c r="M73" s="45">
        <v>29485045</v>
      </c>
      <c r="N73" s="45"/>
      <c r="O73" s="45">
        <v>14759670</v>
      </c>
      <c r="P73" s="45"/>
      <c r="Q73" s="45">
        <v>983978</v>
      </c>
      <c r="S73" s="46">
        <v>2.2239447069130547</v>
      </c>
      <c r="U73" s="47">
        <v>15</v>
      </c>
    </row>
    <row r="74" spans="1:23" x14ac:dyDescent="0.2">
      <c r="A74" s="40"/>
      <c r="C74" s="55" t="s">
        <v>44</v>
      </c>
      <c r="E74" s="41">
        <v>50951</v>
      </c>
      <c r="G74" s="22" t="s">
        <v>148</v>
      </c>
      <c r="H74" s="22" t="s">
        <v>36</v>
      </c>
      <c r="I74" s="42">
        <v>0</v>
      </c>
      <c r="K74" s="43">
        <v>8047474.71</v>
      </c>
      <c r="L74" s="44"/>
      <c r="M74" s="45">
        <v>2116477</v>
      </c>
      <c r="N74" s="45"/>
      <c r="O74" s="45">
        <v>5930998</v>
      </c>
      <c r="P74" s="45"/>
      <c r="Q74" s="45">
        <v>395400</v>
      </c>
      <c r="S74" s="46">
        <v>4.913342560849129</v>
      </c>
      <c r="U74" s="47">
        <v>15</v>
      </c>
    </row>
    <row r="75" spans="1:23" x14ac:dyDescent="0.2">
      <c r="A75" s="40"/>
      <c r="C75" s="55" t="s">
        <v>45</v>
      </c>
      <c r="E75" s="41">
        <v>53143</v>
      </c>
      <c r="G75" s="22" t="s">
        <v>148</v>
      </c>
      <c r="H75" s="22" t="s">
        <v>36</v>
      </c>
      <c r="I75" s="42">
        <v>0</v>
      </c>
      <c r="K75" s="43">
        <v>66299758.460000001</v>
      </c>
      <c r="L75" s="44"/>
      <c r="M75" s="45">
        <v>38612648</v>
      </c>
      <c r="N75" s="45"/>
      <c r="O75" s="45">
        <v>27687110</v>
      </c>
      <c r="P75" s="45"/>
      <c r="Q75" s="45">
        <v>1318433</v>
      </c>
      <c r="S75" s="46">
        <v>1.9885939717192749</v>
      </c>
      <c r="U75" s="47">
        <v>21</v>
      </c>
    </row>
    <row r="76" spans="1:23" x14ac:dyDescent="0.2">
      <c r="A76" s="40"/>
      <c r="C76" s="55" t="s">
        <v>46</v>
      </c>
      <c r="E76" s="41">
        <v>53143</v>
      </c>
      <c r="G76" s="22" t="s">
        <v>148</v>
      </c>
      <c r="H76" s="22" t="s">
        <v>36</v>
      </c>
      <c r="I76" s="42">
        <v>0</v>
      </c>
      <c r="K76" s="43">
        <v>2736920.21</v>
      </c>
      <c r="L76" s="44"/>
      <c r="M76" s="45">
        <v>2560650</v>
      </c>
      <c r="N76" s="45"/>
      <c r="O76" s="45">
        <v>176270</v>
      </c>
      <c r="P76" s="45"/>
      <c r="Q76" s="45">
        <v>8394</v>
      </c>
      <c r="S76" s="46">
        <v>0.30669509360669306</v>
      </c>
      <c r="U76" s="47">
        <v>21</v>
      </c>
    </row>
    <row r="77" spans="1:23" x14ac:dyDescent="0.2">
      <c r="A77" s="40"/>
      <c r="C77" s="55" t="s">
        <v>66</v>
      </c>
      <c r="E77" s="41">
        <v>60813</v>
      </c>
      <c r="G77" s="22" t="s">
        <v>148</v>
      </c>
      <c r="H77" s="22" t="s">
        <v>36</v>
      </c>
      <c r="I77" s="42">
        <v>0</v>
      </c>
      <c r="K77" s="48">
        <v>16415308</v>
      </c>
      <c r="L77" s="44"/>
      <c r="M77" s="45">
        <v>2657223</v>
      </c>
      <c r="N77" s="45"/>
      <c r="O77" s="45">
        <v>13758085</v>
      </c>
      <c r="P77" s="45"/>
      <c r="Q77" s="45">
        <v>327573</v>
      </c>
      <c r="S77" s="46">
        <v>1.9955336811225231</v>
      </c>
      <c r="U77" s="47">
        <v>42</v>
      </c>
    </row>
    <row r="78" spans="1:23" x14ac:dyDescent="0.2">
      <c r="A78" s="40"/>
      <c r="C78" s="57"/>
      <c r="E78" s="22"/>
      <c r="G78" s="22"/>
      <c r="H78" s="22"/>
      <c r="I78" s="42"/>
      <c r="K78" s="43"/>
      <c r="M78" s="58"/>
      <c r="O78" s="58"/>
      <c r="Q78" s="58"/>
      <c r="S78" s="46"/>
      <c r="U78" s="47"/>
    </row>
    <row r="79" spans="1:23" x14ac:dyDescent="0.2">
      <c r="A79" s="40"/>
      <c r="C79" s="59" t="s">
        <v>67</v>
      </c>
      <c r="E79" s="22"/>
      <c r="G79" s="22"/>
      <c r="H79" s="22"/>
      <c r="I79" s="42"/>
      <c r="K79" s="43">
        <f>+SUBTOTAL(9,K67:K78)</f>
        <v>195641998.63999999</v>
      </c>
      <c r="M79" s="14">
        <f>+SUBTOTAL(9,M67:M78)</f>
        <v>112140892</v>
      </c>
      <c r="O79" s="14">
        <f>+SUBTOTAL(9,O67:O78)</f>
        <v>83501107</v>
      </c>
      <c r="Q79" s="14">
        <f>+SUBTOTAL(9,Q67:Q78)</f>
        <v>5852372</v>
      </c>
      <c r="S79" s="46">
        <f>IF(Q79/K79*100=0,"-     ",Q79/K79*100)</f>
        <v>2.9913679274811154</v>
      </c>
      <c r="U79" s="47">
        <f t="shared" ref="U79" si="10">IF(Q79=0,"-     ",ROUND(O79/Q79,1))</f>
        <v>14.3</v>
      </c>
    </row>
    <row r="80" spans="1:23" x14ac:dyDescent="0.2">
      <c r="A80" s="40"/>
      <c r="C80" s="60"/>
      <c r="E80" s="22"/>
      <c r="G80" s="22"/>
      <c r="H80" s="22"/>
      <c r="I80" s="42"/>
      <c r="K80" s="43"/>
      <c r="S80" s="46"/>
      <c r="U80" s="47"/>
    </row>
    <row r="81" spans="1:21" x14ac:dyDescent="0.2">
      <c r="A81" s="40">
        <v>316</v>
      </c>
      <c r="B81" s="9" t="s">
        <v>68</v>
      </c>
      <c r="C81" t="s">
        <v>139</v>
      </c>
      <c r="K81" s="43"/>
      <c r="S81" s="46"/>
      <c r="U81" s="47"/>
    </row>
    <row r="82" spans="1:21" x14ac:dyDescent="0.2">
      <c r="A82" s="40"/>
      <c r="C82" s="55" t="s">
        <v>35</v>
      </c>
      <c r="E82" s="41">
        <v>59717</v>
      </c>
      <c r="G82" s="22" t="s">
        <v>148</v>
      </c>
      <c r="H82" s="22" t="s">
        <v>36</v>
      </c>
      <c r="I82" s="42">
        <v>0</v>
      </c>
      <c r="K82" s="43">
        <v>416987.36</v>
      </c>
      <c r="L82" s="44"/>
      <c r="M82" s="45">
        <v>47697</v>
      </c>
      <c r="N82" s="45"/>
      <c r="O82" s="45">
        <v>369290</v>
      </c>
      <c r="P82" s="45"/>
      <c r="Q82" s="45">
        <v>9469</v>
      </c>
      <c r="S82" s="46">
        <v>2.2708122375699831</v>
      </c>
      <c r="U82" s="47">
        <v>39</v>
      </c>
    </row>
    <row r="83" spans="1:21" x14ac:dyDescent="0.2">
      <c r="A83" s="40"/>
      <c r="C83" s="55" t="s">
        <v>69</v>
      </c>
      <c r="E83" s="41">
        <v>45657</v>
      </c>
      <c r="G83" s="22" t="s">
        <v>148</v>
      </c>
      <c r="H83" s="22" t="s">
        <v>36</v>
      </c>
      <c r="I83" s="42">
        <v>0</v>
      </c>
      <c r="K83" s="43">
        <v>224276.2</v>
      </c>
      <c r="L83" s="44"/>
      <c r="M83" s="45">
        <v>200272</v>
      </c>
      <c r="N83" s="45"/>
      <c r="O83" s="45">
        <v>24004</v>
      </c>
      <c r="P83" s="45"/>
      <c r="Q83" s="45">
        <f>ROUND(O83/U83,0)</f>
        <v>2286</v>
      </c>
      <c r="R83" t="s">
        <v>130</v>
      </c>
      <c r="S83" s="46">
        <f>ROUND(Q83/K83*100,2)</f>
        <v>1.02</v>
      </c>
      <c r="U83" s="47">
        <v>10.5</v>
      </c>
    </row>
    <row r="84" spans="1:21" x14ac:dyDescent="0.2">
      <c r="A84" s="40"/>
      <c r="C84" s="55" t="s">
        <v>70</v>
      </c>
      <c r="E84" s="41">
        <v>46934</v>
      </c>
      <c r="G84" s="22" t="s">
        <v>148</v>
      </c>
      <c r="H84" s="22" t="s">
        <v>36</v>
      </c>
      <c r="I84" s="42">
        <v>0</v>
      </c>
      <c r="K84" s="43">
        <v>67493.81</v>
      </c>
      <c r="L84" s="44"/>
      <c r="M84" s="45">
        <v>29072</v>
      </c>
      <c r="N84" s="45"/>
      <c r="O84" s="45">
        <v>38422</v>
      </c>
      <c r="P84" s="45"/>
      <c r="Q84" s="45">
        <v>9606</v>
      </c>
      <c r="S84" s="46">
        <v>14.232416276396309</v>
      </c>
      <c r="U84" s="47">
        <v>4</v>
      </c>
    </row>
    <row r="85" spans="1:21" x14ac:dyDescent="0.2">
      <c r="A85" s="40"/>
      <c r="C85" s="55" t="s">
        <v>71</v>
      </c>
      <c r="E85" s="41">
        <v>50951</v>
      </c>
      <c r="G85" s="22" t="s">
        <v>148</v>
      </c>
      <c r="H85" s="22" t="s">
        <v>36</v>
      </c>
      <c r="I85" s="42">
        <v>0</v>
      </c>
      <c r="K85" s="43">
        <v>787236.57</v>
      </c>
      <c r="L85" s="44"/>
      <c r="M85" s="45">
        <v>344145</v>
      </c>
      <c r="N85" s="45"/>
      <c r="O85" s="45">
        <v>443092</v>
      </c>
      <c r="P85" s="45"/>
      <c r="Q85" s="45">
        <v>29540</v>
      </c>
      <c r="S85" s="46">
        <v>3.7523663312541493</v>
      </c>
      <c r="U85" s="47">
        <v>15</v>
      </c>
    </row>
    <row r="86" spans="1:21" x14ac:dyDescent="0.2">
      <c r="A86" s="40"/>
      <c r="C86" s="55" t="s">
        <v>72</v>
      </c>
      <c r="E86" s="41">
        <v>50951</v>
      </c>
      <c r="G86" s="22" t="s">
        <v>148</v>
      </c>
      <c r="H86" s="22" t="s">
        <v>36</v>
      </c>
      <c r="I86" s="42">
        <v>0</v>
      </c>
      <c r="K86" s="43">
        <v>16603886.76</v>
      </c>
      <c r="L86" s="44"/>
      <c r="M86" s="45">
        <v>5851376</v>
      </c>
      <c r="N86" s="45"/>
      <c r="O86" s="45">
        <v>10752511</v>
      </c>
      <c r="P86" s="45"/>
      <c r="Q86" s="45">
        <v>716831</v>
      </c>
      <c r="S86" s="46">
        <v>4.3172481862915335</v>
      </c>
      <c r="U86" s="47">
        <v>15</v>
      </c>
    </row>
    <row r="87" spans="1:21" x14ac:dyDescent="0.2">
      <c r="A87" s="40"/>
      <c r="C87" s="55" t="s">
        <v>44</v>
      </c>
      <c r="E87" s="41">
        <v>50951</v>
      </c>
      <c r="G87" s="22" t="s">
        <v>148</v>
      </c>
      <c r="H87" s="22" t="s">
        <v>36</v>
      </c>
      <c r="I87" s="42">
        <v>0</v>
      </c>
      <c r="K87" s="43">
        <v>43211.57</v>
      </c>
      <c r="L87" s="44"/>
      <c r="M87" s="45">
        <v>11400</v>
      </c>
      <c r="N87" s="45"/>
      <c r="O87" s="45">
        <v>31812</v>
      </c>
      <c r="P87" s="45"/>
      <c r="Q87" s="45">
        <v>2121</v>
      </c>
      <c r="S87" s="46">
        <v>4.9084076324928718</v>
      </c>
      <c r="U87" s="47">
        <v>15</v>
      </c>
    </row>
    <row r="88" spans="1:21" x14ac:dyDescent="0.2">
      <c r="A88" s="40"/>
      <c r="C88" s="55" t="s">
        <v>60</v>
      </c>
      <c r="E88" s="41">
        <v>53143</v>
      </c>
      <c r="G88" s="22" t="s">
        <v>148</v>
      </c>
      <c r="H88" s="22" t="s">
        <v>36</v>
      </c>
      <c r="I88" s="42">
        <v>0</v>
      </c>
      <c r="K88" s="43">
        <v>3949997.14</v>
      </c>
      <c r="L88" s="44"/>
      <c r="M88" s="45">
        <v>2094782</v>
      </c>
      <c r="N88" s="45"/>
      <c r="O88" s="45">
        <v>1855215</v>
      </c>
      <c r="P88" s="45"/>
      <c r="Q88" s="45">
        <v>88343</v>
      </c>
      <c r="S88" s="46">
        <v>2.2365332649329464</v>
      </c>
      <c r="U88" s="47">
        <v>21</v>
      </c>
    </row>
    <row r="89" spans="1:21" x14ac:dyDescent="0.2">
      <c r="A89" s="40"/>
      <c r="C89" s="55" t="s">
        <v>47</v>
      </c>
      <c r="E89" s="41">
        <v>60813</v>
      </c>
      <c r="G89" s="22" t="s">
        <v>148</v>
      </c>
      <c r="H89" s="22" t="s">
        <v>36</v>
      </c>
      <c r="I89" s="42">
        <v>0</v>
      </c>
      <c r="K89" s="48">
        <v>5172041.3600000003</v>
      </c>
      <c r="L89" s="44"/>
      <c r="M89" s="45">
        <v>742113</v>
      </c>
      <c r="N89" s="45"/>
      <c r="O89" s="45">
        <v>4429928</v>
      </c>
      <c r="P89" s="45"/>
      <c r="Q89" s="45">
        <v>105475</v>
      </c>
      <c r="S89" s="46">
        <v>2.0393301727192683</v>
      </c>
      <c r="U89" s="47">
        <v>42</v>
      </c>
    </row>
    <row r="90" spans="1:21" x14ac:dyDescent="0.2">
      <c r="A90" s="40"/>
      <c r="C90" s="57"/>
      <c r="E90" s="22"/>
      <c r="G90" s="22"/>
      <c r="H90" s="22"/>
      <c r="I90" s="42"/>
      <c r="K90" s="43"/>
      <c r="M90" s="58"/>
      <c r="O90" s="58"/>
      <c r="Q90" s="58"/>
    </row>
    <row r="91" spans="1:21" x14ac:dyDescent="0.2">
      <c r="A91" s="40"/>
      <c r="C91" s="59" t="s">
        <v>73</v>
      </c>
      <c r="E91" s="22"/>
      <c r="G91" s="22"/>
      <c r="H91" s="22"/>
      <c r="I91" s="42"/>
      <c r="K91" s="48">
        <f>+SUBTOTAL(9,K82:K90)</f>
        <v>27265130.77</v>
      </c>
      <c r="M91" s="61">
        <f>+SUBTOTAL(9,M82:M90)</f>
        <v>9320857</v>
      </c>
      <c r="O91" s="61">
        <f>+SUBTOTAL(9,O82:O90)</f>
        <v>17944274</v>
      </c>
      <c r="Q91" s="61">
        <f>+SUBTOTAL(9,Q82:Q90)</f>
        <v>963671</v>
      </c>
      <c r="S91" s="46">
        <f>IF(Q91/K91*100=0,"-     ",Q91/K91*100)</f>
        <v>3.5344448120539864</v>
      </c>
      <c r="U91" s="47">
        <f t="shared" ref="U91" si="11">IF(Q91=0,"-     ",ROUND(O91/Q91,1))</f>
        <v>18.600000000000001</v>
      </c>
    </row>
    <row r="92" spans="1:21" x14ac:dyDescent="0.2">
      <c r="A92" s="40"/>
      <c r="C92" s="60"/>
      <c r="E92" s="22"/>
      <c r="G92" s="22"/>
      <c r="H92" s="22"/>
      <c r="I92" s="42"/>
      <c r="K92" s="43"/>
      <c r="S92" s="46"/>
      <c r="U92" s="47"/>
    </row>
    <row r="93" spans="1:21" ht="15.75" x14ac:dyDescent="0.25">
      <c r="A93" s="40"/>
      <c r="C93" s="35" t="s">
        <v>74</v>
      </c>
      <c r="H93" s="22"/>
      <c r="I93" s="42"/>
      <c r="K93" s="50">
        <f>+SUBTOTAL(9,K17:K92)</f>
        <v>3598768046.2699995</v>
      </c>
      <c r="L93" s="51"/>
      <c r="M93" s="62">
        <f>+SUBTOTAL(9,M17:M92)</f>
        <v>1419450767</v>
      </c>
      <c r="N93" s="52"/>
      <c r="O93" s="62">
        <f>+SUBTOTAL(9,O17:O92)</f>
        <v>2179317281</v>
      </c>
      <c r="P93" s="52"/>
      <c r="Q93" s="62">
        <f>+SUBTOTAL(9,Q17:Q92)</f>
        <v>167095782</v>
      </c>
      <c r="S93" s="63">
        <f>Q93/K93*100</f>
        <v>4.6431384254728254</v>
      </c>
    </row>
    <row r="94" spans="1:21" ht="15.75" x14ac:dyDescent="0.25">
      <c r="A94" s="40"/>
      <c r="C94" s="35"/>
      <c r="H94" s="22"/>
      <c r="I94" s="42"/>
      <c r="K94" s="50"/>
      <c r="L94" s="51"/>
      <c r="M94" s="52"/>
      <c r="N94" s="52"/>
      <c r="O94" s="52"/>
      <c r="P94" s="52"/>
      <c r="Q94" s="52"/>
    </row>
    <row r="95" spans="1:21" ht="15.75" x14ac:dyDescent="0.25">
      <c r="A95" s="40"/>
      <c r="C95" s="35"/>
      <c r="H95" s="22"/>
      <c r="I95" s="42"/>
      <c r="K95" s="50"/>
      <c r="L95" s="51"/>
      <c r="M95" s="52"/>
      <c r="N95" s="52"/>
      <c r="O95" s="52"/>
      <c r="P95" s="52"/>
      <c r="Q95" s="52"/>
    </row>
    <row r="96" spans="1:21" ht="15.75" x14ac:dyDescent="0.25">
      <c r="A96" s="40"/>
      <c r="C96" s="38" t="s">
        <v>75</v>
      </c>
      <c r="E96" s="22"/>
      <c r="G96" s="22"/>
      <c r="H96" s="22"/>
      <c r="I96" s="42"/>
      <c r="K96" s="50"/>
      <c r="L96" s="51"/>
      <c r="M96" s="52"/>
      <c r="N96" s="52"/>
      <c r="O96" s="52"/>
      <c r="P96" s="52"/>
      <c r="Q96" s="52"/>
    </row>
    <row r="97" spans="1:23" ht="15.75" x14ac:dyDescent="0.25">
      <c r="A97" s="40"/>
      <c r="C97" s="35"/>
      <c r="E97" s="22"/>
      <c r="G97" s="22"/>
      <c r="H97" s="22"/>
      <c r="I97" s="42"/>
      <c r="K97" s="50"/>
      <c r="L97" s="51"/>
      <c r="M97" s="52"/>
      <c r="N97" s="52"/>
      <c r="O97" s="52"/>
      <c r="P97" s="52"/>
      <c r="Q97" s="52"/>
    </row>
    <row r="98" spans="1:23" ht="15.75" x14ac:dyDescent="0.25">
      <c r="A98" s="40">
        <v>331</v>
      </c>
      <c r="C98" s="64" t="s">
        <v>76</v>
      </c>
      <c r="E98" s="22"/>
      <c r="G98" s="22"/>
      <c r="H98" s="22"/>
      <c r="I98" s="42"/>
      <c r="K98" s="50"/>
      <c r="L98" s="51"/>
      <c r="M98" s="52"/>
      <c r="N98" s="52"/>
      <c r="O98" s="52"/>
      <c r="P98" s="52"/>
      <c r="Q98" s="52"/>
    </row>
    <row r="99" spans="1:23" x14ac:dyDescent="0.2">
      <c r="A99" s="40"/>
      <c r="C99" s="55" t="s">
        <v>77</v>
      </c>
      <c r="E99" s="41">
        <v>53266</v>
      </c>
      <c r="G99" s="22" t="s">
        <v>148</v>
      </c>
      <c r="H99" s="22" t="s">
        <v>36</v>
      </c>
      <c r="I99" s="42">
        <v>0</v>
      </c>
      <c r="K99" s="43">
        <v>28698.29</v>
      </c>
      <c r="L99" s="44"/>
      <c r="M99" s="45">
        <v>20987</v>
      </c>
      <c r="N99" s="45"/>
      <c r="O99" s="45">
        <v>7711</v>
      </c>
      <c r="P99" s="45"/>
      <c r="Q99" s="45">
        <v>362</v>
      </c>
      <c r="S99" s="46">
        <v>1.2613991983494488</v>
      </c>
      <c r="U99" s="47">
        <v>21.3</v>
      </c>
    </row>
    <row r="100" spans="1:23" x14ac:dyDescent="0.2">
      <c r="A100" s="40"/>
      <c r="C100" s="55" t="s">
        <v>78</v>
      </c>
      <c r="E100" s="41">
        <v>53266</v>
      </c>
      <c r="G100" s="22" t="s">
        <v>148</v>
      </c>
      <c r="H100" s="22" t="s">
        <v>36</v>
      </c>
      <c r="I100" s="42">
        <v>0</v>
      </c>
      <c r="K100" s="48">
        <v>23460942.539999999</v>
      </c>
      <c r="L100" s="44"/>
      <c r="M100" s="49">
        <v>3009779</v>
      </c>
      <c r="N100" s="45"/>
      <c r="O100" s="49">
        <v>20451164</v>
      </c>
      <c r="P100" s="45"/>
      <c r="Q100" s="49">
        <v>958798</v>
      </c>
      <c r="S100" s="46">
        <v>4.0867838040406372</v>
      </c>
      <c r="U100" s="47">
        <v>21.3</v>
      </c>
    </row>
    <row r="101" spans="1:23" ht="15.75" customHeight="1" x14ac:dyDescent="0.2">
      <c r="A101" s="40"/>
      <c r="C101" s="55"/>
      <c r="E101" s="22"/>
      <c r="G101" s="22"/>
      <c r="H101" s="22"/>
      <c r="I101" s="42"/>
      <c r="K101" s="43"/>
      <c r="L101" s="56"/>
      <c r="M101" s="65"/>
      <c r="N101" s="65"/>
      <c r="O101" s="65"/>
      <c r="P101" s="65"/>
      <c r="Q101" s="65"/>
      <c r="R101" s="56"/>
      <c r="S101" s="66"/>
      <c r="T101" s="56"/>
      <c r="U101" s="67"/>
    </row>
    <row r="102" spans="1:23" x14ac:dyDescent="0.2">
      <c r="A102" s="40"/>
      <c r="C102" s="59" t="s">
        <v>50</v>
      </c>
      <c r="E102" s="22"/>
      <c r="G102" s="22"/>
      <c r="H102" s="22"/>
      <c r="I102" s="42"/>
      <c r="K102" s="43">
        <f>+SUBTOTAL(9,K99:K101)</f>
        <v>23489640.829999998</v>
      </c>
      <c r="L102" s="56"/>
      <c r="M102" s="65">
        <f>+SUBTOTAL(9,M99:M101)</f>
        <v>3030766</v>
      </c>
      <c r="N102" s="65"/>
      <c r="O102" s="65">
        <f>+SUBTOTAL(9,O99:O101)</f>
        <v>20458875</v>
      </c>
      <c r="P102" s="65"/>
      <c r="Q102" s="65">
        <f>+SUBTOTAL(9,Q99:Q101)</f>
        <v>959160</v>
      </c>
      <c r="R102" s="56"/>
      <c r="S102" s="46">
        <f>IF(Q102/K102*100=0,"-     ",Q102/K102*100)</f>
        <v>4.0833319118911371</v>
      </c>
      <c r="U102" s="47">
        <f t="shared" ref="U102" si="12">IF(Q102=0,"-     ",ROUND(O102/Q102,1))</f>
        <v>21.3</v>
      </c>
    </row>
    <row r="103" spans="1:23" x14ac:dyDescent="0.2">
      <c r="A103" s="40"/>
      <c r="C103" s="64"/>
      <c r="E103" s="22"/>
      <c r="G103" s="22"/>
      <c r="H103" s="22"/>
      <c r="I103" s="42"/>
      <c r="K103" s="43"/>
      <c r="L103" s="56"/>
      <c r="M103" s="65"/>
      <c r="N103" s="65"/>
      <c r="O103" s="65"/>
      <c r="P103" s="65"/>
      <c r="Q103" s="65"/>
      <c r="R103" s="56"/>
      <c r="S103" s="66"/>
      <c r="T103" s="56"/>
      <c r="U103" s="67"/>
    </row>
    <row r="104" spans="1:23" x14ac:dyDescent="0.2">
      <c r="A104" s="40">
        <v>332</v>
      </c>
      <c r="C104" s="64" t="s">
        <v>79</v>
      </c>
      <c r="E104" s="22"/>
      <c r="G104" s="22"/>
      <c r="H104" s="22"/>
      <c r="I104" s="42"/>
      <c r="K104" s="43"/>
      <c r="L104" s="56"/>
      <c r="M104" s="65"/>
      <c r="N104" s="65"/>
      <c r="O104" s="65"/>
      <c r="P104" s="65"/>
      <c r="Q104" s="65"/>
      <c r="R104" s="56"/>
      <c r="S104" s="66"/>
      <c r="T104" s="56"/>
      <c r="U104" s="67"/>
    </row>
    <row r="105" spans="1:23" x14ac:dyDescent="0.2">
      <c r="A105" s="40"/>
      <c r="C105" s="55" t="s">
        <v>78</v>
      </c>
      <c r="E105" s="41">
        <v>53266</v>
      </c>
      <c r="G105" s="22" t="s">
        <v>148</v>
      </c>
      <c r="H105" s="22" t="s">
        <v>36</v>
      </c>
      <c r="I105" s="42">
        <v>0</v>
      </c>
      <c r="K105" s="48">
        <v>16628650.560000001</v>
      </c>
      <c r="L105" s="44"/>
      <c r="M105" s="49">
        <v>1012166</v>
      </c>
      <c r="N105" s="45"/>
      <c r="O105" s="49">
        <v>15616485</v>
      </c>
      <c r="P105" s="45"/>
      <c r="Q105" s="49">
        <v>732136</v>
      </c>
      <c r="S105" s="46">
        <v>4.4028587729249873</v>
      </c>
      <c r="U105" s="47">
        <v>21.3</v>
      </c>
      <c r="W105" s="56"/>
    </row>
    <row r="106" spans="1:23" x14ac:dyDescent="0.2">
      <c r="A106" s="40"/>
      <c r="C106" s="55"/>
      <c r="E106" s="22"/>
      <c r="G106" s="22"/>
      <c r="H106" s="22"/>
      <c r="I106" s="42"/>
      <c r="K106" s="43"/>
      <c r="L106" s="56"/>
      <c r="M106" s="65"/>
      <c r="N106" s="65"/>
      <c r="O106" s="65"/>
      <c r="P106" s="65"/>
      <c r="Q106" s="65"/>
      <c r="R106" s="56"/>
      <c r="S106" s="66"/>
      <c r="T106" s="56"/>
      <c r="U106" s="67"/>
    </row>
    <row r="107" spans="1:23" x14ac:dyDescent="0.2">
      <c r="A107" s="40"/>
      <c r="C107" s="59" t="s">
        <v>80</v>
      </c>
      <c r="E107" s="22"/>
      <c r="G107" s="22"/>
      <c r="H107" s="22"/>
      <c r="I107" s="42"/>
      <c r="K107" s="43">
        <f>+SUBTOTAL(9,K105:K106)</f>
        <v>16628650.560000001</v>
      </c>
      <c r="L107" s="56"/>
      <c r="M107" s="65">
        <f>+SUBTOTAL(9,M105:M106)</f>
        <v>1012166</v>
      </c>
      <c r="N107" s="65"/>
      <c r="O107" s="65">
        <f>+SUBTOTAL(9,O105:O106)</f>
        <v>15616485</v>
      </c>
      <c r="P107" s="65"/>
      <c r="Q107" s="65">
        <f>+SUBTOTAL(9,Q105:Q106)</f>
        <v>732136</v>
      </c>
      <c r="R107" s="56"/>
      <c r="S107" s="46">
        <f>IF(Q107/K107*100=0,"-     ",Q107/K107*100)</f>
        <v>4.4028587729249873</v>
      </c>
      <c r="U107" s="47">
        <f t="shared" ref="U107" si="13">IF(Q107=0,"-     ",ROUND(O107/Q107,1))</f>
        <v>21.3</v>
      </c>
    </row>
    <row r="108" spans="1:23" x14ac:dyDescent="0.2">
      <c r="A108" s="40"/>
      <c r="C108" s="64"/>
      <c r="E108" s="22"/>
      <c r="G108" s="22"/>
      <c r="H108" s="22"/>
      <c r="I108" s="42"/>
      <c r="K108" s="43"/>
      <c r="L108" s="56"/>
      <c r="M108" s="65"/>
      <c r="N108" s="65"/>
      <c r="O108" s="65"/>
      <c r="P108" s="65"/>
      <c r="Q108" s="65"/>
      <c r="R108" s="56"/>
      <c r="S108" s="66"/>
      <c r="T108" s="56"/>
      <c r="U108" s="67"/>
    </row>
    <row r="109" spans="1:23" x14ac:dyDescent="0.2">
      <c r="A109" s="40">
        <v>333</v>
      </c>
      <c r="C109" s="64" t="s">
        <v>81</v>
      </c>
      <c r="E109" s="22"/>
      <c r="G109" s="22"/>
      <c r="H109" s="22"/>
      <c r="I109" s="42"/>
      <c r="K109" s="43"/>
      <c r="L109" s="56"/>
      <c r="M109" s="65"/>
      <c r="N109" s="65"/>
      <c r="O109" s="65"/>
      <c r="P109" s="65"/>
      <c r="Q109" s="65"/>
      <c r="R109" s="56"/>
      <c r="S109" s="66"/>
      <c r="T109" s="56"/>
      <c r="U109" s="67"/>
    </row>
    <row r="110" spans="1:23" x14ac:dyDescent="0.2">
      <c r="A110" s="40"/>
      <c r="C110" s="55" t="s">
        <v>82</v>
      </c>
      <c r="E110" s="41">
        <v>53266</v>
      </c>
      <c r="G110" s="22" t="s">
        <v>148</v>
      </c>
      <c r="H110" s="22" t="s">
        <v>36</v>
      </c>
      <c r="I110" s="42">
        <v>0</v>
      </c>
      <c r="K110" s="48">
        <v>114766367.67</v>
      </c>
      <c r="L110" s="44"/>
      <c r="M110" s="49">
        <v>24099691</v>
      </c>
      <c r="N110" s="45"/>
      <c r="O110" s="49">
        <v>90666677</v>
      </c>
      <c r="P110" s="45"/>
      <c r="Q110" s="49">
        <v>4250666</v>
      </c>
      <c r="S110" s="46">
        <v>3.7037558008478531</v>
      </c>
      <c r="U110" s="47">
        <v>21.3</v>
      </c>
      <c r="W110" s="56"/>
    </row>
    <row r="111" spans="1:23" x14ac:dyDescent="0.2">
      <c r="A111" s="40"/>
      <c r="C111" s="55"/>
      <c r="E111" s="22"/>
      <c r="G111" s="22"/>
      <c r="H111" s="22"/>
      <c r="I111" s="42"/>
      <c r="K111" s="43"/>
      <c r="L111" s="56"/>
      <c r="M111" s="65"/>
      <c r="N111" s="65"/>
      <c r="O111" s="65"/>
      <c r="P111" s="65"/>
      <c r="Q111" s="65"/>
      <c r="R111" s="56"/>
      <c r="S111" s="66"/>
      <c r="T111" s="56"/>
      <c r="U111" s="67"/>
    </row>
    <row r="112" spans="1:23" x14ac:dyDescent="0.2">
      <c r="A112" s="40"/>
      <c r="C112" s="59" t="s">
        <v>83</v>
      </c>
      <c r="E112" s="22"/>
      <c r="G112" s="22"/>
      <c r="H112" s="22"/>
      <c r="I112" s="42"/>
      <c r="K112" s="43">
        <f>+SUBTOTAL(9,K110:K111)</f>
        <v>114766367.67</v>
      </c>
      <c r="L112" s="56"/>
      <c r="M112" s="65">
        <f>+SUBTOTAL(9,M110:M111)</f>
        <v>24099691</v>
      </c>
      <c r="N112" s="65"/>
      <c r="O112" s="65">
        <f>+SUBTOTAL(9,O110:O111)</f>
        <v>90666677</v>
      </c>
      <c r="P112" s="65"/>
      <c r="Q112" s="65">
        <f>+SUBTOTAL(9,Q110:Q111)</f>
        <v>4250666</v>
      </c>
      <c r="R112" s="56"/>
      <c r="S112" s="46">
        <f>IF(Q112/K112*100=0,"-     ",Q112/K112*100)</f>
        <v>3.7037558008478531</v>
      </c>
      <c r="U112" s="47">
        <f t="shared" ref="U112" si="14">IF(Q112=0,"-     ",ROUND(O112/Q112,1))</f>
        <v>21.3</v>
      </c>
    </row>
    <row r="113" spans="1:21" x14ac:dyDescent="0.2">
      <c r="A113" s="40"/>
      <c r="C113" s="64"/>
      <c r="E113" s="22"/>
      <c r="G113" s="22"/>
      <c r="H113" s="22"/>
      <c r="I113" s="42"/>
      <c r="K113" s="43"/>
      <c r="L113" s="56"/>
      <c r="M113" s="65"/>
      <c r="N113" s="65"/>
      <c r="O113" s="65"/>
      <c r="P113" s="65"/>
      <c r="Q113" s="65"/>
      <c r="R113" s="56"/>
      <c r="S113" s="66"/>
      <c r="T113" s="56"/>
      <c r="U113" s="67"/>
    </row>
    <row r="114" spans="1:21" x14ac:dyDescent="0.2">
      <c r="A114" s="40">
        <v>334</v>
      </c>
      <c r="C114" s="64" t="s">
        <v>84</v>
      </c>
      <c r="E114" s="22"/>
      <c r="G114" s="22"/>
      <c r="H114" s="22"/>
      <c r="I114" s="42"/>
      <c r="K114" s="43"/>
      <c r="L114" s="56"/>
      <c r="M114" s="65"/>
      <c r="N114" s="65"/>
      <c r="O114" s="65"/>
      <c r="P114" s="65"/>
      <c r="Q114" s="65"/>
      <c r="R114" s="56"/>
      <c r="S114" s="66"/>
      <c r="T114" s="56"/>
      <c r="U114" s="67"/>
    </row>
    <row r="115" spans="1:21" x14ac:dyDescent="0.2">
      <c r="A115" s="40"/>
      <c r="C115" s="55" t="s">
        <v>85</v>
      </c>
      <c r="E115" s="41">
        <v>53266</v>
      </c>
      <c r="G115" s="22" t="s">
        <v>148</v>
      </c>
      <c r="H115" s="22" t="s">
        <v>36</v>
      </c>
      <c r="I115" s="42">
        <v>0</v>
      </c>
      <c r="K115" s="48">
        <v>7479165.6299999999</v>
      </c>
      <c r="L115" s="44"/>
      <c r="M115" s="49">
        <v>1636813</v>
      </c>
      <c r="N115" s="45"/>
      <c r="O115" s="49">
        <v>5842353</v>
      </c>
      <c r="P115" s="45"/>
      <c r="Q115" s="49">
        <v>273901</v>
      </c>
      <c r="S115" s="46">
        <v>3.662186580028981</v>
      </c>
      <c r="U115" s="47">
        <v>21.3</v>
      </c>
    </row>
    <row r="116" spans="1:21" x14ac:dyDescent="0.2">
      <c r="A116" s="40"/>
      <c r="C116" s="55"/>
      <c r="E116" s="22"/>
      <c r="G116" s="22"/>
      <c r="H116" s="22"/>
      <c r="I116" s="42"/>
      <c r="K116" s="43"/>
      <c r="L116" s="56"/>
      <c r="M116" s="65"/>
      <c r="N116" s="65"/>
      <c r="O116" s="65"/>
      <c r="P116" s="65"/>
      <c r="Q116" s="65"/>
      <c r="R116" s="56"/>
      <c r="S116" s="66"/>
      <c r="T116" s="56"/>
      <c r="U116" s="67"/>
    </row>
    <row r="117" spans="1:21" x14ac:dyDescent="0.2">
      <c r="A117" s="40"/>
      <c r="C117" s="59" t="s">
        <v>67</v>
      </c>
      <c r="E117" s="22"/>
      <c r="G117" s="22"/>
      <c r="H117" s="22"/>
      <c r="I117" s="42"/>
      <c r="K117" s="43">
        <f>+SUBTOTAL(9,K115:K116)</f>
        <v>7479165.6299999999</v>
      </c>
      <c r="L117" s="56"/>
      <c r="M117" s="65">
        <f>+SUBTOTAL(9,M115:M116)</f>
        <v>1636813</v>
      </c>
      <c r="N117" s="65"/>
      <c r="O117" s="65">
        <f>+SUBTOTAL(9,O115:O116)</f>
        <v>5842353</v>
      </c>
      <c r="P117" s="65"/>
      <c r="Q117" s="65">
        <f>+SUBTOTAL(9,Q115:Q116)</f>
        <v>273901</v>
      </c>
      <c r="R117" s="56"/>
      <c r="S117" s="46">
        <f>IF(Q117/K117*100=0,"-     ",Q117/K117*100)</f>
        <v>3.662186580028981</v>
      </c>
      <c r="U117" s="47">
        <f t="shared" ref="U117" si="15">IF(Q117=0,"-     ",ROUND(O117/Q117,1))</f>
        <v>21.3</v>
      </c>
    </row>
    <row r="118" spans="1:21" x14ac:dyDescent="0.2">
      <c r="A118" s="40"/>
      <c r="C118" s="64"/>
      <c r="E118" s="22"/>
      <c r="G118" s="22"/>
      <c r="H118" s="22"/>
      <c r="I118" s="42"/>
      <c r="K118" s="43"/>
      <c r="L118" s="56"/>
      <c r="M118" s="65"/>
      <c r="N118" s="65"/>
      <c r="O118" s="65"/>
      <c r="P118" s="65"/>
      <c r="Q118" s="65"/>
      <c r="R118" s="56"/>
      <c r="S118" s="66"/>
      <c r="T118" s="56"/>
      <c r="U118" s="67"/>
    </row>
    <row r="119" spans="1:21" x14ac:dyDescent="0.2">
      <c r="A119" s="40">
        <v>335</v>
      </c>
      <c r="C119" s="64" t="s">
        <v>86</v>
      </c>
      <c r="E119" s="22"/>
      <c r="G119" s="22"/>
      <c r="H119" s="22"/>
      <c r="I119" s="42"/>
      <c r="K119" s="43"/>
      <c r="L119" s="56"/>
      <c r="M119" s="65"/>
      <c r="N119" s="65"/>
      <c r="O119" s="65"/>
      <c r="P119" s="65"/>
      <c r="Q119" s="65"/>
      <c r="R119" s="56"/>
      <c r="S119" s="66"/>
      <c r="T119" s="56"/>
      <c r="U119" s="67"/>
    </row>
    <row r="120" spans="1:21" x14ac:dyDescent="0.2">
      <c r="A120" s="40"/>
      <c r="C120" s="55" t="s">
        <v>87</v>
      </c>
      <c r="E120" s="41">
        <v>53266</v>
      </c>
      <c r="G120" s="22" t="s">
        <v>148</v>
      </c>
      <c r="H120" s="22" t="s">
        <v>36</v>
      </c>
      <c r="I120" s="42">
        <v>0</v>
      </c>
      <c r="K120" s="43">
        <v>3782.01</v>
      </c>
      <c r="L120" s="44"/>
      <c r="M120" s="45">
        <v>1151</v>
      </c>
      <c r="N120" s="45"/>
      <c r="O120" s="45">
        <v>2631</v>
      </c>
      <c r="P120" s="45"/>
      <c r="Q120" s="45">
        <v>123</v>
      </c>
      <c r="S120" s="46">
        <v>3.2522388888448202</v>
      </c>
      <c r="U120" s="47">
        <v>21.4</v>
      </c>
    </row>
    <row r="121" spans="1:21" x14ac:dyDescent="0.2">
      <c r="A121" s="40"/>
      <c r="C121" s="55" t="s">
        <v>82</v>
      </c>
      <c r="E121" s="41">
        <v>53266</v>
      </c>
      <c r="G121" s="22" t="s">
        <v>148</v>
      </c>
      <c r="H121" s="22" t="s">
        <v>36</v>
      </c>
      <c r="I121" s="42">
        <v>0</v>
      </c>
      <c r="K121" s="48">
        <v>362315.35</v>
      </c>
      <c r="L121" s="44"/>
      <c r="M121" s="49">
        <v>106872</v>
      </c>
      <c r="N121" s="45"/>
      <c r="O121" s="49">
        <v>255443</v>
      </c>
      <c r="P121" s="45"/>
      <c r="Q121" s="49">
        <v>11976</v>
      </c>
      <c r="S121" s="46">
        <v>3.3054078442991721</v>
      </c>
      <c r="U121" s="47">
        <v>21.3</v>
      </c>
    </row>
    <row r="122" spans="1:21" x14ac:dyDescent="0.2">
      <c r="A122" s="40"/>
      <c r="C122" s="55"/>
      <c r="E122" s="22"/>
      <c r="G122" s="22"/>
      <c r="H122" s="22"/>
      <c r="I122" s="42"/>
      <c r="K122" s="43"/>
      <c r="L122" s="56"/>
      <c r="M122" s="65"/>
      <c r="N122" s="65"/>
      <c r="O122" s="65"/>
      <c r="P122" s="65"/>
      <c r="Q122" s="65"/>
      <c r="R122" s="56"/>
      <c r="S122" s="66"/>
      <c r="T122" s="56"/>
      <c r="U122" s="67"/>
    </row>
    <row r="123" spans="1:21" x14ac:dyDescent="0.2">
      <c r="A123" s="40"/>
      <c r="C123" s="59" t="s">
        <v>88</v>
      </c>
      <c r="E123" s="22"/>
      <c r="G123" s="22"/>
      <c r="H123" s="22"/>
      <c r="I123" s="42"/>
      <c r="K123" s="43">
        <f>+SUBTOTAL(9,K120:K122)</f>
        <v>366097.36</v>
      </c>
      <c r="L123" s="56"/>
      <c r="M123" s="65">
        <f>+SUBTOTAL(9,M120:M122)</f>
        <v>108023</v>
      </c>
      <c r="N123" s="65"/>
      <c r="O123" s="65">
        <f>+SUBTOTAL(9,O120:O122)</f>
        <v>258074</v>
      </c>
      <c r="P123" s="65"/>
      <c r="Q123" s="65">
        <f>+SUBTOTAL(9,Q120:Q122)</f>
        <v>12099</v>
      </c>
      <c r="R123" s="56"/>
      <c r="S123" s="46">
        <f>IF(Q123/K123*100=0,"-     ",Q123/K123*100)</f>
        <v>3.3048585764180327</v>
      </c>
      <c r="U123" s="47">
        <f t="shared" ref="U123" si="16">IF(Q123=0,"-     ",ROUND(O123/Q123,1))</f>
        <v>21.3</v>
      </c>
    </row>
    <row r="124" spans="1:21" x14ac:dyDescent="0.2">
      <c r="A124" s="40"/>
      <c r="C124" s="64"/>
      <c r="E124" s="22"/>
      <c r="G124" s="22"/>
      <c r="H124" s="22"/>
      <c r="I124" s="42"/>
      <c r="K124" s="43"/>
      <c r="L124" s="56"/>
      <c r="M124" s="65"/>
      <c r="N124" s="65"/>
      <c r="O124" s="65"/>
      <c r="P124" s="65"/>
      <c r="Q124" s="65"/>
      <c r="R124" s="56"/>
      <c r="S124" s="66"/>
      <c r="T124" s="56"/>
      <c r="U124" s="67"/>
    </row>
    <row r="125" spans="1:21" x14ac:dyDescent="0.2">
      <c r="A125" s="40">
        <v>336</v>
      </c>
      <c r="C125" s="64" t="s">
        <v>89</v>
      </c>
      <c r="E125" s="22"/>
      <c r="G125" s="22"/>
      <c r="H125" s="22"/>
      <c r="I125" s="42"/>
      <c r="K125" s="43"/>
      <c r="L125" s="56"/>
      <c r="M125" s="65"/>
      <c r="N125" s="65"/>
      <c r="O125" s="65"/>
      <c r="P125" s="65"/>
      <c r="Q125" s="65"/>
      <c r="R125" s="56"/>
      <c r="S125" s="66"/>
      <c r="T125" s="56"/>
      <c r="U125" s="67"/>
    </row>
    <row r="126" spans="1:21" x14ac:dyDescent="0.2">
      <c r="A126" s="40"/>
      <c r="C126" s="55" t="s">
        <v>78</v>
      </c>
      <c r="E126" s="41">
        <v>53266</v>
      </c>
      <c r="G126" s="22" t="s">
        <v>148</v>
      </c>
      <c r="H126" s="22" t="s">
        <v>36</v>
      </c>
      <c r="I126" s="42">
        <v>0</v>
      </c>
      <c r="K126" s="48">
        <v>102286.45</v>
      </c>
      <c r="L126" s="44"/>
      <c r="M126" s="49">
        <v>5822</v>
      </c>
      <c r="N126" s="45"/>
      <c r="O126" s="49">
        <v>96464</v>
      </c>
      <c r="P126" s="45"/>
      <c r="Q126" s="49">
        <v>4522</v>
      </c>
      <c r="S126" s="46">
        <v>4.4209179221685773</v>
      </c>
      <c r="U126" s="47">
        <v>21.3</v>
      </c>
    </row>
    <row r="127" spans="1:21" x14ac:dyDescent="0.2">
      <c r="A127" s="40"/>
      <c r="C127" s="55"/>
      <c r="E127" s="22"/>
      <c r="G127" s="22"/>
      <c r="H127" s="22"/>
      <c r="I127" s="42"/>
      <c r="K127" s="43"/>
      <c r="L127" s="56"/>
      <c r="M127" s="65"/>
      <c r="N127" s="65"/>
      <c r="O127" s="65"/>
      <c r="P127" s="65"/>
      <c r="Q127" s="65"/>
      <c r="R127" s="56"/>
      <c r="S127" s="66"/>
      <c r="T127" s="56"/>
      <c r="U127" s="67"/>
    </row>
    <row r="128" spans="1:21" x14ac:dyDescent="0.2">
      <c r="A128" s="40"/>
      <c r="C128" s="59" t="s">
        <v>90</v>
      </c>
      <c r="E128" s="22"/>
      <c r="G128" s="22"/>
      <c r="H128" s="22"/>
      <c r="I128" s="42"/>
      <c r="K128" s="48">
        <f>+SUBTOTAL(9,K126:K127)</f>
        <v>102286.45</v>
      </c>
      <c r="L128" s="56"/>
      <c r="M128" s="68">
        <f>+SUBTOTAL(9,M126:M127)</f>
        <v>5822</v>
      </c>
      <c r="N128" s="65"/>
      <c r="O128" s="68">
        <f>+SUBTOTAL(9,O126:O127)</f>
        <v>96464</v>
      </c>
      <c r="P128" s="65"/>
      <c r="Q128" s="68">
        <f>+SUBTOTAL(9,Q126:Q127)</f>
        <v>4522</v>
      </c>
      <c r="R128" s="56"/>
      <c r="S128" s="46">
        <f>IF(Q128/K128*100=0,"-     ",Q128/K128*100)</f>
        <v>4.4209179221685773</v>
      </c>
      <c r="U128" s="47">
        <f t="shared" ref="U128" si="17">IF(Q128=0,"-     ",ROUND(O128/Q128,1))</f>
        <v>21.3</v>
      </c>
    </row>
    <row r="129" spans="1:21" ht="15.75" x14ac:dyDescent="0.25">
      <c r="A129" s="40"/>
      <c r="C129" s="64"/>
      <c r="E129" s="22"/>
      <c r="G129" s="22"/>
      <c r="H129" s="22"/>
      <c r="I129" s="42"/>
      <c r="K129" s="50"/>
      <c r="L129" s="51"/>
      <c r="M129" s="52"/>
      <c r="N129" s="52"/>
      <c r="O129" s="52"/>
      <c r="P129" s="52"/>
      <c r="Q129" s="52"/>
    </row>
    <row r="130" spans="1:21" ht="15.75" x14ac:dyDescent="0.25">
      <c r="A130" s="40"/>
      <c r="C130" s="51" t="s">
        <v>91</v>
      </c>
      <c r="E130" s="22"/>
      <c r="G130" s="22"/>
      <c r="H130" s="22"/>
      <c r="I130" s="42"/>
      <c r="K130" s="50">
        <f>+SUBTOTAL(9,K98:K129)</f>
        <v>162832208.49999997</v>
      </c>
      <c r="L130" s="51"/>
      <c r="M130" s="52">
        <f>+SUBTOTAL(9,M98:M129)</f>
        <v>29893281</v>
      </c>
      <c r="N130" s="52"/>
      <c r="O130" s="52">
        <f>+SUBTOTAL(9,O98:O129)</f>
        <v>132938928</v>
      </c>
      <c r="P130" s="52"/>
      <c r="Q130" s="52">
        <f>+SUBTOTAL(9,Q98:Q129)</f>
        <v>6232484</v>
      </c>
      <c r="S130" s="63">
        <f>Q130/K130*100</f>
        <v>3.8275498793594029</v>
      </c>
    </row>
    <row r="131" spans="1:21" ht="15.75" x14ac:dyDescent="0.25">
      <c r="A131" s="40"/>
      <c r="C131" s="64"/>
      <c r="E131" s="22"/>
      <c r="G131" s="22"/>
      <c r="H131" s="22"/>
      <c r="I131" s="42"/>
      <c r="K131" s="50"/>
      <c r="L131" s="51"/>
      <c r="M131" s="52"/>
      <c r="N131" s="52"/>
      <c r="O131" s="52"/>
      <c r="P131" s="52"/>
      <c r="Q131" s="52"/>
    </row>
    <row r="132" spans="1:21" ht="15.75" x14ac:dyDescent="0.25">
      <c r="A132" s="40"/>
      <c r="C132" s="8" t="s">
        <v>92</v>
      </c>
      <c r="E132" s="22"/>
      <c r="G132" s="22"/>
      <c r="H132" s="22"/>
      <c r="I132" s="42"/>
      <c r="K132" s="43"/>
    </row>
    <row r="133" spans="1:21" x14ac:dyDescent="0.2">
      <c r="A133" s="40"/>
      <c r="C133" s="69"/>
      <c r="E133" s="22"/>
      <c r="G133" s="22"/>
      <c r="H133" s="22"/>
      <c r="I133" s="42"/>
      <c r="K133" s="43"/>
    </row>
    <row r="134" spans="1:21" x14ac:dyDescent="0.2">
      <c r="A134" s="40">
        <v>341</v>
      </c>
      <c r="C134" s="56" t="s">
        <v>76</v>
      </c>
      <c r="K134" s="43"/>
    </row>
    <row r="135" spans="1:21" x14ac:dyDescent="0.2">
      <c r="A135" s="40"/>
      <c r="C135" s="55" t="s">
        <v>93</v>
      </c>
      <c r="E135" s="41">
        <v>56795</v>
      </c>
      <c r="G135" s="22" t="s">
        <v>148</v>
      </c>
      <c r="H135" s="22" t="s">
        <v>36</v>
      </c>
      <c r="I135" s="42">
        <v>0</v>
      </c>
      <c r="K135" s="43">
        <v>17805828.260000002</v>
      </c>
      <c r="L135" s="44"/>
      <c r="M135" s="45">
        <v>7655466</v>
      </c>
      <c r="N135" s="45"/>
      <c r="O135" s="45">
        <v>10150362</v>
      </c>
      <c r="P135" s="45"/>
      <c r="Q135" s="45">
        <v>327430</v>
      </c>
      <c r="S135" s="46">
        <v>1.8388922729057029</v>
      </c>
      <c r="U135" s="47">
        <v>31</v>
      </c>
    </row>
    <row r="136" spans="1:21" x14ac:dyDescent="0.2">
      <c r="A136" s="40"/>
      <c r="C136" s="55" t="s">
        <v>94</v>
      </c>
      <c r="E136" s="41">
        <v>45838</v>
      </c>
      <c r="G136" s="22" t="s">
        <v>148</v>
      </c>
      <c r="H136" s="22" t="s">
        <v>36</v>
      </c>
      <c r="I136" s="42">
        <v>0</v>
      </c>
      <c r="K136" s="43">
        <v>64113.35</v>
      </c>
      <c r="L136" s="44"/>
      <c r="M136" s="45">
        <v>67288</v>
      </c>
      <c r="N136" s="45"/>
      <c r="O136" s="45">
        <v>-3175</v>
      </c>
      <c r="P136" s="45"/>
      <c r="Q136" s="45">
        <v>0</v>
      </c>
      <c r="S136" s="46" t="s">
        <v>132</v>
      </c>
      <c r="U136" s="47" t="s">
        <v>132</v>
      </c>
    </row>
    <row r="137" spans="1:21" x14ac:dyDescent="0.2">
      <c r="A137" s="40"/>
      <c r="C137" s="55" t="s">
        <v>95</v>
      </c>
      <c r="E137" s="41">
        <v>51682</v>
      </c>
      <c r="G137" s="22" t="s">
        <v>148</v>
      </c>
      <c r="H137" s="22" t="s">
        <v>36</v>
      </c>
      <c r="I137" s="42">
        <v>0</v>
      </c>
      <c r="K137" s="43">
        <v>2565285.7999999998</v>
      </c>
      <c r="L137" s="44"/>
      <c r="M137" s="45">
        <v>1761492</v>
      </c>
      <c r="N137" s="45"/>
      <c r="O137" s="45">
        <v>803794</v>
      </c>
      <c r="P137" s="45"/>
      <c r="Q137" s="45">
        <v>47282</v>
      </c>
      <c r="S137" s="46">
        <v>1.8431474574879727</v>
      </c>
      <c r="U137" s="47">
        <v>17</v>
      </c>
    </row>
    <row r="138" spans="1:21" x14ac:dyDescent="0.2">
      <c r="A138" s="40"/>
      <c r="C138" s="55" t="s">
        <v>96</v>
      </c>
      <c r="E138" s="41">
        <v>51682</v>
      </c>
      <c r="G138" s="22" t="s">
        <v>148</v>
      </c>
      <c r="H138" s="22" t="s">
        <v>36</v>
      </c>
      <c r="I138" s="42">
        <v>0</v>
      </c>
      <c r="K138" s="43">
        <v>1177656.28</v>
      </c>
      <c r="L138" s="44"/>
      <c r="M138" s="45">
        <v>672725</v>
      </c>
      <c r="N138" s="45"/>
      <c r="O138" s="45">
        <v>504931</v>
      </c>
      <c r="P138" s="45"/>
      <c r="Q138" s="45">
        <v>29702</v>
      </c>
      <c r="S138" s="46">
        <v>2.5221281034564687</v>
      </c>
      <c r="U138" s="47">
        <v>17</v>
      </c>
    </row>
    <row r="139" spans="1:21" x14ac:dyDescent="0.2">
      <c r="A139" s="40"/>
      <c r="C139" s="55" t="s">
        <v>97</v>
      </c>
      <c r="E139" s="41">
        <v>50951</v>
      </c>
      <c r="G139" s="22" t="s">
        <v>148</v>
      </c>
      <c r="H139" s="22" t="s">
        <v>36</v>
      </c>
      <c r="I139" s="42">
        <v>0</v>
      </c>
      <c r="K139" s="43">
        <v>122849.05</v>
      </c>
      <c r="L139" s="44"/>
      <c r="M139" s="45">
        <v>75660</v>
      </c>
      <c r="N139" s="45"/>
      <c r="O139" s="45">
        <v>47189</v>
      </c>
      <c r="P139" s="45"/>
      <c r="Q139" s="45">
        <v>3146</v>
      </c>
      <c r="S139" s="46">
        <v>2.5608663640459572</v>
      </c>
      <c r="U139" s="47">
        <v>15</v>
      </c>
    </row>
    <row r="140" spans="1:21" x14ac:dyDescent="0.2">
      <c r="A140" s="40"/>
      <c r="C140" s="55" t="s">
        <v>98</v>
      </c>
      <c r="E140" s="41">
        <v>50951</v>
      </c>
      <c r="G140" s="22" t="s">
        <v>148</v>
      </c>
      <c r="H140" s="22" t="s">
        <v>36</v>
      </c>
      <c r="I140" s="42">
        <v>0</v>
      </c>
      <c r="K140" s="43">
        <v>141832.79</v>
      </c>
      <c r="L140" s="44"/>
      <c r="M140" s="45">
        <v>109742</v>
      </c>
      <c r="N140" s="45"/>
      <c r="O140" s="45">
        <v>32091</v>
      </c>
      <c r="P140" s="45"/>
      <c r="Q140" s="45">
        <v>2140</v>
      </c>
      <c r="S140" s="46">
        <v>1.5088189409515247</v>
      </c>
      <c r="U140" s="47">
        <v>15</v>
      </c>
    </row>
    <row r="141" spans="1:21" x14ac:dyDescent="0.2">
      <c r="A141" s="40"/>
      <c r="C141" s="55" t="s">
        <v>99</v>
      </c>
      <c r="E141" s="41">
        <v>52047</v>
      </c>
      <c r="G141" s="22" t="s">
        <v>148</v>
      </c>
      <c r="H141" s="22" t="s">
        <v>36</v>
      </c>
      <c r="I141" s="42">
        <v>0</v>
      </c>
      <c r="K141" s="43">
        <v>1611740.88</v>
      </c>
      <c r="L141" s="44"/>
      <c r="M141" s="45">
        <v>1125049</v>
      </c>
      <c r="N141" s="45"/>
      <c r="O141" s="45">
        <v>486692</v>
      </c>
      <c r="P141" s="45"/>
      <c r="Q141" s="45">
        <v>27038</v>
      </c>
      <c r="S141" s="46">
        <v>1.6775649445585823</v>
      </c>
      <c r="U141" s="47">
        <v>18</v>
      </c>
    </row>
    <row r="142" spans="1:21" x14ac:dyDescent="0.2">
      <c r="A142" s="40"/>
      <c r="C142" s="55" t="s">
        <v>100</v>
      </c>
      <c r="E142" s="41">
        <v>52047</v>
      </c>
      <c r="G142" s="22" t="s">
        <v>148</v>
      </c>
      <c r="H142" s="22" t="s">
        <v>36</v>
      </c>
      <c r="I142" s="42">
        <v>0</v>
      </c>
      <c r="K142" s="43">
        <v>1467923.89</v>
      </c>
      <c r="L142" s="44"/>
      <c r="M142" s="45">
        <v>1058829</v>
      </c>
      <c r="N142" s="45"/>
      <c r="O142" s="45">
        <v>409095</v>
      </c>
      <c r="P142" s="45"/>
      <c r="Q142" s="45">
        <v>22727</v>
      </c>
      <c r="S142" s="46">
        <v>1.5482410331233183</v>
      </c>
      <c r="U142" s="47">
        <v>18</v>
      </c>
    </row>
    <row r="143" spans="1:21" x14ac:dyDescent="0.2">
      <c r="A143" s="40"/>
      <c r="C143" s="55" t="s">
        <v>101</v>
      </c>
      <c r="E143" s="41">
        <v>52778</v>
      </c>
      <c r="G143" s="22" t="s">
        <v>148</v>
      </c>
      <c r="H143" s="22" t="s">
        <v>36</v>
      </c>
      <c r="I143" s="42">
        <v>0</v>
      </c>
      <c r="K143" s="43">
        <v>2083698.13</v>
      </c>
      <c r="L143" s="44"/>
      <c r="M143" s="45">
        <v>1376812</v>
      </c>
      <c r="N143" s="45"/>
      <c r="O143" s="45">
        <v>706886</v>
      </c>
      <c r="P143" s="45"/>
      <c r="Q143" s="45">
        <v>35344</v>
      </c>
      <c r="S143" s="46">
        <v>1.6962149886845654</v>
      </c>
      <c r="U143" s="47">
        <v>20</v>
      </c>
    </row>
    <row r="144" spans="1:21" x14ac:dyDescent="0.2">
      <c r="A144" s="40"/>
      <c r="C144" s="55" t="s">
        <v>102</v>
      </c>
      <c r="E144" s="41">
        <v>52778</v>
      </c>
      <c r="G144" s="22" t="s">
        <v>148</v>
      </c>
      <c r="H144" s="22" t="s">
        <v>36</v>
      </c>
      <c r="I144" s="42">
        <v>0</v>
      </c>
      <c r="K144" s="43">
        <v>2075526.5</v>
      </c>
      <c r="L144" s="44"/>
      <c r="M144" s="45">
        <v>1371413</v>
      </c>
      <c r="N144" s="45"/>
      <c r="O144" s="45">
        <v>704114</v>
      </c>
      <c r="P144" s="45"/>
      <c r="Q144" s="45">
        <v>35206</v>
      </c>
      <c r="S144" s="46">
        <v>1.6962443023493077</v>
      </c>
      <c r="U144" s="47">
        <v>20</v>
      </c>
    </row>
    <row r="145" spans="1:21" x14ac:dyDescent="0.2">
      <c r="A145" s="40"/>
      <c r="C145" s="55" t="s">
        <v>103</v>
      </c>
      <c r="E145" s="41">
        <v>52778</v>
      </c>
      <c r="G145" s="22" t="s">
        <v>148</v>
      </c>
      <c r="H145" s="22" t="s">
        <v>36</v>
      </c>
      <c r="I145" s="42">
        <v>0</v>
      </c>
      <c r="K145" s="43">
        <v>2137402.33</v>
      </c>
      <c r="L145" s="44"/>
      <c r="M145" s="45">
        <v>1409501</v>
      </c>
      <c r="N145" s="45"/>
      <c r="O145" s="45">
        <v>727901</v>
      </c>
      <c r="P145" s="45"/>
      <c r="Q145" s="45">
        <v>36395</v>
      </c>
      <c r="S145" s="46">
        <v>1.70276786401744</v>
      </c>
      <c r="U145" s="47">
        <v>20</v>
      </c>
    </row>
    <row r="146" spans="1:21" x14ac:dyDescent="0.2">
      <c r="A146" s="40"/>
      <c r="C146" s="55" t="s">
        <v>104</v>
      </c>
      <c r="E146" s="41">
        <v>52778</v>
      </c>
      <c r="G146" s="22" t="s">
        <v>148</v>
      </c>
      <c r="H146" s="22" t="s">
        <v>36</v>
      </c>
      <c r="I146" s="42">
        <v>0</v>
      </c>
      <c r="K146" s="48">
        <v>2525013.2200000002</v>
      </c>
      <c r="L146" s="44"/>
      <c r="M146" s="45">
        <v>1503769</v>
      </c>
      <c r="N146" s="45"/>
      <c r="O146" s="45">
        <v>1021244</v>
      </c>
      <c r="P146" s="45"/>
      <c r="Q146" s="45">
        <v>51063</v>
      </c>
      <c r="S146" s="46">
        <v>2.0222864417319761</v>
      </c>
      <c r="U146" s="47">
        <v>20</v>
      </c>
    </row>
    <row r="147" spans="1:21" x14ac:dyDescent="0.2">
      <c r="A147" s="40"/>
      <c r="C147" s="55"/>
      <c r="E147" s="22"/>
      <c r="G147" s="22"/>
      <c r="H147" s="22"/>
      <c r="I147" s="42"/>
      <c r="K147" s="43"/>
      <c r="M147" s="58"/>
      <c r="O147" s="58"/>
      <c r="Q147" s="58"/>
    </row>
    <row r="148" spans="1:21" x14ac:dyDescent="0.2">
      <c r="A148" s="40"/>
      <c r="C148" s="59" t="s">
        <v>50</v>
      </c>
      <c r="E148" s="22"/>
      <c r="G148" s="22"/>
      <c r="H148" s="22"/>
      <c r="I148" s="42"/>
      <c r="K148" s="43">
        <f>+SUBTOTAL(9,K135:K147)</f>
        <v>33778870.480000004</v>
      </c>
      <c r="M148" s="14">
        <f>+SUBTOTAL(9,M135:M147)</f>
        <v>18187746</v>
      </c>
      <c r="O148" s="14">
        <f>+SUBTOTAL(9,O135:O147)</f>
        <v>15591124</v>
      </c>
      <c r="Q148" s="14">
        <f>+SUBTOTAL(9,Q135:Q147)</f>
        <v>617473</v>
      </c>
      <c r="S148" s="46">
        <f>IF(Q148/K148*100=0,"-     ",Q148/K148*100)</f>
        <v>1.827985930925657</v>
      </c>
      <c r="U148" s="47">
        <f t="shared" ref="U148" si="18">IF(Q148=0,"-     ",ROUND(O148/Q148,1))</f>
        <v>25.2</v>
      </c>
    </row>
    <row r="149" spans="1:21" x14ac:dyDescent="0.2">
      <c r="A149" s="40"/>
      <c r="C149" s="60"/>
      <c r="E149" s="22"/>
      <c r="G149" s="22"/>
      <c r="H149" s="22"/>
      <c r="I149" s="42"/>
      <c r="K149" s="43"/>
      <c r="S149" s="46"/>
      <c r="U149" s="47"/>
    </row>
    <row r="150" spans="1:21" x14ac:dyDescent="0.2">
      <c r="A150" s="40">
        <v>342</v>
      </c>
      <c r="C150" t="s">
        <v>105</v>
      </c>
      <c r="K150" s="43"/>
    </row>
    <row r="151" spans="1:21" x14ac:dyDescent="0.2">
      <c r="A151" s="40"/>
      <c r="C151" s="55" t="s">
        <v>93</v>
      </c>
      <c r="E151" s="41">
        <v>56795</v>
      </c>
      <c r="G151" s="22" t="s">
        <v>148</v>
      </c>
      <c r="H151" s="22" t="s">
        <v>36</v>
      </c>
      <c r="I151" s="42">
        <v>0</v>
      </c>
      <c r="K151" s="43">
        <v>1839349.29</v>
      </c>
      <c r="L151" s="44"/>
      <c r="M151" s="45">
        <v>1265234</v>
      </c>
      <c r="N151" s="45"/>
      <c r="O151" s="45">
        <v>574115</v>
      </c>
      <c r="P151" s="45"/>
      <c r="Q151" s="45">
        <v>18520</v>
      </c>
      <c r="S151" s="46">
        <v>1.0068778181875395</v>
      </c>
      <c r="U151" s="47">
        <v>31</v>
      </c>
    </row>
    <row r="152" spans="1:21" x14ac:dyDescent="0.2">
      <c r="A152" s="40"/>
      <c r="C152" s="55" t="s">
        <v>106</v>
      </c>
      <c r="E152" s="41">
        <v>56795</v>
      </c>
      <c r="G152" s="22" t="s">
        <v>148</v>
      </c>
      <c r="H152" s="22" t="s">
        <v>36</v>
      </c>
      <c r="I152" s="42">
        <v>0</v>
      </c>
      <c r="K152" s="43">
        <v>6602221.0700000003</v>
      </c>
      <c r="L152" s="44"/>
      <c r="M152" s="45">
        <v>1706587</v>
      </c>
      <c r="N152" s="45"/>
      <c r="O152" s="45">
        <v>4895634</v>
      </c>
      <c r="P152" s="45"/>
      <c r="Q152" s="45">
        <v>157924</v>
      </c>
      <c r="S152" s="46">
        <v>2.3919829149253253</v>
      </c>
      <c r="U152" s="47">
        <v>31</v>
      </c>
    </row>
    <row r="153" spans="1:21" x14ac:dyDescent="0.2">
      <c r="A153" s="40"/>
      <c r="C153" s="55" t="s">
        <v>94</v>
      </c>
      <c r="E153" s="41">
        <v>45838</v>
      </c>
      <c r="G153" s="22" t="s">
        <v>148</v>
      </c>
      <c r="H153" s="22" t="s">
        <v>36</v>
      </c>
      <c r="I153" s="42">
        <v>0</v>
      </c>
      <c r="K153" s="43">
        <v>21667.08</v>
      </c>
      <c r="L153" s="44"/>
      <c r="M153" s="45">
        <v>22034</v>
      </c>
      <c r="N153" s="45"/>
      <c r="O153" s="45">
        <v>-367</v>
      </c>
      <c r="P153" s="45"/>
      <c r="Q153" s="45">
        <v>0</v>
      </c>
      <c r="S153" s="46" t="s">
        <v>132</v>
      </c>
      <c r="U153" s="47" t="s">
        <v>132</v>
      </c>
    </row>
    <row r="154" spans="1:21" x14ac:dyDescent="0.2">
      <c r="A154" s="40"/>
      <c r="C154" s="55" t="s">
        <v>107</v>
      </c>
      <c r="E154" s="41">
        <v>51682</v>
      </c>
      <c r="G154" s="22" t="s">
        <v>148</v>
      </c>
      <c r="H154" s="22" t="s">
        <v>36</v>
      </c>
      <c r="I154" s="42">
        <v>0</v>
      </c>
      <c r="K154" s="43">
        <v>2235100.61</v>
      </c>
      <c r="L154" s="44"/>
      <c r="M154" s="45">
        <v>1669795</v>
      </c>
      <c r="N154" s="45"/>
      <c r="O154" s="45">
        <v>565306</v>
      </c>
      <c r="P154" s="45"/>
      <c r="Q154" s="45">
        <v>33253</v>
      </c>
      <c r="S154" s="46">
        <v>1.4877630049951085</v>
      </c>
      <c r="U154" s="47">
        <v>17</v>
      </c>
    </row>
    <row r="155" spans="1:21" x14ac:dyDescent="0.2">
      <c r="A155" s="40"/>
      <c r="C155" s="55" t="s">
        <v>108</v>
      </c>
      <c r="E155" s="41">
        <v>51682</v>
      </c>
      <c r="G155" s="22" t="s">
        <v>148</v>
      </c>
      <c r="H155" s="22" t="s">
        <v>36</v>
      </c>
      <c r="I155" s="42">
        <v>0</v>
      </c>
      <c r="K155" s="43">
        <v>7693302.29</v>
      </c>
      <c r="L155" s="44"/>
      <c r="M155" s="45">
        <v>2090682</v>
      </c>
      <c r="N155" s="45"/>
      <c r="O155" s="45">
        <v>5602620</v>
      </c>
      <c r="P155" s="45"/>
      <c r="Q155" s="45">
        <v>329566</v>
      </c>
      <c r="S155" s="46">
        <v>4.2838041139808114</v>
      </c>
      <c r="U155" s="47">
        <v>17</v>
      </c>
    </row>
    <row r="156" spans="1:21" x14ac:dyDescent="0.2">
      <c r="A156" s="40"/>
      <c r="C156" s="55" t="s">
        <v>96</v>
      </c>
      <c r="E156" s="41">
        <v>51682</v>
      </c>
      <c r="G156" s="22" t="s">
        <v>148</v>
      </c>
      <c r="H156" s="22" t="s">
        <v>36</v>
      </c>
      <c r="I156" s="42">
        <v>0</v>
      </c>
      <c r="K156" s="43">
        <v>846906.63</v>
      </c>
      <c r="L156" s="44"/>
      <c r="M156" s="45">
        <v>619214</v>
      </c>
      <c r="N156" s="45"/>
      <c r="O156" s="45">
        <v>227693</v>
      </c>
      <c r="P156" s="45"/>
      <c r="Q156" s="45">
        <v>13394</v>
      </c>
      <c r="S156" s="46">
        <v>1.581520267470335</v>
      </c>
      <c r="U156" s="47">
        <v>17</v>
      </c>
    </row>
    <row r="157" spans="1:21" x14ac:dyDescent="0.2">
      <c r="A157" s="40"/>
      <c r="C157" s="55" t="s">
        <v>97</v>
      </c>
      <c r="E157" s="41">
        <v>50951</v>
      </c>
      <c r="G157" s="22" t="s">
        <v>148</v>
      </c>
      <c r="H157" s="22" t="s">
        <v>36</v>
      </c>
      <c r="I157" s="42">
        <v>0</v>
      </c>
      <c r="K157" s="43">
        <v>766004.64</v>
      </c>
      <c r="L157" s="44"/>
      <c r="M157" s="45">
        <v>486660</v>
      </c>
      <c r="N157" s="45"/>
      <c r="O157" s="45">
        <v>279345</v>
      </c>
      <c r="P157" s="45"/>
      <c r="Q157" s="45">
        <v>18623</v>
      </c>
      <c r="S157" s="46">
        <v>2.4311863176181281</v>
      </c>
      <c r="U157" s="47">
        <v>15</v>
      </c>
    </row>
    <row r="158" spans="1:21" x14ac:dyDescent="0.2">
      <c r="A158" s="40"/>
      <c r="C158" s="55" t="s">
        <v>98</v>
      </c>
      <c r="E158" s="41">
        <v>50951</v>
      </c>
      <c r="G158" s="22" t="s">
        <v>148</v>
      </c>
      <c r="H158" s="22" t="s">
        <v>36</v>
      </c>
      <c r="I158" s="42">
        <v>0</v>
      </c>
      <c r="K158" s="43">
        <v>483544.93</v>
      </c>
      <c r="L158" s="44"/>
      <c r="M158" s="45">
        <v>283709</v>
      </c>
      <c r="N158" s="45"/>
      <c r="O158" s="45">
        <v>199836</v>
      </c>
      <c r="P158" s="45"/>
      <c r="Q158" s="45">
        <v>13322</v>
      </c>
      <c r="S158" s="46">
        <v>2.7550697305418961</v>
      </c>
      <c r="U158" s="47">
        <v>15</v>
      </c>
    </row>
    <row r="159" spans="1:21" x14ac:dyDescent="0.2">
      <c r="A159" s="40"/>
      <c r="C159" s="55" t="s">
        <v>99</v>
      </c>
      <c r="E159" s="41">
        <v>52047</v>
      </c>
      <c r="G159" s="22" t="s">
        <v>148</v>
      </c>
      <c r="H159" s="22" t="s">
        <v>36</v>
      </c>
      <c r="I159" s="42">
        <v>0</v>
      </c>
      <c r="K159" s="43">
        <v>97996.9</v>
      </c>
      <c r="L159" s="44"/>
      <c r="M159" s="45">
        <v>71732</v>
      </c>
      <c r="N159" s="45"/>
      <c r="O159" s="45">
        <v>26265</v>
      </c>
      <c r="P159" s="45"/>
      <c r="Q159" s="45">
        <v>1460</v>
      </c>
      <c r="S159" s="46">
        <v>1.4898430460555385</v>
      </c>
      <c r="U159" s="47">
        <v>18</v>
      </c>
    </row>
    <row r="160" spans="1:21" x14ac:dyDescent="0.2">
      <c r="A160" s="40"/>
      <c r="C160" s="55" t="s">
        <v>100</v>
      </c>
      <c r="E160" s="41">
        <v>52047</v>
      </c>
      <c r="G160" s="22" t="s">
        <v>148</v>
      </c>
      <c r="H160" s="22" t="s">
        <v>36</v>
      </c>
      <c r="I160" s="42">
        <v>0</v>
      </c>
      <c r="K160" s="43">
        <v>97861.58</v>
      </c>
      <c r="L160" s="44"/>
      <c r="M160" s="45">
        <v>71638</v>
      </c>
      <c r="N160" s="45"/>
      <c r="O160" s="45">
        <v>26224</v>
      </c>
      <c r="P160" s="45"/>
      <c r="Q160" s="45">
        <v>1457</v>
      </c>
      <c r="S160" s="46">
        <v>1.488837601027901</v>
      </c>
      <c r="U160" s="47">
        <v>18</v>
      </c>
    </row>
    <row r="161" spans="1:21" x14ac:dyDescent="0.2">
      <c r="A161" s="40"/>
      <c r="C161" s="55" t="s">
        <v>109</v>
      </c>
      <c r="E161" s="41">
        <v>52778</v>
      </c>
      <c r="G161" s="22" t="s">
        <v>148</v>
      </c>
      <c r="H161" s="22" t="s">
        <v>36</v>
      </c>
      <c r="I161" s="42">
        <v>0</v>
      </c>
      <c r="K161" s="43">
        <v>2320474.2000000002</v>
      </c>
      <c r="L161" s="44"/>
      <c r="M161" s="45">
        <v>1498199</v>
      </c>
      <c r="N161" s="45"/>
      <c r="O161" s="45">
        <v>822275</v>
      </c>
      <c r="P161" s="45"/>
      <c r="Q161" s="45">
        <v>41113</v>
      </c>
      <c r="S161" s="46">
        <v>1.7717499293894323</v>
      </c>
      <c r="U161" s="47">
        <v>20</v>
      </c>
    </row>
    <row r="162" spans="1:21" x14ac:dyDescent="0.2">
      <c r="A162" s="40"/>
      <c r="C162" s="55" t="s">
        <v>101</v>
      </c>
      <c r="E162" s="41">
        <v>52778</v>
      </c>
      <c r="G162" s="22" t="s">
        <v>148</v>
      </c>
      <c r="H162" s="22" t="s">
        <v>36</v>
      </c>
      <c r="I162" s="42">
        <v>0</v>
      </c>
      <c r="K162" s="43">
        <v>338423.07</v>
      </c>
      <c r="L162" s="44"/>
      <c r="M162" s="45">
        <v>227450</v>
      </c>
      <c r="N162" s="45"/>
      <c r="O162" s="45">
        <v>110973</v>
      </c>
      <c r="P162" s="45"/>
      <c r="Q162" s="45">
        <v>5549</v>
      </c>
      <c r="S162" s="46">
        <v>1.6396636316785378</v>
      </c>
      <c r="U162" s="47">
        <v>20</v>
      </c>
    </row>
    <row r="163" spans="1:21" x14ac:dyDescent="0.2">
      <c r="A163" s="40"/>
      <c r="C163" s="55" t="s">
        <v>102</v>
      </c>
      <c r="E163" s="41">
        <v>52778</v>
      </c>
      <c r="G163" s="22" t="s">
        <v>148</v>
      </c>
      <c r="H163" s="22" t="s">
        <v>36</v>
      </c>
      <c r="I163" s="42">
        <v>0</v>
      </c>
      <c r="K163" s="43">
        <v>337096.18</v>
      </c>
      <c r="L163" s="44"/>
      <c r="M163" s="45">
        <v>226558</v>
      </c>
      <c r="N163" s="45"/>
      <c r="O163" s="45">
        <v>110538</v>
      </c>
      <c r="P163" s="45"/>
      <c r="Q163" s="45">
        <v>5527</v>
      </c>
      <c r="S163" s="46">
        <v>1.6395914068204513</v>
      </c>
      <c r="U163" s="47">
        <v>20</v>
      </c>
    </row>
    <row r="164" spans="1:21" x14ac:dyDescent="0.2">
      <c r="A164" s="40"/>
      <c r="C164" s="55" t="s">
        <v>103</v>
      </c>
      <c r="E164" s="41">
        <v>52778</v>
      </c>
      <c r="G164" s="22" t="s">
        <v>148</v>
      </c>
      <c r="H164" s="22" t="s">
        <v>36</v>
      </c>
      <c r="I164" s="42">
        <v>0</v>
      </c>
      <c r="K164" s="43">
        <v>347146.53</v>
      </c>
      <c r="L164" s="44"/>
      <c r="M164" s="45">
        <v>232771</v>
      </c>
      <c r="N164" s="45"/>
      <c r="O164" s="45">
        <v>114376</v>
      </c>
      <c r="P164" s="45"/>
      <c r="Q164" s="45">
        <v>5719</v>
      </c>
      <c r="S164" s="46">
        <v>1.6474311294426593</v>
      </c>
      <c r="U164" s="47">
        <v>20</v>
      </c>
    </row>
    <row r="165" spans="1:21" x14ac:dyDescent="0.2">
      <c r="A165" s="40"/>
      <c r="C165" s="55" t="s">
        <v>104</v>
      </c>
      <c r="E165" s="41">
        <v>52778</v>
      </c>
      <c r="G165" s="22" t="s">
        <v>148</v>
      </c>
      <c r="H165" s="22" t="s">
        <v>36</v>
      </c>
      <c r="I165" s="42">
        <v>0</v>
      </c>
      <c r="K165" s="48">
        <v>446520.02</v>
      </c>
      <c r="L165" s="44"/>
      <c r="M165" s="45">
        <v>263620</v>
      </c>
      <c r="N165" s="45"/>
      <c r="O165" s="45">
        <v>182900</v>
      </c>
      <c r="P165" s="45"/>
      <c r="Q165" s="45">
        <v>9145</v>
      </c>
      <c r="S165" s="46">
        <v>2.0480604654635641</v>
      </c>
      <c r="U165" s="47">
        <v>20</v>
      </c>
    </row>
    <row r="166" spans="1:21" x14ac:dyDescent="0.2">
      <c r="A166" s="40"/>
      <c r="C166" s="57"/>
      <c r="E166" s="22"/>
      <c r="G166" s="22"/>
      <c r="H166" s="22"/>
      <c r="I166" s="42"/>
      <c r="K166" s="43"/>
      <c r="M166" s="58"/>
      <c r="O166" s="58"/>
      <c r="Q166" s="58"/>
    </row>
    <row r="167" spans="1:21" x14ac:dyDescent="0.2">
      <c r="A167" s="40"/>
      <c r="C167" s="59" t="s">
        <v>110</v>
      </c>
      <c r="E167" s="22"/>
      <c r="G167" s="22"/>
      <c r="H167" s="22"/>
      <c r="I167" s="42"/>
      <c r="K167" s="43">
        <f>+SUBTOTAL(9,K151:K166)</f>
        <v>24473615.019999996</v>
      </c>
      <c r="M167" s="14">
        <f>+SUBTOTAL(9,M151:M166)</f>
        <v>10735883</v>
      </c>
      <c r="O167" s="14">
        <f>+SUBTOTAL(9,O151:O166)</f>
        <v>13737733</v>
      </c>
      <c r="Q167" s="14">
        <f>+SUBTOTAL(9,Q151:Q166)</f>
        <v>654572</v>
      </c>
      <c r="S167" s="46">
        <f>IF(Q167/K167*100=0,"-     ",Q167/K167*100)</f>
        <v>2.6746028302932752</v>
      </c>
      <c r="U167" s="47">
        <f t="shared" ref="U167" si="19">IF(Q167=0,"-     ",ROUND(O167/Q167,1))</f>
        <v>21</v>
      </c>
    </row>
    <row r="168" spans="1:21" x14ac:dyDescent="0.2">
      <c r="A168" s="40"/>
      <c r="C168" s="60"/>
      <c r="E168" s="22"/>
      <c r="G168" s="22"/>
      <c r="H168" s="22"/>
      <c r="I168" s="42"/>
      <c r="K168" s="43"/>
      <c r="S168" s="46"/>
      <c r="U168" s="47"/>
    </row>
    <row r="169" spans="1:21" x14ac:dyDescent="0.2">
      <c r="A169" s="40">
        <v>342.3</v>
      </c>
      <c r="C169" t="s">
        <v>111</v>
      </c>
      <c r="E169" s="41"/>
      <c r="G169" s="22"/>
      <c r="H169" s="22"/>
      <c r="I169" s="42"/>
      <c r="K169" s="43"/>
      <c r="L169" s="44"/>
      <c r="M169" s="45"/>
      <c r="N169" s="45"/>
      <c r="O169" s="45"/>
      <c r="P169" s="45"/>
      <c r="Q169" s="45"/>
      <c r="S169" s="46"/>
      <c r="U169" s="47"/>
    </row>
    <row r="170" spans="1:21" x14ac:dyDescent="0.2">
      <c r="A170" s="40"/>
      <c r="C170" s="55" t="s">
        <v>106</v>
      </c>
      <c r="E170" s="41" t="s">
        <v>131</v>
      </c>
      <c r="G170" s="22" t="s">
        <v>133</v>
      </c>
      <c r="H170" s="22"/>
      <c r="I170" s="42">
        <v>0</v>
      </c>
      <c r="K170" s="43">
        <v>329668.39</v>
      </c>
      <c r="L170" s="44"/>
      <c r="M170" s="45">
        <v>5496</v>
      </c>
      <c r="N170" s="45"/>
      <c r="O170" s="45">
        <v>324172</v>
      </c>
      <c r="P170" s="45"/>
      <c r="Q170" s="45">
        <v>46310</v>
      </c>
      <c r="S170" s="46">
        <v>14.047449317175964</v>
      </c>
      <c r="U170" s="47">
        <v>7</v>
      </c>
    </row>
    <row r="171" spans="1:21" x14ac:dyDescent="0.2">
      <c r="A171" s="40"/>
      <c r="C171" s="55" t="s">
        <v>109</v>
      </c>
      <c r="E171" s="41" t="s">
        <v>131</v>
      </c>
      <c r="G171" s="22" t="s">
        <v>133</v>
      </c>
      <c r="H171" s="22"/>
      <c r="I171" s="42">
        <v>0</v>
      </c>
      <c r="K171" s="48">
        <v>6553.81</v>
      </c>
      <c r="L171" s="44"/>
      <c r="M171" s="49">
        <v>235</v>
      </c>
      <c r="N171" s="45"/>
      <c r="O171" s="49">
        <v>6319</v>
      </c>
      <c r="P171" s="45"/>
      <c r="Q171" s="49">
        <v>903</v>
      </c>
      <c r="S171" s="46">
        <v>13.778245020835209</v>
      </c>
      <c r="U171" s="47">
        <v>7</v>
      </c>
    </row>
    <row r="172" spans="1:21" x14ac:dyDescent="0.2">
      <c r="A172" s="40"/>
      <c r="C172" s="57"/>
      <c r="E172" s="41"/>
      <c r="G172" s="22"/>
      <c r="H172" s="22"/>
      <c r="I172" s="42"/>
      <c r="K172" s="43"/>
      <c r="L172" s="44"/>
      <c r="M172" s="45"/>
      <c r="N172" s="45"/>
      <c r="O172" s="45"/>
      <c r="P172" s="45"/>
      <c r="Q172" s="45"/>
      <c r="S172" s="46"/>
      <c r="U172" s="47"/>
    </row>
    <row r="173" spans="1:21" x14ac:dyDescent="0.2">
      <c r="A173" s="40"/>
      <c r="C173" s="59" t="s">
        <v>112</v>
      </c>
      <c r="E173" s="41"/>
      <c r="G173" s="22"/>
      <c r="H173" s="22"/>
      <c r="I173" s="42"/>
      <c r="K173" s="43">
        <f>SUBTOTAL(9,K170:K172)</f>
        <v>336222.2</v>
      </c>
      <c r="L173" s="44"/>
      <c r="M173" s="45">
        <f>SUBTOTAL(9,M170:M172)</f>
        <v>5731</v>
      </c>
      <c r="N173" s="45"/>
      <c r="O173" s="45">
        <f>SUBTOTAL(9,O170:O172)</f>
        <v>330491</v>
      </c>
      <c r="P173" s="45"/>
      <c r="Q173" s="45">
        <f>SUBTOTAL(9,Q170:Q172)</f>
        <v>47213</v>
      </c>
      <c r="S173" s="46">
        <f>IF(Q173/K173*100=0,"-     ",Q173/K173*100)</f>
        <v>14.042201853417174</v>
      </c>
      <c r="U173" s="47">
        <f t="shared" ref="U173" si="20">IF(Q173=0,"-     ",ROUND(O173/Q173,1))</f>
        <v>7</v>
      </c>
    </row>
    <row r="174" spans="1:21" x14ac:dyDescent="0.2">
      <c r="A174" s="40"/>
      <c r="E174" s="22"/>
      <c r="G174" s="22"/>
      <c r="H174" s="22"/>
      <c r="I174" s="42"/>
      <c r="K174" s="43"/>
    </row>
    <row r="175" spans="1:21" x14ac:dyDescent="0.2">
      <c r="A175" s="40">
        <v>343</v>
      </c>
      <c r="C175" t="s">
        <v>113</v>
      </c>
      <c r="K175" s="43"/>
    </row>
    <row r="176" spans="1:21" x14ac:dyDescent="0.2">
      <c r="A176" s="40"/>
      <c r="C176" s="55" t="s">
        <v>93</v>
      </c>
      <c r="E176" s="41">
        <v>56795</v>
      </c>
      <c r="G176" s="22" t="s">
        <v>148</v>
      </c>
      <c r="H176" s="22" t="s">
        <v>36</v>
      </c>
      <c r="I176" s="42">
        <v>0</v>
      </c>
      <c r="K176" s="43">
        <v>84845557.060000002</v>
      </c>
      <c r="L176" s="44"/>
      <c r="M176" s="45">
        <v>12568836</v>
      </c>
      <c r="N176" s="45"/>
      <c r="O176" s="45">
        <v>72276721</v>
      </c>
      <c r="P176" s="45"/>
      <c r="Q176" s="45">
        <v>2331507</v>
      </c>
      <c r="S176" s="46">
        <v>2.7479423564291463</v>
      </c>
      <c r="U176" s="47">
        <v>31</v>
      </c>
    </row>
    <row r="177" spans="1:21" x14ac:dyDescent="0.2">
      <c r="A177" s="40"/>
      <c r="C177" s="55" t="s">
        <v>114</v>
      </c>
      <c r="E177" s="41">
        <v>51682</v>
      </c>
      <c r="G177" s="22" t="s">
        <v>148</v>
      </c>
      <c r="H177" s="22" t="s">
        <v>36</v>
      </c>
      <c r="I177" s="42">
        <v>0</v>
      </c>
      <c r="K177" s="43">
        <v>22146480.789999999</v>
      </c>
      <c r="L177" s="44"/>
      <c r="M177" s="45">
        <v>14934932</v>
      </c>
      <c r="N177" s="45"/>
      <c r="O177" s="45">
        <v>7211549</v>
      </c>
      <c r="P177" s="45"/>
      <c r="Q177" s="45">
        <v>424208</v>
      </c>
      <c r="S177" s="46">
        <v>1.9154646014528254</v>
      </c>
      <c r="U177" s="47">
        <v>17</v>
      </c>
    </row>
    <row r="178" spans="1:21" x14ac:dyDescent="0.2">
      <c r="A178" s="40"/>
      <c r="C178" s="55" t="s">
        <v>96</v>
      </c>
      <c r="E178" s="41">
        <v>51682</v>
      </c>
      <c r="G178" s="22" t="s">
        <v>148</v>
      </c>
      <c r="H178" s="22" t="s">
        <v>36</v>
      </c>
      <c r="I178" s="42">
        <v>0</v>
      </c>
      <c r="K178" s="43">
        <v>18637544.780000001</v>
      </c>
      <c r="L178" s="44"/>
      <c r="M178" s="45">
        <v>11539343</v>
      </c>
      <c r="N178" s="45"/>
      <c r="O178" s="45">
        <v>7098202</v>
      </c>
      <c r="P178" s="45"/>
      <c r="Q178" s="45">
        <v>417542</v>
      </c>
      <c r="S178" s="46">
        <v>2.2403272798467824</v>
      </c>
      <c r="U178" s="47">
        <v>17</v>
      </c>
    </row>
    <row r="179" spans="1:21" x14ac:dyDescent="0.2">
      <c r="A179" s="40"/>
      <c r="C179" s="55" t="s">
        <v>97</v>
      </c>
      <c r="E179" s="41">
        <v>50951</v>
      </c>
      <c r="G179" s="22" t="s">
        <v>148</v>
      </c>
      <c r="H179" s="22" t="s">
        <v>36</v>
      </c>
      <c r="I179" s="42">
        <v>0</v>
      </c>
      <c r="K179" s="43">
        <v>24390580.789999999</v>
      </c>
      <c r="L179" s="44"/>
      <c r="M179" s="45">
        <v>13542142</v>
      </c>
      <c r="N179" s="45"/>
      <c r="O179" s="45">
        <v>10848439</v>
      </c>
      <c r="P179" s="45"/>
      <c r="Q179" s="45">
        <v>723230</v>
      </c>
      <c r="S179" s="46">
        <v>2.9652020434729467</v>
      </c>
      <c r="U179" s="47">
        <v>15</v>
      </c>
    </row>
    <row r="180" spans="1:21" x14ac:dyDescent="0.2">
      <c r="A180" s="40"/>
      <c r="C180" s="55" t="s">
        <v>98</v>
      </c>
      <c r="E180" s="41">
        <v>50951</v>
      </c>
      <c r="G180" s="22" t="s">
        <v>148</v>
      </c>
      <c r="H180" s="22" t="s">
        <v>36</v>
      </c>
      <c r="I180" s="42">
        <v>0</v>
      </c>
      <c r="K180" s="43">
        <v>25918569.620000001</v>
      </c>
      <c r="L180" s="44"/>
      <c r="M180" s="45">
        <v>14567383</v>
      </c>
      <c r="N180" s="45"/>
      <c r="O180" s="45">
        <v>11351187</v>
      </c>
      <c r="P180" s="45"/>
      <c r="Q180" s="45">
        <v>756745</v>
      </c>
      <c r="S180" s="46">
        <v>2.9197020171053714</v>
      </c>
      <c r="U180" s="47">
        <v>15</v>
      </c>
    </row>
    <row r="181" spans="1:21" x14ac:dyDescent="0.2">
      <c r="A181" s="40"/>
      <c r="C181" s="55" t="s">
        <v>115</v>
      </c>
      <c r="E181" s="41">
        <v>52047</v>
      </c>
      <c r="G181" s="22" t="s">
        <v>148</v>
      </c>
      <c r="H181" s="22" t="s">
        <v>36</v>
      </c>
      <c r="I181" s="42">
        <v>0</v>
      </c>
      <c r="K181" s="43">
        <v>19119727.57</v>
      </c>
      <c r="L181" s="44"/>
      <c r="M181" s="45">
        <v>9790406</v>
      </c>
      <c r="N181" s="45"/>
      <c r="O181" s="45">
        <v>9329322</v>
      </c>
      <c r="P181" s="45"/>
      <c r="Q181" s="45">
        <v>518295</v>
      </c>
      <c r="S181" s="46">
        <v>2.7107865324045513</v>
      </c>
      <c r="U181" s="47">
        <v>18</v>
      </c>
    </row>
    <row r="182" spans="1:21" x14ac:dyDescent="0.2">
      <c r="A182" s="40"/>
      <c r="C182" s="55" t="s">
        <v>100</v>
      </c>
      <c r="E182" s="41">
        <v>52047</v>
      </c>
      <c r="G182" s="22" t="s">
        <v>148</v>
      </c>
      <c r="H182" s="22" t="s">
        <v>36</v>
      </c>
      <c r="I182" s="42">
        <v>0</v>
      </c>
      <c r="K182" s="43">
        <v>14760271.630000001</v>
      </c>
      <c r="L182" s="44"/>
      <c r="M182" s="45">
        <v>9635727</v>
      </c>
      <c r="N182" s="45"/>
      <c r="O182" s="45">
        <v>5124545</v>
      </c>
      <c r="P182" s="45"/>
      <c r="Q182" s="45">
        <v>284697</v>
      </c>
      <c r="S182" s="46">
        <v>1.9288059673736504</v>
      </c>
      <c r="U182" s="47">
        <v>18</v>
      </c>
    </row>
    <row r="183" spans="1:21" x14ac:dyDescent="0.2">
      <c r="A183" s="40"/>
      <c r="C183" s="55" t="s">
        <v>101</v>
      </c>
      <c r="E183" s="41">
        <v>52778</v>
      </c>
      <c r="G183" s="22" t="s">
        <v>148</v>
      </c>
      <c r="H183" s="22" t="s">
        <v>36</v>
      </c>
      <c r="I183" s="42">
        <v>0</v>
      </c>
      <c r="K183" s="43">
        <v>16197965.32</v>
      </c>
      <c r="L183" s="44"/>
      <c r="M183" s="45">
        <v>9492047</v>
      </c>
      <c r="N183" s="45"/>
      <c r="O183" s="45">
        <v>6705918</v>
      </c>
      <c r="P183" s="45"/>
      <c r="Q183" s="45">
        <v>335297</v>
      </c>
      <c r="S183" s="46">
        <v>2.0699945541061324</v>
      </c>
      <c r="U183" s="47">
        <v>20</v>
      </c>
    </row>
    <row r="184" spans="1:21" x14ac:dyDescent="0.2">
      <c r="A184" s="40"/>
      <c r="C184" s="55" t="s">
        <v>102</v>
      </c>
      <c r="E184" s="41">
        <v>52778</v>
      </c>
      <c r="G184" s="22" t="s">
        <v>148</v>
      </c>
      <c r="H184" s="22" t="s">
        <v>36</v>
      </c>
      <c r="I184" s="42">
        <v>0</v>
      </c>
      <c r="K184" s="43">
        <v>16365007.34</v>
      </c>
      <c r="L184" s="44"/>
      <c r="M184" s="45">
        <v>9030105</v>
      </c>
      <c r="N184" s="45"/>
      <c r="O184" s="45">
        <v>7334902</v>
      </c>
      <c r="P184" s="45"/>
      <c r="Q184" s="45">
        <v>366745</v>
      </c>
      <c r="S184" s="46">
        <v>2.2410316865766831</v>
      </c>
      <c r="U184" s="47">
        <v>20</v>
      </c>
    </row>
    <row r="185" spans="1:21" x14ac:dyDescent="0.2">
      <c r="A185" s="40"/>
      <c r="C185" s="55" t="s">
        <v>103</v>
      </c>
      <c r="E185" s="41">
        <v>52778</v>
      </c>
      <c r="G185" s="22" t="s">
        <v>148</v>
      </c>
      <c r="H185" s="22" t="s">
        <v>36</v>
      </c>
      <c r="I185" s="42">
        <v>0</v>
      </c>
      <c r="K185" s="43">
        <v>15987833.4</v>
      </c>
      <c r="L185" s="44"/>
      <c r="M185" s="45">
        <v>9144899</v>
      </c>
      <c r="N185" s="45"/>
      <c r="O185" s="45">
        <v>6842934</v>
      </c>
      <c r="P185" s="45"/>
      <c r="Q185" s="45">
        <v>342146</v>
      </c>
      <c r="S185" s="46">
        <v>2.1400398130243214</v>
      </c>
      <c r="U185" s="47">
        <v>20</v>
      </c>
    </row>
    <row r="186" spans="1:21" x14ac:dyDescent="0.2">
      <c r="A186" s="40"/>
      <c r="C186" s="55" t="s">
        <v>104</v>
      </c>
      <c r="E186" s="41">
        <v>52778</v>
      </c>
      <c r="G186" s="22" t="s">
        <v>148</v>
      </c>
      <c r="H186" s="22" t="s">
        <v>36</v>
      </c>
      <c r="I186" s="42">
        <v>0</v>
      </c>
      <c r="K186" s="48">
        <v>15750203.57</v>
      </c>
      <c r="L186" s="44"/>
      <c r="M186" s="49">
        <v>9487819</v>
      </c>
      <c r="N186" s="45"/>
      <c r="O186" s="49">
        <v>6262385</v>
      </c>
      <c r="P186" s="45"/>
      <c r="Q186" s="49">
        <v>313118</v>
      </c>
      <c r="S186" s="46">
        <v>1.9880250982686187</v>
      </c>
      <c r="U186" s="47">
        <v>20</v>
      </c>
    </row>
    <row r="187" spans="1:21" x14ac:dyDescent="0.2">
      <c r="A187" s="40"/>
      <c r="C187" s="57"/>
      <c r="E187" s="22"/>
      <c r="G187" s="22"/>
      <c r="H187" s="22"/>
      <c r="I187" s="42"/>
      <c r="K187" s="43"/>
      <c r="L187" s="44"/>
      <c r="M187" s="45"/>
      <c r="N187" s="45"/>
      <c r="O187" s="45"/>
      <c r="P187" s="45"/>
      <c r="Q187" s="45"/>
    </row>
    <row r="188" spans="1:21" x14ac:dyDescent="0.2">
      <c r="A188" s="40"/>
      <c r="C188" s="59" t="s">
        <v>116</v>
      </c>
      <c r="E188" s="22"/>
      <c r="G188" s="22"/>
      <c r="H188" s="22"/>
      <c r="I188" s="42"/>
      <c r="K188" s="43">
        <f>+SUBTOTAL(9,K176:K187)</f>
        <v>274119741.87</v>
      </c>
      <c r="M188" s="14">
        <f>+SUBTOTAL(9,M176:M187)</f>
        <v>123733639</v>
      </c>
      <c r="O188" s="14">
        <f>+SUBTOTAL(9,O176:O187)</f>
        <v>150386104</v>
      </c>
      <c r="Q188" s="14">
        <f>+SUBTOTAL(9,Q176:Q187)</f>
        <v>6813530</v>
      </c>
      <c r="S188" s="46">
        <f>IF(Q188/K188*100=0,"-     ",Q188/K188*100)</f>
        <v>2.4856035371692728</v>
      </c>
      <c r="U188" s="47">
        <f t="shared" ref="U188" si="21">IF(Q188=0,"-     ",ROUND(O188/Q188,1))</f>
        <v>22.1</v>
      </c>
    </row>
    <row r="189" spans="1:21" x14ac:dyDescent="0.2">
      <c r="A189" s="40"/>
      <c r="E189" s="22"/>
      <c r="G189" s="22"/>
      <c r="H189" s="22"/>
      <c r="I189" s="42"/>
      <c r="K189" s="43"/>
    </row>
    <row r="190" spans="1:21" x14ac:dyDescent="0.2">
      <c r="A190" s="40">
        <v>344</v>
      </c>
      <c r="C190" t="s">
        <v>117</v>
      </c>
      <c r="K190" s="43"/>
    </row>
    <row r="191" spans="1:21" x14ac:dyDescent="0.2">
      <c r="A191" s="40"/>
      <c r="C191" s="55" t="s">
        <v>93</v>
      </c>
      <c r="E191" s="41">
        <v>56795</v>
      </c>
      <c r="G191" s="22" t="s">
        <v>148</v>
      </c>
      <c r="H191" s="22" t="s">
        <v>36</v>
      </c>
      <c r="I191" s="42">
        <v>0</v>
      </c>
      <c r="K191" s="43">
        <v>18038279.07</v>
      </c>
      <c r="L191" s="44"/>
      <c r="M191" s="45">
        <v>4520055</v>
      </c>
      <c r="N191" s="45"/>
      <c r="O191" s="45">
        <v>13518224</v>
      </c>
      <c r="P191" s="45"/>
      <c r="Q191" s="45">
        <v>436071</v>
      </c>
      <c r="S191" s="46">
        <v>2.4174756267367141</v>
      </c>
      <c r="U191" s="47">
        <v>31</v>
      </c>
    </row>
    <row r="192" spans="1:21" x14ac:dyDescent="0.2">
      <c r="A192" s="40"/>
      <c r="C192" s="55" t="s">
        <v>118</v>
      </c>
      <c r="E192" s="41">
        <v>45838</v>
      </c>
      <c r="G192" s="22" t="s">
        <v>148</v>
      </c>
      <c r="H192" s="22" t="s">
        <v>36</v>
      </c>
      <c r="I192" s="42">
        <v>0</v>
      </c>
      <c r="K192" s="43">
        <v>3334806.29</v>
      </c>
      <c r="L192" s="44"/>
      <c r="M192" s="45">
        <v>3516047</v>
      </c>
      <c r="N192" s="45"/>
      <c r="O192" s="45">
        <v>-181241</v>
      </c>
      <c r="P192" s="45"/>
      <c r="Q192" s="45">
        <v>0</v>
      </c>
      <c r="S192" s="46" t="s">
        <v>132</v>
      </c>
      <c r="U192" s="47" t="s">
        <v>132</v>
      </c>
    </row>
    <row r="193" spans="1:21" x14ac:dyDescent="0.2">
      <c r="A193" s="40"/>
      <c r="C193" s="55" t="s">
        <v>114</v>
      </c>
      <c r="E193" s="41">
        <v>51682</v>
      </c>
      <c r="G193" s="22" t="s">
        <v>148</v>
      </c>
      <c r="H193" s="22" t="s">
        <v>36</v>
      </c>
      <c r="I193" s="42">
        <v>0</v>
      </c>
      <c r="K193" s="43">
        <v>6455033.2199999997</v>
      </c>
      <c r="L193" s="44"/>
      <c r="M193" s="45">
        <v>3795430</v>
      </c>
      <c r="N193" s="45"/>
      <c r="O193" s="45">
        <v>2659603</v>
      </c>
      <c r="P193" s="45"/>
      <c r="Q193" s="45">
        <v>156447</v>
      </c>
      <c r="S193" s="46">
        <v>2.423643607522751</v>
      </c>
      <c r="U193" s="47">
        <v>17</v>
      </c>
    </row>
    <row r="194" spans="1:21" x14ac:dyDescent="0.2">
      <c r="A194" s="40"/>
      <c r="C194" s="55" t="s">
        <v>96</v>
      </c>
      <c r="E194" s="41">
        <v>51682</v>
      </c>
      <c r="G194" s="22" t="s">
        <v>148</v>
      </c>
      <c r="H194" s="22" t="s">
        <v>36</v>
      </c>
      <c r="I194" s="42">
        <v>0</v>
      </c>
      <c r="K194" s="43">
        <v>3448727.25</v>
      </c>
      <c r="L194" s="44"/>
      <c r="M194" s="45">
        <v>2375819</v>
      </c>
      <c r="N194" s="45"/>
      <c r="O194" s="45">
        <v>1072908</v>
      </c>
      <c r="P194" s="45"/>
      <c r="Q194" s="45">
        <v>63113</v>
      </c>
      <c r="S194" s="46">
        <v>1.8300374435235491</v>
      </c>
      <c r="U194" s="47">
        <v>17</v>
      </c>
    </row>
    <row r="195" spans="1:21" x14ac:dyDescent="0.2">
      <c r="A195" s="40"/>
      <c r="C195" s="55" t="s">
        <v>97</v>
      </c>
      <c r="E195" s="41">
        <v>50951</v>
      </c>
      <c r="G195" s="22" t="s">
        <v>148</v>
      </c>
      <c r="H195" s="22" t="s">
        <v>36</v>
      </c>
      <c r="I195" s="42">
        <v>0</v>
      </c>
      <c r="K195" s="43">
        <v>2449473.2200000002</v>
      </c>
      <c r="L195" s="44"/>
      <c r="M195" s="45">
        <v>1952822</v>
      </c>
      <c r="N195" s="45"/>
      <c r="O195" s="45">
        <v>496651</v>
      </c>
      <c r="P195" s="45"/>
      <c r="Q195" s="45">
        <v>33110</v>
      </c>
      <c r="S195" s="46">
        <v>1.3517192076098712</v>
      </c>
      <c r="U195" s="47">
        <v>15</v>
      </c>
    </row>
    <row r="196" spans="1:21" x14ac:dyDescent="0.2">
      <c r="A196" s="40"/>
      <c r="C196" s="55" t="s">
        <v>98</v>
      </c>
      <c r="E196" s="41">
        <v>50951</v>
      </c>
      <c r="G196" s="22" t="s">
        <v>148</v>
      </c>
      <c r="H196" s="22" t="s">
        <v>36</v>
      </c>
      <c r="I196" s="42">
        <v>0</v>
      </c>
      <c r="K196" s="43">
        <v>2508210.1800000002</v>
      </c>
      <c r="L196" s="44"/>
      <c r="M196" s="45">
        <v>1830060</v>
      </c>
      <c r="N196" s="45"/>
      <c r="O196" s="45">
        <v>678150</v>
      </c>
      <c r="P196" s="45"/>
      <c r="Q196" s="45">
        <v>45210</v>
      </c>
      <c r="S196" s="46">
        <v>1.802480524179995</v>
      </c>
      <c r="U196" s="47">
        <v>15</v>
      </c>
    </row>
    <row r="197" spans="1:21" x14ac:dyDescent="0.2">
      <c r="A197" s="40"/>
      <c r="C197" s="55" t="s">
        <v>115</v>
      </c>
      <c r="E197" s="41">
        <v>52047</v>
      </c>
      <c r="G197" s="22" t="s">
        <v>148</v>
      </c>
      <c r="H197" s="22" t="s">
        <v>36</v>
      </c>
      <c r="I197" s="42">
        <v>0</v>
      </c>
      <c r="K197" s="43">
        <v>1635904.01</v>
      </c>
      <c r="L197" s="44"/>
      <c r="M197" s="45">
        <v>1133854</v>
      </c>
      <c r="N197" s="45"/>
      <c r="O197" s="45">
        <v>502050</v>
      </c>
      <c r="P197" s="45"/>
      <c r="Q197" s="45">
        <v>27891</v>
      </c>
      <c r="S197" s="46">
        <v>1.7049288851611777</v>
      </c>
      <c r="U197" s="47">
        <v>18</v>
      </c>
    </row>
    <row r="198" spans="1:21" x14ac:dyDescent="0.2">
      <c r="A198" s="40"/>
      <c r="C198" s="55" t="s">
        <v>100</v>
      </c>
      <c r="E198" s="41">
        <v>52047</v>
      </c>
      <c r="G198" s="22" t="s">
        <v>148</v>
      </c>
      <c r="H198" s="22" t="s">
        <v>36</v>
      </c>
      <c r="I198" s="42">
        <v>0</v>
      </c>
      <c r="K198" s="43">
        <v>1595963.67</v>
      </c>
      <c r="L198" s="44"/>
      <c r="M198" s="45">
        <v>1093236</v>
      </c>
      <c r="N198" s="45"/>
      <c r="O198" s="45">
        <v>502728</v>
      </c>
      <c r="P198" s="45"/>
      <c r="Q198" s="45">
        <v>27928</v>
      </c>
      <c r="S198" s="46">
        <v>1.7499145202973199</v>
      </c>
      <c r="U198" s="47">
        <v>18</v>
      </c>
    </row>
    <row r="199" spans="1:21" x14ac:dyDescent="0.2">
      <c r="A199" s="40"/>
      <c r="C199" s="55" t="s">
        <v>101</v>
      </c>
      <c r="E199" s="41">
        <v>52778</v>
      </c>
      <c r="G199" s="22" t="s">
        <v>148</v>
      </c>
      <c r="H199" s="22" t="s">
        <v>36</v>
      </c>
      <c r="I199" s="42">
        <v>0</v>
      </c>
      <c r="K199" s="43">
        <v>1793484.14</v>
      </c>
      <c r="L199" s="44"/>
      <c r="M199" s="45">
        <v>1127152</v>
      </c>
      <c r="N199" s="45"/>
      <c r="O199" s="45">
        <v>666332</v>
      </c>
      <c r="P199" s="45"/>
      <c r="Q199" s="45">
        <v>33316</v>
      </c>
      <c r="S199" s="46">
        <v>1.8576133045703991</v>
      </c>
      <c r="U199" s="47">
        <v>20</v>
      </c>
    </row>
    <row r="200" spans="1:21" x14ac:dyDescent="0.2">
      <c r="A200" s="40"/>
      <c r="C200" s="55" t="s">
        <v>102</v>
      </c>
      <c r="E200" s="41">
        <v>52778</v>
      </c>
      <c r="G200" s="22" t="s">
        <v>148</v>
      </c>
      <c r="H200" s="22" t="s">
        <v>36</v>
      </c>
      <c r="I200" s="42">
        <v>0</v>
      </c>
      <c r="K200" s="43">
        <v>1783864.62</v>
      </c>
      <c r="L200" s="44"/>
      <c r="M200" s="45">
        <v>1120840</v>
      </c>
      <c r="N200" s="45"/>
      <c r="O200" s="45">
        <v>663025</v>
      </c>
      <c r="P200" s="45"/>
      <c r="Q200" s="45">
        <v>33152</v>
      </c>
      <c r="S200" s="46">
        <v>1.8584369928251618</v>
      </c>
      <c r="U200" s="47">
        <v>20</v>
      </c>
    </row>
    <row r="201" spans="1:21" x14ac:dyDescent="0.2">
      <c r="A201" s="40"/>
      <c r="C201" s="55" t="s">
        <v>103</v>
      </c>
      <c r="E201" s="41">
        <v>52778</v>
      </c>
      <c r="G201" s="22" t="s">
        <v>148</v>
      </c>
      <c r="H201" s="22" t="s">
        <v>36</v>
      </c>
      <c r="I201" s="42">
        <v>0</v>
      </c>
      <c r="K201" s="43">
        <v>1996602.87</v>
      </c>
      <c r="L201" s="44"/>
      <c r="M201" s="45">
        <v>901092</v>
      </c>
      <c r="N201" s="45"/>
      <c r="O201" s="45">
        <v>1095511</v>
      </c>
      <c r="P201" s="45"/>
      <c r="Q201" s="45">
        <v>54776</v>
      </c>
      <c r="S201" s="46">
        <v>2.7434599450415496</v>
      </c>
      <c r="U201" s="47">
        <v>20</v>
      </c>
    </row>
    <row r="202" spans="1:21" x14ac:dyDescent="0.2">
      <c r="A202" s="40"/>
      <c r="C202" s="55" t="s">
        <v>104</v>
      </c>
      <c r="E202" s="41">
        <v>52778</v>
      </c>
      <c r="G202" s="22" t="s">
        <v>148</v>
      </c>
      <c r="H202" s="22" t="s">
        <v>36</v>
      </c>
      <c r="I202" s="42">
        <v>0</v>
      </c>
      <c r="K202" s="48">
        <v>1974606.31</v>
      </c>
      <c r="L202" s="44"/>
      <c r="M202" s="45">
        <v>1138030</v>
      </c>
      <c r="N202" s="45"/>
      <c r="O202" s="45">
        <v>836576</v>
      </c>
      <c r="P202" s="45"/>
      <c r="Q202" s="45">
        <v>41828</v>
      </c>
      <c r="S202" s="46">
        <v>2.1182956718091317</v>
      </c>
      <c r="U202" s="47">
        <v>20</v>
      </c>
    </row>
    <row r="203" spans="1:21" x14ac:dyDescent="0.2">
      <c r="A203" s="40"/>
      <c r="C203" s="57"/>
      <c r="E203" s="22"/>
      <c r="G203" s="22"/>
      <c r="H203" s="22"/>
      <c r="I203" s="42"/>
      <c r="K203" s="43"/>
      <c r="M203" s="58"/>
      <c r="O203" s="58"/>
      <c r="Q203" s="58"/>
    </row>
    <row r="204" spans="1:21" x14ac:dyDescent="0.2">
      <c r="A204" s="40"/>
      <c r="C204" s="59" t="s">
        <v>119</v>
      </c>
      <c r="E204" s="22"/>
      <c r="G204" s="22"/>
      <c r="H204" s="22"/>
      <c r="I204" s="42"/>
      <c r="K204" s="43">
        <f>+SUBTOTAL(9,K191:K203)</f>
        <v>47014954.849999994</v>
      </c>
      <c r="M204" s="14">
        <f>+SUBTOTAL(9,M191:M203)</f>
        <v>24504437</v>
      </c>
      <c r="O204" s="14">
        <f>+SUBTOTAL(9,O191:O203)</f>
        <v>22510517</v>
      </c>
      <c r="Q204" s="14">
        <f>+SUBTOTAL(9,Q191:Q203)</f>
        <v>952842</v>
      </c>
      <c r="S204" s="46">
        <f>IF(Q204/K204*100=0,"-     ",Q204/K204*100)</f>
        <v>2.0266785388607049</v>
      </c>
      <c r="U204" s="47">
        <f t="shared" ref="U204" si="22">IF(Q204=0,"-     ",ROUND(O204/Q204,1))</f>
        <v>23.6</v>
      </c>
    </row>
    <row r="205" spans="1:21" x14ac:dyDescent="0.2">
      <c r="A205" s="40"/>
      <c r="E205" s="22"/>
      <c r="G205" s="22"/>
      <c r="H205" s="22"/>
      <c r="I205" s="42"/>
      <c r="K205" s="43"/>
    </row>
    <row r="206" spans="1:21" x14ac:dyDescent="0.2">
      <c r="A206" s="40">
        <v>345</v>
      </c>
      <c r="C206" t="s">
        <v>120</v>
      </c>
      <c r="K206" s="43"/>
    </row>
    <row r="207" spans="1:21" x14ac:dyDescent="0.2">
      <c r="A207" s="40"/>
      <c r="C207" s="55" t="s">
        <v>93</v>
      </c>
      <c r="E207" s="41">
        <v>56795</v>
      </c>
      <c r="G207" s="22" t="s">
        <v>148</v>
      </c>
      <c r="H207" s="22" t="s">
        <v>36</v>
      </c>
      <c r="I207" s="42">
        <v>0</v>
      </c>
      <c r="K207" s="43">
        <v>8361011.5800000001</v>
      </c>
      <c r="L207" s="44"/>
      <c r="M207" s="45">
        <v>2394950</v>
      </c>
      <c r="N207" s="45"/>
      <c r="O207" s="45">
        <v>5966062</v>
      </c>
      <c r="P207" s="45"/>
      <c r="Q207" s="45">
        <v>192454</v>
      </c>
      <c r="S207" s="46">
        <v>2.3018028160654693</v>
      </c>
      <c r="U207" s="47">
        <v>31</v>
      </c>
    </row>
    <row r="208" spans="1:21" x14ac:dyDescent="0.2">
      <c r="A208" s="40"/>
      <c r="C208" s="55" t="s">
        <v>118</v>
      </c>
      <c r="E208" s="41">
        <v>45838</v>
      </c>
      <c r="G208" s="22" t="s">
        <v>148</v>
      </c>
      <c r="H208" s="22" t="s">
        <v>36</v>
      </c>
      <c r="I208" s="42">
        <v>0</v>
      </c>
      <c r="K208" s="43">
        <v>933613.64</v>
      </c>
      <c r="L208" s="44"/>
      <c r="M208" s="45">
        <v>910485</v>
      </c>
      <c r="N208" s="45"/>
      <c r="O208" s="45">
        <v>23129</v>
      </c>
      <c r="P208" s="45"/>
      <c r="Q208" s="45">
        <v>23128</v>
      </c>
      <c r="S208" s="46">
        <v>2.4772560092416818</v>
      </c>
      <c r="U208" s="47">
        <v>1</v>
      </c>
    </row>
    <row r="209" spans="1:21" x14ac:dyDescent="0.2">
      <c r="A209" s="40"/>
      <c r="C209" s="55" t="s">
        <v>114</v>
      </c>
      <c r="E209" s="41">
        <v>51682</v>
      </c>
      <c r="G209" s="22" t="s">
        <v>148</v>
      </c>
      <c r="H209" s="22" t="s">
        <v>36</v>
      </c>
      <c r="I209" s="42">
        <v>0</v>
      </c>
      <c r="K209" s="43">
        <v>2866259.99</v>
      </c>
      <c r="L209" s="44"/>
      <c r="M209" s="45">
        <v>2438296</v>
      </c>
      <c r="N209" s="45"/>
      <c r="O209" s="45">
        <v>427964</v>
      </c>
      <c r="P209" s="45"/>
      <c r="Q209" s="45">
        <v>25174</v>
      </c>
      <c r="S209" s="46">
        <v>0.87828738801883777</v>
      </c>
      <c r="U209" s="47">
        <v>17</v>
      </c>
    </row>
    <row r="210" spans="1:21" x14ac:dyDescent="0.2">
      <c r="A210" s="40"/>
      <c r="C210" s="55" t="s">
        <v>96</v>
      </c>
      <c r="E210" s="41">
        <v>51682</v>
      </c>
      <c r="G210" s="22" t="s">
        <v>148</v>
      </c>
      <c r="H210" s="22" t="s">
        <v>36</v>
      </c>
      <c r="I210" s="42">
        <v>0</v>
      </c>
      <c r="K210" s="43">
        <v>2654176.64</v>
      </c>
      <c r="L210" s="44"/>
      <c r="M210" s="45">
        <v>1992184</v>
      </c>
      <c r="N210" s="45"/>
      <c r="O210" s="45">
        <v>661993</v>
      </c>
      <c r="P210" s="45"/>
      <c r="Q210" s="45">
        <v>38941</v>
      </c>
      <c r="S210" s="46">
        <v>1.4671593221466976</v>
      </c>
      <c r="U210" s="47">
        <v>17</v>
      </c>
    </row>
    <row r="211" spans="1:21" x14ac:dyDescent="0.2">
      <c r="A211" s="40"/>
      <c r="C211" s="55" t="s">
        <v>97</v>
      </c>
      <c r="E211" s="41">
        <v>50951</v>
      </c>
      <c r="G211" s="22" t="s">
        <v>148</v>
      </c>
      <c r="H211" s="22" t="s">
        <v>36</v>
      </c>
      <c r="I211" s="42">
        <v>0</v>
      </c>
      <c r="K211" s="43">
        <v>1052246.1299999999</v>
      </c>
      <c r="L211" s="44"/>
      <c r="M211" s="45">
        <v>691426</v>
      </c>
      <c r="N211" s="45"/>
      <c r="O211" s="45">
        <v>360820</v>
      </c>
      <c r="P211" s="45"/>
      <c r="Q211" s="45">
        <v>24056</v>
      </c>
      <c r="S211" s="46">
        <v>2.286157137018884</v>
      </c>
      <c r="U211" s="47">
        <v>15</v>
      </c>
    </row>
    <row r="212" spans="1:21" x14ac:dyDescent="0.2">
      <c r="A212" s="40"/>
      <c r="C212" s="55" t="s">
        <v>98</v>
      </c>
      <c r="E212" s="41">
        <v>50951</v>
      </c>
      <c r="G212" s="22" t="s">
        <v>148</v>
      </c>
      <c r="H212" s="22" t="s">
        <v>36</v>
      </c>
      <c r="I212" s="42">
        <v>0</v>
      </c>
      <c r="K212" s="43">
        <v>1140531.74</v>
      </c>
      <c r="L212" s="44"/>
      <c r="M212" s="45">
        <v>810279</v>
      </c>
      <c r="N212" s="45"/>
      <c r="O212" s="45">
        <v>330253</v>
      </c>
      <c r="P212" s="45"/>
      <c r="Q212" s="45">
        <v>22015</v>
      </c>
      <c r="S212" s="46">
        <v>1.9302400124349017</v>
      </c>
      <c r="U212" s="47">
        <v>15</v>
      </c>
    </row>
    <row r="213" spans="1:21" x14ac:dyDescent="0.2">
      <c r="A213" s="40"/>
      <c r="C213" s="55" t="s">
        <v>115</v>
      </c>
      <c r="E213" s="41">
        <v>52047</v>
      </c>
      <c r="G213" s="22" t="s">
        <v>148</v>
      </c>
      <c r="H213" s="22" t="s">
        <v>36</v>
      </c>
      <c r="I213" s="42">
        <v>0</v>
      </c>
      <c r="K213" s="43">
        <v>800625.37</v>
      </c>
      <c r="L213" s="44"/>
      <c r="M213" s="45">
        <v>505171</v>
      </c>
      <c r="N213" s="45"/>
      <c r="O213" s="45">
        <v>295454</v>
      </c>
      <c r="P213" s="45"/>
      <c r="Q213" s="45">
        <v>16413</v>
      </c>
      <c r="S213" s="46">
        <v>2.0500224718085063</v>
      </c>
      <c r="U213" s="47">
        <v>18</v>
      </c>
    </row>
    <row r="214" spans="1:21" x14ac:dyDescent="0.2">
      <c r="A214" s="40"/>
      <c r="C214" s="55" t="s">
        <v>100</v>
      </c>
      <c r="E214" s="41">
        <v>52047</v>
      </c>
      <c r="G214" s="22" t="s">
        <v>148</v>
      </c>
      <c r="H214" s="22" t="s">
        <v>36</v>
      </c>
      <c r="I214" s="42">
        <v>0</v>
      </c>
      <c r="K214" s="43">
        <v>1709376.03</v>
      </c>
      <c r="L214" s="44"/>
      <c r="M214" s="45">
        <v>1158531</v>
      </c>
      <c r="N214" s="45"/>
      <c r="O214" s="45">
        <v>550845</v>
      </c>
      <c r="P214" s="45"/>
      <c r="Q214" s="45">
        <v>30601</v>
      </c>
      <c r="S214" s="46">
        <v>1.7901853929705565</v>
      </c>
      <c r="U214" s="47">
        <v>18</v>
      </c>
    </row>
    <row r="215" spans="1:21" x14ac:dyDescent="0.2">
      <c r="A215" s="40"/>
      <c r="C215" s="55" t="s">
        <v>101</v>
      </c>
      <c r="E215" s="41">
        <v>52778</v>
      </c>
      <c r="G215" s="22" t="s">
        <v>148</v>
      </c>
      <c r="H215" s="22" t="s">
        <v>36</v>
      </c>
      <c r="I215" s="42">
        <v>0</v>
      </c>
      <c r="K215" s="43">
        <v>2168768.83</v>
      </c>
      <c r="L215" s="44"/>
      <c r="M215" s="45">
        <v>1359936</v>
      </c>
      <c r="N215" s="45"/>
      <c r="O215" s="45">
        <v>808833</v>
      </c>
      <c r="P215" s="45"/>
      <c r="Q215" s="45">
        <v>40442</v>
      </c>
      <c r="S215" s="46">
        <v>1.8647446164190766</v>
      </c>
      <c r="U215" s="47">
        <v>20</v>
      </c>
    </row>
    <row r="216" spans="1:21" x14ac:dyDescent="0.2">
      <c r="A216" s="40"/>
      <c r="C216" s="55" t="s">
        <v>102</v>
      </c>
      <c r="E216" s="41">
        <v>52778</v>
      </c>
      <c r="G216" s="22" t="s">
        <v>148</v>
      </c>
      <c r="H216" s="22" t="s">
        <v>36</v>
      </c>
      <c r="I216" s="42">
        <v>0</v>
      </c>
      <c r="K216" s="43">
        <v>1943746.28</v>
      </c>
      <c r="L216" s="44"/>
      <c r="M216" s="45">
        <v>1271904</v>
      </c>
      <c r="N216" s="45"/>
      <c r="O216" s="45">
        <v>671842</v>
      </c>
      <c r="P216" s="45"/>
      <c r="Q216" s="45">
        <v>33591</v>
      </c>
      <c r="S216" s="46">
        <v>1.7281576482296854</v>
      </c>
      <c r="U216" s="47">
        <v>20</v>
      </c>
    </row>
    <row r="217" spans="1:21" x14ac:dyDescent="0.2">
      <c r="A217" s="40"/>
      <c r="C217" s="55" t="s">
        <v>103</v>
      </c>
      <c r="E217" s="41">
        <v>52778</v>
      </c>
      <c r="G217" s="22" t="s">
        <v>148</v>
      </c>
      <c r="H217" s="22" t="s">
        <v>36</v>
      </c>
      <c r="I217" s="42">
        <v>0</v>
      </c>
      <c r="K217" s="43">
        <v>1898268.01</v>
      </c>
      <c r="L217" s="44"/>
      <c r="M217" s="45">
        <v>1290283</v>
      </c>
      <c r="N217" s="45"/>
      <c r="O217" s="45">
        <v>607985</v>
      </c>
      <c r="P217" s="45"/>
      <c r="Q217" s="45">
        <v>30399</v>
      </c>
      <c r="S217" s="46">
        <v>1.6014071690540685</v>
      </c>
      <c r="U217" s="47">
        <v>20</v>
      </c>
    </row>
    <row r="218" spans="1:21" x14ac:dyDescent="0.2">
      <c r="A218" s="40"/>
      <c r="C218" s="55" t="s">
        <v>104</v>
      </c>
      <c r="E218" s="41">
        <v>52778</v>
      </c>
      <c r="G218" s="22" t="s">
        <v>148</v>
      </c>
      <c r="H218" s="22" t="s">
        <v>36</v>
      </c>
      <c r="I218" s="42">
        <v>0</v>
      </c>
      <c r="K218" s="48">
        <v>6625665.4299999997</v>
      </c>
      <c r="L218" s="44"/>
      <c r="M218" s="45">
        <v>3494073</v>
      </c>
      <c r="N218" s="45"/>
      <c r="O218" s="45">
        <v>3131592</v>
      </c>
      <c r="P218" s="45"/>
      <c r="Q218" s="45">
        <v>156579</v>
      </c>
      <c r="S218" s="46">
        <v>2.3632192366827676</v>
      </c>
      <c r="U218" s="47">
        <v>20</v>
      </c>
    </row>
    <row r="219" spans="1:21" x14ac:dyDescent="0.2">
      <c r="A219" s="40"/>
      <c r="C219" s="57"/>
      <c r="E219" s="22"/>
      <c r="G219" s="22"/>
      <c r="H219" s="22"/>
      <c r="I219" s="42"/>
      <c r="K219" s="43"/>
      <c r="M219" s="58"/>
      <c r="O219" s="58"/>
      <c r="Q219" s="58"/>
    </row>
    <row r="220" spans="1:21" x14ac:dyDescent="0.2">
      <c r="A220" s="40"/>
      <c r="C220" s="59" t="s">
        <v>67</v>
      </c>
      <c r="E220" s="22"/>
      <c r="G220" s="22"/>
      <c r="H220" s="22"/>
      <c r="I220" s="42"/>
      <c r="K220" s="43">
        <f>+SUBTOTAL(9,K207:K219)</f>
        <v>32154289.670000006</v>
      </c>
      <c r="M220" s="14">
        <f>+SUBTOTAL(9,M207:M219)</f>
        <v>18317518</v>
      </c>
      <c r="O220" s="14">
        <f>+SUBTOTAL(9,O207:O219)</f>
        <v>13836772</v>
      </c>
      <c r="Q220" s="14">
        <f>+SUBTOTAL(9,Q207:Q219)</f>
        <v>633793</v>
      </c>
      <c r="S220" s="46">
        <f>IF(Q220/K220*100=0,"-     ",Q220/K220*100)</f>
        <v>1.9710993665374912</v>
      </c>
      <c r="U220" s="47">
        <f t="shared" ref="U220" si="23">IF(Q220=0,"-     ",ROUND(O220/Q220,1))</f>
        <v>21.8</v>
      </c>
    </row>
    <row r="221" spans="1:21" x14ac:dyDescent="0.2">
      <c r="A221" s="40"/>
      <c r="E221" s="22"/>
      <c r="G221" s="22"/>
      <c r="H221" s="22"/>
      <c r="I221" s="42"/>
      <c r="K221" s="43"/>
    </row>
    <row r="222" spans="1:21" x14ac:dyDescent="0.2">
      <c r="A222" s="40">
        <v>346</v>
      </c>
      <c r="C222" s="56" t="s">
        <v>121</v>
      </c>
      <c r="K222" s="43"/>
    </row>
    <row r="223" spans="1:21" x14ac:dyDescent="0.2">
      <c r="A223" s="40"/>
      <c r="C223" s="55" t="s">
        <v>93</v>
      </c>
      <c r="E223" s="41">
        <v>56795</v>
      </c>
      <c r="G223" s="22" t="s">
        <v>148</v>
      </c>
      <c r="H223" s="22" t="s">
        <v>36</v>
      </c>
      <c r="I223" s="42">
        <v>0</v>
      </c>
      <c r="K223" s="43">
        <v>1257350.3700000001</v>
      </c>
      <c r="L223" s="44"/>
      <c r="M223" s="45">
        <v>229199</v>
      </c>
      <c r="N223" s="45"/>
      <c r="O223" s="45">
        <v>1028151</v>
      </c>
      <c r="P223" s="45"/>
      <c r="Q223" s="45">
        <v>33166</v>
      </c>
      <c r="S223" s="46">
        <v>2.6377691366965594</v>
      </c>
      <c r="U223" s="47">
        <v>31</v>
      </c>
    </row>
    <row r="224" spans="1:21" x14ac:dyDescent="0.2">
      <c r="A224" s="40"/>
      <c r="C224" s="55" t="s">
        <v>94</v>
      </c>
      <c r="E224" s="41">
        <v>45838</v>
      </c>
      <c r="G224" s="22" t="s">
        <v>148</v>
      </c>
      <c r="H224" s="22" t="s">
        <v>36</v>
      </c>
      <c r="I224" s="42">
        <v>0</v>
      </c>
      <c r="K224" s="43">
        <v>15721.81</v>
      </c>
      <c r="L224" s="44"/>
      <c r="M224" s="45">
        <v>13200</v>
      </c>
      <c r="N224" s="45"/>
      <c r="O224" s="45">
        <v>2522</v>
      </c>
      <c r="P224" s="45"/>
      <c r="Q224" s="45">
        <v>2522</v>
      </c>
      <c r="S224" s="46">
        <v>16.04140999032554</v>
      </c>
      <c r="U224" s="47">
        <v>1</v>
      </c>
    </row>
    <row r="225" spans="1:23" x14ac:dyDescent="0.2">
      <c r="A225" s="40"/>
      <c r="C225" s="55" t="s">
        <v>114</v>
      </c>
      <c r="E225" s="41">
        <v>51682</v>
      </c>
      <c r="G225" s="22" t="s">
        <v>148</v>
      </c>
      <c r="H225" s="22" t="s">
        <v>36</v>
      </c>
      <c r="I225" s="42">
        <v>0</v>
      </c>
      <c r="K225" s="43">
        <v>1350249.68</v>
      </c>
      <c r="L225" s="44"/>
      <c r="M225" s="45">
        <v>947295</v>
      </c>
      <c r="N225" s="45"/>
      <c r="O225" s="45">
        <v>402955</v>
      </c>
      <c r="P225" s="45"/>
      <c r="Q225" s="45">
        <v>23703</v>
      </c>
      <c r="S225" s="46">
        <v>1.7554531099759267</v>
      </c>
      <c r="U225" s="47">
        <v>17</v>
      </c>
    </row>
    <row r="226" spans="1:23" x14ac:dyDescent="0.2">
      <c r="A226" s="40"/>
      <c r="C226" s="55" t="s">
        <v>96</v>
      </c>
      <c r="E226" s="41">
        <v>51682</v>
      </c>
      <c r="G226" s="22" t="s">
        <v>148</v>
      </c>
      <c r="H226" s="22" t="s">
        <v>36</v>
      </c>
      <c r="I226" s="42">
        <v>0</v>
      </c>
      <c r="K226" s="43">
        <v>2399250.0099999998</v>
      </c>
      <c r="L226" s="44"/>
      <c r="M226" s="45">
        <v>1777055</v>
      </c>
      <c r="N226" s="45"/>
      <c r="O226" s="45">
        <v>622195</v>
      </c>
      <c r="P226" s="45"/>
      <c r="Q226" s="45">
        <v>36601</v>
      </c>
      <c r="S226" s="46">
        <v>1.525518384805592</v>
      </c>
      <c r="U226" s="47">
        <v>17</v>
      </c>
    </row>
    <row r="227" spans="1:23" x14ac:dyDescent="0.2">
      <c r="A227" s="40"/>
      <c r="C227" s="55" t="s">
        <v>97</v>
      </c>
      <c r="E227" s="41">
        <v>50951</v>
      </c>
      <c r="G227" s="22" t="s">
        <v>148</v>
      </c>
      <c r="H227" s="22" t="s">
        <v>36</v>
      </c>
      <c r="I227" s="42">
        <v>0</v>
      </c>
      <c r="K227" s="43">
        <v>52331.39</v>
      </c>
      <c r="L227" s="44"/>
      <c r="M227" s="45">
        <v>20525</v>
      </c>
      <c r="N227" s="45"/>
      <c r="O227" s="45">
        <v>31806</v>
      </c>
      <c r="P227" s="45"/>
      <c r="Q227" s="45">
        <v>2120</v>
      </c>
      <c r="S227" s="46">
        <v>4.0511058467967311</v>
      </c>
      <c r="U227" s="47">
        <v>15</v>
      </c>
    </row>
    <row r="228" spans="1:23" x14ac:dyDescent="0.2">
      <c r="A228" s="40"/>
      <c r="C228" s="55" t="s">
        <v>98</v>
      </c>
      <c r="E228" s="41">
        <v>50951</v>
      </c>
      <c r="G228" s="22" t="s">
        <v>148</v>
      </c>
      <c r="H228" s="22" t="s">
        <v>36</v>
      </c>
      <c r="I228" s="42">
        <v>0</v>
      </c>
      <c r="K228" s="43">
        <v>23047.78</v>
      </c>
      <c r="L228" s="44"/>
      <c r="M228" s="45">
        <v>18338</v>
      </c>
      <c r="N228" s="45"/>
      <c r="O228" s="45">
        <v>4710</v>
      </c>
      <c r="P228" s="45"/>
      <c r="Q228" s="45">
        <v>314</v>
      </c>
      <c r="S228" s="46">
        <v>1.3623871800234122</v>
      </c>
      <c r="U228" s="47">
        <v>15</v>
      </c>
    </row>
    <row r="229" spans="1:23" x14ac:dyDescent="0.2">
      <c r="A229" s="40"/>
      <c r="C229" s="55" t="s">
        <v>115</v>
      </c>
      <c r="E229" s="41">
        <v>52047</v>
      </c>
      <c r="G229" s="22" t="s">
        <v>148</v>
      </c>
      <c r="H229" s="22" t="s">
        <v>36</v>
      </c>
      <c r="I229" s="42">
        <v>0</v>
      </c>
      <c r="K229" s="43">
        <v>151791.82</v>
      </c>
      <c r="L229" s="44"/>
      <c r="M229" s="45">
        <v>13738</v>
      </c>
      <c r="N229" s="45"/>
      <c r="O229" s="45">
        <v>138054</v>
      </c>
      <c r="P229" s="45"/>
      <c r="Q229" s="45">
        <v>7669</v>
      </c>
      <c r="S229" s="46">
        <v>5.052314413253626</v>
      </c>
      <c r="U229" s="47">
        <v>18</v>
      </c>
    </row>
    <row r="230" spans="1:23" x14ac:dyDescent="0.2">
      <c r="A230" s="40"/>
      <c r="C230" s="55" t="s">
        <v>101</v>
      </c>
      <c r="E230" s="41">
        <v>52778</v>
      </c>
      <c r="G230" s="22" t="s">
        <v>148</v>
      </c>
      <c r="H230" s="22" t="s">
        <v>36</v>
      </c>
      <c r="I230" s="42">
        <v>0</v>
      </c>
      <c r="K230" s="43">
        <v>17966.21</v>
      </c>
      <c r="L230" s="44"/>
      <c r="M230" s="45">
        <v>3817</v>
      </c>
      <c r="N230" s="45"/>
      <c r="O230" s="45">
        <v>14149</v>
      </c>
      <c r="P230" s="45"/>
      <c r="Q230" s="45">
        <v>708</v>
      </c>
      <c r="S230" s="46">
        <v>3.9407309610652446</v>
      </c>
      <c r="U230" s="47">
        <v>20</v>
      </c>
    </row>
    <row r="231" spans="1:23" x14ac:dyDescent="0.2">
      <c r="A231" s="40"/>
      <c r="C231" s="55" t="s">
        <v>102</v>
      </c>
      <c r="E231" s="41">
        <v>52778</v>
      </c>
      <c r="G231" s="22" t="s">
        <v>148</v>
      </c>
      <c r="H231" s="22" t="s">
        <v>36</v>
      </c>
      <c r="I231" s="42">
        <v>0</v>
      </c>
      <c r="K231" s="43">
        <v>19299.54</v>
      </c>
      <c r="L231" s="44"/>
      <c r="M231" s="45">
        <v>3848</v>
      </c>
      <c r="N231" s="45"/>
      <c r="O231" s="45">
        <v>15452</v>
      </c>
      <c r="P231" s="45"/>
      <c r="Q231" s="45">
        <v>772</v>
      </c>
      <c r="S231" s="46">
        <v>4.0000953390598948</v>
      </c>
      <c r="U231" s="47">
        <v>20</v>
      </c>
    </row>
    <row r="232" spans="1:23" x14ac:dyDescent="0.2">
      <c r="A232" s="40"/>
      <c r="C232" s="55" t="s">
        <v>103</v>
      </c>
      <c r="E232" s="41">
        <v>52778</v>
      </c>
      <c r="G232" s="22" t="s">
        <v>148</v>
      </c>
      <c r="H232" s="22" t="s">
        <v>36</v>
      </c>
      <c r="I232" s="42">
        <v>0</v>
      </c>
      <c r="K232" s="43">
        <v>5328.44</v>
      </c>
      <c r="L232" s="44"/>
      <c r="M232" s="45">
        <v>3484</v>
      </c>
      <c r="N232" s="45"/>
      <c r="O232" s="45">
        <v>1844</v>
      </c>
      <c r="P232" s="45"/>
      <c r="Q232" s="45">
        <v>92</v>
      </c>
      <c r="S232" s="46">
        <v>1.726584140949321</v>
      </c>
      <c r="U232" s="47">
        <v>20</v>
      </c>
    </row>
    <row r="233" spans="1:23" x14ac:dyDescent="0.2">
      <c r="A233" s="40"/>
      <c r="C233" s="55" t="s">
        <v>104</v>
      </c>
      <c r="E233" s="41">
        <v>52778</v>
      </c>
      <c r="G233" s="22" t="s">
        <v>148</v>
      </c>
      <c r="H233" s="22" t="s">
        <v>36</v>
      </c>
      <c r="I233" s="42">
        <v>0</v>
      </c>
      <c r="K233" s="48">
        <v>25332.91</v>
      </c>
      <c r="L233" s="44"/>
      <c r="M233" s="45">
        <v>14475</v>
      </c>
      <c r="N233" s="45"/>
      <c r="O233" s="45">
        <v>10858</v>
      </c>
      <c r="P233" s="45"/>
      <c r="Q233" s="45">
        <v>542</v>
      </c>
      <c r="S233" s="46">
        <v>2.1395094365392686</v>
      </c>
      <c r="U233" s="47">
        <v>20</v>
      </c>
    </row>
    <row r="234" spans="1:23" x14ac:dyDescent="0.2">
      <c r="A234" s="40"/>
      <c r="C234" s="57"/>
      <c r="E234" s="22"/>
      <c r="G234" s="22"/>
      <c r="H234" s="22"/>
      <c r="I234" s="42"/>
      <c r="K234" s="43"/>
      <c r="M234" s="58"/>
      <c r="O234" s="58"/>
      <c r="Q234" s="58"/>
    </row>
    <row r="235" spans="1:23" x14ac:dyDescent="0.2">
      <c r="A235" s="40"/>
      <c r="C235" s="59" t="s">
        <v>88</v>
      </c>
      <c r="E235" s="22"/>
      <c r="G235" s="22"/>
      <c r="H235" s="22"/>
      <c r="I235" s="42"/>
      <c r="K235" s="48">
        <f>+SUBTOTAL(9,K223:K234)</f>
        <v>5317669.9600000009</v>
      </c>
      <c r="M235" s="61">
        <f>+SUBTOTAL(9,M223:M234)</f>
        <v>3044974</v>
      </c>
      <c r="O235" s="61">
        <f>+SUBTOTAL(9,O223:O234)</f>
        <v>2272696</v>
      </c>
      <c r="Q235" s="61">
        <f>+SUBTOTAL(9,Q223:Q234)</f>
        <v>108209</v>
      </c>
      <c r="S235" s="46">
        <f>IF(Q235/K235*100=0,"-     ",Q235/K235*100)</f>
        <v>2.034894997507517</v>
      </c>
      <c r="U235" s="47">
        <f t="shared" ref="U235" si="24">IF(Q235=0,"-     ",ROUND(O235/Q235,1))</f>
        <v>21</v>
      </c>
    </row>
    <row r="236" spans="1:23" x14ac:dyDescent="0.2">
      <c r="A236" s="40"/>
      <c r="E236" s="22"/>
      <c r="G236" s="22"/>
      <c r="H236" s="22"/>
      <c r="I236" s="42"/>
      <c r="K236" s="43"/>
    </row>
    <row r="237" spans="1:23" ht="15.75" x14ac:dyDescent="0.25">
      <c r="A237" s="40"/>
      <c r="C237" s="51" t="s">
        <v>122</v>
      </c>
      <c r="E237" s="22"/>
      <c r="G237" s="22"/>
      <c r="I237" s="19"/>
      <c r="J237" s="51"/>
      <c r="K237" s="50">
        <f>+SUBTOTAL(9,K134:K236)</f>
        <v>417195364.04999989</v>
      </c>
      <c r="L237" s="51"/>
      <c r="M237" s="62">
        <f>+SUBTOTAL(9,M134:M236)</f>
        <v>198529928</v>
      </c>
      <c r="N237" s="52"/>
      <c r="O237" s="62">
        <f>+SUBTOTAL(9,O134:O236)</f>
        <v>218665437</v>
      </c>
      <c r="P237" s="52"/>
      <c r="Q237" s="62">
        <f>+SUBTOTAL(9,Q134:Q236)</f>
        <v>9827632</v>
      </c>
      <c r="R237" s="51"/>
      <c r="S237" s="63">
        <f>Q237/K237*100</f>
        <v>2.3556426669262271</v>
      </c>
      <c r="W237" s="56"/>
    </row>
    <row r="238" spans="1:23" ht="15.75" x14ac:dyDescent="0.25">
      <c r="A238" s="40"/>
      <c r="C238" s="51"/>
      <c r="E238" s="22"/>
      <c r="G238" s="22"/>
      <c r="I238" s="19"/>
      <c r="J238" s="51"/>
      <c r="K238" s="50"/>
      <c r="L238" s="51"/>
      <c r="M238" s="62"/>
      <c r="N238" s="52"/>
      <c r="O238" s="62"/>
      <c r="P238" s="52"/>
      <c r="Q238" s="62"/>
      <c r="R238" s="51"/>
      <c r="S238" s="63"/>
      <c r="W238" s="56"/>
    </row>
    <row r="239" spans="1:23" ht="15.75" x14ac:dyDescent="0.25">
      <c r="A239" s="40"/>
      <c r="C239" s="38" t="s">
        <v>123</v>
      </c>
      <c r="E239" s="22"/>
      <c r="G239" s="22"/>
      <c r="I239" s="19"/>
      <c r="J239" s="51"/>
      <c r="K239" s="50"/>
      <c r="L239" s="51"/>
      <c r="M239" s="62"/>
      <c r="N239" s="52"/>
      <c r="O239" s="62"/>
      <c r="P239" s="52"/>
      <c r="Q239" s="62"/>
      <c r="R239" s="51"/>
      <c r="S239" s="63"/>
      <c r="W239" s="56"/>
    </row>
    <row r="240" spans="1:23" ht="15.75" x14ac:dyDescent="0.25">
      <c r="A240" s="40"/>
      <c r="C240" s="51"/>
      <c r="E240" s="22"/>
      <c r="G240" s="22"/>
      <c r="I240" s="19"/>
      <c r="J240" s="51"/>
      <c r="K240" s="50"/>
      <c r="L240" s="51"/>
      <c r="M240" s="62"/>
      <c r="N240" s="52"/>
      <c r="O240" s="62"/>
      <c r="P240" s="52"/>
      <c r="Q240" s="62"/>
      <c r="R240" s="51"/>
      <c r="S240" s="63"/>
      <c r="W240" s="56"/>
    </row>
    <row r="241" spans="1:23" ht="15.75" x14ac:dyDescent="0.25">
      <c r="A241" s="40">
        <v>341.6</v>
      </c>
      <c r="C241" s="56" t="s">
        <v>76</v>
      </c>
      <c r="E241" s="22"/>
      <c r="G241" s="22"/>
      <c r="I241" s="19"/>
      <c r="J241" s="51"/>
      <c r="K241" s="50"/>
      <c r="L241" s="51"/>
      <c r="M241" s="62"/>
      <c r="N241" s="52"/>
      <c r="O241" s="62"/>
      <c r="P241" s="52"/>
      <c r="Q241" s="62"/>
      <c r="R241" s="51"/>
      <c r="S241" s="63"/>
      <c r="W241" s="56"/>
    </row>
    <row r="242" spans="1:23" x14ac:dyDescent="0.2">
      <c r="A242" s="40"/>
      <c r="C242" s="55" t="s">
        <v>124</v>
      </c>
      <c r="E242" s="41">
        <v>51682</v>
      </c>
      <c r="G242" s="22" t="s">
        <v>148</v>
      </c>
      <c r="H242" s="22" t="s">
        <v>36</v>
      </c>
      <c r="I242" s="42">
        <v>0</v>
      </c>
      <c r="K242" s="43">
        <v>923945.85</v>
      </c>
      <c r="L242" s="44"/>
      <c r="M242" s="45">
        <v>292784</v>
      </c>
      <c r="N242" s="45"/>
      <c r="O242" s="45">
        <v>631162</v>
      </c>
      <c r="P242" s="45"/>
      <c r="Q242" s="45">
        <v>37127</v>
      </c>
      <c r="S242" s="46">
        <v>4.0183090816415277</v>
      </c>
      <c r="U242" s="47">
        <v>17</v>
      </c>
    </row>
    <row r="243" spans="1:23" x14ac:dyDescent="0.2">
      <c r="A243" s="40"/>
      <c r="C243" s="55" t="s">
        <v>144</v>
      </c>
      <c r="E243" s="41">
        <v>52778</v>
      </c>
      <c r="G243" s="22" t="s">
        <v>148</v>
      </c>
      <c r="H243" s="22" t="s">
        <v>36</v>
      </c>
      <c r="I243" s="42">
        <v>0</v>
      </c>
      <c r="K243" s="43">
        <v>629097.75</v>
      </c>
      <c r="L243" s="44"/>
      <c r="M243" s="45">
        <v>126383</v>
      </c>
      <c r="N243" s="45"/>
      <c r="O243" s="45">
        <v>502715</v>
      </c>
      <c r="P243" s="45"/>
      <c r="Q243" s="45">
        <v>25136</v>
      </c>
      <c r="S243" s="46">
        <v>3.9955634875502257</v>
      </c>
      <c r="U243" s="47">
        <v>20</v>
      </c>
    </row>
    <row r="244" spans="1:23" x14ac:dyDescent="0.2">
      <c r="A244" s="40"/>
      <c r="C244" s="55" t="s">
        <v>145</v>
      </c>
      <c r="E244" s="41">
        <v>53143</v>
      </c>
      <c r="G244" s="22" t="s">
        <v>148</v>
      </c>
      <c r="H244" s="22" t="s">
        <v>36</v>
      </c>
      <c r="I244" s="42">
        <v>0</v>
      </c>
      <c r="K244" s="48">
        <v>14625.1</v>
      </c>
      <c r="L244" s="44"/>
      <c r="M244" s="49">
        <v>2083</v>
      </c>
      <c r="N244" s="45"/>
      <c r="O244" s="49">
        <v>12542</v>
      </c>
      <c r="P244" s="45"/>
      <c r="Q244" s="49">
        <v>597</v>
      </c>
      <c r="S244" s="46">
        <v>4.0820233707803713</v>
      </c>
      <c r="U244" s="47">
        <v>21</v>
      </c>
    </row>
    <row r="245" spans="1:23" ht="15.75" x14ac:dyDescent="0.25">
      <c r="A245" s="40"/>
      <c r="C245" s="51"/>
      <c r="E245" s="22"/>
      <c r="G245" s="22"/>
      <c r="I245" s="19"/>
      <c r="J245" s="51"/>
      <c r="K245" s="43"/>
      <c r="L245" s="51"/>
      <c r="M245" s="52"/>
      <c r="N245" s="52"/>
      <c r="O245" s="52"/>
      <c r="P245" s="52"/>
      <c r="Q245" s="52"/>
      <c r="R245" s="51"/>
      <c r="S245" s="63"/>
    </row>
    <row r="246" spans="1:23" ht="15.75" x14ac:dyDescent="0.25">
      <c r="A246" s="40"/>
      <c r="C246" s="59" t="s">
        <v>50</v>
      </c>
      <c r="E246" s="22"/>
      <c r="G246" s="22"/>
      <c r="I246" s="19"/>
      <c r="J246" s="51"/>
      <c r="K246" s="43">
        <f>+SUBTOTAL(9,K242:K245)</f>
        <v>1567668.7000000002</v>
      </c>
      <c r="M246" s="14">
        <f>+SUBTOTAL(9,M242:M245)</f>
        <v>421250</v>
      </c>
      <c r="O246" s="14">
        <f>+SUBTOTAL(9,O242:O245)</f>
        <v>1146419</v>
      </c>
      <c r="Q246" s="14">
        <f>+SUBTOTAL(9,Q242:Q245)</f>
        <v>62860</v>
      </c>
      <c r="S246" s="46">
        <f>IF(Q246/K246*100=0,"-     ",Q246/K246*100)</f>
        <v>4.0097757899995061</v>
      </c>
      <c r="U246" s="47">
        <f t="shared" ref="U246" si="25">IF(Q246=0,"-     ",ROUND(O246/Q246,1))</f>
        <v>18.2</v>
      </c>
    </row>
    <row r="247" spans="1:23" ht="15.75" x14ac:dyDescent="0.25">
      <c r="A247" s="40"/>
      <c r="C247" s="59"/>
      <c r="E247" s="22"/>
      <c r="G247" s="22"/>
      <c r="I247" s="19"/>
      <c r="J247" s="51"/>
      <c r="K247" s="43"/>
      <c r="S247" s="46"/>
      <c r="U247" s="47"/>
    </row>
    <row r="248" spans="1:23" ht="15.75" x14ac:dyDescent="0.25">
      <c r="A248" s="40">
        <v>344.6</v>
      </c>
      <c r="C248" t="s">
        <v>117</v>
      </c>
      <c r="E248" s="22"/>
      <c r="G248" s="22"/>
      <c r="I248" s="19"/>
      <c r="J248" s="51"/>
      <c r="K248" s="43"/>
      <c r="S248" s="46"/>
      <c r="U248" s="47"/>
    </row>
    <row r="249" spans="1:23" x14ac:dyDescent="0.2">
      <c r="A249" s="40"/>
      <c r="C249" s="55" t="s">
        <v>124</v>
      </c>
      <c r="E249" s="41">
        <v>51682</v>
      </c>
      <c r="G249" s="22" t="s">
        <v>148</v>
      </c>
      <c r="H249" s="22" t="s">
        <v>36</v>
      </c>
      <c r="I249" s="42">
        <v>0</v>
      </c>
      <c r="K249" s="43">
        <v>8363103.3600000003</v>
      </c>
      <c r="L249" s="44"/>
      <c r="M249" s="45">
        <v>3117357</v>
      </c>
      <c r="N249" s="45"/>
      <c r="O249" s="45">
        <v>5245746</v>
      </c>
      <c r="P249" s="45"/>
      <c r="Q249" s="45">
        <v>308573</v>
      </c>
      <c r="S249" s="46">
        <v>3.6896949220534325</v>
      </c>
      <c r="U249" s="47">
        <v>17</v>
      </c>
    </row>
    <row r="250" spans="1:23" x14ac:dyDescent="0.2">
      <c r="A250" s="40"/>
      <c r="C250" s="55" t="s">
        <v>144</v>
      </c>
      <c r="E250" s="41">
        <v>52778</v>
      </c>
      <c r="G250" s="22" t="s">
        <v>148</v>
      </c>
      <c r="H250" s="22" t="s">
        <v>36</v>
      </c>
      <c r="I250" s="42">
        <v>0</v>
      </c>
      <c r="K250" s="43">
        <v>219926.17</v>
      </c>
      <c r="L250" s="44"/>
      <c r="M250" s="45">
        <v>66727</v>
      </c>
      <c r="N250" s="45"/>
      <c r="O250" s="45">
        <v>153199</v>
      </c>
      <c r="P250" s="45"/>
      <c r="Q250" s="45">
        <v>7660</v>
      </c>
      <c r="S250" s="46">
        <v>3.4829870406054906</v>
      </c>
      <c r="U250" s="47">
        <v>20</v>
      </c>
    </row>
    <row r="251" spans="1:23" x14ac:dyDescent="0.2">
      <c r="A251" s="40"/>
      <c r="C251" s="55" t="s">
        <v>145</v>
      </c>
      <c r="E251" s="41">
        <v>53143</v>
      </c>
      <c r="G251" s="22" t="s">
        <v>148</v>
      </c>
      <c r="H251" s="22" t="s">
        <v>36</v>
      </c>
      <c r="I251" s="42">
        <v>0</v>
      </c>
      <c r="K251" s="43">
        <v>309710.90000000002</v>
      </c>
      <c r="L251" s="44"/>
      <c r="M251" s="45">
        <v>48727</v>
      </c>
      <c r="N251" s="45"/>
      <c r="O251" s="45">
        <v>260984</v>
      </c>
      <c r="P251" s="45"/>
      <c r="Q251" s="45">
        <v>12428</v>
      </c>
      <c r="S251" s="46">
        <v>4.0127744938909151</v>
      </c>
      <c r="U251" s="47">
        <v>21</v>
      </c>
    </row>
    <row r="252" spans="1:23" x14ac:dyDescent="0.2">
      <c r="A252" s="40"/>
      <c r="C252" s="55" t="s">
        <v>146</v>
      </c>
      <c r="E252" s="41">
        <v>53508</v>
      </c>
      <c r="G252" s="22" t="s">
        <v>148</v>
      </c>
      <c r="H252" s="22" t="s">
        <v>36</v>
      </c>
      <c r="I252" s="42">
        <v>0</v>
      </c>
      <c r="K252" s="43">
        <v>277944.40999999997</v>
      </c>
      <c r="L252" s="44"/>
      <c r="M252" s="45">
        <v>37737</v>
      </c>
      <c r="N252" s="45"/>
      <c r="O252" s="45">
        <v>240207</v>
      </c>
      <c r="P252" s="45"/>
      <c r="Q252" s="45">
        <v>10918</v>
      </c>
      <c r="S252" s="46">
        <v>3.9281236129195771</v>
      </c>
      <c r="U252" s="47">
        <v>22</v>
      </c>
    </row>
    <row r="253" spans="1:23" x14ac:dyDescent="0.2">
      <c r="A253" s="40"/>
      <c r="C253" s="55" t="s">
        <v>147</v>
      </c>
      <c r="E253" s="41">
        <v>53508</v>
      </c>
      <c r="G253" s="22" t="s">
        <v>148</v>
      </c>
      <c r="H253" s="22" t="s">
        <v>36</v>
      </c>
      <c r="I253" s="42">
        <v>0</v>
      </c>
      <c r="K253" s="43">
        <v>798705.55</v>
      </c>
      <c r="L253" s="44"/>
      <c r="M253" s="45">
        <v>42798</v>
      </c>
      <c r="N253" s="45"/>
      <c r="O253" s="45">
        <v>755908</v>
      </c>
      <c r="P253" s="45"/>
      <c r="Q253" s="45">
        <v>34359</v>
      </c>
      <c r="S253" s="46">
        <v>4.3018356389285133</v>
      </c>
      <c r="U253" s="47">
        <v>22</v>
      </c>
    </row>
    <row r="254" spans="1:23" x14ac:dyDescent="0.2">
      <c r="A254" s="40"/>
      <c r="C254" s="55" t="s">
        <v>125</v>
      </c>
      <c r="E254" s="41" t="s">
        <v>131</v>
      </c>
      <c r="G254" s="22" t="s">
        <v>134</v>
      </c>
      <c r="H254" s="22"/>
      <c r="I254" s="42">
        <v>-10</v>
      </c>
      <c r="K254" s="48">
        <v>57651.55</v>
      </c>
      <c r="L254" s="44"/>
      <c r="M254" s="49">
        <v>54055</v>
      </c>
      <c r="N254" s="45"/>
      <c r="O254" s="49">
        <v>9362</v>
      </c>
      <c r="P254" s="45"/>
      <c r="Q254" s="49">
        <v>492</v>
      </c>
      <c r="S254" s="46">
        <v>0.85340290070258296</v>
      </c>
      <c r="U254" s="47">
        <v>19</v>
      </c>
    </row>
    <row r="255" spans="1:23" ht="15.75" x14ac:dyDescent="0.25">
      <c r="A255" s="40"/>
      <c r="C255" s="59"/>
      <c r="E255" s="22"/>
      <c r="G255" s="22"/>
      <c r="I255" s="19"/>
      <c r="J255" s="51"/>
      <c r="K255" s="43"/>
      <c r="S255" s="46"/>
      <c r="U255" s="47"/>
    </row>
    <row r="256" spans="1:23" ht="15.75" x14ac:dyDescent="0.25">
      <c r="A256" s="40"/>
      <c r="C256" s="59" t="s">
        <v>119</v>
      </c>
      <c r="E256" s="22"/>
      <c r="G256" s="22"/>
      <c r="I256" s="19"/>
      <c r="J256" s="51"/>
      <c r="K256" s="43">
        <f>+SUBTOTAL(9,K249:K255)</f>
        <v>10027041.940000003</v>
      </c>
      <c r="M256" s="14">
        <f>+SUBTOTAL(9,M249:M255)</f>
        <v>3367401</v>
      </c>
      <c r="O256" s="14">
        <f>+SUBTOTAL(9,O249:O255)</f>
        <v>6665406</v>
      </c>
      <c r="Q256" s="14">
        <f>+SUBTOTAL(9,Q249:Q255)</f>
        <v>374430</v>
      </c>
      <c r="S256" s="46">
        <f>IF(Q256/K256*100=0,"-     ",Q256/K256*100)</f>
        <v>3.734201993374727</v>
      </c>
      <c r="U256" s="47">
        <f t="shared" ref="U256" si="26">IF(Q256=0,"-     ",ROUND(O256/Q256,1))</f>
        <v>17.8</v>
      </c>
    </row>
    <row r="257" spans="1:21" ht="15.75" x14ac:dyDescent="0.25">
      <c r="A257" s="40"/>
      <c r="C257" s="59"/>
      <c r="E257" s="22"/>
      <c r="G257" s="22"/>
      <c r="I257" s="19"/>
      <c r="J257" s="51"/>
      <c r="K257" s="43"/>
      <c r="S257" s="46"/>
      <c r="U257" s="47"/>
    </row>
    <row r="258" spans="1:21" x14ac:dyDescent="0.2">
      <c r="A258" s="40">
        <v>345.6</v>
      </c>
      <c r="C258" t="s">
        <v>120</v>
      </c>
      <c r="K258" s="43"/>
    </row>
    <row r="259" spans="1:21" x14ac:dyDescent="0.2">
      <c r="A259" s="40"/>
      <c r="C259" s="55" t="s">
        <v>124</v>
      </c>
      <c r="E259" s="41">
        <v>51682</v>
      </c>
      <c r="G259" s="22" t="s">
        <v>148</v>
      </c>
      <c r="H259" s="22" t="s">
        <v>36</v>
      </c>
      <c r="I259" s="42">
        <v>0</v>
      </c>
      <c r="K259" s="43">
        <v>289718.53000000003</v>
      </c>
      <c r="L259" s="44"/>
      <c r="M259" s="45">
        <v>107482</v>
      </c>
      <c r="N259" s="45"/>
      <c r="O259" s="45">
        <v>182237</v>
      </c>
      <c r="P259" s="45"/>
      <c r="Q259" s="45">
        <v>10720</v>
      </c>
      <c r="S259" s="46">
        <v>3.7001430319282642</v>
      </c>
      <c r="U259" s="47">
        <v>17</v>
      </c>
    </row>
    <row r="260" spans="1:21" x14ac:dyDescent="0.2">
      <c r="A260" s="40"/>
      <c r="C260" s="55" t="s">
        <v>144</v>
      </c>
      <c r="E260" s="41">
        <v>52778</v>
      </c>
      <c r="G260" s="22" t="s">
        <v>148</v>
      </c>
      <c r="H260" s="22" t="s">
        <v>36</v>
      </c>
      <c r="I260" s="42">
        <v>0</v>
      </c>
      <c r="K260" s="43">
        <v>276171.19</v>
      </c>
      <c r="L260" s="44"/>
      <c r="M260" s="45">
        <v>46052</v>
      </c>
      <c r="N260" s="45"/>
      <c r="O260" s="45">
        <v>230119</v>
      </c>
      <c r="P260" s="45"/>
      <c r="Q260" s="45">
        <v>11506</v>
      </c>
      <c r="S260" s="46">
        <v>4.1662564440555876</v>
      </c>
      <c r="U260" s="47">
        <v>20</v>
      </c>
    </row>
    <row r="261" spans="1:21" x14ac:dyDescent="0.2">
      <c r="A261" s="40"/>
      <c r="C261" s="55" t="s">
        <v>145</v>
      </c>
      <c r="E261" s="41">
        <v>53143</v>
      </c>
      <c r="G261" s="22" t="s">
        <v>148</v>
      </c>
      <c r="H261" s="22" t="s">
        <v>36</v>
      </c>
      <c r="I261" s="42">
        <v>0</v>
      </c>
      <c r="K261" s="43">
        <v>7800.04</v>
      </c>
      <c r="L261" s="44"/>
      <c r="M261" s="45">
        <v>1177</v>
      </c>
      <c r="N261" s="45"/>
      <c r="O261" s="45">
        <v>6623</v>
      </c>
      <c r="P261" s="45"/>
      <c r="Q261" s="45">
        <v>315</v>
      </c>
      <c r="S261" s="46">
        <v>4.0384408285085716</v>
      </c>
      <c r="U261" s="47">
        <v>21</v>
      </c>
    </row>
    <row r="262" spans="1:21" x14ac:dyDescent="0.2">
      <c r="A262" s="40"/>
      <c r="C262" s="55" t="s">
        <v>125</v>
      </c>
      <c r="E262" s="41" t="s">
        <v>131</v>
      </c>
      <c r="G262" s="22" t="s">
        <v>135</v>
      </c>
      <c r="H262" s="22"/>
      <c r="I262" s="42">
        <v>-5</v>
      </c>
      <c r="K262" s="48">
        <v>27319.98</v>
      </c>
      <c r="L262" s="44"/>
      <c r="M262" s="49">
        <v>5260</v>
      </c>
      <c r="N262" s="45"/>
      <c r="O262" s="49">
        <v>23426</v>
      </c>
      <c r="P262" s="45"/>
      <c r="Q262" s="49">
        <v>595</v>
      </c>
      <c r="S262" s="46">
        <v>2.1778932488237546</v>
      </c>
      <c r="U262" s="47">
        <v>39.4</v>
      </c>
    </row>
    <row r="263" spans="1:21" x14ac:dyDescent="0.2">
      <c r="A263" s="40"/>
      <c r="C263" s="55"/>
      <c r="E263" s="41"/>
      <c r="G263" s="22"/>
      <c r="H263" s="22"/>
      <c r="I263" s="42"/>
      <c r="K263" s="43"/>
      <c r="L263" s="44"/>
      <c r="M263" s="45"/>
      <c r="N263" s="45"/>
      <c r="O263" s="45"/>
      <c r="P263" s="45"/>
      <c r="Q263" s="45"/>
      <c r="S263" s="46"/>
      <c r="U263" s="47"/>
    </row>
    <row r="264" spans="1:21" x14ac:dyDescent="0.2">
      <c r="A264" s="40"/>
      <c r="C264" s="59" t="s">
        <v>67</v>
      </c>
      <c r="E264" s="41"/>
      <c r="G264" s="22"/>
      <c r="H264" s="22"/>
      <c r="I264" s="42"/>
      <c r="K264" s="43">
        <f>+SUBTOTAL(9,K259:K263)</f>
        <v>601009.74</v>
      </c>
      <c r="M264" s="14">
        <f>+SUBTOTAL(9,M259:M263)</f>
        <v>159971</v>
      </c>
      <c r="O264" s="14">
        <f>+SUBTOTAL(9,O259:O263)</f>
        <v>442405</v>
      </c>
      <c r="Q264" s="14">
        <f>+SUBTOTAL(9,Q259:Q263)</f>
        <v>23136</v>
      </c>
      <c r="S264" s="46">
        <f>IF(Q264/K264*100=0,"-     ",Q264/K264*100)</f>
        <v>3.8495216400319903</v>
      </c>
      <c r="U264" s="47">
        <f t="shared" ref="U264" si="27">IF(Q264=0,"-     ",ROUND(O264/Q264,1))</f>
        <v>19.100000000000001</v>
      </c>
    </row>
    <row r="265" spans="1:21" x14ac:dyDescent="0.2">
      <c r="A265" s="40"/>
      <c r="C265" s="55"/>
      <c r="E265" s="41"/>
      <c r="G265" s="22"/>
      <c r="H265" s="22"/>
      <c r="I265" s="42"/>
      <c r="K265" s="43"/>
      <c r="L265" s="44"/>
      <c r="M265" s="45"/>
      <c r="N265" s="45"/>
      <c r="O265" s="45"/>
      <c r="P265" s="45"/>
      <c r="Q265" s="45"/>
      <c r="S265" s="46"/>
      <c r="U265" s="47"/>
    </row>
    <row r="266" spans="1:21" x14ac:dyDescent="0.2">
      <c r="A266" s="40">
        <v>346.6</v>
      </c>
      <c r="C266" s="56" t="s">
        <v>121</v>
      </c>
      <c r="K266" s="43"/>
    </row>
    <row r="267" spans="1:21" x14ac:dyDescent="0.2">
      <c r="A267" s="40"/>
      <c r="C267" s="55" t="s">
        <v>124</v>
      </c>
      <c r="E267" s="41">
        <v>51682</v>
      </c>
      <c r="G267" s="22" t="s">
        <v>148</v>
      </c>
      <c r="H267" s="22" t="s">
        <v>36</v>
      </c>
      <c r="I267" s="42">
        <v>0</v>
      </c>
      <c r="K267" s="43">
        <v>271849.13</v>
      </c>
      <c r="L267" s="44"/>
      <c r="M267" s="45">
        <v>88721</v>
      </c>
      <c r="N267" s="45"/>
      <c r="O267" s="45">
        <v>183128</v>
      </c>
      <c r="P267" s="45"/>
      <c r="Q267" s="45">
        <v>10772</v>
      </c>
      <c r="S267" s="46">
        <v>3.9624919895826038</v>
      </c>
      <c r="U267" s="47">
        <v>17</v>
      </c>
    </row>
    <row r="268" spans="1:21" x14ac:dyDescent="0.2">
      <c r="A268" s="40"/>
      <c r="C268" s="55" t="s">
        <v>144</v>
      </c>
      <c r="E268" s="41">
        <v>52778</v>
      </c>
      <c r="G268" s="22" t="s">
        <v>148</v>
      </c>
      <c r="H268" s="22" t="s">
        <v>36</v>
      </c>
      <c r="I268" s="42">
        <v>0</v>
      </c>
      <c r="K268" s="43">
        <v>44121.83</v>
      </c>
      <c r="L268" s="44"/>
      <c r="M268" s="45">
        <v>7204</v>
      </c>
      <c r="N268" s="45"/>
      <c r="O268" s="45">
        <v>36918</v>
      </c>
      <c r="P268" s="45"/>
      <c r="Q268" s="45">
        <v>1846</v>
      </c>
      <c r="S268" s="46">
        <v>4.1838699800076293</v>
      </c>
      <c r="U268" s="47">
        <v>20</v>
      </c>
    </row>
    <row r="269" spans="1:21" x14ac:dyDescent="0.2">
      <c r="A269" s="40"/>
      <c r="C269" s="55" t="s">
        <v>145</v>
      </c>
      <c r="E269" s="41">
        <v>53143</v>
      </c>
      <c r="G269" s="22" t="s">
        <v>148</v>
      </c>
      <c r="H269" s="22" t="s">
        <v>36</v>
      </c>
      <c r="I269" s="42">
        <v>0</v>
      </c>
      <c r="K269" s="48">
        <v>487.55</v>
      </c>
      <c r="L269" s="44"/>
      <c r="M269" s="49">
        <v>74</v>
      </c>
      <c r="N269" s="45"/>
      <c r="O269" s="49">
        <v>414</v>
      </c>
      <c r="P269" s="45"/>
      <c r="Q269" s="49">
        <v>20</v>
      </c>
      <c r="S269" s="46">
        <v>4.1021433699107783</v>
      </c>
      <c r="U269" s="47">
        <v>20.7</v>
      </c>
    </row>
    <row r="270" spans="1:21" x14ac:dyDescent="0.2">
      <c r="A270" s="40"/>
      <c r="C270" s="55"/>
      <c r="E270" s="41"/>
      <c r="G270" s="22"/>
      <c r="H270" s="22"/>
      <c r="I270" s="42"/>
      <c r="K270" s="43"/>
      <c r="L270" s="44"/>
      <c r="M270" s="45"/>
      <c r="N270" s="45"/>
      <c r="O270" s="45"/>
      <c r="P270" s="45"/>
      <c r="Q270" s="45"/>
      <c r="S270" s="46"/>
      <c r="U270" s="47"/>
    </row>
    <row r="271" spans="1:21" x14ac:dyDescent="0.2">
      <c r="A271" s="40"/>
      <c r="C271" s="59" t="s">
        <v>88</v>
      </c>
      <c r="E271" s="41"/>
      <c r="G271" s="22"/>
      <c r="H271" s="22"/>
      <c r="I271" s="42"/>
      <c r="K271" s="48">
        <f>+SUBTOTAL(9,K266:K270)</f>
        <v>316458.51</v>
      </c>
      <c r="M271" s="61">
        <f>+SUBTOTAL(9,M266:M270)</f>
        <v>95999</v>
      </c>
      <c r="O271" s="61">
        <f>+SUBTOTAL(9,O266:O270)</f>
        <v>220460</v>
      </c>
      <c r="Q271" s="61">
        <f>+SUBTOTAL(9,Q266:Q270)</f>
        <v>12638</v>
      </c>
      <c r="S271" s="46">
        <f>IF(Q271/K271*100=0,"-     ",Q271/K271*100)</f>
        <v>3.9935724907508416</v>
      </c>
      <c r="U271" s="47">
        <f t="shared" ref="U271" si="28">IF(Q271=0,"-     ",ROUND(O271/Q271,1))</f>
        <v>17.399999999999999</v>
      </c>
    </row>
    <row r="272" spans="1:21" x14ac:dyDescent="0.2">
      <c r="A272" s="40"/>
      <c r="C272" s="55"/>
      <c r="E272" s="41"/>
      <c r="G272" s="22"/>
      <c r="H272" s="22"/>
      <c r="I272" s="42"/>
      <c r="K272" s="43"/>
      <c r="L272" s="44"/>
      <c r="M272" s="45"/>
      <c r="N272" s="45"/>
      <c r="O272" s="45"/>
      <c r="P272" s="45"/>
      <c r="Q272" s="45"/>
      <c r="S272" s="46"/>
      <c r="U272" s="47"/>
    </row>
    <row r="273" spans="1:21" ht="15.75" x14ac:dyDescent="0.25">
      <c r="A273" s="40"/>
      <c r="C273" s="51" t="s">
        <v>126</v>
      </c>
      <c r="E273" s="22"/>
      <c r="G273" s="22"/>
      <c r="I273" s="42"/>
      <c r="K273" s="50">
        <f>SUBTOTAL(9,K242:K272)</f>
        <v>12512178.890000002</v>
      </c>
      <c r="M273" s="62">
        <f>SUBTOTAL(9,M242:M272)</f>
        <v>4044621</v>
      </c>
      <c r="O273" s="62">
        <f>SUBTOTAL(9,O242:O272)</f>
        <v>8474690</v>
      </c>
      <c r="Q273" s="62">
        <f>SUBTOTAL(9,Q242:Q272)</f>
        <v>473064</v>
      </c>
      <c r="S273" s="53">
        <f>IF(Q273/K273*100=0,"-     ",Q273/K273*100)</f>
        <v>3.7808282966453008</v>
      </c>
      <c r="T273" s="51"/>
      <c r="U273" s="70"/>
    </row>
    <row r="274" spans="1:21" ht="15.75" x14ac:dyDescent="0.25">
      <c r="A274" s="40"/>
      <c r="C274" s="51"/>
      <c r="E274" s="22"/>
      <c r="G274" s="22"/>
      <c r="I274" s="42"/>
      <c r="K274" s="50"/>
      <c r="M274" s="62"/>
      <c r="O274" s="62"/>
      <c r="Q274" s="62"/>
      <c r="S274" s="53"/>
      <c r="T274" s="51"/>
      <c r="U274" s="70"/>
    </row>
    <row r="275" spans="1:21" ht="15.75" x14ac:dyDescent="0.25">
      <c r="A275" s="40"/>
      <c r="C275" s="38" t="s">
        <v>127</v>
      </c>
      <c r="E275" s="22"/>
      <c r="G275" s="22"/>
      <c r="I275" s="42"/>
      <c r="K275" s="50"/>
      <c r="M275" s="62"/>
      <c r="O275" s="62"/>
      <c r="Q275" s="62"/>
      <c r="S275" s="53"/>
      <c r="T275" s="51"/>
      <c r="U275" s="70"/>
    </row>
    <row r="276" spans="1:21" ht="15.75" x14ac:dyDescent="0.25">
      <c r="A276" s="40"/>
      <c r="C276" s="51"/>
      <c r="E276" s="22"/>
      <c r="G276" s="22"/>
      <c r="I276" s="42"/>
      <c r="K276" s="50"/>
      <c r="M276" s="62"/>
      <c r="O276" s="62"/>
      <c r="Q276" s="62"/>
      <c r="S276" s="53"/>
      <c r="T276" s="51"/>
      <c r="U276" s="70"/>
    </row>
    <row r="277" spans="1:21" x14ac:dyDescent="0.2">
      <c r="A277" s="40">
        <v>344.7</v>
      </c>
      <c r="C277" t="s">
        <v>117</v>
      </c>
      <c r="K277" s="43"/>
    </row>
    <row r="278" spans="1:21" x14ac:dyDescent="0.2">
      <c r="A278" s="40"/>
      <c r="C278" s="55" t="s">
        <v>140</v>
      </c>
      <c r="E278" s="41">
        <v>54604</v>
      </c>
      <c r="G278" s="22" t="s">
        <v>148</v>
      </c>
      <c r="H278" s="22" t="s">
        <v>36</v>
      </c>
      <c r="I278" s="42">
        <v>0</v>
      </c>
      <c r="K278" s="48">
        <v>397752.94</v>
      </c>
      <c r="L278" s="44"/>
      <c r="M278" s="49">
        <v>8781</v>
      </c>
      <c r="N278" s="45"/>
      <c r="O278" s="49">
        <v>388972</v>
      </c>
      <c r="P278" s="45"/>
      <c r="Q278" s="49">
        <v>15559</v>
      </c>
      <c r="S278" s="46">
        <v>3.9117247002624289</v>
      </c>
      <c r="U278" s="47">
        <v>25</v>
      </c>
    </row>
    <row r="279" spans="1:21" x14ac:dyDescent="0.2">
      <c r="A279" s="40"/>
      <c r="C279" s="55"/>
      <c r="E279" s="41"/>
      <c r="G279" s="22"/>
      <c r="H279" s="22"/>
      <c r="I279" s="42"/>
      <c r="K279" s="43"/>
      <c r="L279" s="44"/>
      <c r="M279" s="45"/>
      <c r="N279" s="45"/>
      <c r="O279" s="45"/>
      <c r="P279" s="45"/>
      <c r="Q279" s="45"/>
      <c r="S279" s="46"/>
      <c r="U279" s="47"/>
    </row>
    <row r="280" spans="1:21" x14ac:dyDescent="0.2">
      <c r="A280" s="40"/>
      <c r="C280" s="59" t="s">
        <v>119</v>
      </c>
      <c r="E280" s="22"/>
      <c r="G280" s="22"/>
      <c r="H280" s="22"/>
      <c r="I280" s="42"/>
      <c r="K280" s="48">
        <f>+SUBTOTAL(9,K278:K279)</f>
        <v>397752.94</v>
      </c>
      <c r="M280" s="61">
        <f>+SUBTOTAL(9,M278:M279)</f>
        <v>8781</v>
      </c>
      <c r="O280" s="61">
        <f>+SUBTOTAL(9,O278:O279)</f>
        <v>388972</v>
      </c>
      <c r="Q280" s="61">
        <f>+SUBTOTAL(9,Q278:Q279)</f>
        <v>15559</v>
      </c>
      <c r="S280" s="46">
        <f>IF(Q280/K280*100=0,"-     ",Q280/K280*100)</f>
        <v>3.9117247002624289</v>
      </c>
      <c r="U280" s="47">
        <f t="shared" ref="U280" si="29">IF(Q280=0,"-     ",ROUND(O280/Q280,1))</f>
        <v>25</v>
      </c>
    </row>
    <row r="281" spans="1:21" x14ac:dyDescent="0.2">
      <c r="A281" s="40"/>
      <c r="E281" s="22"/>
      <c r="G281" s="22"/>
      <c r="I281" s="42"/>
      <c r="K281" s="43"/>
    </row>
    <row r="282" spans="1:21" ht="15.75" x14ac:dyDescent="0.25">
      <c r="A282" s="40"/>
      <c r="C282" s="51" t="s">
        <v>128</v>
      </c>
      <c r="E282" s="22"/>
      <c r="G282" s="22"/>
      <c r="I282" s="42"/>
      <c r="K282" s="71">
        <f>SUBTOTAL(9,K278:K281)</f>
        <v>397752.94</v>
      </c>
      <c r="M282" s="76">
        <f>SUBTOTAL(9,M278:M281)</f>
        <v>8781</v>
      </c>
      <c r="O282" s="76">
        <f>SUBTOTAL(9,O278:O281)</f>
        <v>388972</v>
      </c>
      <c r="Q282" s="76">
        <f>SUBTOTAL(9,Q278:Q281)</f>
        <v>15559</v>
      </c>
      <c r="S282" s="53">
        <f>IF(Q282/K282*100=0,"-     ",Q282/K282*100)</f>
        <v>3.9117247002624289</v>
      </c>
      <c r="T282" s="51"/>
      <c r="U282" s="70"/>
    </row>
    <row r="283" spans="1:21" ht="15.75" x14ac:dyDescent="0.25">
      <c r="A283" s="40"/>
      <c r="C283" s="51"/>
      <c r="E283" s="22"/>
      <c r="G283" s="22"/>
      <c r="I283" s="42"/>
      <c r="K283" s="50"/>
      <c r="M283" s="62"/>
      <c r="O283" s="62"/>
      <c r="Q283" s="62"/>
      <c r="S283" s="53"/>
      <c r="T283" s="51"/>
      <c r="U283" s="70"/>
    </row>
    <row r="284" spans="1:21" ht="16.5" thickBot="1" x14ac:dyDescent="0.3">
      <c r="A284" s="40"/>
      <c r="C284" s="51" t="s">
        <v>149</v>
      </c>
      <c r="E284" s="22"/>
      <c r="G284" s="22"/>
      <c r="I284" s="42"/>
      <c r="K284" s="72">
        <f>SUBTOTAL(9,K15:K283)</f>
        <v>4191705550.6500006</v>
      </c>
      <c r="M284" s="73">
        <f>SUBTOTAL(9,M15:M283)</f>
        <v>1651927378</v>
      </c>
      <c r="O284" s="73">
        <f>SUBTOTAL(9,O15:O283)</f>
        <v>2539785308</v>
      </c>
      <c r="Q284" s="73">
        <f>SUBTOTAL(9,Q15:Q283)</f>
        <v>183644521</v>
      </c>
      <c r="S284" s="53">
        <f>IF(Q284/K284*100=0,"-     ",Q284/K284*100)</f>
        <v>4.3811407738676342</v>
      </c>
      <c r="T284" s="51"/>
      <c r="U284" s="70"/>
    </row>
    <row r="285" spans="1:21" ht="16.5" thickTop="1" x14ac:dyDescent="0.25">
      <c r="A285" s="40"/>
      <c r="C285" s="51"/>
      <c r="E285" s="22"/>
      <c r="G285" s="22"/>
      <c r="I285" s="42"/>
      <c r="K285" s="50"/>
      <c r="M285" s="62"/>
      <c r="O285" s="62"/>
      <c r="Q285" s="62"/>
      <c r="S285" s="53"/>
      <c r="T285" s="51"/>
      <c r="U285" s="70"/>
    </row>
    <row r="286" spans="1:21" x14ac:dyDescent="0.2">
      <c r="A286" s="56"/>
      <c r="B286" s="75" t="s">
        <v>36</v>
      </c>
      <c r="C286" t="s">
        <v>129</v>
      </c>
      <c r="I286" s="42"/>
      <c r="L286" s="74"/>
      <c r="R286" s="74"/>
    </row>
    <row r="287" spans="1:21" x14ac:dyDescent="0.2">
      <c r="B287" s="75" t="s">
        <v>130</v>
      </c>
      <c r="C287" s="56" t="s">
        <v>137</v>
      </c>
      <c r="I287" s="42"/>
      <c r="J287" s="56"/>
      <c r="K287" s="1"/>
      <c r="L287" s="74"/>
      <c r="R287" s="74"/>
    </row>
  </sheetData>
  <mergeCells count="2">
    <mergeCell ref="Q8:S8"/>
    <mergeCell ref="Q9:S9"/>
  </mergeCells>
  <printOptions horizontalCentered="1"/>
  <pageMargins left="0.75" right="0.75" top="1" bottom="0.75" header="0.3" footer="0.3"/>
  <pageSetup fitToHeight="0" orientation="landscape" r:id="rId1"/>
  <headerFooter alignWithMargins="0">
    <oddHeader xml:space="preserve">&amp;R&amp;"Times New Roman,Bold"Case No. 2025-00114
Attachment to Response to AG-KUIC-2 Question No. 12 
Spanos
</oddHeader>
    <oddFooter>&amp;L_x000D_&amp;1#&amp;"Calibri"&amp;14&amp;K000000 Business Use</oddFooter>
  </headerFooter>
  <rowBreaks count="4" manualBreakCount="4">
    <brk id="65" max="20" man="1"/>
    <brk id="131" max="20" man="1"/>
    <brk id="189" max="20" man="1"/>
    <brk id="257" max="20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D0103853DF7894DB347713A7250CD66" ma:contentTypeVersion="71" ma:contentTypeDescription="Create a new document." ma:contentTypeScope="" ma:versionID="9e9e9aecc9497b4a3a259a1f9668c82b">
  <xsd:schema xmlns:xsd="http://www.w3.org/2001/XMLSchema" xmlns:xs="http://www.w3.org/2001/XMLSchema" xmlns:p="http://schemas.microsoft.com/office/2006/metadata/properties" xmlns:ns1="http://schemas.microsoft.com/sharepoint/v3" xmlns:ns2="54fcda00-7b58-44a7-b108-8bd10a8a08ba" targetNamespace="http://schemas.microsoft.com/office/2006/metadata/properties" ma:root="true" ma:fieldsID="3f131de501d1b4714f7781a87fcdd089" ns1:_="" ns2:_="">
    <xsd:import namespace="http://schemas.microsoft.com/sharepoint/v3"/>
    <xsd:import namespace="54fcda00-7b58-44a7-b108-8bd10a8a08ba"/>
    <xsd:element name="properties">
      <xsd:complexType>
        <xsd:sequence>
          <xsd:element name="documentManagement">
            <xsd:complexType>
              <xsd:all>
                <xsd:element ref="ns2:Company" minOccurs="0"/>
                <xsd:element ref="ns2:Year"/>
                <xsd:element ref="ns2:Document_x0020_Type"/>
                <xsd:element ref="ns2:Filing_x0020_Requirement" minOccurs="0"/>
                <xsd:element ref="ns2:Witness_x0020_Testimony" minOccurs="0"/>
                <xsd:element ref="ns2:Intervemprs" minOccurs="0"/>
                <xsd:element ref="ns2:Round" minOccurs="0"/>
                <xsd:element ref="ns2:Data_x0020_Request_x0020_Question_x0020_No_x002e_" minOccurs="0"/>
                <xsd:element ref="ns2:Tariff_x0020_Dev_x0020_Doc_x0020_Type" minOccurs="0"/>
                <xsd:element ref="ns2:Filed_x0020_Documents" minOccurs="0"/>
                <xsd:element ref="ns2:Department" minOccurs="0"/>
                <xsd:element ref="ns1:Form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FormData" ma:index="19" nillable="true" ma:displayName="Form Data" ma:hidden="true" ma:internalName="FormData" ma:readOnly="fals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fcda00-7b58-44a7-b108-8bd10a8a08ba" elementFormDefault="qualified">
    <xsd:import namespace="http://schemas.microsoft.com/office/2006/documentManagement/types"/>
    <xsd:import namespace="http://schemas.microsoft.com/office/infopath/2007/PartnerControls"/>
    <xsd:element name="Company" ma:index="2" nillable="true" ma:displayName="Company" ma:internalName="Company" ma:readOnly="false" ma:requiredMultiChoice="tru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KU"/>
                    <xsd:enumeration value="LGE"/>
                    <xsd:enumeration value="ODP"/>
                  </xsd:restriction>
                </xsd:simpleType>
              </xsd:element>
            </xsd:sequence>
          </xsd:extension>
        </xsd:complexContent>
      </xsd:complexType>
    </xsd:element>
    <xsd:element name="Year" ma:index="3" ma:displayName="Year" ma:default="2025" ma:format="Dropdown" ma:indexed="true" ma:internalName="Year" ma:readOnly="false">
      <xsd:simpleType>
        <xsd:restriction base="dms:Choice">
          <xsd:enumeration value="2025"/>
          <xsd:enumeration value="2024"/>
          <xsd:enumeration value="2021"/>
          <xsd:enumeration value="2020"/>
          <xsd:enumeration value="2019"/>
          <xsd:enumeration value="2018"/>
          <xsd:enumeration value="2017"/>
          <xsd:enumeration value="2016"/>
          <xsd:enumeration value="2015"/>
          <xsd:enumeration value="2014"/>
        </xsd:restriction>
      </xsd:simpleType>
    </xsd:element>
    <xsd:element name="Document_x0020_Type" ma:index="4" ma:displayName="Document Type" ma:format="Dropdown" ma:indexed="true" ma:internalName="Document_x0020_Type" ma:readOnly="false">
      <xsd:simpleType>
        <xsd:restriction base="dms:Choice">
          <xsd:enumeration value="General Information"/>
          <xsd:enumeration value="Application"/>
          <xsd:enumeration value="Development"/>
          <xsd:enumeration value="Orders"/>
          <xsd:enumeration value="Direct Testimony"/>
          <xsd:enumeration value="Rebuttal Testimony"/>
          <xsd:enumeration value="Stipulation Testimony"/>
          <xsd:enumeration value="Supplemental Testimony"/>
          <xsd:enumeration value="Supplemental Rebuttal Testimony"/>
          <xsd:enumeration value="Sur-Rebuttal Testimony"/>
          <xsd:enumeration value="Superseded Testimony"/>
          <xsd:enumeration value="Intervenor Direct Testimony"/>
          <xsd:enumeration value="Intervenor Supplemental Testimony"/>
          <xsd:enumeration value="Intervenor Data Requests Issued"/>
          <xsd:enumeration value="Intervenor Data Requests Responses"/>
          <xsd:enumeration value="Data Requests"/>
          <xsd:enumeration value="Notices"/>
          <xsd:enumeration value="eFile/Filed Docs"/>
          <xsd:enumeration value="Filing Requirements"/>
          <xsd:enumeration value="Tariff Development"/>
          <xsd:enumeration value="Witness Prep"/>
          <xsd:enumeration value="Public Hearings"/>
          <xsd:enumeration value="Superseded"/>
          <xsd:enumeration value="Rate Case NMS/QF Tariffs"/>
          <xsd:enumeration value="Pre-Pay Program"/>
          <xsd:enumeration value="Grandfathering"/>
          <xsd:enumeration value="Net Metering"/>
          <xsd:enumeration value="Pre-Pay – Research"/>
          <xsd:enumeration value="Data Centers"/>
          <xsd:enumeration value="Settlement"/>
          <xsd:enumeration value="Guidance Sheets"/>
        </xsd:restriction>
      </xsd:simpleType>
    </xsd:element>
    <xsd:element name="Filing_x0020_Requirement" ma:index="5" nillable="true" ma:displayName="Filing Requirement" ma:format="Dropdown" ma:internalName="Filing_x0020_Requirement" ma:readOnly="false">
      <xsd:simpleType>
        <xsd:restriction base="dms:Choice">
          <xsd:enumeration value="Filing Requirements - Draft Responses"/>
          <xsd:enumeration value="Tab 01-Sec 14(2) Attachment Only"/>
          <xsd:enumeration value="Tab 03-Sec 16(1)(b)(2) Attachment Only"/>
          <xsd:enumeration value="Tab 04-Sec 16(1)(b)(3) Attachment Only"/>
          <xsd:enumeration value="Tab 05-Sec 16(1)(b)(4) Attachment Only"/>
          <xsd:enumeration value="Tab 06-Sec 16(1)(b)(5) Attachment Only"/>
          <xsd:enumeration value="Tab 07-Sec 16(2) Attachment Only"/>
          <xsd:enumeration value="Tab 13-Sec 16(6)(f) Attachment Only"/>
          <xsd:enumeration value="Tab 15-Sec 16(7)(b) Attachment Only"/>
          <xsd:enumeration value="Tab 16-Sec 16(7)(c) Attachment Only"/>
          <xsd:enumeration value="Tab 17-Sec 16(7)(d) Attachment Only"/>
          <xsd:enumeration value="Tab 18-Sec 16(7)(e) Attachment Only"/>
          <xsd:enumeration value="Tab 19-Sec 16(7)(f) Attachment Only"/>
          <xsd:enumeration value="Tab 20-Sec 16(7)(g) Attachment Only"/>
          <xsd:enumeration value="Tab 22-Sec 16(7)(h)(1) Attachment Only"/>
          <xsd:enumeration value="Tab 23-Sec 16(7)(h)(2) Attachment Only"/>
          <xsd:enumeration value="Tab 24-Sec 16(7)(h)(3) Attachment Only"/>
          <xsd:enumeration value="Tab 25-Sec 16(7)(h)(4) Attachment Only"/>
          <xsd:enumeration value="Tab 28-Sec 16(7)(h)(7) Attachment Only"/>
          <xsd:enumeration value="Tab 29-Sec 16(7)(h)(8) Attachment Only"/>
          <xsd:enumeration value="Tab 30-Sec 16(7)(h)(9) Attachment Only"/>
          <xsd:enumeration value="Tab 31-Sec 16(7)(h)(10) Attachment Only"/>
          <xsd:enumeration value="Tab 32-Sec 16(7)(h)(11) Attachment Only"/>
          <xsd:enumeration value="Tab 33-Sec 16(7)(h)(12) Attachment Only"/>
          <xsd:enumeration value="Tab 39-Sec 16(7)(i) Attachment Only"/>
          <xsd:enumeration value="Tab 40-Sec 16(7)(j) Attachment Only"/>
          <xsd:enumeration value="Tab 41-Sec 16(7)(k) Attachment Only"/>
          <xsd:enumeration value="Tab 43-Sec 16(7)(m) Attachment Only"/>
          <xsd:enumeration value="Tab 44-Sec 16(7)(n) Attachment Only"/>
          <xsd:enumeration value="Tab 45-Sec 16(7)(o) Attachment Only"/>
          <xsd:enumeration value="Tab 46-Sec 16(7)(p) Attachment Only"/>
          <xsd:enumeration value="Tab 50-Sec 16(7)(t) Attachment Only"/>
          <xsd:enumeration value="Tab 51-Sec 16(7)(u) Attachment Only"/>
          <xsd:enumeration value="Tab 54-Sec 16(8)(a) Attachment Only"/>
          <xsd:enumeration value="Tab 55-Sec 16(8)(b Attachment Only"/>
          <xsd:enumeration value="Tab 56-Sec 16(8)(c) Attachment Only"/>
          <xsd:enumeration value="Tab 57-Sec 16(8)(d) Attachment Only"/>
          <xsd:enumeration value="Tab 58-Sec 16(8)(e) Attachment Only"/>
          <xsd:enumeration value="Tab 59-Sec 16(8)(f) Attachment Only"/>
          <xsd:enumeration value="Tab 60-Sec 16(8)(g) Attachment Only"/>
          <xsd:enumeration value="Tab 61-Sec 16(8)(h) Attachment Only"/>
          <xsd:enumeration value="Tab 62-Sec 16(8)(i) Attachment Only"/>
          <xsd:enumeration value="Tab 63-Sec 16(8)(j) Attachment Only"/>
          <xsd:enumeration value="Tab 64-Sec 16(8)(k) Attachment Only"/>
          <xsd:enumeration value="Tab 66-Sec 16(8)(m) Attachment Only"/>
          <xsd:enumeration value="Tab 67-Sec 16(8)(n) Attachment Only"/>
          <xsd:enumeration value="Filing Requirements - Guidance Sheets"/>
          <xsd:enumeration value="Filing Requirements - Witness/Preparer Assignments"/>
          <xsd:enumeration value="Filing Requirements - eFiled"/>
          <xsd:enumeration value="Exempt Schedules 10_13_20_23_33_44-48"/>
          <xsd:enumeration value="Schedule 01-5_8-29_40-Revenue Requirements"/>
          <xsd:enumeration value="Schedule 08-14,16-28-Revenue Requirements"/>
          <xsd:enumeration value="Schedule 01-5-Financial Data"/>
          <xsd:enumeration value="Schedule 06-Annual Reports"/>
          <xsd:enumeration value="Schedule 07-Comparative Financial Statements"/>
          <xsd:enumeration value="Schedule 15-Regulatory Assets"/>
          <xsd:enumeration value="Schedule 17-Lead/Lag Cash Working Capital Calc - ET"/>
          <xsd:enumeration value="Schedule 27-Lead/Lag Cash Working Capital Calc - Adj."/>
          <xsd:enumeration value="Schedule 29-Workpapers for Adjustments"/>
          <xsd:enumeration value="Schedule 30-Revenue and Expense Analysis"/>
          <xsd:enumeration value="Schedule 31-Advertising"/>
          <xsd:enumeration value="Schedule 32-Storm Damage"/>
          <xsd:enumeration value="Schedule 34-Misc Expenses"/>
          <xsd:enumeration value="Schedule 35-Affiliate Services"/>
          <xsd:enumeration value="Schedule 36-Income Taxes"/>
          <xsd:enumeration value="Schedule 37-Organization"/>
          <xsd:enumeration value="Schedule 38-Changes in Acctg Procedures"/>
          <xsd:enumeration value="Schedule 39-Out of Period"/>
          <xsd:enumeration value="Schedule 40-Cost of Service"/>
          <xsd:enumeration value="Schedule 41-Present and Proposed Tariffs"/>
          <xsd:enumeration value="Schedule 42-Present and Proposed Revenues"/>
          <xsd:enumeration value="Schedule 43-Sample Bills"/>
          <xsd:enumeration value="Schedule 49-Other"/>
          <xsd:enumeration value="Schedule 50-Other"/>
        </xsd:restriction>
      </xsd:simpleType>
    </xsd:element>
    <xsd:element name="Witness_x0020_Testimony" ma:index="6" nillable="true" ma:displayName="Witness" ma:format="Dropdown" ma:internalName="Witness_x0020_Testimony" ma:readOnly="false">
      <xsd:simpleType>
        <xsd:restriction base="dms:Choice">
          <xsd:enumeration value="Baryenbruch, Patrick L. (Baryenbruch &amp; Company, LLC)"/>
          <xsd:enumeration value="Bellar, Lonnie E."/>
          <xsd:enumeration value="Bevington, John"/>
          <xsd:enumeration value="Burgos, Julissa"/>
          <xsd:enumeration value="Clements, Chad E."/>
          <xsd:enumeration value="Conroy, Robert M."/>
          <xsd:enumeration value="Crockett, John R."/>
          <xsd:enumeration value="Dylan W. D'Ascendis (ScottMadden, Inc.)"/>
          <xsd:enumeration value="Fackler, Andrea M."/>
          <xsd:enumeration value="Garrett, Christopher M."/>
          <xsd:enumeration value="Hornung, Michael E."/>
          <xsd:enumeration value="Johnson, Daniel"/>
          <xsd:enumeration value="Lovekamp, Rick E."/>
          <xsd:enumeration value="McCombs, Drew T."/>
          <xsd:enumeration value="McFarland, Elizabeth J."/>
          <xsd:enumeration value="McKenzie, Adrien M. (FINCAP, Inc.)"/>
          <xsd:enumeration value="Metts, Heather D."/>
          <xsd:enumeration value="Montgomery, Shannon L."/>
          <xsd:enumeration value="Poplaski, Vincent"/>
          <xsd:enumeration value="Rahn, Derek"/>
          <xsd:enumeration value="Rieth, Tom C."/>
          <xsd:enumeration value="Saunders, Eileen L."/>
          <xsd:enumeration value="Schram, Charles R."/>
          <xsd:enumeration value="Sinclair, David S."/>
          <xsd:enumeration value="Spanos, John J. (Gannett Fleming)"/>
          <xsd:enumeration value="Waldrab, Peter W."/>
          <xsd:enumeration value="Wilson, Stuart"/>
          <xsd:enumeration value="z - eFiled/Filed"/>
          <xsd:enumeration value="Arbough, Daniel K."/>
          <xsd:enumeration value="Blake, Kent W."/>
          <xsd:enumeration value="Leichty, Douglas A."/>
          <xsd:enumeration value="Meiman, Greg J."/>
          <xsd:enumeration value="Murphy, J. Clay"/>
          <xsd:enumeration value="Seelye, Steve (The Prime Group)"/>
          <xsd:enumeration value="Straight, Scott"/>
          <xsd:enumeration value="Thompson, Paul W."/>
          <xsd:enumeration value="Wolfe, John K."/>
          <xsd:enumeration value="Lyons, Tim S. (ScottMadden Inc)"/>
        </xsd:restriction>
      </xsd:simpleType>
    </xsd:element>
    <xsd:element name="Intervemprs" ma:index="7" nillable="true" ma:displayName="Data Request Party" ma:format="Dropdown" ma:internalName="Intervemprs" ma:readOnly="false">
      <xsd:simpleType>
        <xsd:restriction base="dms:Choice">
          <xsd:enumeration value="0-Data Response Tracking Sheet"/>
          <xsd:enumeration value="KY Public Service Commission - PSC"/>
          <xsd:enumeration value="VA State Corporation Commission - VASCC"/>
          <xsd:enumeration value="Appalachian Voices"/>
          <xsd:enumeration value="Association of Community Ministries - ACM"/>
          <xsd:enumeration value="Attorney General/KY Industrial Utility Customers - AG/KIUC"/>
          <xsd:enumeration value="Attorney General - AG"/>
          <xsd:enumeration value="AT&amp;T"/>
          <xsd:enumeration value="Charter Communications - Charter"/>
          <xsd:enumeration value="Community Action Council - CAC"/>
          <xsd:enumeration value="East Kentucky Power Cooperative - EKPC"/>
          <xsd:enumeration value="JBS Swift &amp; Co - JBS"/>
          <xsd:enumeration value="KY Broadband and Cable Association - KBCA"/>
          <xsd:enumeration value="KY Cable Telecomm. Assn - KCTA"/>
          <xsd:enumeration value="KY Industrial Utility Customers - KIUC"/>
          <xsd:enumeration value="Kentucky League of Cities - KLC"/>
          <xsd:enumeration value="Kroger"/>
          <xsd:enumeration value="Kroger/Wal-Mart"/>
          <xsd:enumeration value="KY School Boards Assn - KSBA"/>
          <xsd:enumeration value="KY Solar Industries Assn - KSIA"/>
          <xsd:enumeration value="Lexington-Fayette Urban County Govt - LFUCG"/>
          <xsd:enumeration value="Louisville Metro Government - METRO"/>
          <xsd:enumeration value="Metro. Housing Coalition - MHC"/>
          <xsd:enumeration value="Metro Housing Coalition/Kentuckians for the Commonwealth/Kentucky Solar Energy Society - MHC/KFTC/KSES"/>
          <xsd:enumeration value="Mountain Association/Kentuckians for the Commonwealth/Kentucky Solar Energy Society - MA/KFTC/KSES"/>
          <xsd:enumeration value="Sierra Club - SC"/>
          <xsd:enumeration value="U.S. Dept. of Defense/Federal Executive Agencies - DOD/FEA"/>
          <xsd:enumeration value="U.S. Dept. of Defense -  US DOD"/>
          <xsd:enumeration value="Wal-Mart"/>
        </xsd:restriction>
      </xsd:simpleType>
    </xsd:element>
    <xsd:element name="Round" ma:index="8" nillable="true" ma:displayName="Data Request Round" ma:format="Dropdown" ma:internalName="Round" ma:readOnly="false">
      <xsd:simpleType>
        <xsd:restriction base="dms:Choice">
          <xsd:enumeration value="On-Site Requests"/>
          <xsd:enumeration value="DR01"/>
          <xsd:enumeration value="DR01 Attachments"/>
          <xsd:enumeration value="DR01 eFiled/Filed"/>
          <xsd:enumeration value="DR02"/>
          <xsd:enumeration value="DR02 Attachments"/>
          <xsd:enumeration value="DR02 eFiled/Filed"/>
          <xsd:enumeration value="DR03"/>
          <xsd:enumeration value="DR03 Attachments"/>
          <xsd:enumeration value="DR03 eFiled/Filed"/>
          <xsd:enumeration value="DR04"/>
          <xsd:enumeration value="DR04 Attachments"/>
          <xsd:enumeration value="DR04 eFiled/Filed"/>
          <xsd:enumeration value="DR05"/>
          <xsd:enumeration value="DR05 Attachments"/>
          <xsd:enumeration value="DR05 eFiled/Filed"/>
          <xsd:enumeration value="DR06"/>
          <xsd:enumeration value="DR06 Attachments"/>
          <xsd:enumeration value="DR06 eFiled/Filed"/>
          <xsd:enumeration value="DR07"/>
          <xsd:enumeration value="DR07 Attachments"/>
          <xsd:enumeration value="DR07 eFiled/Filed"/>
          <xsd:enumeration value="DR08"/>
          <xsd:enumeration value="DR08 Attachments"/>
          <xsd:enumeration value="DR08 eFiled/Filed"/>
          <xsd:enumeration value="DR09"/>
          <xsd:enumeration value="DR09 Attachments"/>
          <xsd:enumeration value="DR09 eFiled/Filed"/>
          <xsd:enumeration value="DR10"/>
          <xsd:enumeration value="DR10 Attachments"/>
          <xsd:enumeration value="DR10 eFiled/Filed"/>
          <xsd:enumeration value="DR11"/>
          <xsd:enumeration value="DR11 Attachments"/>
          <xsd:enumeration value="DR11 eFiled/Filed"/>
          <xsd:enumeration value="DR12"/>
          <xsd:enumeration value="DR12 Attachments"/>
          <xsd:enumeration value="DR12 eFiled/Filed"/>
          <xsd:enumeration value="DR13"/>
          <xsd:enumeration value="DR13 Attachments"/>
          <xsd:enumeration value="DR13 eFiled/Filed"/>
          <xsd:enumeration value="DR14"/>
          <xsd:enumeration value="DR14 Attachments"/>
          <xsd:enumeration value="DR14 eFiled/Filed"/>
          <xsd:enumeration value="Post Hearing DR01"/>
          <xsd:enumeration value="Post Hearing DR01 Attachments"/>
          <xsd:enumeration value="Post Hearing DR01 eFiled/Filed"/>
          <xsd:enumeration value="Post Hearing DR02"/>
          <xsd:enumeration value="Post Hearing DR02 Attachments"/>
          <xsd:enumeration value="Post Hearing DR02 eFiled/Filed"/>
          <xsd:enumeration value="PSC DR02/Intervenors DR01"/>
          <xsd:enumeration value="PSC DR03/Intervenors DR02"/>
          <xsd:enumeration value="PSC DR04"/>
          <xsd:enumeration value="PSC DR05/Intervenors DR03"/>
          <xsd:enumeration value="PSC DR06"/>
        </xsd:restriction>
      </xsd:simpleType>
    </xsd:element>
    <xsd:element name="Data_x0020_Request_x0020_Question_x0020_No_x002e_" ma:index="9" nillable="true" ma:displayName="Data Request Question No." ma:format="Dropdown" ma:internalName="Data_x0020_Request_x0020_Question_x0020_No_x002e_" ma:readOnly="false">
      <xsd:simpleType>
        <xsd:restriction base="dms:Choice">
          <xsd:enumeration value="001"/>
          <xsd:enumeration value="002"/>
          <xsd:enumeration value="003"/>
          <xsd:enumeration value="004"/>
          <xsd:enumeration value="005"/>
          <xsd:enumeration value="006"/>
          <xsd:enumeration value="007"/>
          <xsd:enumeration value="008"/>
          <xsd:enumeration value="009"/>
          <xsd:enumeration value="010"/>
          <xsd:enumeration value="011"/>
          <xsd:enumeration value="012"/>
          <xsd:enumeration value="013"/>
          <xsd:enumeration value="014"/>
          <xsd:enumeration value="015"/>
          <xsd:enumeration value="016"/>
          <xsd:enumeration value="017"/>
          <xsd:enumeration value="018"/>
          <xsd:enumeration value="019"/>
          <xsd:enumeration value="020"/>
          <xsd:enumeration value="021"/>
          <xsd:enumeration value="022"/>
          <xsd:enumeration value="023"/>
          <xsd:enumeration value="024"/>
          <xsd:enumeration value="025"/>
          <xsd:enumeration value="026"/>
          <xsd:enumeration value="027"/>
          <xsd:enumeration value="028"/>
          <xsd:enumeration value="029"/>
          <xsd:enumeration value="030"/>
          <xsd:enumeration value="031"/>
          <xsd:enumeration value="032"/>
          <xsd:enumeration value="033"/>
          <xsd:enumeration value="034"/>
          <xsd:enumeration value="035"/>
          <xsd:enumeration value="036"/>
          <xsd:enumeration value="037"/>
          <xsd:enumeration value="038"/>
          <xsd:enumeration value="039"/>
          <xsd:enumeration value="040"/>
          <xsd:enumeration value="041"/>
          <xsd:enumeration value="042"/>
          <xsd:enumeration value="043"/>
          <xsd:enumeration value="044"/>
          <xsd:enumeration value="045"/>
          <xsd:enumeration value="046"/>
          <xsd:enumeration value="047"/>
          <xsd:enumeration value="048"/>
          <xsd:enumeration value="049"/>
          <xsd:enumeration value="050"/>
          <xsd:enumeration value="051"/>
          <xsd:enumeration value="052"/>
          <xsd:enumeration value="053"/>
          <xsd:enumeration value="054"/>
          <xsd:enumeration value="055"/>
          <xsd:enumeration value="056"/>
          <xsd:enumeration value="057"/>
          <xsd:enumeration value="058"/>
          <xsd:enumeration value="059"/>
          <xsd:enumeration value="060"/>
          <xsd:enumeration value="061"/>
          <xsd:enumeration value="062"/>
          <xsd:enumeration value="063"/>
          <xsd:enumeration value="064"/>
          <xsd:enumeration value="065"/>
          <xsd:enumeration value="066"/>
          <xsd:enumeration value="067"/>
          <xsd:enumeration value="068"/>
          <xsd:enumeration value="069"/>
          <xsd:enumeration value="070"/>
          <xsd:enumeration value="071"/>
          <xsd:enumeration value="072"/>
          <xsd:enumeration value="073"/>
          <xsd:enumeration value="074"/>
          <xsd:enumeration value="075"/>
          <xsd:enumeration value="076"/>
          <xsd:enumeration value="077"/>
          <xsd:enumeration value="078"/>
          <xsd:enumeration value="079"/>
          <xsd:enumeration value="080"/>
          <xsd:enumeration value="081"/>
          <xsd:enumeration value="082"/>
          <xsd:enumeration value="083"/>
          <xsd:enumeration value="084"/>
          <xsd:enumeration value="085"/>
          <xsd:enumeration value="086"/>
          <xsd:enumeration value="087"/>
          <xsd:enumeration value="088"/>
          <xsd:enumeration value="089"/>
          <xsd:enumeration value="090"/>
          <xsd:enumeration value="091"/>
          <xsd:enumeration value="092"/>
          <xsd:enumeration value="093"/>
          <xsd:enumeration value="094"/>
          <xsd:enumeration value="095"/>
          <xsd:enumeration value="096"/>
          <xsd:enumeration value="097"/>
          <xsd:enumeration value="098"/>
          <xsd:enumeration value="099"/>
          <xsd:enumeration value="100"/>
          <xsd:enumeration value="101"/>
          <xsd:enumeration value="102"/>
          <xsd:enumeration value="103"/>
          <xsd:enumeration value="104"/>
          <xsd:enumeration value="105"/>
          <xsd:enumeration value="106"/>
          <xsd:enumeration value="107"/>
          <xsd:enumeration value="108"/>
          <xsd:enumeration value="109"/>
          <xsd:enumeration value="110"/>
          <xsd:enumeration value="111"/>
          <xsd:enumeration value="112"/>
          <xsd:enumeration value="113"/>
          <xsd:enumeration value="114"/>
          <xsd:enumeration value="115"/>
          <xsd:enumeration value="116"/>
          <xsd:enumeration value="117"/>
          <xsd:enumeration value="118"/>
          <xsd:enumeration value="119"/>
          <xsd:enumeration value="120"/>
          <xsd:enumeration value="121"/>
          <xsd:enumeration value="122"/>
          <xsd:enumeration value="123"/>
          <xsd:enumeration value="124"/>
          <xsd:enumeration value="125"/>
          <xsd:enumeration value="126"/>
          <xsd:enumeration value="127"/>
          <xsd:enumeration value="128"/>
          <xsd:enumeration value="129"/>
          <xsd:enumeration value="130"/>
          <xsd:enumeration value="131"/>
          <xsd:enumeration value="132"/>
          <xsd:enumeration value="133"/>
          <xsd:enumeration value="134"/>
          <xsd:enumeration value="135"/>
          <xsd:enumeration value="136"/>
          <xsd:enumeration value="137"/>
          <xsd:enumeration value="138"/>
          <xsd:enumeration value="139"/>
          <xsd:enumeration value="140"/>
          <xsd:enumeration value="141"/>
          <xsd:enumeration value="142"/>
          <xsd:enumeration value="143"/>
          <xsd:enumeration value="144"/>
          <xsd:enumeration value="145"/>
          <xsd:enumeration value="146"/>
          <xsd:enumeration value="147"/>
          <xsd:enumeration value="148"/>
          <xsd:enumeration value="149"/>
          <xsd:enumeration value="150"/>
          <xsd:enumeration value="151"/>
          <xsd:enumeration value="152"/>
          <xsd:enumeration value="153"/>
          <xsd:enumeration value="154"/>
          <xsd:enumeration value="155"/>
          <xsd:enumeration value="156"/>
          <xsd:enumeration value="157"/>
          <xsd:enumeration value="158"/>
          <xsd:enumeration value="159"/>
          <xsd:enumeration value="160"/>
          <xsd:enumeration value="161"/>
          <xsd:enumeration value="162"/>
          <xsd:enumeration value="163"/>
          <xsd:enumeration value="164"/>
          <xsd:enumeration value="165"/>
          <xsd:enumeration value="166"/>
          <xsd:enumeration value="167"/>
          <xsd:enumeration value="168"/>
          <xsd:enumeration value="169"/>
          <xsd:enumeration value="170"/>
          <xsd:enumeration value="171"/>
          <xsd:enumeration value="172"/>
          <xsd:enumeration value="173"/>
          <xsd:enumeration value="174"/>
          <xsd:enumeration value="175"/>
          <xsd:enumeration value="176"/>
          <xsd:enumeration value="177"/>
          <xsd:enumeration value="178"/>
          <xsd:enumeration value="179"/>
          <xsd:enumeration value="180"/>
          <xsd:enumeration value="181"/>
          <xsd:enumeration value="182"/>
          <xsd:enumeration value="183"/>
          <xsd:enumeration value="184"/>
          <xsd:enumeration value="185"/>
          <xsd:enumeration value="186"/>
          <xsd:enumeration value="187"/>
          <xsd:enumeration value="188"/>
          <xsd:enumeration value="189"/>
          <xsd:enumeration value="190"/>
          <xsd:enumeration value="191"/>
          <xsd:enumeration value="192"/>
          <xsd:enumeration value="193"/>
          <xsd:enumeration value="194"/>
          <xsd:enumeration value="195"/>
          <xsd:enumeration value="196"/>
          <xsd:enumeration value="197"/>
          <xsd:enumeration value="198"/>
          <xsd:enumeration value="199"/>
          <xsd:enumeration value="200"/>
          <xsd:enumeration value="201"/>
          <xsd:enumeration value="202"/>
          <xsd:enumeration value="203"/>
          <xsd:enumeration value="204"/>
          <xsd:enumeration value="205"/>
          <xsd:enumeration value="206"/>
          <xsd:enumeration value="207"/>
          <xsd:enumeration value="208"/>
          <xsd:enumeration value="209"/>
          <xsd:enumeration value="210"/>
          <xsd:enumeration value="211"/>
          <xsd:enumeration value="212"/>
          <xsd:enumeration value="213"/>
          <xsd:enumeration value="214"/>
          <xsd:enumeration value="215"/>
          <xsd:enumeration value="216"/>
          <xsd:enumeration value="217"/>
          <xsd:enumeration value="218"/>
          <xsd:enumeration value="219"/>
          <xsd:enumeration value="220"/>
          <xsd:enumeration value="221"/>
          <xsd:enumeration value="222"/>
          <xsd:enumeration value="223"/>
          <xsd:enumeration value="224"/>
          <xsd:enumeration value="225"/>
          <xsd:enumeration value="226"/>
          <xsd:enumeration value="227"/>
          <xsd:enumeration value="228"/>
          <xsd:enumeration value="229"/>
          <xsd:enumeration value="230"/>
          <xsd:enumeration value="231"/>
          <xsd:enumeration value="232"/>
          <xsd:enumeration value="233"/>
          <xsd:enumeration value="234"/>
          <xsd:enumeration value="235"/>
          <xsd:enumeration value="236"/>
          <xsd:enumeration value="237"/>
          <xsd:enumeration value="238"/>
          <xsd:enumeration value="239"/>
          <xsd:enumeration value="240"/>
          <xsd:enumeration value="241"/>
          <xsd:enumeration value="242"/>
          <xsd:enumeration value="243"/>
          <xsd:enumeration value="244"/>
          <xsd:enumeration value="245"/>
          <xsd:enumeration value="246"/>
          <xsd:enumeration value="247"/>
          <xsd:enumeration value="248"/>
          <xsd:enumeration value="249"/>
          <xsd:enumeration value="250"/>
          <xsd:enumeration value="251"/>
          <xsd:enumeration value="252"/>
          <xsd:enumeration value="253"/>
          <xsd:enumeration value="254"/>
          <xsd:enumeration value="255"/>
          <xsd:enumeration value="256"/>
          <xsd:enumeration value="257"/>
          <xsd:enumeration value="258"/>
          <xsd:enumeration value="259"/>
          <xsd:enumeration value="260"/>
          <xsd:enumeration value="261"/>
          <xsd:enumeration value="262"/>
          <xsd:enumeration value="263"/>
          <xsd:enumeration value="264"/>
          <xsd:enumeration value="265"/>
          <xsd:enumeration value="266"/>
          <xsd:enumeration value="267"/>
          <xsd:enumeration value="268"/>
          <xsd:enumeration value="269"/>
          <xsd:enumeration value="270"/>
          <xsd:enumeration value="271"/>
          <xsd:enumeration value="272"/>
          <xsd:enumeration value="273"/>
          <xsd:enumeration value="274"/>
          <xsd:enumeration value="275"/>
          <xsd:enumeration value="276"/>
          <xsd:enumeration value="277"/>
          <xsd:enumeration value="278"/>
          <xsd:enumeration value="279"/>
          <xsd:enumeration value="280"/>
          <xsd:enumeration value="281"/>
          <xsd:enumeration value="282"/>
          <xsd:enumeration value="283"/>
          <xsd:enumeration value="284"/>
          <xsd:enumeration value="285"/>
          <xsd:enumeration value="286"/>
          <xsd:enumeration value="287"/>
          <xsd:enumeration value="288"/>
          <xsd:enumeration value="289"/>
          <xsd:enumeration value="290"/>
          <xsd:enumeration value="291"/>
          <xsd:enumeration value="292"/>
          <xsd:enumeration value="293"/>
          <xsd:enumeration value="294"/>
          <xsd:enumeration value="295"/>
          <xsd:enumeration value="296"/>
          <xsd:enumeration value="297"/>
          <xsd:enumeration value="298"/>
          <xsd:enumeration value="299"/>
          <xsd:enumeration value="300"/>
          <xsd:enumeration value="301"/>
          <xsd:enumeration value="302"/>
          <xsd:enumeration value="303"/>
          <xsd:enumeration value="304"/>
          <xsd:enumeration value="305"/>
          <xsd:enumeration value="306"/>
          <xsd:enumeration value="307"/>
          <xsd:enumeration value="308"/>
          <xsd:enumeration value="309"/>
          <xsd:enumeration value="310"/>
          <xsd:enumeration value="311"/>
          <xsd:enumeration value="312"/>
          <xsd:enumeration value="313"/>
          <xsd:enumeration value="314"/>
          <xsd:enumeration value="315"/>
          <xsd:enumeration value="316"/>
          <xsd:enumeration value="317"/>
          <xsd:enumeration value="318"/>
          <xsd:enumeration value="319"/>
          <xsd:enumeration value="320"/>
          <xsd:enumeration value="321"/>
          <xsd:enumeration value="322"/>
          <xsd:enumeration value="323"/>
          <xsd:enumeration value="324"/>
          <xsd:enumeration value="325"/>
          <xsd:enumeration value="326"/>
          <xsd:enumeration value="327"/>
          <xsd:enumeration value="328"/>
          <xsd:enumeration value="329"/>
          <xsd:enumeration value="330"/>
          <xsd:enumeration value="331"/>
          <xsd:enumeration value="332"/>
          <xsd:enumeration value="333"/>
          <xsd:enumeration value="334"/>
          <xsd:enumeration value="335"/>
          <xsd:enumeration value="336"/>
          <xsd:enumeration value="337"/>
          <xsd:enumeration value="338"/>
          <xsd:enumeration value="339"/>
          <xsd:enumeration value="340"/>
          <xsd:enumeration value="341"/>
          <xsd:enumeration value="342"/>
          <xsd:enumeration value="343"/>
          <xsd:enumeration value="344"/>
          <xsd:enumeration value="345"/>
          <xsd:enumeration value="346"/>
          <xsd:enumeration value="347"/>
          <xsd:enumeration value="348"/>
          <xsd:enumeration value="349"/>
          <xsd:enumeration value="350"/>
          <xsd:enumeration value="351"/>
          <xsd:enumeration value="352"/>
          <xsd:enumeration value="353"/>
          <xsd:enumeration value="354"/>
          <xsd:enumeration value="355"/>
          <xsd:enumeration value="356"/>
          <xsd:enumeration value="357"/>
          <xsd:enumeration value="358"/>
          <xsd:enumeration value="359"/>
          <xsd:enumeration value="360"/>
          <xsd:enumeration value="361"/>
          <xsd:enumeration value="362"/>
          <xsd:enumeration value="363"/>
          <xsd:enumeration value="364"/>
          <xsd:enumeration value="365"/>
          <xsd:enumeration value="366"/>
          <xsd:enumeration value="367"/>
          <xsd:enumeration value="368"/>
          <xsd:enumeration value="369"/>
          <xsd:enumeration value="370"/>
          <xsd:enumeration value="371"/>
          <xsd:enumeration value="372"/>
          <xsd:enumeration value="373"/>
          <xsd:enumeration value="374"/>
          <xsd:enumeration value="375"/>
          <xsd:enumeration value="376"/>
          <xsd:enumeration value="377"/>
          <xsd:enumeration value="378"/>
          <xsd:enumeration value="379"/>
          <xsd:enumeration value="380"/>
          <xsd:enumeration value="381"/>
          <xsd:enumeration value="382"/>
          <xsd:enumeration value="383"/>
          <xsd:enumeration value="384"/>
          <xsd:enumeration value="385"/>
          <xsd:enumeration value="386"/>
          <xsd:enumeration value="387"/>
          <xsd:enumeration value="388"/>
          <xsd:enumeration value="389"/>
          <xsd:enumeration value="390"/>
          <xsd:enumeration value="391"/>
          <xsd:enumeration value="392"/>
          <xsd:enumeration value="393"/>
          <xsd:enumeration value="394"/>
          <xsd:enumeration value="395"/>
          <xsd:enumeration value="396"/>
          <xsd:enumeration value="397"/>
          <xsd:enumeration value="398"/>
          <xsd:enumeration value="399"/>
          <xsd:enumeration value="400"/>
          <xsd:enumeration value="401"/>
          <xsd:enumeration value="402"/>
          <xsd:enumeration value="403"/>
          <xsd:enumeration value="404"/>
          <xsd:enumeration value="405"/>
          <xsd:enumeration value="406"/>
          <xsd:enumeration value="407"/>
          <xsd:enumeration value="408"/>
          <xsd:enumeration value="409"/>
          <xsd:enumeration value="410"/>
          <xsd:enumeration value="411"/>
          <xsd:enumeration value="412"/>
          <xsd:enumeration value="413"/>
          <xsd:enumeration value="414"/>
          <xsd:enumeration value="415"/>
          <xsd:enumeration value="416"/>
          <xsd:enumeration value="417"/>
          <xsd:enumeration value="418"/>
          <xsd:enumeration value="419"/>
          <xsd:enumeration value="420"/>
          <xsd:enumeration value="421"/>
          <xsd:enumeration value="422"/>
          <xsd:enumeration value="423"/>
          <xsd:enumeration value="424"/>
          <xsd:enumeration value="425"/>
          <xsd:enumeration value="426"/>
          <xsd:enumeration value="427"/>
          <xsd:enumeration value="428"/>
          <xsd:enumeration value="429"/>
          <xsd:enumeration value="430"/>
          <xsd:enumeration value="431"/>
          <xsd:enumeration value="432"/>
          <xsd:enumeration value="433"/>
          <xsd:enumeration value="434"/>
          <xsd:enumeration value="435"/>
          <xsd:enumeration value="436"/>
          <xsd:enumeration value="437"/>
          <xsd:enumeration value="438"/>
          <xsd:enumeration value="439"/>
          <xsd:enumeration value="440"/>
          <xsd:enumeration value="441"/>
        </xsd:restriction>
      </xsd:simpleType>
    </xsd:element>
    <xsd:element name="Tariff_x0020_Dev_x0020_Doc_x0020_Type" ma:index="10" nillable="true" ma:displayName="Tariff Dev Doc Type" ma:format="Dropdown" ma:internalName="Tariff_x0020_Dev_x0020_Doc_x0020_Type">
      <xsd:simpleType>
        <xsd:restriction base="dms:Choice">
          <xsd:enumeration value="Rate Case Documents"/>
          <xsd:enumeration value="Pre-Pay Program"/>
          <xsd:enumeration value="Support"/>
        </xsd:restriction>
      </xsd:simpleType>
    </xsd:element>
    <xsd:element name="Filed_x0020_Documents" ma:index="11" nillable="true" ma:displayName="Filed Documents (Internal Use Only)" ma:format="Dropdown" ma:internalName="Filed_x0020_Documents" ma:readOnly="false">
      <xsd:simpleType>
        <xsd:restriction base="dms:Choice">
          <xsd:enumeration value="Application/Filing Requirements/Testimony"/>
          <xsd:enumeration value="PSC DR 01"/>
          <xsd:enumeration value="PSC DR 02/Intervenor DR 01"/>
          <xsd:enumeration value="PSC DR 03/Intervenor DR 02"/>
          <xsd:enumeration value="PSC DR 04"/>
          <xsd:enumeration value="PSC DR 05"/>
          <xsd:enumeration value="PSC DR 06"/>
          <xsd:enumeration value="PSC Post Hearing DR01"/>
          <xsd:enumeration value="PSC Post Hearing DR02"/>
          <xsd:enumeration value="VSCC DR01"/>
          <xsd:enumeration value="VSCC DR02"/>
          <xsd:enumeration value="VSCC DR03"/>
          <xsd:enumeration value="VSCC DR04"/>
          <xsd:enumeration value="VSCC DR05"/>
          <xsd:enumeration value="VSCC DR06"/>
          <xsd:enumeration value="VSCC DR07"/>
          <xsd:enumeration value="VSCC DR08"/>
          <xsd:enumeration value="VSCC DR09"/>
          <xsd:enumeration value="VSCC DR10"/>
          <xsd:enumeration value="VSCC DR11"/>
          <xsd:enumeration value="VSCC DR12"/>
          <xsd:enumeration value="VSCC DR13"/>
          <xsd:enumeration value="VSCC DR14"/>
          <xsd:enumeration value="Supplemental Testimony"/>
          <xsd:enumeration value="Rebuttal Testimony"/>
          <xsd:enumeration value="Settlement Agreement"/>
          <xsd:enumeration value="Stipulation Testimony"/>
          <xsd:enumeration value="Post Hearing Briefs"/>
        </xsd:restriction>
      </xsd:simpleType>
    </xsd:element>
    <xsd:element name="Department" ma:index="18" nillable="true" ma:displayName="Department/Purpose" ma:format="Dropdown" ma:internalName="Department" ma:readOnly="false">
      <xsd:simpleType>
        <xsd:restriction base="dms:Choice">
          <xsd:enumeration value="Billing Determinants"/>
          <xsd:enumeration value="Cost of Service"/>
          <xsd:enumeration value="Jurisdictional Separation Study"/>
          <xsd:enumeration value="Lead-Lag Study"/>
          <xsd:enumeration value="Revenue Requirement"/>
          <xsd:enumeration value="Testimony"/>
          <xsd:enumeration value="Errata"/>
          <xsd:enumeration value="Base Period Update - Jurisdictional Separation Study"/>
          <xsd:enumeration value="Base Period Update - Revenue Requirement"/>
          <xsd:enumeration value="Financial Planning &amp; Analysis"/>
          <xsd:enumeration value="Financial Planning &amp; Analysis - TEST FILES"/>
          <xsd:enumeration value="Financial Reporting"/>
          <xsd:enumeration value="Sales Analysis &amp; Forecasting"/>
          <xsd:enumeration value="State Regulation &amp; Rates"/>
          <xsd:enumeration value="Tax Accounting &amp; Compliance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3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>
  <Display>DocumentLibraryForm</Display>
  <Edit>DocumentLibraryForm</Edit>
  <New>DocumentLibraryForm</New>
  <MobileDisplayFormUrl/>
  <MobileEditFormUrl/>
  <MobileNewFormUrl/>
</FormTemplates>
</file>

<file path=customXml/item3.xml><?xml version="1.0" encoding="utf-8"?>
<?mso-contentType ?>
<FormTemplates xmlns="http://schemas.microsoft.com/sharepoint/v3/contenttype/forms">
  <Display>NFListDisplayForm</Display>
  <Edit>NFListEditForm</Edit>
  <New>NFListEditForm</New>
</FormTemplates>
</file>

<file path=customXml/item4.xml><?xml version="1.0" encoding="utf-8"?>
<?mso-contentType ?>
<FormUrls xmlns="http://schemas.microsoft.com/sharepoint/v3/contenttype/forms/url">
  <MobileDisplay>_layouts/15/NintexForms/Mobile/DispForm.aspx</MobileDisplay>
  <MobileEdit>_layouts/15/NintexForms/Mobile/EditForm.aspx</MobileEdit>
  <MobileNew>_layouts/15/NintexForms/Mobile/NewForm.aspx</MobileNew>
</FormUrl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mpany xmlns="54fcda00-7b58-44a7-b108-8bd10a8a08ba">
      <Value>LGE</Value>
    </Company>
    <Tariff_x0020_Dev_x0020_Doc_x0020_Type xmlns="54fcda00-7b58-44a7-b108-8bd10a8a08ba" xsi:nil="true"/>
    <Filing_x0020_Requirement xmlns="54fcda00-7b58-44a7-b108-8bd10a8a08ba" xsi:nil="true"/>
    <Round xmlns="54fcda00-7b58-44a7-b108-8bd10a8a08ba">DR02 Attachments</Round>
    <FormData xmlns="http://schemas.microsoft.com/sharepoint/v3">&lt;?xml version="1.0" encoding="utf-8"?&gt;&lt;FormVariables&gt;&lt;Version /&gt;&lt;/FormVariables&gt;</FormData>
    <Data_x0020_Request_x0020_Question_x0020_No_x002e_ xmlns="54fcda00-7b58-44a7-b108-8bd10a8a08ba">012</Data_x0020_Request_x0020_Question_x0020_No_x002e_>
    <Year xmlns="54fcda00-7b58-44a7-b108-8bd10a8a08ba">2025</Year>
    <Document_x0020_Type xmlns="54fcda00-7b58-44a7-b108-8bd10a8a08ba">Data Requests</Document_x0020_Type>
    <Witness_x0020_Testimony xmlns="54fcda00-7b58-44a7-b108-8bd10a8a08ba" xsi:nil="true"/>
    <Intervemprs xmlns="54fcda00-7b58-44a7-b108-8bd10a8a08ba">Attorney General/KY Industrial Utility Customers - AG/KIUC</Intervemprs>
    <Filed_x0020_Documents xmlns="54fcda00-7b58-44a7-b108-8bd10a8a08ba" xsi:nil="true"/>
    <Department xmlns="54fcda00-7b58-44a7-b108-8bd10a8a08ba" xsi:nil="true"/>
  </documentManagement>
</p:properties>
</file>

<file path=customXml/itemProps1.xml><?xml version="1.0" encoding="utf-8"?>
<ds:datastoreItem xmlns:ds="http://schemas.openxmlformats.org/officeDocument/2006/customXml" ds:itemID="{A49149E2-F933-4148-88B8-B3D41E5B3CE5}"/>
</file>

<file path=customXml/itemProps2.xml><?xml version="1.0" encoding="utf-8"?>
<ds:datastoreItem xmlns:ds="http://schemas.openxmlformats.org/officeDocument/2006/customXml" ds:itemID="{70D9B1CC-DE9D-45BB-A434-73D7C77A66AF}"/>
</file>

<file path=customXml/itemProps3.xml><?xml version="1.0" encoding="utf-8"?>
<ds:datastoreItem xmlns:ds="http://schemas.openxmlformats.org/officeDocument/2006/customXml" ds:itemID="{29AF5FF8-B486-436E-BB9E-70F01178037E}"/>
</file>

<file path=customXml/itemProps4.xml><?xml version="1.0" encoding="utf-8"?>
<ds:datastoreItem xmlns:ds="http://schemas.openxmlformats.org/officeDocument/2006/customXml" ds:itemID="{C3BAA250-AA5A-48FF-B146-0659D367A9F1}"/>
</file>

<file path=customXml/itemProps5.xml><?xml version="1.0" encoding="utf-8"?>
<ds:datastoreItem xmlns:ds="http://schemas.openxmlformats.org/officeDocument/2006/customXml" ds:itemID="{2DCA4493-0406-430C-8CB3-C6AC4E0B5C0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Table 1</vt:lpstr>
      <vt:lpstr>'Table 1'!Print_Area</vt:lpstr>
      <vt:lpstr>'Table 1'!Print_Titles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Neiderer, Mackenzie P.</dc:creator>
  <cp:lastModifiedBy>Daly, Karen</cp:lastModifiedBy>
  <cp:lastPrinted>2025-08-07T18:23:20Z</cp:lastPrinted>
  <dcterms:created xsi:type="dcterms:W3CDTF">2024-10-30T13:12:53Z</dcterms:created>
  <dcterms:modified xsi:type="dcterms:W3CDTF">2025-08-09T13:24:51Z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adee1c6-0c13-46fe-9f7d-d5b32ad2c571_Enabled">
    <vt:lpwstr>true</vt:lpwstr>
  </property>
  <property fmtid="{D5CDD505-2E9C-101B-9397-08002B2CF9AE}" pid="3" name="MSIP_Label_0adee1c6-0c13-46fe-9f7d-d5b32ad2c571_SetDate">
    <vt:lpwstr>2025-08-09T13:23:09Z</vt:lpwstr>
  </property>
  <property fmtid="{D5CDD505-2E9C-101B-9397-08002B2CF9AE}" pid="4" name="MSIP_Label_0adee1c6-0c13-46fe-9f7d-d5b32ad2c571_Method">
    <vt:lpwstr>Privileged</vt:lpwstr>
  </property>
  <property fmtid="{D5CDD505-2E9C-101B-9397-08002B2CF9AE}" pid="5" name="MSIP_Label_0adee1c6-0c13-46fe-9f7d-d5b32ad2c571_Name">
    <vt:lpwstr>0adee1c6-0c13-46fe-9f7d-d5b32ad2c571</vt:lpwstr>
  </property>
  <property fmtid="{D5CDD505-2E9C-101B-9397-08002B2CF9AE}" pid="6" name="MSIP_Label_0adee1c6-0c13-46fe-9f7d-d5b32ad2c571_SiteId">
    <vt:lpwstr>5ee3b0ba-a559-45ee-a69e-6d3e963a3e72</vt:lpwstr>
  </property>
  <property fmtid="{D5CDD505-2E9C-101B-9397-08002B2CF9AE}" pid="7" name="MSIP_Label_0adee1c6-0c13-46fe-9f7d-d5b32ad2c571_ActionId">
    <vt:lpwstr>876b22dd-3a31-4a48-8837-13c0759ba28a</vt:lpwstr>
  </property>
  <property fmtid="{D5CDD505-2E9C-101B-9397-08002B2CF9AE}" pid="8" name="MSIP_Label_0adee1c6-0c13-46fe-9f7d-d5b32ad2c571_ContentBits">
    <vt:lpwstr>2</vt:lpwstr>
  </property>
  <property fmtid="{D5CDD505-2E9C-101B-9397-08002B2CF9AE}" pid="9" name="MSIP_Label_0adee1c6-0c13-46fe-9f7d-d5b32ad2c571_Tag">
    <vt:lpwstr>10, 0, 1, 1</vt:lpwstr>
  </property>
  <property fmtid="{D5CDD505-2E9C-101B-9397-08002B2CF9AE}" pid="10" name="ContentTypeId">
    <vt:lpwstr>0x0101002D0103853DF7894DB347713A7250CD66</vt:lpwstr>
  </property>
</Properties>
</file>