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0" documentId="13_ncr:1_{ECC654FA-6338-4396-B82E-C16DB6EF31C2}" xr6:coauthVersionLast="47" xr6:coauthVersionMax="47" xr10:uidLastSave="{00000000-0000-0000-0000-000000000000}"/>
  <bookViews>
    <workbookView xWindow="-28920" yWindow="-225" windowWidth="29040" windowHeight="15720" xr2:uid="{21CBA68B-2899-4F11-8936-126717783354}"/>
  </bookViews>
  <sheets>
    <sheet name="Cap Structure Summary" sheetId="3" r:id="rId1"/>
    <sheet name="16(7)(h)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3" l="1"/>
  <c r="I12" i="3"/>
  <c r="J12" i="3"/>
  <c r="G12" i="3"/>
  <c r="G13" i="3"/>
  <c r="H13" i="3"/>
  <c r="I13" i="3"/>
  <c r="J13" i="3"/>
  <c r="G14" i="3"/>
  <c r="H14" i="3"/>
  <c r="I14" i="3"/>
  <c r="J14" i="3"/>
  <c r="H11" i="3"/>
  <c r="I11" i="3"/>
  <c r="J11" i="3"/>
  <c r="G11" i="3"/>
  <c r="H4" i="3"/>
  <c r="I4" i="3"/>
  <c r="J4" i="3"/>
  <c r="H5" i="3"/>
  <c r="I5" i="3"/>
  <c r="J5" i="3"/>
  <c r="J6" i="3"/>
  <c r="I6" i="3"/>
  <c r="H6" i="3"/>
  <c r="G6" i="3"/>
  <c r="G5" i="3"/>
  <c r="G4" i="3"/>
  <c r="F7" i="3"/>
  <c r="E7" i="3"/>
  <c r="D7" i="3"/>
  <c r="C7" i="3"/>
  <c r="B7" i="3"/>
  <c r="C2" i="3"/>
  <c r="D2" i="3" s="1"/>
  <c r="E2" i="3" s="1"/>
  <c r="F2" i="3" s="1"/>
  <c r="H16" i="3" l="1"/>
  <c r="J16" i="3"/>
  <c r="I16" i="3"/>
  <c r="G16" i="3"/>
  <c r="I7" i="3"/>
  <c r="J7" i="3"/>
  <c r="G7" i="3"/>
  <c r="H7" i="3"/>
</calcChain>
</file>

<file path=xl/sharedStrings.xml><?xml version="1.0" encoding="utf-8"?>
<sst xmlns="http://schemas.openxmlformats.org/spreadsheetml/2006/main" count="79" uniqueCount="75">
  <si>
    <t>Louisville Gas and Electric Company</t>
  </si>
  <si>
    <t>Case No. 2025-00114</t>
  </si>
  <si>
    <t>Balance Sheet - Total Company</t>
  </si>
  <si>
    <t>Calendar Years 2025 - 2028</t>
  </si>
  <si>
    <t xml:space="preserve">Louisville Gas and Electric Company - Total </t>
  </si>
  <si>
    <t>$</t>
  </si>
  <si>
    <t>ASSETS AND OTHER DEBITS</t>
  </si>
  <si>
    <t>UTILITY PLANT</t>
  </si>
  <si>
    <t xml:space="preserve">     Gross Utility Plant</t>
  </si>
  <si>
    <t xml:space="preserve">     Accumulated Provision for Depreciation and Amortization</t>
  </si>
  <si>
    <t>Total Utility Net Plant</t>
  </si>
  <si>
    <t>INVESTMENTS</t>
  </si>
  <si>
    <t xml:space="preserve">     Investment in Subsidiaries</t>
  </si>
  <si>
    <t xml:space="preserve">     Net nonutility property</t>
  </si>
  <si>
    <t xml:space="preserve">     Special funds</t>
  </si>
  <si>
    <t>Total other Property and Investments</t>
  </si>
  <si>
    <t>CURRENT AND ACCRUED ASSETS</t>
  </si>
  <si>
    <t xml:space="preserve">     Cash</t>
  </si>
  <si>
    <t xml:space="preserve">     Special Deposits &amp; TCI</t>
  </si>
  <si>
    <t xml:space="preserve">     Accounts Receivable - Less Reserves</t>
  </si>
  <si>
    <t xml:space="preserve">     Notes Receivable</t>
  </si>
  <si>
    <t xml:space="preserve">     Accounts Receivable from Assoc Cos.</t>
  </si>
  <si>
    <t xml:space="preserve">     Inventories</t>
  </si>
  <si>
    <t xml:space="preserve">     Prepayments</t>
  </si>
  <si>
    <t xml:space="preserve">     Other current and accrued assets</t>
  </si>
  <si>
    <t xml:space="preserve">     Other Current Asset</t>
  </si>
  <si>
    <t>Total Current and Accrued Assets</t>
  </si>
  <si>
    <t>DEFERRED DEBITS &amp; OTHER</t>
  </si>
  <si>
    <t xml:space="preserve">     Unamortized Debt Expenses</t>
  </si>
  <si>
    <t xml:space="preserve">     Accumulated Deferred Income Tax Asset</t>
  </si>
  <si>
    <t xml:space="preserve">     Regulatory Assets</t>
  </si>
  <si>
    <t xml:space="preserve">     Miscellaneous deferred debits</t>
  </si>
  <si>
    <t>Total Deferred Debits &amp; Other</t>
  </si>
  <si>
    <t>TOTAL ASSETS</t>
  </si>
  <si>
    <t>LIABILITIES AND OTHER CREDITS</t>
  </si>
  <si>
    <t>PROPRIETARY CAPITAL</t>
  </si>
  <si>
    <t xml:space="preserve">     Common and Preferred Stock Issued</t>
  </si>
  <si>
    <t xml:space="preserve">     Common Stock Expense</t>
  </si>
  <si>
    <t xml:space="preserve">     Paid-in-capital</t>
  </si>
  <si>
    <t xml:space="preserve">     Retained Earnings</t>
  </si>
  <si>
    <t xml:space="preserve">     Other Comprehensive Income</t>
  </si>
  <si>
    <t>Total Proprietary Capital</t>
  </si>
  <si>
    <t>Total Long-term Debt</t>
  </si>
  <si>
    <t>TOTAL CAPITALIZATION</t>
  </si>
  <si>
    <t>CURRENT AND ACCRUED LIABILITIES</t>
  </si>
  <si>
    <t xml:space="preserve">     Notes Payable</t>
  </si>
  <si>
    <t xml:space="preserve">     Accounts Payable</t>
  </si>
  <si>
    <t xml:space="preserve">     Accounts Payable to Associated Companies</t>
  </si>
  <si>
    <t xml:space="preserve">     Customer Deposits</t>
  </si>
  <si>
    <t xml:space="preserve">     Taxes Accrued</t>
  </si>
  <si>
    <t xml:space="preserve">     Interest Accrued</t>
  </si>
  <si>
    <t xml:space="preserve">     Miscellaneous Current Liabilities</t>
  </si>
  <si>
    <t>Total Current and Accrued Liabilities</t>
  </si>
  <si>
    <t>DEFERRED CREDITS</t>
  </si>
  <si>
    <t xml:space="preserve">     Accumulated Deferred Income Tax Liability</t>
  </si>
  <si>
    <t xml:space="preserve">     Investment Tax Credits</t>
  </si>
  <si>
    <t xml:space="preserve">     Regulatory Liabilities</t>
  </si>
  <si>
    <t xml:space="preserve">     Customer Advances for Construction</t>
  </si>
  <si>
    <t xml:space="preserve">     Asset Retirement Obligations</t>
  </si>
  <si>
    <t xml:space="preserve">     Other Deferred Credits</t>
  </si>
  <si>
    <t xml:space="preserve">     Miscellaneous Long Term Liabilities</t>
  </si>
  <si>
    <t xml:space="preserve">     Accumulated Provision for Post Retirement Benefits</t>
  </si>
  <si>
    <t xml:space="preserve">     Electric/Gas Balancing Adjustment</t>
  </si>
  <si>
    <t>Total Deferred Credits</t>
  </si>
  <si>
    <t>TOTAL LIABILITIES AND STOCKHOLDER EQUITY</t>
  </si>
  <si>
    <t>SHORT-TERM DEBT</t>
  </si>
  <si>
    <t>LONG-TERM DEBT</t>
  </si>
  <si>
    <t>COMMON EQUITY</t>
  </si>
  <si>
    <t>TOTAL CAPITAL</t>
  </si>
  <si>
    <t>Common Stock - Without Par</t>
  </si>
  <si>
    <t>Less: Common Stock Expense</t>
  </si>
  <si>
    <t>Paid-In Capital</t>
  </si>
  <si>
    <t>Retained Earnings</t>
  </si>
  <si>
    <t xml:space="preserve">     Total Proprietary Capital</t>
  </si>
  <si>
    <t>Common Equity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</si>
</sst>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63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b/>
      <sz val="12"/>
      <name val="Times New Roman"/>
      <family val="1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</cellStyleXfs>
  <cellXfs count="38">
    <xf numFmtId="0" fontId="0" fillId="0" borderId="0" xfId="0"/>
    <xf numFmtId="49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41" fontId="3" fillId="0" borderId="0" xfId="2" applyNumberFormat="1" applyFont="1"/>
    <xf numFmtId="41" fontId="2" fillId="0" borderId="2" xfId="0" applyNumberFormat="1" applyFont="1" applyBorder="1" applyAlignment="1">
      <alignment horizontal="right"/>
    </xf>
    <xf numFmtId="41" fontId="2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right"/>
    </xf>
    <xf numFmtId="41" fontId="2" fillId="0" borderId="3" xfId="0" applyNumberFormat="1" applyFont="1" applyBorder="1" applyAlignment="1">
      <alignment horizontal="right"/>
    </xf>
    <xf numFmtId="41" fontId="2" fillId="0" borderId="0" xfId="2" applyNumberFormat="1" applyFont="1"/>
    <xf numFmtId="43" fontId="3" fillId="0" borderId="0" xfId="1" applyFont="1" applyAlignment="1">
      <alignment horizontal="right"/>
    </xf>
    <xf numFmtId="43" fontId="3" fillId="0" borderId="0" xfId="1" applyFont="1" applyBorder="1" applyAlignment="1">
      <alignment horizontal="right"/>
    </xf>
    <xf numFmtId="0" fontId="6" fillId="0" borderId="0" xfId="3" applyFont="1" applyAlignment="1">
      <alignment horizontal="left" wrapText="1"/>
    </xf>
    <xf numFmtId="164" fontId="2" fillId="0" borderId="4" xfId="4" applyNumberFormat="1" applyFont="1" applyBorder="1" applyAlignment="1">
      <alignment horizontal="right"/>
    </xf>
    <xf numFmtId="164" fontId="2" fillId="0" borderId="0" xfId="4" applyNumberFormat="1" applyFont="1" applyAlignment="1">
      <alignment horizontal="right"/>
    </xf>
    <xf numFmtId="0" fontId="8" fillId="0" borderId="0" xfId="3" applyFont="1" applyAlignment="1">
      <alignment horizontal="left" wrapText="1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right"/>
    </xf>
    <xf numFmtId="165" fontId="2" fillId="0" borderId="3" xfId="1" applyNumberFormat="1" applyFont="1" applyBorder="1" applyAlignment="1">
      <alignment horizontal="right"/>
    </xf>
    <xf numFmtId="0" fontId="9" fillId="0" borderId="0" xfId="0" applyFont="1"/>
    <xf numFmtId="165" fontId="0" fillId="0" borderId="0" xfId="1" applyNumberFormat="1" applyFont="1"/>
    <xf numFmtId="0" fontId="2" fillId="0" borderId="6" xfId="0" applyFont="1" applyBorder="1" applyAlignment="1">
      <alignment horizontal="center" wrapText="1"/>
    </xf>
    <xf numFmtId="0" fontId="0" fillId="0" borderId="5" xfId="0" applyBorder="1"/>
    <xf numFmtId="165" fontId="3" fillId="0" borderId="5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right"/>
    </xf>
    <xf numFmtId="165" fontId="2" fillId="0" borderId="7" xfId="1" applyNumberFormat="1" applyFont="1" applyBorder="1" applyAlignment="1">
      <alignment horizontal="right"/>
    </xf>
    <xf numFmtId="165" fontId="9" fillId="0" borderId="0" xfId="1" applyNumberFormat="1" applyFont="1"/>
    <xf numFmtId="165" fontId="0" fillId="0" borderId="5" xfId="1" applyNumberFormat="1" applyFont="1" applyBorder="1"/>
    <xf numFmtId="165" fontId="9" fillId="0" borderId="5" xfId="1" applyNumberFormat="1" applyFont="1" applyBorder="1"/>
    <xf numFmtId="0" fontId="2" fillId="0" borderId="0" xfId="2" quotePrefix="1" applyFont="1" applyAlignment="1">
      <alignment horizontal="center"/>
    </xf>
  </cellXfs>
  <cellStyles count="5">
    <cellStyle name="Comma" xfId="1" builtinId="3"/>
    <cellStyle name="Normal" xfId="0" builtinId="0"/>
    <cellStyle name="Normal 11 10" xfId="4" xr:uid="{BF94DF8C-E14A-4CFC-B729-FDC35CA6BAE5}"/>
    <cellStyle name="Normal 48" xfId="3" xr:uid="{6F80C8D2-0929-4863-9CA0-624099F61B0C}"/>
    <cellStyle name="Normal 62" xfId="2" xr:uid="{EBA5A613-68A4-4EE5-8E92-3D6F2B5E5F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2EF3-5E93-42EE-BF6B-643257912A8E}">
  <sheetPr>
    <pageSetUpPr fitToPage="1"/>
  </sheetPr>
  <dimension ref="A1:J16"/>
  <sheetViews>
    <sheetView tabSelected="1" workbookViewId="0"/>
  </sheetViews>
  <sheetFormatPr defaultRowHeight="15" x14ac:dyDescent="0.25"/>
  <cols>
    <col min="1" max="1" width="44.7109375" bestFit="1" customWidth="1"/>
    <col min="2" max="6" width="11.42578125" bestFit="1" customWidth="1"/>
    <col min="7" max="10" width="12.7109375" bestFit="1" customWidth="1"/>
  </cols>
  <sheetData>
    <row r="1" spans="1:10" ht="15.75" x14ac:dyDescent="0.25">
      <c r="A1" s="7" t="s">
        <v>4</v>
      </c>
      <c r="B1" s="3"/>
      <c r="C1" s="3"/>
      <c r="D1" s="3"/>
      <c r="E1" s="3"/>
      <c r="F1" s="3"/>
    </row>
    <row r="2" spans="1:10" ht="15.75" x14ac:dyDescent="0.25">
      <c r="B2" s="4">
        <v>2020</v>
      </c>
      <c r="C2" s="4">
        <f>B2+1</f>
        <v>2021</v>
      </c>
      <c r="D2" s="4">
        <f>C2+1</f>
        <v>2022</v>
      </c>
      <c r="E2" s="4">
        <f>D2+1</f>
        <v>2023</v>
      </c>
      <c r="F2" s="29">
        <f>E2+1</f>
        <v>2024</v>
      </c>
      <c r="G2" s="4">
        <v>2025</v>
      </c>
      <c r="H2" s="6">
        <v>2026</v>
      </c>
      <c r="I2" s="6">
        <v>2027</v>
      </c>
      <c r="J2" s="6">
        <v>2028</v>
      </c>
    </row>
    <row r="3" spans="1:10" x14ac:dyDescent="0.25">
      <c r="F3" s="30"/>
    </row>
    <row r="4" spans="1:10" ht="15.75" x14ac:dyDescent="0.25">
      <c r="A4" s="20" t="s">
        <v>65</v>
      </c>
      <c r="B4" s="24">
        <v>261901</v>
      </c>
      <c r="C4" s="24">
        <v>393062</v>
      </c>
      <c r="D4" s="24">
        <v>179298</v>
      </c>
      <c r="E4" s="24">
        <v>4</v>
      </c>
      <c r="F4" s="31">
        <v>68322</v>
      </c>
      <c r="G4" s="24">
        <f>'16(7)(h)(2)'!B59/1000</f>
        <v>0</v>
      </c>
      <c r="H4" s="24">
        <f>'16(7)(h)(2)'!D59/1000</f>
        <v>314087.85484105314</v>
      </c>
      <c r="I4" s="24">
        <f>'16(7)(h)(2)'!F59/1000</f>
        <v>476423.41410801781</v>
      </c>
      <c r="J4" s="24">
        <f>'16(7)(h)(2)'!H59/1000</f>
        <v>437697.96944309596</v>
      </c>
    </row>
    <row r="5" spans="1:10" ht="15.75" x14ac:dyDescent="0.25">
      <c r="A5" s="20" t="s">
        <v>66</v>
      </c>
      <c r="B5" s="25">
        <v>1991583</v>
      </c>
      <c r="C5" s="25">
        <v>1991804</v>
      </c>
      <c r="D5" s="25">
        <v>2294397</v>
      </c>
      <c r="E5" s="25">
        <v>2458751</v>
      </c>
      <c r="F5" s="32">
        <v>2461699</v>
      </c>
      <c r="G5" s="25">
        <f>('16(7)(h)(2)'!B54-'16(7)(h)(2)'!B36)/1000</f>
        <v>2955779.7404441554</v>
      </c>
      <c r="H5" s="25">
        <f>('16(7)(h)(2)'!D54-'16(7)(h)(2)'!D36)/1000</f>
        <v>2908220.876637754</v>
      </c>
      <c r="I5" s="25">
        <f>('16(7)(h)(2)'!F54-'16(7)(h)(2)'!F36)/1000</f>
        <v>3333886.4579626094</v>
      </c>
      <c r="J5" s="25">
        <f>('16(7)(h)(2)'!H54-'16(7)(h)(2)'!H36)/1000</f>
        <v>3831198.0654292167</v>
      </c>
    </row>
    <row r="6" spans="1:10" ht="15.75" x14ac:dyDescent="0.25">
      <c r="A6" s="20" t="s">
        <v>67</v>
      </c>
      <c r="B6" s="25">
        <v>2559226</v>
      </c>
      <c r="C6" s="25">
        <v>2690350</v>
      </c>
      <c r="D6" s="25">
        <v>2777533</v>
      </c>
      <c r="E6" s="25">
        <v>2782989</v>
      </c>
      <c r="F6" s="32">
        <v>2881684</v>
      </c>
      <c r="G6" s="25">
        <f>'16(7)(h)(2)'!B52/1000</f>
        <v>3333113.3243306428</v>
      </c>
      <c r="H6" s="25">
        <f>'16(7)(h)(2)'!D52/1000</f>
        <v>3633667.2929441864</v>
      </c>
      <c r="I6" s="25">
        <f>'16(7)(h)(2)'!F52/1000</f>
        <v>4296732.40893069</v>
      </c>
      <c r="J6" s="25">
        <f>'16(7)(h)(2)'!H52/1000</f>
        <v>4813861.4861295484</v>
      </c>
    </row>
    <row r="7" spans="1:10" ht="16.5" thickBot="1" x14ac:dyDescent="0.3">
      <c r="A7" s="23" t="s">
        <v>68</v>
      </c>
      <c r="B7" s="26">
        <f>SUM(B4:B6)</f>
        <v>4812710</v>
      </c>
      <c r="C7" s="26">
        <f>SUM(C4:C6)-1</f>
        <v>5075215</v>
      </c>
      <c r="D7" s="26">
        <f>SUM(D4:D6)</f>
        <v>5251228</v>
      </c>
      <c r="E7" s="26">
        <f>SUM(E4:E6)-1</f>
        <v>5241743</v>
      </c>
      <c r="F7" s="33">
        <f>SUM(F4:F6)</f>
        <v>5411705</v>
      </c>
      <c r="G7" s="26">
        <f>SUM(G4:G6)</f>
        <v>6288893.0647747982</v>
      </c>
      <c r="H7" s="26">
        <f>SUM(H4:H6)</f>
        <v>6855976.0244229939</v>
      </c>
      <c r="I7" s="26">
        <f>SUM(I4:I6)</f>
        <v>8107042.2810013173</v>
      </c>
      <c r="J7" s="26">
        <f>SUM(J4:J6)</f>
        <v>9082757.5210018605</v>
      </c>
    </row>
    <row r="8" spans="1:10" ht="16.5" thickTop="1" x14ac:dyDescent="0.25">
      <c r="F8" s="30"/>
      <c r="G8" s="22"/>
      <c r="H8" s="21"/>
      <c r="I8" s="21"/>
      <c r="J8" s="21"/>
    </row>
    <row r="9" spans="1:10" x14ac:dyDescent="0.25">
      <c r="F9" s="30"/>
    </row>
    <row r="10" spans="1:10" x14ac:dyDescent="0.25">
      <c r="A10" s="27" t="s">
        <v>74</v>
      </c>
      <c r="F10" s="30"/>
    </row>
    <row r="11" spans="1:10" x14ac:dyDescent="0.25">
      <c r="A11" t="s">
        <v>69</v>
      </c>
      <c r="B11" s="28">
        <v>425170.42408999999</v>
      </c>
      <c r="C11" s="28">
        <v>425170.42408999999</v>
      </c>
      <c r="D11" s="28">
        <v>425170.42408999999</v>
      </c>
      <c r="E11" s="28">
        <v>425170.42408999999</v>
      </c>
      <c r="F11" s="35">
        <v>425170.42408999999</v>
      </c>
      <c r="G11" s="28">
        <f>'16(7)(h)(2)'!B47/1000</f>
        <v>425170.42408999999</v>
      </c>
      <c r="H11" s="28">
        <f>'16(7)(h)(2)'!D47/1000</f>
        <v>425170.42408999999</v>
      </c>
      <c r="I11" s="28">
        <f>'16(7)(h)(2)'!F47/1000</f>
        <v>425170.42408999999</v>
      </c>
      <c r="J11" s="28">
        <f>'16(7)(h)(2)'!H47/1000</f>
        <v>425170.42408999999</v>
      </c>
    </row>
    <row r="12" spans="1:10" x14ac:dyDescent="0.25">
      <c r="A12" t="s">
        <v>70</v>
      </c>
      <c r="B12" s="28">
        <v>835.88864000000001</v>
      </c>
      <c r="C12" s="28">
        <v>835.88864000000001</v>
      </c>
      <c r="D12" s="28">
        <v>835.88864000000001</v>
      </c>
      <c r="E12" s="28">
        <v>835.88864000000001</v>
      </c>
      <c r="F12" s="35">
        <v>835.88864000000001</v>
      </c>
      <c r="G12" s="28">
        <f>-'16(7)(h)(2)'!B48/1000</f>
        <v>835.88864000000001</v>
      </c>
      <c r="H12" s="28">
        <f>-'16(7)(h)(2)'!D48/1000</f>
        <v>835.88864000000001</v>
      </c>
      <c r="I12" s="28">
        <f>-'16(7)(h)(2)'!F48/1000</f>
        <v>835.88864000000001</v>
      </c>
      <c r="J12" s="28">
        <f>-'16(7)(h)(2)'!H48/1000</f>
        <v>835.88864000000001</v>
      </c>
    </row>
    <row r="13" spans="1:10" x14ac:dyDescent="0.25">
      <c r="A13" t="s">
        <v>71</v>
      </c>
      <c r="B13" s="28">
        <v>729081.49899999995</v>
      </c>
      <c r="C13" s="28">
        <v>803081.49899999995</v>
      </c>
      <c r="D13" s="28">
        <v>893081.49899999995</v>
      </c>
      <c r="E13" s="28">
        <v>799081.49899999995</v>
      </c>
      <c r="F13" s="35">
        <v>788081.49899999995</v>
      </c>
      <c r="G13" s="28">
        <f>'16(7)(h)(2)'!B49/1000</f>
        <v>1137065.3500589423</v>
      </c>
      <c r="H13" s="28">
        <f>'16(7)(h)(2)'!D49/1000</f>
        <v>1350951.9299553335</v>
      </c>
      <c r="I13" s="28">
        <f>'16(7)(h)(2)'!F49/1000</f>
        <v>1924265.4501059903</v>
      </c>
      <c r="J13" s="28">
        <f>'16(7)(h)(2)'!H49/1000</f>
        <v>2343056.5494648479</v>
      </c>
    </row>
    <row r="14" spans="1:10" x14ac:dyDescent="0.25">
      <c r="A14" t="s">
        <v>72</v>
      </c>
      <c r="B14" s="28">
        <v>1405810.0206199999</v>
      </c>
      <c r="C14" s="28">
        <v>1462933.4747200001</v>
      </c>
      <c r="D14" s="28">
        <v>1460116.7153599998</v>
      </c>
      <c r="E14" s="28">
        <v>1559572.73126</v>
      </c>
      <c r="F14" s="35">
        <v>1669268.42521</v>
      </c>
      <c r="G14" s="28">
        <f>'16(7)(h)(2)'!B50/1000</f>
        <v>1771713.4388217004</v>
      </c>
      <c r="H14" s="28">
        <f>'16(7)(h)(2)'!D50/1000</f>
        <v>1858380.8275388526</v>
      </c>
      <c r="I14" s="28">
        <f>'16(7)(h)(2)'!F50/1000</f>
        <v>1948132.4233746999</v>
      </c>
      <c r="J14" s="28">
        <f>'16(7)(h)(2)'!H50/1000</f>
        <v>2046470.4012147004</v>
      </c>
    </row>
    <row r="15" spans="1:10" x14ac:dyDescent="0.25">
      <c r="F15" s="30"/>
    </row>
    <row r="16" spans="1:10" x14ac:dyDescent="0.25">
      <c r="A16" s="27" t="s">
        <v>73</v>
      </c>
      <c r="B16" s="34">
        <v>2559226.0550699998</v>
      </c>
      <c r="C16" s="34">
        <v>2690349.50917</v>
      </c>
      <c r="D16" s="34">
        <v>2777532.74981</v>
      </c>
      <c r="E16" s="34">
        <v>2782988.7657099999</v>
      </c>
      <c r="F16" s="36">
        <v>2881684.4596600002</v>
      </c>
      <c r="G16" s="34">
        <f>G11-G12+G13+G14</f>
        <v>3333113.3243306428</v>
      </c>
      <c r="H16" s="34">
        <f t="shared" ref="H16:J16" si="0">H11-H12+H13+H14</f>
        <v>3633667.2929441859</v>
      </c>
      <c r="I16" s="34">
        <f t="shared" si="0"/>
        <v>4296732.40893069</v>
      </c>
      <c r="J16" s="34">
        <f t="shared" si="0"/>
        <v>4813861.4861295484</v>
      </c>
    </row>
  </sheetData>
  <pageMargins left="0.7" right="0.7" top="0.75" bottom="0.75" header="0.3" footer="0.3"/>
  <pageSetup scale="79" orientation="landscape" r:id="rId1"/>
  <headerFooter>
    <oddFooter>&amp;L_x000D_&amp;1#&amp;"Calibri"&amp;14&amp;K000000 Business Use</oddFooter>
  </headerFooter>
  <ignoredErrors>
    <ignoredError sqref="E7 C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AF5F6-9778-471F-83A0-D2753F005FCB}">
  <dimension ref="A1:H83"/>
  <sheetViews>
    <sheetView zoomScale="80" zoomScaleNormal="80" workbookViewId="0">
      <selection sqref="A1:H1"/>
    </sheetView>
  </sheetViews>
  <sheetFormatPr defaultRowHeight="15.75" x14ac:dyDescent="0.25"/>
  <cols>
    <col min="1" max="1" width="62" style="9" customWidth="1"/>
    <col min="2" max="2" width="19.7109375" style="2" bestFit="1" customWidth="1"/>
    <col min="3" max="3" width="2.7109375" style="2" customWidth="1"/>
    <col min="4" max="4" width="19.7109375" style="2" bestFit="1" customWidth="1"/>
    <col min="5" max="5" width="2.7109375" style="2" customWidth="1"/>
    <col min="6" max="6" width="19.7109375" style="2" bestFit="1" customWidth="1"/>
    <col min="7" max="7" width="2.7109375" style="2" customWidth="1"/>
    <col min="8" max="8" width="19.140625" style="2" bestFit="1" customWidth="1"/>
  </cols>
  <sheetData>
    <row r="1" spans="1:8" x14ac:dyDescent="0.25">
      <c r="A1" s="37" t="s">
        <v>0</v>
      </c>
      <c r="B1" s="37"/>
      <c r="C1" s="37"/>
      <c r="D1" s="37"/>
      <c r="E1" s="37"/>
      <c r="F1" s="37"/>
      <c r="G1" s="37"/>
      <c r="H1" s="37"/>
    </row>
    <row r="2" spans="1:8" x14ac:dyDescent="0.25">
      <c r="A2" s="37" t="s">
        <v>1</v>
      </c>
      <c r="B2" s="37"/>
      <c r="C2" s="37"/>
      <c r="D2" s="37"/>
      <c r="E2" s="37"/>
      <c r="F2" s="37"/>
      <c r="G2" s="37"/>
      <c r="H2" s="37"/>
    </row>
    <row r="3" spans="1:8" x14ac:dyDescent="0.25">
      <c r="A3" s="37" t="s">
        <v>2</v>
      </c>
      <c r="B3" s="37"/>
      <c r="C3" s="37"/>
      <c r="D3" s="37"/>
      <c r="E3" s="37"/>
      <c r="F3" s="37"/>
      <c r="G3" s="37"/>
      <c r="H3" s="37"/>
    </row>
    <row r="4" spans="1:8" x14ac:dyDescent="0.25">
      <c r="A4" s="37" t="s">
        <v>3</v>
      </c>
      <c r="B4" s="37"/>
      <c r="C4" s="37"/>
      <c r="D4" s="37"/>
      <c r="E4" s="37"/>
      <c r="F4" s="37"/>
      <c r="G4" s="37"/>
      <c r="H4" s="37"/>
    </row>
    <row r="5" spans="1:8" x14ac:dyDescent="0.25">
      <c r="A5" s="37"/>
      <c r="B5" s="37"/>
      <c r="C5" s="37"/>
      <c r="D5" s="37"/>
      <c r="E5" s="37"/>
      <c r="F5" s="37"/>
      <c r="G5" s="37"/>
      <c r="H5" s="37"/>
    </row>
    <row r="6" spans="1:8" x14ac:dyDescent="0.25">
      <c r="A6" s="1"/>
    </row>
    <row r="7" spans="1:8" x14ac:dyDescent="0.25">
      <c r="A7" s="3"/>
      <c r="B7" s="4">
        <v>2025</v>
      </c>
      <c r="C7" s="5"/>
      <c r="D7" s="6">
        <v>2026</v>
      </c>
      <c r="E7" s="5"/>
      <c r="F7" s="6">
        <v>2027</v>
      </c>
      <c r="G7" s="5"/>
      <c r="H7" s="6">
        <v>2028</v>
      </c>
    </row>
    <row r="8" spans="1:8" x14ac:dyDescent="0.25">
      <c r="A8" s="7" t="s">
        <v>4</v>
      </c>
      <c r="B8" s="8" t="s">
        <v>5</v>
      </c>
      <c r="C8" s="8"/>
      <c r="D8" s="8" t="s">
        <v>5</v>
      </c>
      <c r="E8" s="8"/>
      <c r="F8" s="8" t="s">
        <v>5</v>
      </c>
      <c r="G8" s="8"/>
      <c r="H8" s="8" t="s">
        <v>5</v>
      </c>
    </row>
    <row r="10" spans="1:8" x14ac:dyDescent="0.25">
      <c r="A10" s="7" t="s">
        <v>6</v>
      </c>
    </row>
    <row r="12" spans="1:8" x14ac:dyDescent="0.25">
      <c r="A12" s="7" t="s">
        <v>7</v>
      </c>
      <c r="B12" s="10"/>
      <c r="C12" s="10"/>
      <c r="D12" s="10"/>
      <c r="E12" s="10"/>
      <c r="F12" s="10"/>
      <c r="G12" s="10"/>
      <c r="H12" s="10"/>
    </row>
    <row r="13" spans="1:8" x14ac:dyDescent="0.25">
      <c r="A13" s="9" t="s">
        <v>8</v>
      </c>
      <c r="B13" s="11">
        <v>10155767819.350002</v>
      </c>
      <c r="C13" s="11"/>
      <c r="D13" s="11">
        <v>11261075568.780003</v>
      </c>
      <c r="E13" s="11"/>
      <c r="F13" s="11">
        <v>12569358531.279999</v>
      </c>
      <c r="G13" s="11"/>
      <c r="H13" s="11">
        <v>13948967081.459997</v>
      </c>
    </row>
    <row r="14" spans="1:8" x14ac:dyDescent="0.25">
      <c r="A14" s="9" t="s">
        <v>9</v>
      </c>
      <c r="B14" s="11">
        <v>-3272607040.094542</v>
      </c>
      <c r="C14" s="11"/>
      <c r="D14" s="11">
        <v>-3545382487.2518659</v>
      </c>
      <c r="E14" s="11"/>
      <c r="F14" s="11">
        <v>-3615096440.6934481</v>
      </c>
      <c r="G14" s="11"/>
      <c r="H14" s="11">
        <v>-4018916572.2907724</v>
      </c>
    </row>
    <row r="15" spans="1:8" x14ac:dyDescent="0.25">
      <c r="A15" s="7" t="s">
        <v>10</v>
      </c>
      <c r="B15" s="12">
        <v>6883160779.2554607</v>
      </c>
      <c r="C15" s="13"/>
      <c r="D15" s="12">
        <v>7715693081.5281372</v>
      </c>
      <c r="E15" s="13"/>
      <c r="F15" s="12">
        <v>8954262090.5865517</v>
      </c>
      <c r="G15" s="13"/>
      <c r="H15" s="12">
        <v>9930050509.1692238</v>
      </c>
    </row>
    <row r="16" spans="1:8" x14ac:dyDescent="0.25">
      <c r="B16" s="14"/>
      <c r="C16" s="14"/>
      <c r="D16" s="14"/>
      <c r="E16" s="14"/>
      <c r="F16" s="14"/>
      <c r="G16" s="14"/>
      <c r="H16" s="14"/>
    </row>
    <row r="17" spans="1:8" x14ac:dyDescent="0.25">
      <c r="A17" s="7" t="s">
        <v>11</v>
      </c>
      <c r="B17" s="15"/>
      <c r="C17" s="15"/>
      <c r="D17" s="15"/>
      <c r="E17" s="15"/>
      <c r="F17" s="15"/>
      <c r="G17" s="15"/>
      <c r="H17" s="15"/>
    </row>
    <row r="18" spans="1:8" x14ac:dyDescent="0.25">
      <c r="A18" s="9" t="s">
        <v>12</v>
      </c>
      <c r="B18" s="11">
        <v>594286</v>
      </c>
      <c r="C18" s="11"/>
      <c r="D18" s="11">
        <v>594286</v>
      </c>
      <c r="E18" s="11"/>
      <c r="F18" s="11">
        <v>594286</v>
      </c>
      <c r="G18" s="11"/>
      <c r="H18" s="11">
        <v>594286</v>
      </c>
    </row>
    <row r="19" spans="1:8" x14ac:dyDescent="0.25">
      <c r="A19" s="9" t="s">
        <v>13</v>
      </c>
      <c r="B19" s="11">
        <v>273862.61000000039</v>
      </c>
      <c r="C19" s="11"/>
      <c r="D19" s="11">
        <v>273862.61000000039</v>
      </c>
      <c r="E19" s="11"/>
      <c r="F19" s="11">
        <v>273862.61000000039</v>
      </c>
      <c r="G19" s="11"/>
      <c r="H19" s="11">
        <v>273862.61000000039</v>
      </c>
    </row>
    <row r="20" spans="1:8" x14ac:dyDescent="0.25">
      <c r="A20" s="9" t="s">
        <v>14</v>
      </c>
      <c r="B20" s="11">
        <v>42472620.243388891</v>
      </c>
      <c r="C20" s="11"/>
      <c r="D20" s="11">
        <v>52969668.243388891</v>
      </c>
      <c r="E20" s="11"/>
      <c r="F20" s="11">
        <v>63288502.243388876</v>
      </c>
      <c r="G20" s="11"/>
      <c r="H20" s="11">
        <v>73450106.243388906</v>
      </c>
    </row>
    <row r="21" spans="1:8" x14ac:dyDescent="0.25">
      <c r="A21" s="7" t="s">
        <v>15</v>
      </c>
      <c r="B21" s="12">
        <v>43340768.853388891</v>
      </c>
      <c r="C21" s="13"/>
      <c r="D21" s="12">
        <v>53837816.853388891</v>
      </c>
      <c r="E21" s="13"/>
      <c r="F21" s="12">
        <v>64156650.853388876</v>
      </c>
      <c r="G21" s="13"/>
      <c r="H21" s="12">
        <v>74318254.853388906</v>
      </c>
    </row>
    <row r="22" spans="1:8" x14ac:dyDescent="0.25">
      <c r="B22" s="14"/>
      <c r="C22" s="14"/>
      <c r="D22" s="14"/>
      <c r="E22" s="14"/>
      <c r="F22" s="14"/>
      <c r="G22" s="14"/>
      <c r="H22" s="14"/>
    </row>
    <row r="23" spans="1:8" x14ac:dyDescent="0.25">
      <c r="A23" s="7" t="s">
        <v>16</v>
      </c>
      <c r="B23" s="15"/>
      <c r="C23" s="15"/>
      <c r="D23" s="15"/>
      <c r="E23" s="15"/>
      <c r="F23" s="15"/>
      <c r="G23" s="15"/>
      <c r="H23" s="15"/>
    </row>
    <row r="24" spans="1:8" x14ac:dyDescent="0.25">
      <c r="A24" s="9" t="s">
        <v>17</v>
      </c>
      <c r="B24" s="11">
        <v>5180000.0000029206</v>
      </c>
      <c r="C24" s="11"/>
      <c r="D24" s="11">
        <v>5179999.9999963343</v>
      </c>
      <c r="E24" s="11"/>
      <c r="F24" s="11">
        <v>5180000.0000168234</v>
      </c>
      <c r="G24" s="11"/>
      <c r="H24" s="11">
        <v>5180000.0046101958</v>
      </c>
    </row>
    <row r="25" spans="1:8" x14ac:dyDescent="0.25">
      <c r="A25" s="9" t="s">
        <v>18</v>
      </c>
      <c r="B25" s="11">
        <v>269288925.0093953</v>
      </c>
      <c r="C25" s="11"/>
      <c r="D25" s="11">
        <v>0</v>
      </c>
      <c r="E25" s="11"/>
      <c r="F25" s="11">
        <v>0</v>
      </c>
      <c r="G25" s="11"/>
      <c r="H25" s="11">
        <v>0</v>
      </c>
    </row>
    <row r="26" spans="1:8" x14ac:dyDescent="0.25">
      <c r="A26" s="9" t="s">
        <v>19</v>
      </c>
      <c r="B26" s="11">
        <v>250756929.26497933</v>
      </c>
      <c r="C26" s="11"/>
      <c r="D26" s="11">
        <v>254603533.39644185</v>
      </c>
      <c r="E26" s="11"/>
      <c r="F26" s="11">
        <v>266233893.20615226</v>
      </c>
      <c r="G26" s="11"/>
      <c r="H26" s="11">
        <v>282040508.03611976</v>
      </c>
    </row>
    <row r="27" spans="1:8" x14ac:dyDescent="0.25">
      <c r="A27" s="9" t="s">
        <v>20</v>
      </c>
      <c r="B27" s="11">
        <v>826976.60999999987</v>
      </c>
      <c r="C27" s="11"/>
      <c r="D27" s="11">
        <v>783347.4121278096</v>
      </c>
      <c r="E27" s="11"/>
      <c r="F27" s="11">
        <v>757079.24712780863</v>
      </c>
      <c r="G27" s="11"/>
      <c r="H27" s="11">
        <v>733969.13212780841</v>
      </c>
    </row>
    <row r="28" spans="1:8" x14ac:dyDescent="0.25">
      <c r="A28" s="9" t="s">
        <v>21</v>
      </c>
      <c r="B28" s="11">
        <v>21755262.490000203</v>
      </c>
      <c r="C28" s="11"/>
      <c r="D28" s="11">
        <v>21755262.490000203</v>
      </c>
      <c r="E28" s="11"/>
      <c r="F28" s="11">
        <v>21755262.4900002</v>
      </c>
      <c r="G28" s="11"/>
      <c r="H28" s="11">
        <v>21755262.490000203</v>
      </c>
    </row>
    <row r="29" spans="1:8" x14ac:dyDescent="0.25">
      <c r="A29" s="9" t="s">
        <v>22</v>
      </c>
      <c r="B29" s="11">
        <v>150006599.90485176</v>
      </c>
      <c r="C29" s="11"/>
      <c r="D29" s="11">
        <v>156097661.24108204</v>
      </c>
      <c r="E29" s="11"/>
      <c r="F29" s="11">
        <v>160320258.63328302</v>
      </c>
      <c r="G29" s="11"/>
      <c r="H29" s="11">
        <v>155136082.31646436</v>
      </c>
    </row>
    <row r="30" spans="1:8" x14ac:dyDescent="0.25">
      <c r="A30" s="9" t="s">
        <v>23</v>
      </c>
      <c r="B30" s="11">
        <v>8017999.7022374319</v>
      </c>
      <c r="C30" s="11"/>
      <c r="D30" s="11">
        <v>7510020.920947291</v>
      </c>
      <c r="E30" s="11"/>
      <c r="F30" s="11">
        <v>7432583.1909138439</v>
      </c>
      <c r="G30" s="11"/>
      <c r="H30" s="11">
        <v>7577183.4125448857</v>
      </c>
    </row>
    <row r="31" spans="1:8" x14ac:dyDescent="0.25">
      <c r="A31" s="9" t="s">
        <v>24</v>
      </c>
      <c r="B31" s="11">
        <v>0</v>
      </c>
      <c r="C31" s="11"/>
      <c r="D31" s="11">
        <v>0</v>
      </c>
      <c r="E31" s="11"/>
      <c r="F31" s="11">
        <v>0</v>
      </c>
      <c r="G31" s="11"/>
      <c r="H31" s="11">
        <v>0</v>
      </c>
    </row>
    <row r="32" spans="1:8" x14ac:dyDescent="0.25">
      <c r="A32" s="9" t="s">
        <v>25</v>
      </c>
      <c r="B32" s="11">
        <v>435201.70000000024</v>
      </c>
      <c r="C32" s="11"/>
      <c r="D32" s="11">
        <v>435201.70000000024</v>
      </c>
      <c r="E32" s="11"/>
      <c r="F32" s="11">
        <v>435201.70000000024</v>
      </c>
      <c r="G32" s="11"/>
      <c r="H32" s="11">
        <v>435201.70000000024</v>
      </c>
    </row>
    <row r="33" spans="1:8" x14ac:dyDescent="0.25">
      <c r="A33" s="7" t="s">
        <v>26</v>
      </c>
      <c r="B33" s="12">
        <v>706267894.68146718</v>
      </c>
      <c r="C33" s="13"/>
      <c r="D33" s="12">
        <v>446365027.1605956</v>
      </c>
      <c r="E33" s="13"/>
      <c r="F33" s="12">
        <v>462114278.46749395</v>
      </c>
      <c r="G33" s="13"/>
      <c r="H33" s="12">
        <v>472858207.09186721</v>
      </c>
    </row>
    <row r="34" spans="1:8" x14ac:dyDescent="0.25">
      <c r="B34" s="14"/>
      <c r="C34" s="14"/>
      <c r="D34" s="14"/>
      <c r="E34" s="14"/>
      <c r="F34" s="14"/>
      <c r="G34" s="14"/>
      <c r="H34" s="14"/>
    </row>
    <row r="35" spans="1:8" x14ac:dyDescent="0.25">
      <c r="A35" s="7" t="s">
        <v>27</v>
      </c>
      <c r="B35" s="15"/>
      <c r="C35" s="15"/>
      <c r="D35" s="15"/>
      <c r="E35" s="15"/>
      <c r="F35" s="15"/>
      <c r="G35" s="15"/>
      <c r="H35" s="15"/>
    </row>
    <row r="36" spans="1:8" x14ac:dyDescent="0.25">
      <c r="A36" s="9" t="s">
        <v>28</v>
      </c>
      <c r="B36" s="11">
        <v>29648161.841856677</v>
      </c>
      <c r="C36" s="11"/>
      <c r="D36" s="11">
        <v>27483608.778295286</v>
      </c>
      <c r="E36" s="11"/>
      <c r="F36" s="11">
        <v>32094610.583477557</v>
      </c>
      <c r="G36" s="11"/>
      <c r="H36" s="11">
        <v>35059586.246907622</v>
      </c>
    </row>
    <row r="37" spans="1:8" x14ac:dyDescent="0.25">
      <c r="A37" s="9" t="s">
        <v>29</v>
      </c>
      <c r="B37" s="11">
        <v>173753239.75860372</v>
      </c>
      <c r="C37" s="11"/>
      <c r="D37" s="11">
        <v>178894295.33723798</v>
      </c>
      <c r="E37" s="11"/>
      <c r="F37" s="11">
        <v>186009251.17606884</v>
      </c>
      <c r="G37" s="11"/>
      <c r="H37" s="11">
        <v>527460159.04005682</v>
      </c>
    </row>
    <row r="38" spans="1:8" x14ac:dyDescent="0.25">
      <c r="A38" s="9" t="s">
        <v>30</v>
      </c>
      <c r="B38" s="11">
        <v>507759534.23781389</v>
      </c>
      <c r="C38" s="11"/>
      <c r="D38" s="11">
        <v>491007130.07839197</v>
      </c>
      <c r="E38" s="11"/>
      <c r="F38" s="11">
        <v>661992421.23214483</v>
      </c>
      <c r="G38" s="11"/>
      <c r="H38" s="11">
        <v>708910915.34857309</v>
      </c>
    </row>
    <row r="39" spans="1:8" x14ac:dyDescent="0.25">
      <c r="A39" s="9" t="s">
        <v>31</v>
      </c>
      <c r="B39" s="11">
        <v>25833261.641321655</v>
      </c>
      <c r="C39" s="11"/>
      <c r="D39" s="11">
        <v>25593881.343787853</v>
      </c>
      <c r="E39" s="11"/>
      <c r="F39" s="11">
        <v>29078252.965850882</v>
      </c>
      <c r="G39" s="11"/>
      <c r="H39" s="11">
        <v>27818382.332233906</v>
      </c>
    </row>
    <row r="40" spans="1:8" x14ac:dyDescent="0.25">
      <c r="A40" s="7" t="s">
        <v>32</v>
      </c>
      <c r="B40" s="12">
        <v>736994197.4795959</v>
      </c>
      <c r="C40" s="13"/>
      <c r="D40" s="12">
        <v>722978915.53771317</v>
      </c>
      <c r="E40" s="13"/>
      <c r="F40" s="12">
        <v>909174535.95754206</v>
      </c>
      <c r="G40" s="13"/>
      <c r="H40" s="12">
        <v>1299249042.9677715</v>
      </c>
    </row>
    <row r="41" spans="1:8" x14ac:dyDescent="0.25">
      <c r="B41" s="14"/>
      <c r="C41" s="14"/>
      <c r="D41" s="14"/>
      <c r="E41" s="14"/>
      <c r="F41" s="14"/>
      <c r="G41" s="14"/>
      <c r="H41" s="14"/>
    </row>
    <row r="42" spans="1:8" ht="16.5" thickBot="1" x14ac:dyDescent="0.3">
      <c r="A42" s="7" t="s">
        <v>33</v>
      </c>
      <c r="B42" s="16">
        <v>8369763640.2699127</v>
      </c>
      <c r="C42" s="13"/>
      <c r="D42" s="16">
        <v>8938874841.079834</v>
      </c>
      <c r="E42" s="13"/>
      <c r="F42" s="16">
        <v>10389707555.864977</v>
      </c>
      <c r="G42" s="13"/>
      <c r="H42" s="16">
        <v>11776476014.082253</v>
      </c>
    </row>
    <row r="43" spans="1:8" ht="16.5" thickTop="1" x14ac:dyDescent="0.25"/>
    <row r="44" spans="1:8" x14ac:dyDescent="0.25">
      <c r="A44" s="7" t="s">
        <v>34</v>
      </c>
      <c r="B44" s="2">
        <v>0</v>
      </c>
      <c r="D44" s="2">
        <v>0</v>
      </c>
      <c r="F44" s="2">
        <v>0</v>
      </c>
      <c r="H44" s="2">
        <v>0</v>
      </c>
    </row>
    <row r="45" spans="1:8" x14ac:dyDescent="0.25">
      <c r="B45" s="2">
        <v>0</v>
      </c>
      <c r="D45" s="2">
        <v>0</v>
      </c>
      <c r="F45" s="2">
        <v>0</v>
      </c>
      <c r="H45" s="2">
        <v>0</v>
      </c>
    </row>
    <row r="46" spans="1:8" x14ac:dyDescent="0.25">
      <c r="A46" s="7" t="s">
        <v>35</v>
      </c>
      <c r="B46" s="10">
        <v>0</v>
      </c>
      <c r="C46" s="10"/>
      <c r="D46" s="10">
        <v>0</v>
      </c>
      <c r="E46" s="10"/>
      <c r="F46" s="10">
        <v>0</v>
      </c>
      <c r="G46" s="10"/>
      <c r="H46" s="10">
        <v>0</v>
      </c>
    </row>
    <row r="47" spans="1:8" x14ac:dyDescent="0.25">
      <c r="A47" s="9" t="s">
        <v>36</v>
      </c>
      <c r="B47" s="11">
        <v>425170424.08999997</v>
      </c>
      <c r="C47" s="11"/>
      <c r="D47" s="11">
        <v>425170424.08999997</v>
      </c>
      <c r="E47" s="11"/>
      <c r="F47" s="11">
        <v>425170424.08999997</v>
      </c>
      <c r="G47" s="11"/>
      <c r="H47" s="11">
        <v>425170424.08999997</v>
      </c>
    </row>
    <row r="48" spans="1:8" x14ac:dyDescent="0.25">
      <c r="A48" s="9" t="s">
        <v>37</v>
      </c>
      <c r="B48" s="11">
        <v>-835888.64000000001</v>
      </c>
      <c r="C48" s="11"/>
      <c r="D48" s="11">
        <v>-835888.64000000001</v>
      </c>
      <c r="E48" s="11"/>
      <c r="F48" s="11">
        <v>-835888.64000000001</v>
      </c>
      <c r="G48" s="11"/>
      <c r="H48" s="11">
        <v>-835888.64000000001</v>
      </c>
    </row>
    <row r="49" spans="1:8" x14ac:dyDescent="0.25">
      <c r="A49" s="9" t="s">
        <v>38</v>
      </c>
      <c r="B49" s="11">
        <v>1137065350.0589423</v>
      </c>
      <c r="C49" s="11"/>
      <c r="D49" s="11">
        <v>1350951929.9553335</v>
      </c>
      <c r="E49" s="11"/>
      <c r="F49" s="11">
        <v>1924265450.1059902</v>
      </c>
      <c r="G49" s="11"/>
      <c r="H49" s="11">
        <v>2343056549.464848</v>
      </c>
    </row>
    <row r="50" spans="1:8" x14ac:dyDescent="0.25">
      <c r="A50" s="9" t="s">
        <v>39</v>
      </c>
      <c r="B50" s="11">
        <v>1771713438.8217003</v>
      </c>
      <c r="C50" s="11"/>
      <c r="D50" s="11">
        <v>1858380827.5388527</v>
      </c>
      <c r="E50" s="11"/>
      <c r="F50" s="11">
        <v>1948132423.3746998</v>
      </c>
      <c r="G50" s="11"/>
      <c r="H50" s="11">
        <v>2046470401.2147005</v>
      </c>
    </row>
    <row r="51" spans="1:8" x14ac:dyDescent="0.25">
      <c r="A51" s="9" t="s">
        <v>40</v>
      </c>
      <c r="B51" s="11">
        <v>0</v>
      </c>
      <c r="C51" s="11"/>
      <c r="D51" s="11">
        <v>0</v>
      </c>
      <c r="E51" s="11"/>
      <c r="F51" s="11">
        <v>0</v>
      </c>
      <c r="G51" s="11"/>
      <c r="H51" s="11">
        <v>0</v>
      </c>
    </row>
    <row r="52" spans="1:8" x14ac:dyDescent="0.25">
      <c r="A52" s="7" t="s">
        <v>41</v>
      </c>
      <c r="B52" s="12">
        <v>3333113324.3306427</v>
      </c>
      <c r="C52" s="13"/>
      <c r="D52" s="12">
        <v>3633667292.9441862</v>
      </c>
      <c r="E52" s="13"/>
      <c r="F52" s="12">
        <v>4296732408.9306898</v>
      </c>
      <c r="G52" s="13"/>
      <c r="H52" s="12">
        <v>4813861486.1295481</v>
      </c>
    </row>
    <row r="53" spans="1:8" x14ac:dyDescent="0.25">
      <c r="B53" s="14"/>
      <c r="C53" s="14"/>
      <c r="D53" s="14"/>
      <c r="E53" s="14"/>
      <c r="F53" s="14"/>
      <c r="G53" s="14"/>
      <c r="H53" s="14"/>
    </row>
    <row r="54" spans="1:8" x14ac:dyDescent="0.25">
      <c r="A54" s="7" t="s">
        <v>42</v>
      </c>
      <c r="B54" s="17">
        <v>2985427902.2860117</v>
      </c>
      <c r="C54" s="17"/>
      <c r="D54" s="17">
        <v>2935704485.4160495</v>
      </c>
      <c r="E54" s="17"/>
      <c r="F54" s="17">
        <v>3365981068.5460868</v>
      </c>
      <c r="G54" s="17"/>
      <c r="H54" s="17">
        <v>3866257651.6761246</v>
      </c>
    </row>
    <row r="55" spans="1:8" x14ac:dyDescent="0.25">
      <c r="B55" s="14"/>
      <c r="C55" s="14"/>
      <c r="D55" s="14"/>
      <c r="E55" s="14"/>
      <c r="F55" s="14"/>
      <c r="G55" s="14"/>
      <c r="H55" s="14"/>
    </row>
    <row r="56" spans="1:8" x14ac:dyDescent="0.25">
      <c r="A56" s="7" t="s">
        <v>43</v>
      </c>
      <c r="B56" s="12">
        <v>6318541226.6166544</v>
      </c>
      <c r="C56" s="13"/>
      <c r="D56" s="12">
        <v>6569371778.3602352</v>
      </c>
      <c r="E56" s="13"/>
      <c r="F56" s="12">
        <v>7662713477.4767761</v>
      </c>
      <c r="G56" s="13"/>
      <c r="H56" s="12">
        <v>8680119137.8056717</v>
      </c>
    </row>
    <row r="57" spans="1:8" x14ac:dyDescent="0.25">
      <c r="B57" s="14"/>
      <c r="C57" s="14"/>
      <c r="D57" s="14"/>
      <c r="E57" s="14"/>
      <c r="F57" s="14"/>
      <c r="G57" s="14"/>
      <c r="H57" s="14"/>
    </row>
    <row r="58" spans="1:8" x14ac:dyDescent="0.25">
      <c r="A58" s="7" t="s">
        <v>44</v>
      </c>
      <c r="B58" s="15"/>
      <c r="C58" s="15"/>
      <c r="D58" s="15"/>
      <c r="E58" s="15"/>
      <c r="F58" s="15"/>
      <c r="G58" s="15"/>
      <c r="H58" s="15"/>
    </row>
    <row r="59" spans="1:8" x14ac:dyDescent="0.25">
      <c r="A59" s="9" t="s">
        <v>45</v>
      </c>
      <c r="B59" s="11">
        <v>0</v>
      </c>
      <c r="C59" s="11"/>
      <c r="D59" s="11">
        <v>314087854.84105313</v>
      </c>
      <c r="E59" s="11"/>
      <c r="F59" s="11">
        <v>476423414.1080178</v>
      </c>
      <c r="G59" s="11"/>
      <c r="H59" s="11">
        <v>437697969.44309598</v>
      </c>
    </row>
    <row r="60" spans="1:8" x14ac:dyDescent="0.25">
      <c r="A60" s="9" t="s">
        <v>46</v>
      </c>
      <c r="B60" s="11">
        <v>178598553.47371629</v>
      </c>
      <c r="C60" s="11"/>
      <c r="D60" s="11">
        <v>180045417.54110906</v>
      </c>
      <c r="E60" s="11"/>
      <c r="F60" s="11">
        <v>210019090.86754799</v>
      </c>
      <c r="G60" s="11"/>
      <c r="H60" s="11">
        <v>186460663.96707943</v>
      </c>
    </row>
    <row r="61" spans="1:8" x14ac:dyDescent="0.25">
      <c r="A61" s="9" t="s">
        <v>47</v>
      </c>
      <c r="B61" s="11">
        <v>47986514.686546102</v>
      </c>
      <c r="C61" s="11"/>
      <c r="D61" s="11">
        <v>47980761.429420233</v>
      </c>
      <c r="E61" s="11"/>
      <c r="F61" s="11">
        <v>48075947.90623682</v>
      </c>
      <c r="G61" s="11"/>
      <c r="H61" s="11">
        <v>48143980.667752922</v>
      </c>
    </row>
    <row r="62" spans="1:8" x14ac:dyDescent="0.25">
      <c r="A62" s="9" t="s">
        <v>48</v>
      </c>
      <c r="B62" s="11">
        <v>35991064.019999996</v>
      </c>
      <c r="C62" s="11"/>
      <c r="D62" s="11">
        <v>35991064.019999996</v>
      </c>
      <c r="E62" s="11"/>
      <c r="F62" s="11">
        <v>35991064.019999996</v>
      </c>
      <c r="G62" s="11"/>
      <c r="H62" s="11">
        <v>35991064.019999996</v>
      </c>
    </row>
    <row r="63" spans="1:8" x14ac:dyDescent="0.25">
      <c r="A63" s="9" t="s">
        <v>49</v>
      </c>
      <c r="B63" s="11">
        <v>40734109.321170911</v>
      </c>
      <c r="C63" s="11"/>
      <c r="D63" s="11">
        <v>45769817.063913152</v>
      </c>
      <c r="E63" s="11"/>
      <c r="F63" s="11">
        <v>49055632.26782918</v>
      </c>
      <c r="G63" s="11"/>
      <c r="H63" s="11">
        <v>53141753.34884128</v>
      </c>
    </row>
    <row r="64" spans="1:8" x14ac:dyDescent="0.25">
      <c r="A64" s="9" t="s">
        <v>50</v>
      </c>
      <c r="B64" s="11">
        <v>38103345.909166642</v>
      </c>
      <c r="C64" s="11"/>
      <c r="D64" s="11">
        <v>38371819.411190122</v>
      </c>
      <c r="E64" s="11"/>
      <c r="F64" s="11">
        <v>49670407.776358902</v>
      </c>
      <c r="G64" s="11"/>
      <c r="H64" s="11">
        <v>59672125.666358948</v>
      </c>
    </row>
    <row r="65" spans="1:8" x14ac:dyDescent="0.25">
      <c r="A65" s="9" t="s">
        <v>51</v>
      </c>
      <c r="B65" s="11">
        <v>38017649.376630694</v>
      </c>
      <c r="C65" s="11"/>
      <c r="D65" s="11">
        <v>36941812.431421727</v>
      </c>
      <c r="E65" s="11"/>
      <c r="F65" s="11">
        <v>35905570.40033225</v>
      </c>
      <c r="G65" s="11"/>
      <c r="H65" s="11">
        <v>35105496.07318189</v>
      </c>
    </row>
    <row r="66" spans="1:8" x14ac:dyDescent="0.25">
      <c r="A66" s="7" t="s">
        <v>52</v>
      </c>
      <c r="B66" s="12">
        <v>379431236.78723061</v>
      </c>
      <c r="C66" s="13"/>
      <c r="D66" s="12">
        <v>699188546.73810744</v>
      </c>
      <c r="E66" s="13"/>
      <c r="F66" s="12">
        <v>905141127.34632277</v>
      </c>
      <c r="G66" s="13"/>
      <c r="H66" s="12">
        <v>856213053.18631041</v>
      </c>
    </row>
    <row r="67" spans="1:8" x14ac:dyDescent="0.25">
      <c r="B67" s="14"/>
      <c r="C67" s="14"/>
      <c r="D67" s="14"/>
      <c r="E67" s="14"/>
      <c r="F67" s="14"/>
      <c r="G67" s="14"/>
      <c r="H67" s="14"/>
    </row>
    <row r="68" spans="1:8" x14ac:dyDescent="0.25">
      <c r="A68" s="7" t="s">
        <v>53</v>
      </c>
      <c r="B68" s="15"/>
      <c r="C68" s="15"/>
      <c r="D68" s="15"/>
      <c r="E68" s="15"/>
      <c r="F68" s="15"/>
      <c r="G68" s="15"/>
      <c r="H68" s="15"/>
    </row>
    <row r="69" spans="1:8" x14ac:dyDescent="0.25">
      <c r="A69" s="9" t="s">
        <v>54</v>
      </c>
      <c r="B69" s="11">
        <v>1000603305.8869894</v>
      </c>
      <c r="C69" s="11"/>
      <c r="D69" s="11">
        <v>1023188665.9892608</v>
      </c>
      <c r="E69" s="11"/>
      <c r="F69" s="11">
        <v>1057736150.5308328</v>
      </c>
      <c r="G69" s="11"/>
      <c r="H69" s="11">
        <v>1081716164.4322624</v>
      </c>
    </row>
    <row r="70" spans="1:8" x14ac:dyDescent="0.25">
      <c r="A70" s="9" t="s">
        <v>55</v>
      </c>
      <c r="B70" s="11">
        <v>28815335.072849996</v>
      </c>
      <c r="C70" s="11"/>
      <c r="D70" s="11">
        <v>27503367.116238948</v>
      </c>
      <c r="E70" s="11"/>
      <c r="F70" s="11">
        <v>128080701.83453427</v>
      </c>
      <c r="G70" s="11"/>
      <c r="H70" s="11">
        <v>437809237.6438759</v>
      </c>
    </row>
    <row r="71" spans="1:8" x14ac:dyDescent="0.25">
      <c r="A71" s="9" t="s">
        <v>56</v>
      </c>
      <c r="B71" s="11">
        <v>496391525.36598802</v>
      </c>
      <c r="C71" s="11"/>
      <c r="D71" s="11">
        <v>470264190.2126509</v>
      </c>
      <c r="E71" s="11"/>
      <c r="F71" s="11">
        <v>482522277.52002597</v>
      </c>
      <c r="G71" s="11"/>
      <c r="H71" s="11">
        <v>562386719.03451073</v>
      </c>
    </row>
    <row r="72" spans="1:8" x14ac:dyDescent="0.25">
      <c r="A72" s="9" t="s">
        <v>57</v>
      </c>
      <c r="B72" s="11">
        <v>8317556.1100000013</v>
      </c>
      <c r="C72" s="11"/>
      <c r="D72" s="11">
        <v>8317556.1100000013</v>
      </c>
      <c r="E72" s="11"/>
      <c r="F72" s="11">
        <v>8317556.1100000013</v>
      </c>
      <c r="G72" s="11"/>
      <c r="H72" s="11">
        <v>8317556.1100000013</v>
      </c>
    </row>
    <row r="73" spans="1:8" x14ac:dyDescent="0.25">
      <c r="A73" s="9" t="s">
        <v>58</v>
      </c>
      <c r="B73" s="11">
        <v>77247296.159999967</v>
      </c>
      <c r="C73" s="11"/>
      <c r="D73" s="11">
        <v>80118670.089999944</v>
      </c>
      <c r="E73" s="11"/>
      <c r="F73" s="11">
        <v>83056239.599999964</v>
      </c>
      <c r="G73" s="11"/>
      <c r="H73" s="11">
        <v>86063095.049999952</v>
      </c>
    </row>
    <row r="74" spans="1:8" x14ac:dyDescent="0.25">
      <c r="A74" s="9" t="s">
        <v>59</v>
      </c>
      <c r="B74" s="11">
        <v>2843598.6999999988</v>
      </c>
      <c r="C74" s="11"/>
      <c r="D74" s="11">
        <v>2843598.6999999988</v>
      </c>
      <c r="E74" s="11"/>
      <c r="F74" s="11">
        <v>2843598.6999999988</v>
      </c>
      <c r="G74" s="11"/>
      <c r="H74" s="11">
        <v>2843598.6999999988</v>
      </c>
    </row>
    <row r="75" spans="1:8" x14ac:dyDescent="0.25">
      <c r="A75" s="9" t="s">
        <v>60</v>
      </c>
      <c r="B75" s="11">
        <v>9952251.1099999994</v>
      </c>
      <c r="C75" s="11"/>
      <c r="D75" s="11">
        <v>7258006.2400000105</v>
      </c>
      <c r="E75" s="11"/>
      <c r="F75" s="11">
        <v>5307871.8200000068</v>
      </c>
      <c r="G75" s="11"/>
      <c r="H75" s="11">
        <v>3894016.250000007</v>
      </c>
    </row>
    <row r="76" spans="1:8" x14ac:dyDescent="0.25">
      <c r="A76" s="9" t="s">
        <v>61</v>
      </c>
      <c r="B76" s="11">
        <v>47620308.461976141</v>
      </c>
      <c r="C76" s="11"/>
      <c r="D76" s="11">
        <v>50820461.525117576</v>
      </c>
      <c r="E76" s="11"/>
      <c r="F76" s="11">
        <v>53988554.928259015</v>
      </c>
      <c r="G76" s="11"/>
      <c r="H76" s="11">
        <v>57113435.871400461</v>
      </c>
    </row>
    <row r="77" spans="1:8" x14ac:dyDescent="0.25">
      <c r="A77" s="9" t="s">
        <v>62</v>
      </c>
      <c r="B77" s="11">
        <v>1.862645149230957E-5</v>
      </c>
      <c r="C77" s="11"/>
      <c r="D77" s="11">
        <v>0</v>
      </c>
      <c r="E77" s="11"/>
      <c r="F77" s="11">
        <v>1.9557774066925049E-5</v>
      </c>
      <c r="G77" s="11"/>
      <c r="H77" s="11">
        <v>9.3132257461547852E-6</v>
      </c>
    </row>
    <row r="78" spans="1:8" x14ac:dyDescent="0.25">
      <c r="A78" s="7" t="s">
        <v>63</v>
      </c>
      <c r="B78" s="12">
        <v>1671791176.8678217</v>
      </c>
      <c r="C78" s="13"/>
      <c r="D78" s="12">
        <v>1670314515.983268</v>
      </c>
      <c r="E78" s="13"/>
      <c r="F78" s="12">
        <v>1821852951.0436711</v>
      </c>
      <c r="G78" s="13"/>
      <c r="H78" s="12">
        <v>2240143823.0920587</v>
      </c>
    </row>
    <row r="79" spans="1:8" x14ac:dyDescent="0.25">
      <c r="B79" s="14"/>
      <c r="C79" s="14"/>
      <c r="D79" s="14"/>
      <c r="E79" s="14"/>
      <c r="F79" s="14"/>
      <c r="G79" s="14"/>
      <c r="H79" s="14"/>
    </row>
    <row r="80" spans="1:8" ht="16.5" thickBot="1" x14ac:dyDescent="0.3">
      <c r="A80" s="7" t="s">
        <v>64</v>
      </c>
      <c r="B80" s="16">
        <v>8369763640.2717066</v>
      </c>
      <c r="C80" s="13"/>
      <c r="D80" s="16">
        <v>8938874841.0816116</v>
      </c>
      <c r="E80" s="13"/>
      <c r="F80" s="16">
        <v>10389707555.86677</v>
      </c>
      <c r="G80" s="13"/>
      <c r="H80" s="16">
        <v>11776476014.084042</v>
      </c>
    </row>
    <row r="81" spans="1:8" ht="16.5" thickTop="1" x14ac:dyDescent="0.25">
      <c r="A81" s="7"/>
      <c r="B81" s="13"/>
      <c r="C81" s="13"/>
      <c r="D81" s="13"/>
      <c r="E81" s="13"/>
      <c r="F81" s="13"/>
      <c r="G81" s="13"/>
      <c r="H81" s="13"/>
    </row>
    <row r="82" spans="1:8" x14ac:dyDescent="0.25">
      <c r="B82" s="18">
        <v>1.7938613891601563E-3</v>
      </c>
      <c r="C82" s="19"/>
      <c r="D82" s="18">
        <v>1.77764892578125E-3</v>
      </c>
      <c r="E82" s="19"/>
      <c r="F82" s="18">
        <v>1.79290771484375E-3</v>
      </c>
      <c r="G82" s="19"/>
      <c r="H82" s="18">
        <v>1.789093017578125E-3</v>
      </c>
    </row>
    <row r="83" spans="1:8" x14ac:dyDescent="0.25">
      <c r="B83" s="2">
        <v>1.7955303192138672E-3</v>
      </c>
      <c r="D83" s="2">
        <v>1.7790794372558594E-3</v>
      </c>
      <c r="F83" s="2">
        <v>1.7943382263183594E-3</v>
      </c>
      <c r="H83" s="2">
        <v>1.7912387847900391E-3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  <headerFooter>
    <oddFooter>&amp;L_x000D_&amp;1#&amp;"Calibri"&amp;14&amp;K000000 Business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013</Data_x0020_Request_x0020_Question_x0020_No_x002e_>
    <Year xmlns="54fcda00-7b58-44a7-b108-8bd10a8a08ba">2025</Year>
    <Document_x0020_Type xmlns="54fcda00-7b58-44a7-b108-8bd10a8a08ba">Data Requests</Document_x0020_Type>
    <Witness_x0020_Testimony xmlns="54fcda00-7b58-44a7-b108-8bd10a8a08ba" xsi:nil="true"/>
    <Intervemprs xmlns="54fcda00-7b58-44a7-b108-8bd10a8a08ba">U.S. Dept. of Defense/Federal Executive Agencies - DOD/FEA</Intervemprs>
    <Filed_x0020_Documents xmlns="54fcda00-7b58-44a7-b108-8bd10a8a08ba" xsi:nil="true"/>
    <Department xmlns="54fcda00-7b58-44a7-b108-8bd10a8a08ba" xsi:nil="true"/>
  </documentManagement>
</p:properties>
</file>

<file path=customXml/item2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5DA720-6C2C-46A3-A286-E458FBDD70B9}">
  <ds:schemaRefs>
    <ds:schemaRef ds:uri="http://schemas.microsoft.com/office/2006/metadata/properties"/>
    <ds:schemaRef ds:uri="http://schemas.microsoft.com/office/infopath/2007/PartnerControls"/>
    <ds:schemaRef ds:uri="54fcda00-7b58-44a7-b108-8bd10a8a08b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48060FE-AEEF-42F7-B4C2-64A59DF3E3E8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912FA528-652D-49B1-9130-0A95C106A89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20D111-DA5E-4AB9-ADBE-2DB28F3E0838}">
  <ds:schemaRefs/>
</ds:datastoreItem>
</file>

<file path=customXml/itemProps5.xml><?xml version="1.0" encoding="utf-8"?>
<ds:datastoreItem xmlns:ds="http://schemas.openxmlformats.org/officeDocument/2006/customXml" ds:itemID="{15168AB9-793E-4C08-94BD-0865E63C54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 Structure Summary</vt:lpstr>
      <vt:lpstr>16(7)(h)(2)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2025-07-09T13:48:18Z</dcterms:created>
  <dcterms:modified xsi:type="dcterms:W3CDTF">2025-07-15T22:14:15Z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e0c8e74a-db15-49f1-980d-3d74f2e3ff07_Enabled">
    <vt:lpwstr>true</vt:lpwstr>
  </property>
  <property fmtid="{D5CDD505-2E9C-101B-9397-08002B2CF9AE}" pid="5" name="MSIP_Label_e0c8e74a-db15-49f1-980d-3d74f2e3ff07_SetDate">
    <vt:lpwstr>2025-07-09T14:56:19Z</vt:lpwstr>
  </property>
  <property fmtid="{D5CDD505-2E9C-101B-9397-08002B2CF9AE}" pid="6" name="MSIP_Label_e0c8e74a-db15-49f1-980d-3d74f2e3ff07_Method">
    <vt:lpwstr>Privileged</vt:lpwstr>
  </property>
  <property fmtid="{D5CDD505-2E9C-101B-9397-08002B2CF9AE}" pid="7" name="MSIP_Label_e0c8e74a-db15-49f1-980d-3d74f2e3ff07_Name">
    <vt:lpwstr>376d9127-3fad-41bb7-827b-657efc89d923</vt:lpwstr>
  </property>
  <property fmtid="{D5CDD505-2E9C-101B-9397-08002B2CF9AE}" pid="8" name="MSIP_Label_e0c8e74a-db15-49f1-980d-3d74f2e3ff07_SiteId">
    <vt:lpwstr>25b79aa0-07c6-4d65-9c80-df92aacdc157</vt:lpwstr>
  </property>
  <property fmtid="{D5CDD505-2E9C-101B-9397-08002B2CF9AE}" pid="9" name="MSIP_Label_e0c8e74a-db15-49f1-980d-3d74f2e3ff07_ActionId">
    <vt:lpwstr>5075656c-43e5-4a7b-b7bf-03d951a058be</vt:lpwstr>
  </property>
  <property fmtid="{D5CDD505-2E9C-101B-9397-08002B2CF9AE}" pid="10" name="MSIP_Label_e0c8e74a-db15-49f1-980d-3d74f2e3ff07_ContentBits">
    <vt:lpwstr>2</vt:lpwstr>
  </property>
  <property fmtid="{D5CDD505-2E9C-101B-9397-08002B2CF9AE}" pid="11" name="MSIP_Label_e0c8e74a-db15-49f1-980d-3d74f2e3ff07_Tag">
    <vt:lpwstr>10, 0, 1, 1</vt:lpwstr>
  </property>
  <property fmtid="{D5CDD505-2E9C-101B-9397-08002B2CF9AE}" pid="12" name="ContentTypeId">
    <vt:lpwstr>0x0101002D0103853DF7894DB347713A7250CD66</vt:lpwstr>
  </property>
</Properties>
</file>