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plcorp-my.sharepoint.com/personal/dmccombs_pplweb_com/Documents/Documents/KY Rate Case/"/>
    </mc:Choice>
  </mc:AlternateContent>
  <xr:revisionPtr revIDLastSave="52" documentId="8_{68B21977-EBA2-4043-B398-546760D76582}" xr6:coauthVersionLast="47" xr6:coauthVersionMax="47" xr10:uidLastSave="{C9F06D78-FF80-4A7E-9F78-778699C8255E}"/>
  <bookViews>
    <workbookView xWindow="-120" yWindow="-120" windowWidth="29040" windowHeight="17640" xr2:uid="{A7502A9D-C33A-41DA-9863-9AADF90FEAC9}"/>
  </bookViews>
  <sheets>
    <sheet name="KU 2026 Reg A + L" sheetId="1" r:id="rId1"/>
    <sheet name="LG&amp;E 2026 Reg A + 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L34" i="2" s="1"/>
  <c r="O34" i="2" s="1"/>
  <c r="R34" i="2" s="1"/>
  <c r="U34" i="2" s="1"/>
  <c r="X34" i="2" s="1"/>
  <c r="AA34" i="2" s="1"/>
  <c r="AD34" i="2" s="1"/>
  <c r="AG34" i="2" s="1"/>
  <c r="AJ34" i="2" s="1"/>
  <c r="AM34" i="2" s="1"/>
  <c r="AP34" i="2" s="1"/>
  <c r="AQ34" i="2" s="1"/>
  <c r="I33" i="2"/>
  <c r="L33" i="2" s="1"/>
  <c r="O33" i="2" s="1"/>
  <c r="R33" i="2" s="1"/>
  <c r="U33" i="2" s="1"/>
  <c r="X33" i="2" s="1"/>
  <c r="AA33" i="2" s="1"/>
  <c r="AD33" i="2" s="1"/>
  <c r="AG33" i="2" s="1"/>
  <c r="AJ33" i="2" s="1"/>
  <c r="AM33" i="2" s="1"/>
  <c r="AP33" i="2" s="1"/>
  <c r="AQ33" i="2" s="1"/>
  <c r="L32" i="2"/>
  <c r="O32" i="2" s="1"/>
  <c r="R32" i="2" s="1"/>
  <c r="U32" i="2" s="1"/>
  <c r="X32" i="2" s="1"/>
  <c r="AA32" i="2" s="1"/>
  <c r="AD32" i="2" s="1"/>
  <c r="AG32" i="2" s="1"/>
  <c r="AJ32" i="2" s="1"/>
  <c r="AM32" i="2" s="1"/>
  <c r="AP32" i="2" s="1"/>
  <c r="AQ32" i="2" s="1"/>
  <c r="I32" i="2"/>
  <c r="L31" i="2"/>
  <c r="O31" i="2" s="1"/>
  <c r="R31" i="2" s="1"/>
  <c r="U31" i="2" s="1"/>
  <c r="X31" i="2" s="1"/>
  <c r="AA31" i="2" s="1"/>
  <c r="AD31" i="2" s="1"/>
  <c r="AG31" i="2" s="1"/>
  <c r="AJ31" i="2" s="1"/>
  <c r="AM31" i="2" s="1"/>
  <c r="AP31" i="2" s="1"/>
  <c r="AQ31" i="2" s="1"/>
  <c r="I31" i="2"/>
  <c r="I30" i="2"/>
  <c r="L30" i="2" s="1"/>
  <c r="O30" i="2" s="1"/>
  <c r="R30" i="2" s="1"/>
  <c r="U30" i="2" s="1"/>
  <c r="X30" i="2" s="1"/>
  <c r="AA30" i="2" s="1"/>
  <c r="AD30" i="2" s="1"/>
  <c r="AG30" i="2" s="1"/>
  <c r="AJ30" i="2" s="1"/>
  <c r="AM30" i="2" s="1"/>
  <c r="AP30" i="2" s="1"/>
  <c r="AQ30" i="2" s="1"/>
  <c r="I29" i="2"/>
  <c r="L29" i="2" s="1"/>
  <c r="O29" i="2" s="1"/>
  <c r="R29" i="2" s="1"/>
  <c r="U29" i="2" s="1"/>
  <c r="X29" i="2" s="1"/>
  <c r="AA29" i="2" s="1"/>
  <c r="AD29" i="2" s="1"/>
  <c r="AG29" i="2" s="1"/>
  <c r="AJ29" i="2" s="1"/>
  <c r="AM29" i="2" s="1"/>
  <c r="AP29" i="2" s="1"/>
  <c r="AQ29" i="2" s="1"/>
  <c r="L28" i="2"/>
  <c r="O28" i="2" s="1"/>
  <c r="R28" i="2" s="1"/>
  <c r="U28" i="2" s="1"/>
  <c r="X28" i="2" s="1"/>
  <c r="AA28" i="2" s="1"/>
  <c r="AD28" i="2" s="1"/>
  <c r="AG28" i="2" s="1"/>
  <c r="AJ28" i="2" s="1"/>
  <c r="AM28" i="2" s="1"/>
  <c r="AP28" i="2" s="1"/>
  <c r="AQ28" i="2" s="1"/>
  <c r="I28" i="2"/>
  <c r="L27" i="2"/>
  <c r="O27" i="2" s="1"/>
  <c r="R27" i="2" s="1"/>
  <c r="U27" i="2" s="1"/>
  <c r="X27" i="2" s="1"/>
  <c r="AA27" i="2" s="1"/>
  <c r="AD27" i="2" s="1"/>
  <c r="AG27" i="2" s="1"/>
  <c r="AJ27" i="2" s="1"/>
  <c r="AM27" i="2" s="1"/>
  <c r="AP27" i="2" s="1"/>
  <c r="AQ27" i="2" s="1"/>
  <c r="I27" i="2"/>
  <c r="I26" i="2"/>
  <c r="L26" i="2" s="1"/>
  <c r="O26" i="2" s="1"/>
  <c r="R26" i="2" s="1"/>
  <c r="U26" i="2" s="1"/>
  <c r="X26" i="2" s="1"/>
  <c r="AA26" i="2" s="1"/>
  <c r="AD26" i="2" s="1"/>
  <c r="AG26" i="2" s="1"/>
  <c r="AJ26" i="2" s="1"/>
  <c r="AM26" i="2" s="1"/>
  <c r="AP26" i="2" s="1"/>
  <c r="AQ26" i="2" s="1"/>
  <c r="I25" i="2"/>
  <c r="L25" i="2" s="1"/>
  <c r="O25" i="2" s="1"/>
  <c r="R25" i="2" s="1"/>
  <c r="U25" i="2" s="1"/>
  <c r="X25" i="2" s="1"/>
  <c r="AA25" i="2" s="1"/>
  <c r="AD25" i="2" s="1"/>
  <c r="AG25" i="2" s="1"/>
  <c r="AJ25" i="2" s="1"/>
  <c r="AM25" i="2" s="1"/>
  <c r="AP25" i="2" s="1"/>
  <c r="AQ25" i="2" s="1"/>
  <c r="L24" i="2"/>
  <c r="O24" i="2" s="1"/>
  <c r="R24" i="2" s="1"/>
  <c r="U24" i="2" s="1"/>
  <c r="X24" i="2" s="1"/>
  <c r="AA24" i="2" s="1"/>
  <c r="AD24" i="2" s="1"/>
  <c r="AG24" i="2" s="1"/>
  <c r="AJ24" i="2" s="1"/>
  <c r="AM24" i="2" s="1"/>
  <c r="AP24" i="2" s="1"/>
  <c r="AQ24" i="2" s="1"/>
  <c r="I24" i="2"/>
  <c r="L23" i="2"/>
  <c r="O23" i="2" s="1"/>
  <c r="R23" i="2" s="1"/>
  <c r="U23" i="2" s="1"/>
  <c r="X23" i="2" s="1"/>
  <c r="AA23" i="2" s="1"/>
  <c r="AD23" i="2" s="1"/>
  <c r="AG23" i="2" s="1"/>
  <c r="AJ23" i="2" s="1"/>
  <c r="AM23" i="2" s="1"/>
  <c r="AP23" i="2" s="1"/>
  <c r="AQ23" i="2" s="1"/>
  <c r="I23" i="2"/>
  <c r="I22" i="2"/>
  <c r="L22" i="2" s="1"/>
  <c r="O22" i="2" s="1"/>
  <c r="R22" i="2" s="1"/>
  <c r="U22" i="2" s="1"/>
  <c r="X22" i="2" s="1"/>
  <c r="AA22" i="2" s="1"/>
  <c r="AD22" i="2" s="1"/>
  <c r="AG22" i="2" s="1"/>
  <c r="AJ22" i="2" s="1"/>
  <c r="AM22" i="2" s="1"/>
  <c r="AP22" i="2" s="1"/>
  <c r="AQ22" i="2" s="1"/>
  <c r="I21" i="2"/>
  <c r="L21" i="2" s="1"/>
  <c r="O21" i="2" s="1"/>
  <c r="R21" i="2" s="1"/>
  <c r="U21" i="2" s="1"/>
  <c r="X21" i="2" s="1"/>
  <c r="AA21" i="2" s="1"/>
  <c r="AD21" i="2" s="1"/>
  <c r="AG21" i="2" s="1"/>
  <c r="AJ21" i="2" s="1"/>
  <c r="AM21" i="2" s="1"/>
  <c r="AP21" i="2" s="1"/>
  <c r="AQ21" i="2" s="1"/>
  <c r="L20" i="2"/>
  <c r="O20" i="2" s="1"/>
  <c r="R20" i="2" s="1"/>
  <c r="U20" i="2" s="1"/>
  <c r="X20" i="2" s="1"/>
  <c r="AA20" i="2" s="1"/>
  <c r="AD20" i="2" s="1"/>
  <c r="AG20" i="2" s="1"/>
  <c r="AJ20" i="2" s="1"/>
  <c r="AM20" i="2" s="1"/>
  <c r="AP20" i="2" s="1"/>
  <c r="AQ20" i="2" s="1"/>
  <c r="I20" i="2"/>
  <c r="L19" i="2"/>
  <c r="O19" i="2" s="1"/>
  <c r="R19" i="2" s="1"/>
  <c r="U19" i="2" s="1"/>
  <c r="X19" i="2" s="1"/>
  <c r="AA19" i="2" s="1"/>
  <c r="AD19" i="2" s="1"/>
  <c r="AG19" i="2" s="1"/>
  <c r="AJ19" i="2" s="1"/>
  <c r="AM19" i="2" s="1"/>
  <c r="AP19" i="2" s="1"/>
  <c r="AQ19" i="2" s="1"/>
  <c r="I19" i="2"/>
  <c r="I18" i="2"/>
  <c r="L18" i="2" s="1"/>
  <c r="O18" i="2" s="1"/>
  <c r="R18" i="2" s="1"/>
  <c r="U18" i="2" s="1"/>
  <c r="X18" i="2" s="1"/>
  <c r="AA18" i="2" s="1"/>
  <c r="AD18" i="2" s="1"/>
  <c r="AG18" i="2" s="1"/>
  <c r="AJ18" i="2" s="1"/>
  <c r="AM18" i="2" s="1"/>
  <c r="AP18" i="2" s="1"/>
  <c r="AQ18" i="2" s="1"/>
  <c r="I17" i="2"/>
  <c r="L17" i="2" s="1"/>
  <c r="O17" i="2" s="1"/>
  <c r="R17" i="2" s="1"/>
  <c r="U17" i="2" s="1"/>
  <c r="X17" i="2" s="1"/>
  <c r="AA17" i="2" s="1"/>
  <c r="AD17" i="2" s="1"/>
  <c r="AG17" i="2" s="1"/>
  <c r="AJ17" i="2" s="1"/>
  <c r="AM17" i="2" s="1"/>
  <c r="AP17" i="2" s="1"/>
  <c r="AQ17" i="2" s="1"/>
  <c r="L16" i="2"/>
  <c r="O16" i="2" s="1"/>
  <c r="R16" i="2" s="1"/>
  <c r="U16" i="2" s="1"/>
  <c r="X16" i="2" s="1"/>
  <c r="AA16" i="2" s="1"/>
  <c r="AD16" i="2" s="1"/>
  <c r="AG16" i="2" s="1"/>
  <c r="AJ16" i="2" s="1"/>
  <c r="AM16" i="2" s="1"/>
  <c r="AP16" i="2" s="1"/>
  <c r="AQ16" i="2" s="1"/>
  <c r="I16" i="2"/>
  <c r="L15" i="2"/>
  <c r="O15" i="2" s="1"/>
  <c r="R15" i="2" s="1"/>
  <c r="U15" i="2" s="1"/>
  <c r="X15" i="2" s="1"/>
  <c r="AA15" i="2" s="1"/>
  <c r="AD15" i="2" s="1"/>
  <c r="AG15" i="2" s="1"/>
  <c r="AJ15" i="2" s="1"/>
  <c r="AM15" i="2" s="1"/>
  <c r="AP15" i="2" s="1"/>
  <c r="AQ15" i="2" s="1"/>
  <c r="I15" i="2"/>
  <c r="I14" i="2"/>
  <c r="L14" i="2" s="1"/>
  <c r="O14" i="2" s="1"/>
  <c r="R14" i="2" s="1"/>
  <c r="U14" i="2" s="1"/>
  <c r="X14" i="2" s="1"/>
  <c r="AA14" i="2" s="1"/>
  <c r="AD14" i="2" s="1"/>
  <c r="AG14" i="2" s="1"/>
  <c r="AJ14" i="2" s="1"/>
  <c r="AM14" i="2" s="1"/>
  <c r="AP14" i="2" s="1"/>
  <c r="AQ14" i="2" s="1"/>
  <c r="I13" i="2"/>
  <c r="L13" i="2" s="1"/>
  <c r="O13" i="2" s="1"/>
  <c r="R13" i="2" s="1"/>
  <c r="U13" i="2" s="1"/>
  <c r="X13" i="2" s="1"/>
  <c r="AA13" i="2" s="1"/>
  <c r="AD13" i="2" s="1"/>
  <c r="AG13" i="2" s="1"/>
  <c r="AJ13" i="2" s="1"/>
  <c r="AM13" i="2" s="1"/>
  <c r="AP13" i="2" s="1"/>
  <c r="AQ13" i="2" s="1"/>
  <c r="L12" i="2"/>
  <c r="O12" i="2" s="1"/>
  <c r="R12" i="2" s="1"/>
  <c r="U12" i="2" s="1"/>
  <c r="X12" i="2" s="1"/>
  <c r="AA12" i="2" s="1"/>
  <c r="AD12" i="2" s="1"/>
  <c r="AG12" i="2" s="1"/>
  <c r="AJ12" i="2" s="1"/>
  <c r="AM12" i="2" s="1"/>
  <c r="AP12" i="2" s="1"/>
  <c r="AQ12" i="2" s="1"/>
  <c r="I12" i="2"/>
  <c r="L11" i="2"/>
  <c r="O11" i="2" s="1"/>
  <c r="R11" i="2" s="1"/>
  <c r="U11" i="2" s="1"/>
  <c r="X11" i="2" s="1"/>
  <c r="AA11" i="2" s="1"/>
  <c r="AD11" i="2" s="1"/>
  <c r="AG11" i="2" s="1"/>
  <c r="AJ11" i="2" s="1"/>
  <c r="AM11" i="2" s="1"/>
  <c r="AP11" i="2" s="1"/>
  <c r="AQ11" i="2" s="1"/>
  <c r="I11" i="2"/>
  <c r="I10" i="2"/>
  <c r="L10" i="2" s="1"/>
  <c r="O10" i="2" s="1"/>
  <c r="R10" i="2" s="1"/>
  <c r="U10" i="2" s="1"/>
  <c r="X10" i="2" s="1"/>
  <c r="AA10" i="2" s="1"/>
  <c r="AD10" i="2" s="1"/>
  <c r="AG10" i="2" s="1"/>
  <c r="AJ10" i="2" s="1"/>
  <c r="AM10" i="2" s="1"/>
  <c r="AP10" i="2" s="1"/>
  <c r="AQ10" i="2" s="1"/>
  <c r="I9" i="2"/>
  <c r="L9" i="2" s="1"/>
  <c r="O9" i="2" s="1"/>
  <c r="R9" i="2" s="1"/>
  <c r="U9" i="2" s="1"/>
  <c r="X9" i="2" s="1"/>
  <c r="AA9" i="2" s="1"/>
  <c r="AD9" i="2" s="1"/>
  <c r="AG9" i="2" s="1"/>
  <c r="AJ9" i="2" s="1"/>
  <c r="AM9" i="2" s="1"/>
  <c r="AP9" i="2" s="1"/>
  <c r="AQ9" i="2" s="1"/>
  <c r="L8" i="2"/>
  <c r="O8" i="2" s="1"/>
  <c r="R8" i="2" s="1"/>
  <c r="U8" i="2" s="1"/>
  <c r="X8" i="2" s="1"/>
  <c r="AA8" i="2" s="1"/>
  <c r="AD8" i="2" s="1"/>
  <c r="AG8" i="2" s="1"/>
  <c r="AJ8" i="2" s="1"/>
  <c r="AM8" i="2" s="1"/>
  <c r="AP8" i="2" s="1"/>
  <c r="AQ8" i="2" s="1"/>
  <c r="I8" i="2"/>
  <c r="L7" i="2"/>
  <c r="O7" i="2" s="1"/>
  <c r="R7" i="2" s="1"/>
  <c r="U7" i="2" s="1"/>
  <c r="X7" i="2" s="1"/>
  <c r="AA7" i="2" s="1"/>
  <c r="AD7" i="2" s="1"/>
  <c r="AG7" i="2" s="1"/>
  <c r="AJ7" i="2" s="1"/>
  <c r="AM7" i="2" s="1"/>
  <c r="AP7" i="2" s="1"/>
  <c r="AQ7" i="2" s="1"/>
  <c r="I7" i="2"/>
  <c r="I6" i="2"/>
  <c r="L6" i="2" s="1"/>
  <c r="O6" i="2" s="1"/>
  <c r="R6" i="2" s="1"/>
  <c r="U6" i="2" s="1"/>
  <c r="X6" i="2" s="1"/>
  <c r="AA6" i="2" s="1"/>
  <c r="AD6" i="2" s="1"/>
  <c r="AG6" i="2" s="1"/>
  <c r="AJ6" i="2" s="1"/>
  <c r="AM6" i="2" s="1"/>
  <c r="AP6" i="2" s="1"/>
  <c r="AQ6" i="2" s="1"/>
  <c r="I5" i="2"/>
  <c r="L5" i="2" s="1"/>
  <c r="O5" i="2" s="1"/>
  <c r="R5" i="2" s="1"/>
  <c r="U5" i="2" s="1"/>
  <c r="X5" i="2" s="1"/>
  <c r="AA5" i="2" s="1"/>
  <c r="AD5" i="2" s="1"/>
  <c r="AG5" i="2" s="1"/>
  <c r="AJ5" i="2" s="1"/>
  <c r="AM5" i="2" s="1"/>
  <c r="AP5" i="2" s="1"/>
  <c r="AQ5" i="2" s="1"/>
  <c r="I4" i="2"/>
  <c r="L4" i="2" s="1"/>
  <c r="O4" i="2" s="1"/>
  <c r="R4" i="2" s="1"/>
  <c r="U4" i="2" s="1"/>
  <c r="X4" i="2" s="1"/>
  <c r="AA4" i="2" s="1"/>
  <c r="AD4" i="2" s="1"/>
  <c r="AG4" i="2" s="1"/>
  <c r="AJ4" i="2" s="1"/>
  <c r="AM4" i="2" s="1"/>
  <c r="AP4" i="2" s="1"/>
  <c r="AQ30" i="1"/>
  <c r="AN30" i="1"/>
  <c r="AK30" i="1"/>
  <c r="AH30" i="1"/>
  <c r="AE30" i="1"/>
  <c r="AB30" i="1"/>
  <c r="Y30" i="1"/>
  <c r="V30" i="1"/>
  <c r="S30" i="1"/>
  <c r="P30" i="1"/>
  <c r="M30" i="1"/>
  <c r="J30" i="1"/>
  <c r="G30" i="1"/>
  <c r="AQ29" i="1"/>
  <c r="AN29" i="1"/>
  <c r="AK29" i="1"/>
  <c r="AH29" i="1"/>
  <c r="AE29" i="1"/>
  <c r="AB29" i="1"/>
  <c r="Y29" i="1"/>
  <c r="V29" i="1"/>
  <c r="S29" i="1"/>
  <c r="P29" i="1"/>
  <c r="M29" i="1"/>
  <c r="J29" i="1"/>
  <c r="G29" i="1"/>
  <c r="AQ28" i="1"/>
  <c r="AN28" i="1"/>
  <c r="AK28" i="1"/>
  <c r="AH28" i="1"/>
  <c r="AE28" i="1"/>
  <c r="AB28" i="1"/>
  <c r="Y28" i="1"/>
  <c r="V28" i="1"/>
  <c r="S28" i="1"/>
  <c r="P28" i="1"/>
  <c r="M28" i="1"/>
  <c r="J28" i="1"/>
  <c r="G28" i="1"/>
  <c r="AQ27" i="1"/>
  <c r="AN27" i="1"/>
  <c r="AK27" i="1"/>
  <c r="AH27" i="1"/>
  <c r="AE27" i="1"/>
  <c r="AB27" i="1"/>
  <c r="Y27" i="1"/>
  <c r="V27" i="1"/>
  <c r="S27" i="1"/>
  <c r="P27" i="1"/>
  <c r="M27" i="1"/>
  <c r="J27" i="1"/>
  <c r="G27" i="1"/>
  <c r="I26" i="1"/>
  <c r="L26" i="1" s="1"/>
  <c r="O26" i="1" s="1"/>
  <c r="R26" i="1" s="1"/>
  <c r="U26" i="1" s="1"/>
  <c r="X26" i="1" s="1"/>
  <c r="AA26" i="1" s="1"/>
  <c r="AD26" i="1" s="1"/>
  <c r="AG26" i="1" s="1"/>
  <c r="AJ26" i="1" s="1"/>
  <c r="AM26" i="1" s="1"/>
  <c r="AP26" i="1" s="1"/>
  <c r="AQ26" i="1" s="1"/>
  <c r="I25" i="1"/>
  <c r="L25" i="1" s="1"/>
  <c r="O25" i="1" s="1"/>
  <c r="R25" i="1" s="1"/>
  <c r="U25" i="1" s="1"/>
  <c r="X25" i="1" s="1"/>
  <c r="AA25" i="1" s="1"/>
  <c r="AD25" i="1" s="1"/>
  <c r="AG25" i="1" s="1"/>
  <c r="AJ25" i="1" s="1"/>
  <c r="AM25" i="1" s="1"/>
  <c r="AP25" i="1" s="1"/>
  <c r="AQ25" i="1" s="1"/>
  <c r="I24" i="1"/>
  <c r="L24" i="1" s="1"/>
  <c r="O24" i="1" s="1"/>
  <c r="R24" i="1" s="1"/>
  <c r="U24" i="1" s="1"/>
  <c r="X24" i="1" s="1"/>
  <c r="AA24" i="1" s="1"/>
  <c r="AD24" i="1" s="1"/>
  <c r="AG24" i="1" s="1"/>
  <c r="AJ24" i="1" s="1"/>
  <c r="AM24" i="1" s="1"/>
  <c r="AP24" i="1" s="1"/>
  <c r="AQ24" i="1" s="1"/>
  <c r="AQ23" i="1"/>
  <c r="AN23" i="1"/>
  <c r="AK23" i="1"/>
  <c r="AH23" i="1"/>
  <c r="AE23" i="1"/>
  <c r="AB23" i="1"/>
  <c r="Y23" i="1"/>
  <c r="V23" i="1"/>
  <c r="S23" i="1"/>
  <c r="P23" i="1"/>
  <c r="M23" i="1"/>
  <c r="J23" i="1"/>
  <c r="G23" i="1"/>
  <c r="AQ22" i="1"/>
  <c r="AN22" i="1"/>
  <c r="AK22" i="1"/>
  <c r="AH22" i="1"/>
  <c r="AE22" i="1"/>
  <c r="AB22" i="1"/>
  <c r="Y22" i="1"/>
  <c r="V22" i="1"/>
  <c r="S22" i="1"/>
  <c r="P22" i="1"/>
  <c r="M22" i="1"/>
  <c r="J22" i="1"/>
  <c r="G22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AQ20" i="1"/>
  <c r="AN20" i="1"/>
  <c r="AK20" i="1"/>
  <c r="AH20" i="1"/>
  <c r="AE20" i="1"/>
  <c r="AB20" i="1"/>
  <c r="Y20" i="1"/>
  <c r="V20" i="1"/>
  <c r="S20" i="1"/>
  <c r="P20" i="1"/>
  <c r="M20" i="1"/>
  <c r="J20" i="1"/>
  <c r="G20" i="1"/>
  <c r="I19" i="1"/>
  <c r="L19" i="1" s="1"/>
  <c r="O19" i="1" s="1"/>
  <c r="R19" i="1" s="1"/>
  <c r="U19" i="1" s="1"/>
  <c r="X19" i="1" s="1"/>
  <c r="AA19" i="1" s="1"/>
  <c r="AD19" i="1" s="1"/>
  <c r="AG19" i="1" s="1"/>
  <c r="AJ19" i="1" s="1"/>
  <c r="AM19" i="1" s="1"/>
  <c r="AP19" i="1" s="1"/>
  <c r="AQ19" i="1" s="1"/>
  <c r="I18" i="1"/>
  <c r="L18" i="1" s="1"/>
  <c r="O18" i="1" s="1"/>
  <c r="R18" i="1" s="1"/>
  <c r="U18" i="1" s="1"/>
  <c r="X18" i="1" s="1"/>
  <c r="AA18" i="1" s="1"/>
  <c r="AD18" i="1" s="1"/>
  <c r="AG18" i="1" s="1"/>
  <c r="AJ18" i="1" s="1"/>
  <c r="AM18" i="1" s="1"/>
  <c r="AP18" i="1" s="1"/>
  <c r="AQ18" i="1" s="1"/>
  <c r="I17" i="1"/>
  <c r="L17" i="1" s="1"/>
  <c r="O17" i="1" s="1"/>
  <c r="R17" i="1" s="1"/>
  <c r="U17" i="1" s="1"/>
  <c r="X17" i="1" s="1"/>
  <c r="AA17" i="1" s="1"/>
  <c r="AD17" i="1" s="1"/>
  <c r="AG17" i="1" s="1"/>
  <c r="AJ17" i="1" s="1"/>
  <c r="AM17" i="1" s="1"/>
  <c r="AP17" i="1" s="1"/>
  <c r="AQ17" i="1" s="1"/>
  <c r="I16" i="1"/>
  <c r="L16" i="1" s="1"/>
  <c r="O16" i="1" s="1"/>
  <c r="R16" i="1" s="1"/>
  <c r="U16" i="1" s="1"/>
  <c r="X16" i="1" s="1"/>
  <c r="AA16" i="1" s="1"/>
  <c r="AD16" i="1" s="1"/>
  <c r="AG16" i="1" s="1"/>
  <c r="AJ16" i="1" s="1"/>
  <c r="AM16" i="1" s="1"/>
  <c r="AP16" i="1" s="1"/>
  <c r="AQ16" i="1" s="1"/>
  <c r="L15" i="1"/>
  <c r="O15" i="1" s="1"/>
  <c r="R15" i="1" s="1"/>
  <c r="U15" i="1" s="1"/>
  <c r="X15" i="1" s="1"/>
  <c r="AA15" i="1" s="1"/>
  <c r="AD15" i="1" s="1"/>
  <c r="AG15" i="1" s="1"/>
  <c r="AJ15" i="1" s="1"/>
  <c r="AM15" i="1" s="1"/>
  <c r="AP15" i="1" s="1"/>
  <c r="AQ15" i="1" s="1"/>
  <c r="I15" i="1"/>
  <c r="I14" i="1"/>
  <c r="L14" i="1" s="1"/>
  <c r="O14" i="1" s="1"/>
  <c r="R14" i="1" s="1"/>
  <c r="U14" i="1" s="1"/>
  <c r="X14" i="1" s="1"/>
  <c r="AA14" i="1" s="1"/>
  <c r="AD14" i="1" s="1"/>
  <c r="AG14" i="1" s="1"/>
  <c r="AJ14" i="1" s="1"/>
  <c r="AM14" i="1" s="1"/>
  <c r="AP14" i="1" s="1"/>
  <c r="AQ14" i="1" s="1"/>
  <c r="I13" i="1"/>
  <c r="L13" i="1" s="1"/>
  <c r="O13" i="1" s="1"/>
  <c r="R13" i="1" s="1"/>
  <c r="U13" i="1" s="1"/>
  <c r="X13" i="1" s="1"/>
  <c r="AA13" i="1" s="1"/>
  <c r="AD13" i="1" s="1"/>
  <c r="AG13" i="1" s="1"/>
  <c r="AJ13" i="1" s="1"/>
  <c r="AM13" i="1" s="1"/>
  <c r="AP13" i="1" s="1"/>
  <c r="AQ13" i="1" s="1"/>
  <c r="I12" i="1"/>
  <c r="L12" i="1" s="1"/>
  <c r="O12" i="1" s="1"/>
  <c r="R12" i="1" s="1"/>
  <c r="U12" i="1" s="1"/>
  <c r="X12" i="1" s="1"/>
  <c r="AA12" i="1" s="1"/>
  <c r="AD12" i="1" s="1"/>
  <c r="AG12" i="1" s="1"/>
  <c r="AJ12" i="1" s="1"/>
  <c r="AM12" i="1" s="1"/>
  <c r="AP12" i="1" s="1"/>
  <c r="AQ12" i="1" s="1"/>
  <c r="I11" i="1"/>
  <c r="L11" i="1" s="1"/>
  <c r="O11" i="1" s="1"/>
  <c r="R11" i="1" s="1"/>
  <c r="U11" i="1" s="1"/>
  <c r="X11" i="1" s="1"/>
  <c r="AA11" i="1" s="1"/>
  <c r="AD11" i="1" s="1"/>
  <c r="AG11" i="1" s="1"/>
  <c r="AJ11" i="1" s="1"/>
  <c r="AM11" i="1" s="1"/>
  <c r="AP11" i="1" s="1"/>
  <c r="AQ11" i="1" s="1"/>
  <c r="I10" i="1"/>
  <c r="L10" i="1" s="1"/>
  <c r="O10" i="1" s="1"/>
  <c r="R10" i="1" s="1"/>
  <c r="U10" i="1" s="1"/>
  <c r="X10" i="1" s="1"/>
  <c r="AA10" i="1" s="1"/>
  <c r="AD10" i="1" s="1"/>
  <c r="AG10" i="1" s="1"/>
  <c r="AJ10" i="1" s="1"/>
  <c r="AM10" i="1" s="1"/>
  <c r="AP10" i="1" s="1"/>
  <c r="AQ10" i="1" s="1"/>
  <c r="I9" i="1"/>
  <c r="L9" i="1" s="1"/>
  <c r="O9" i="1" s="1"/>
  <c r="R9" i="1" s="1"/>
  <c r="U9" i="1" s="1"/>
  <c r="X9" i="1" s="1"/>
  <c r="AA9" i="1" s="1"/>
  <c r="AD9" i="1" s="1"/>
  <c r="AG9" i="1" s="1"/>
  <c r="AJ9" i="1" s="1"/>
  <c r="AM9" i="1" s="1"/>
  <c r="AP9" i="1" s="1"/>
  <c r="AQ9" i="1" s="1"/>
  <c r="I8" i="1"/>
  <c r="L8" i="1" s="1"/>
  <c r="O8" i="1" s="1"/>
  <c r="R8" i="1" s="1"/>
  <c r="U8" i="1" s="1"/>
  <c r="X8" i="1" s="1"/>
  <c r="AA8" i="1" s="1"/>
  <c r="AD8" i="1" s="1"/>
  <c r="AG8" i="1" s="1"/>
  <c r="AJ8" i="1" s="1"/>
  <c r="AM8" i="1" s="1"/>
  <c r="AP8" i="1" s="1"/>
  <c r="AQ8" i="1" s="1"/>
  <c r="I7" i="1"/>
  <c r="L7" i="1" s="1"/>
  <c r="O7" i="1" s="1"/>
  <c r="R7" i="1" s="1"/>
  <c r="U7" i="1" s="1"/>
  <c r="X7" i="1" s="1"/>
  <c r="AA7" i="1" s="1"/>
  <c r="AD7" i="1" s="1"/>
  <c r="AG7" i="1" s="1"/>
  <c r="AJ7" i="1" s="1"/>
  <c r="AM7" i="1" s="1"/>
  <c r="AP7" i="1" s="1"/>
  <c r="AQ7" i="1" s="1"/>
  <c r="I6" i="1"/>
  <c r="L6" i="1" s="1"/>
  <c r="O6" i="1" s="1"/>
  <c r="R6" i="1" s="1"/>
  <c r="U6" i="1" s="1"/>
  <c r="X6" i="1" s="1"/>
  <c r="AA6" i="1" s="1"/>
  <c r="AD6" i="1" s="1"/>
  <c r="AG6" i="1" s="1"/>
  <c r="AJ6" i="1" s="1"/>
  <c r="AM6" i="1" s="1"/>
  <c r="AP6" i="1" s="1"/>
  <c r="AQ6" i="1" s="1"/>
  <c r="I5" i="1"/>
  <c r="L5" i="1" s="1"/>
  <c r="O5" i="1" s="1"/>
  <c r="R5" i="1" s="1"/>
  <c r="U5" i="1" s="1"/>
  <c r="X5" i="1" s="1"/>
  <c r="AA5" i="1" s="1"/>
  <c r="AD5" i="1" s="1"/>
  <c r="AG5" i="1" s="1"/>
  <c r="AJ5" i="1" s="1"/>
  <c r="AM5" i="1" s="1"/>
  <c r="AP5" i="1" s="1"/>
  <c r="AS24" i="2" l="1"/>
  <c r="AR24" i="2"/>
  <c r="AS17" i="2"/>
  <c r="AR17" i="2"/>
  <c r="AS33" i="2"/>
  <c r="AR33" i="2"/>
  <c r="AS10" i="2"/>
  <c r="AR10" i="2"/>
  <c r="AS18" i="2"/>
  <c r="AR18" i="2"/>
  <c r="AS34" i="2"/>
  <c r="AR34" i="2"/>
  <c r="AS21" i="2"/>
  <c r="AR21" i="2"/>
  <c r="AS29" i="2"/>
  <c r="AR29" i="2"/>
  <c r="AR16" i="2"/>
  <c r="AS16" i="2"/>
  <c r="AR28" i="2"/>
  <c r="AS28" i="2"/>
  <c r="AS30" i="2"/>
  <c r="AR30" i="2"/>
  <c r="AS11" i="2"/>
  <c r="AR11" i="2"/>
  <c r="AR20" i="2"/>
  <c r="AS20" i="2"/>
  <c r="AS6" i="2"/>
  <c r="AR6" i="2"/>
  <c r="AS22" i="2"/>
  <c r="AR22" i="2"/>
  <c r="AS32" i="2"/>
  <c r="AR32" i="2"/>
  <c r="AS27" i="2"/>
  <c r="AR27" i="2"/>
  <c r="AR12" i="2"/>
  <c r="AS12" i="2"/>
  <c r="AQ35" i="2"/>
  <c r="AS5" i="2"/>
  <c r="AR5" i="2"/>
  <c r="AS14" i="2"/>
  <c r="AR14" i="2"/>
  <c r="AS15" i="2"/>
  <c r="AR15" i="2"/>
  <c r="AS23" i="2"/>
  <c r="AR23" i="2"/>
  <c r="AS31" i="2"/>
  <c r="AR31" i="2"/>
  <c r="AR8" i="2"/>
  <c r="AS8" i="2"/>
  <c r="AS19" i="2"/>
  <c r="AR19" i="2"/>
  <c r="AS13" i="2"/>
  <c r="AR13" i="2"/>
  <c r="AS7" i="2"/>
  <c r="AR7" i="2"/>
  <c r="AS9" i="2"/>
  <c r="AR9" i="2"/>
  <c r="AS25" i="2"/>
  <c r="AR25" i="2"/>
  <c r="AS26" i="2"/>
  <c r="AR26" i="2"/>
  <c r="AQ31" i="1"/>
  <c r="AR35" i="2" l="1"/>
  <c r="AS35" i="2"/>
</calcChain>
</file>

<file path=xl/sharedStrings.xml><?xml version="1.0" encoding="utf-8"?>
<sst xmlns="http://schemas.openxmlformats.org/spreadsheetml/2006/main" count="273" uniqueCount="122">
  <si>
    <t>KENTUCKY UTILITIES COMPANY</t>
  </si>
  <si>
    <t>Schedule of Regulatory Assets and Liabilities</t>
  </si>
  <si>
    <t>Account (a)</t>
  </si>
  <si>
    <t>Description</t>
  </si>
  <si>
    <t>Account Used for Amortization</t>
  </si>
  <si>
    <t xml:space="preserve">Amortization Period </t>
  </si>
  <si>
    <t>Order No. / Docket No.</t>
  </si>
  <si>
    <t>Activity</t>
  </si>
  <si>
    <t>Amortization</t>
  </si>
  <si>
    <t>13 Mo. Average</t>
  </si>
  <si>
    <t>RATE CASE EXPENSES - ELECTRIC</t>
  </si>
  <si>
    <t>FORWARD STARTING SWAP LOSSES</t>
  </si>
  <si>
    <t>Sep-15 to Oct-45</t>
  </si>
  <si>
    <t xml:space="preserve">KPSC 2014-00082 
KPSC 2014-00371 
KPSC 2016-00370 
KPSC 2018-00294
KPSC 2020-00349
VSCC PUR 2017-00106
VSCC PUR 2019-00060
</t>
  </si>
  <si>
    <t>PLANT OUTAGE NORMALIZATION</t>
  </si>
  <si>
    <t>510 to 514 and 553 to 554</t>
  </si>
  <si>
    <t>Jul-21 to Jun-29</t>
  </si>
  <si>
    <t xml:space="preserve">KPSC 2016-00370
KPSC 2018-00294
KPSC 2020-00349
</t>
  </si>
  <si>
    <t>UTILITY SETTLEMENT</t>
  </si>
  <si>
    <t>Jan-26 - Dec-30</t>
  </si>
  <si>
    <t xml:space="preserve">KPSC 2021-00462
</t>
  </si>
  <si>
    <t>CPCN GENERATION</t>
  </si>
  <si>
    <t>N/A</t>
  </si>
  <si>
    <t xml:space="preserve">KPSC 2022-00402
</t>
  </si>
  <si>
    <t>2018 SUMMER STORM</t>
  </si>
  <si>
    <t>May-19 to Apr-29</t>
  </si>
  <si>
    <t xml:space="preserve">KPSC 2018-00294
KPSC 2018-00304
KPSC 2020-00349
</t>
  </si>
  <si>
    <t>2023 WIND STORM</t>
  </si>
  <si>
    <t>571/580/583/590/593-595/598/909/920/925</t>
  </si>
  <si>
    <t>KPSC 2023-00093
KPSC 2025-00113 (Proposed)</t>
  </si>
  <si>
    <t>MAY 2024 STORMS</t>
  </si>
  <si>
    <t>571/580/583/590/593/598/909/920/925</t>
  </si>
  <si>
    <t>KPSC 2024-00181
KPSC 2025-00113 (Proposed)</t>
  </si>
  <si>
    <t>SEPTEMBER 2024 STORMS</t>
  </si>
  <si>
    <t>408/571/583/590/593/909/920/925/926</t>
  </si>
  <si>
    <t xml:space="preserve">KPSC 2024-00329
KPSC 2025-00113 (Proposed)
</t>
  </si>
  <si>
    <t>2025 WINTER STORM</t>
  </si>
  <si>
    <t>571/593</t>
  </si>
  <si>
    <t xml:space="preserve">KPSC 2025-00025
KPSC 2025-00113 (Proposed)
</t>
  </si>
  <si>
    <t>IT REINVENTION</t>
  </si>
  <si>
    <t>KPSC 2025-00113 (Proposed)</t>
  </si>
  <si>
    <t>182396/182303</t>
  </si>
  <si>
    <t>AMI CAPITAL - KY ELECTRIC</t>
  </si>
  <si>
    <t>Jan-26 - Dec-40</t>
  </si>
  <si>
    <t xml:space="preserve">KPSC 2020-00349
KPSC 2025-00113 (Proposed)
</t>
  </si>
  <si>
    <t>AMI O&amp;M - KY ELECTRIC</t>
  </si>
  <si>
    <t>408/586/597/903/908/910/920/921/923/925/926</t>
  </si>
  <si>
    <t>AMI LEGACY METER (NBV)</t>
  </si>
  <si>
    <t>OTHER REGULATORY ASSETS CUR OST</t>
  </si>
  <si>
    <t>807 KAR 5:056</t>
  </si>
  <si>
    <t>OTHER REGULATORY ASSETS CUR FAC</t>
  </si>
  <si>
    <t>OTHER REGULATORY ASSETS CUR ECR</t>
  </si>
  <si>
    <t>KPSC 2025-00105</t>
  </si>
  <si>
    <t>2024 HELENE HURRICANE - VA</t>
  </si>
  <si>
    <t>Sept-15 to Oct-45</t>
  </si>
  <si>
    <t xml:space="preserve">KPSC 2012-00232
KPSC 2012 00221
KPSC 2014-00371
KPSC 2016-00370
KPSC 2018-00294
KPSC 2020-00349
VSCC PUR 2017-00106
VSCC PUR 2019-00060
</t>
  </si>
  <si>
    <t>254403/254404</t>
  </si>
  <si>
    <t>AMI COST OF CAPITAL &amp; EXCESS DEPRECIATION</t>
  </si>
  <si>
    <t>Jan-26 to Dec 30</t>
  </si>
  <si>
    <t>AMI O&amp;M SAVINGS - KY ELECTRIC REG LIABILITY</t>
  </si>
  <si>
    <t>OTHER REG LIAB CUR MUNI TRUE UP</t>
  </si>
  <si>
    <t>FERC ER-13-2428</t>
  </si>
  <si>
    <t>OTHER REG LIAB ECR</t>
  </si>
  <si>
    <t>KRS 278.183</t>
  </si>
  <si>
    <t>OTHER REG LIAB CUR FAC</t>
  </si>
  <si>
    <t>OTHER REG LIAB CUR DSM</t>
  </si>
  <si>
    <t>KRS 278.285</t>
  </si>
  <si>
    <t>LOUISVILLE GAS AND ELECTRIC COMPANY</t>
  </si>
  <si>
    <t>LG&amp;E Electric</t>
  </si>
  <si>
    <t>LG&amp;E Gas</t>
  </si>
  <si>
    <t>182322/182335</t>
  </si>
  <si>
    <t>182323/182336</t>
  </si>
  <si>
    <t>RATE CASE EXPENSES - GAS</t>
  </si>
  <si>
    <t xml:space="preserve">KPSC 2014-00089 
KPSC 2014-00372 
KPSC 2016-00371
KPSC 2018-00295
KPSC 2020-00350
</t>
  </si>
  <si>
    <t>SWAP TERMINATION (Wachovia)</t>
  </si>
  <si>
    <t>Aug-10 to Apr-35</t>
  </si>
  <si>
    <t xml:space="preserve">KPSC 2009-00549 
KPSC 2012-00222 
KPSC 2014-00372 
KPSC 2016-00371
KPSC 2018-00295
KPSC 2020-00350
</t>
  </si>
  <si>
    <t>SWAP TERMINATION (Bank of America)</t>
  </si>
  <si>
    <t>Jul-17 to May-34</t>
  </si>
  <si>
    <t xml:space="preserve">KPSC 2016-00393
KPSC 2016-00371
KPSC 2018-00295
KPSC 2020-00350
</t>
  </si>
  <si>
    <t>510 to 515, 549 to 554</t>
  </si>
  <si>
    <t xml:space="preserve">KPSC 2016-00371
KPSC 2018-00295
KPSC 2020-00350
</t>
  </si>
  <si>
    <t xml:space="preserve">KPSC 2018-00295
KSPC 2018-00304
KPSC 2020-00350
</t>
  </si>
  <si>
    <t>WINTER STORM 2018</t>
  </si>
  <si>
    <t>571/580/583/590/593-595/598</t>
  </si>
  <si>
    <t>Jul-21 to Jun-31</t>
  </si>
  <si>
    <t xml:space="preserve">KPSC 2019-00017
KPSC 2020-00350
</t>
  </si>
  <si>
    <t xml:space="preserve">KPSC 2023-00093
KPSC 2025-00114 (Proposed)
</t>
  </si>
  <si>
    <t>571/580/583/590/593/
598/909/920/925</t>
  </si>
  <si>
    <t xml:space="preserve">KPSC 2024-00181
KPSC 2025-00114 (Proposed)
</t>
  </si>
  <si>
    <t>408/571/583/590/593/
909/920/925/926</t>
  </si>
  <si>
    <t xml:space="preserve">KPSC 2024-00329
KPSC 2025-00114 (Proposed)
</t>
  </si>
  <si>
    <t xml:space="preserve">KPSC 2025-00025
KPSC 2025-00114 (Proposed)
</t>
  </si>
  <si>
    <t>IT REINVENTION-ELECTRIC</t>
  </si>
  <si>
    <t xml:space="preserve">KPSC 2025-00114 (Proposed)
</t>
  </si>
  <si>
    <t xml:space="preserve">  N/A</t>
  </si>
  <si>
    <t>IT REINVENTION-GAS</t>
  </si>
  <si>
    <t>AMI CAPITAL - ELECTRIC</t>
  </si>
  <si>
    <t xml:space="preserve">KPSC 2020-00350
KPSC 2025-00114 (Proposed)
</t>
  </si>
  <si>
    <t>182395/182302</t>
  </si>
  <si>
    <t>AMI CAPITAL - GAS</t>
  </si>
  <si>
    <t>AMI O&amp;M - ELECTRIC</t>
  </si>
  <si>
    <t>408/586/597/903/908/
910/920/921/923/925/
926</t>
  </si>
  <si>
    <t>KPSC 2020-00350
KPSC 2025-00114 (Proposed)</t>
  </si>
  <si>
    <t>AMI O&amp;M - GAS</t>
  </si>
  <si>
    <t>408/878/903/908/
910/920/921/923/925/
926</t>
  </si>
  <si>
    <t>REG ASSETS CURRENT GLT</t>
  </si>
  <si>
    <t>KPSC 2022-00056</t>
  </si>
  <si>
    <t>OTHER REGULATORY ASSETS CUR GSC</t>
  </si>
  <si>
    <t>KPSC 2022-00083</t>
  </si>
  <si>
    <t>254407</t>
  </si>
  <si>
    <t>AMI O&amp;M SAVINGS - LG&amp;E GAS REG LIABILITY</t>
  </si>
  <si>
    <t>OTHER REG LIAB CUR ECR</t>
  </si>
  <si>
    <t>REGULATORY LIAB FORWARD STARTING SWAPS NOV 2013</t>
  </si>
  <si>
    <t xml:space="preserve">KPSC 2012-00233 
KPSC 2012-00222  
KPSC 2014-00372 
KSPC 2016-00371
KSPC 2018-00295
KPSC 2020-00350
</t>
  </si>
  <si>
    <t>Electric/Gas Allocation</t>
  </si>
  <si>
    <t xml:space="preserve">KPSC 2014-00371
KPSC 2016-00370
KPSC 2018-00294
KPSC 2020-00349
KPSC 2025-00113 (Proposed)
</t>
  </si>
  <si>
    <t>KPSC 2014-00372 
KPSC 2016-00371
KPSC 2018-00295
KPSC 2020-00350
KPSC 2025-00114 (Proposed)</t>
  </si>
  <si>
    <t>Jan-26 to Dec-28</t>
  </si>
  <si>
    <t>5, 10 or 15 years depending on the asset</t>
  </si>
  <si>
    <t>Varies based on the life of the associated generating asset.</t>
  </si>
  <si>
    <t>KPSC 2014-00372
KPSC 2016-00371
KPSC 2018-00295
KPSC 2020-00350
KPSC 2025-00114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</si>
</sst>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7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1" fontId="4" fillId="0" borderId="0" xfId="1" applyNumberFormat="1" applyFont="1" applyFill="1" applyBorder="1" applyAlignment="1">
      <alignment vertical="top"/>
    </xf>
    <xf numFmtId="41" fontId="5" fillId="2" borderId="0" xfId="1" applyNumberFormat="1" applyFont="1" applyFill="1" applyBorder="1" applyAlignment="1">
      <alignment vertical="top"/>
    </xf>
    <xf numFmtId="43" fontId="0" fillId="0" borderId="0" xfId="1" applyFont="1"/>
    <xf numFmtId="0" fontId="4" fillId="0" borderId="0" xfId="0" applyFont="1" applyAlignment="1">
      <alignment horizontal="left" vertical="top" wrapText="1"/>
    </xf>
    <xf numFmtId="41" fontId="0" fillId="0" borderId="0" xfId="0" applyNumberFormat="1"/>
    <xf numFmtId="10" fontId="0" fillId="0" borderId="0" xfId="2" applyNumberFormat="1" applyFont="1"/>
    <xf numFmtId="41" fontId="4" fillId="0" borderId="0" xfId="0" applyNumberFormat="1" applyFont="1" applyAlignment="1">
      <alignment vertical="top"/>
    </xf>
    <xf numFmtId="43" fontId="0" fillId="0" borderId="0" xfId="0" applyNumberFormat="1"/>
    <xf numFmtId="41" fontId="4" fillId="0" borderId="0" xfId="0" applyNumberFormat="1" applyFont="1" applyFill="1" applyAlignment="1">
      <alignment vertical="top"/>
    </xf>
    <xf numFmtId="41" fontId="4" fillId="0" borderId="1" xfId="0" applyNumberFormat="1" applyFont="1" applyFill="1" applyBorder="1" applyAlignment="1">
      <alignment vertical="top"/>
    </xf>
    <xf numFmtId="41" fontId="5" fillId="0" borderId="0" xfId="1" applyNumberFormat="1" applyFont="1" applyFill="1" applyBorder="1" applyAlignment="1">
      <alignment vertical="top"/>
    </xf>
    <xf numFmtId="41" fontId="4" fillId="0" borderId="1" xfId="0" applyNumberFormat="1" applyFont="1" applyBorder="1" applyAlignment="1">
      <alignment vertical="top"/>
    </xf>
    <xf numFmtId="43" fontId="0" fillId="0" borderId="1" xfId="1" applyFont="1" applyBorder="1"/>
    <xf numFmtId="43" fontId="0" fillId="0" borderId="1" xfId="0" applyNumberFormat="1" applyBorder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FAA5-B868-493B-8230-37895AE998F8}">
  <dimension ref="A1:AT31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36" sqref="B36"/>
    </sheetView>
  </sheetViews>
  <sheetFormatPr defaultRowHeight="15" x14ac:dyDescent="0.25"/>
  <cols>
    <col min="1" max="1" width="20.7109375" customWidth="1"/>
    <col min="2" max="2" width="66.42578125" bestFit="1" customWidth="1"/>
    <col min="3" max="3" width="21.5703125" customWidth="1"/>
    <col min="4" max="4" width="20.7109375" customWidth="1"/>
    <col min="5" max="5" width="26.140625" customWidth="1"/>
    <col min="6" max="42" width="13.140625" customWidth="1"/>
    <col min="43" max="43" width="13.7109375" bestFit="1" customWidth="1"/>
    <col min="44" max="46" width="13.28515625" bestFit="1" customWidth="1"/>
  </cols>
  <sheetData>
    <row r="1" spans="1:43" ht="18.75" x14ac:dyDescent="0.25">
      <c r="A1" s="1" t="s">
        <v>0</v>
      </c>
    </row>
    <row r="2" spans="1:43" ht="18.75" x14ac:dyDescent="0.25">
      <c r="A2" s="1" t="s">
        <v>1</v>
      </c>
    </row>
    <row r="5" spans="1:43" ht="26.25" x14ac:dyDescent="0.25">
      <c r="A5" s="2" t="s">
        <v>2</v>
      </c>
      <c r="B5" s="2" t="s">
        <v>3</v>
      </c>
      <c r="C5" s="3" t="s">
        <v>4</v>
      </c>
      <c r="D5" s="2" t="s">
        <v>5</v>
      </c>
      <c r="E5" s="2" t="s">
        <v>6</v>
      </c>
      <c r="F5" s="4">
        <v>46022</v>
      </c>
      <c r="G5" s="4" t="s">
        <v>7</v>
      </c>
      <c r="H5" s="4" t="s">
        <v>8</v>
      </c>
      <c r="I5" s="4">
        <f>EOMONTH(F5,1)</f>
        <v>46053</v>
      </c>
      <c r="J5" s="4" t="s">
        <v>7</v>
      </c>
      <c r="K5" s="4" t="s">
        <v>8</v>
      </c>
      <c r="L5" s="4">
        <f>EOMONTH(I5,1)</f>
        <v>46081</v>
      </c>
      <c r="M5" s="4" t="s">
        <v>7</v>
      </c>
      <c r="N5" s="4" t="s">
        <v>8</v>
      </c>
      <c r="O5" s="4">
        <f>EOMONTH(L5,1)</f>
        <v>46112</v>
      </c>
      <c r="P5" s="4" t="s">
        <v>7</v>
      </c>
      <c r="Q5" s="4" t="s">
        <v>8</v>
      </c>
      <c r="R5" s="4">
        <f>EOMONTH(O5,1)</f>
        <v>46142</v>
      </c>
      <c r="S5" s="4" t="s">
        <v>7</v>
      </c>
      <c r="T5" s="4" t="s">
        <v>8</v>
      </c>
      <c r="U5" s="4">
        <f>EOMONTH(R5,1)</f>
        <v>46173</v>
      </c>
      <c r="V5" s="4" t="s">
        <v>7</v>
      </c>
      <c r="W5" s="4" t="s">
        <v>8</v>
      </c>
      <c r="X5" s="4">
        <f>EOMONTH(U5,1)</f>
        <v>46203</v>
      </c>
      <c r="Y5" s="4" t="s">
        <v>7</v>
      </c>
      <c r="Z5" s="4" t="s">
        <v>8</v>
      </c>
      <c r="AA5" s="4">
        <f>EOMONTH(X5,1)</f>
        <v>46234</v>
      </c>
      <c r="AB5" s="4" t="s">
        <v>7</v>
      </c>
      <c r="AC5" s="4" t="s">
        <v>8</v>
      </c>
      <c r="AD5" s="4">
        <f>EOMONTH(AA5,1)</f>
        <v>46265</v>
      </c>
      <c r="AE5" s="4" t="s">
        <v>7</v>
      </c>
      <c r="AF5" s="4" t="s">
        <v>8</v>
      </c>
      <c r="AG5" s="4">
        <f>EOMONTH(AD5,1)</f>
        <v>46295</v>
      </c>
      <c r="AH5" s="4" t="s">
        <v>7</v>
      </c>
      <c r="AI5" s="4" t="s">
        <v>8</v>
      </c>
      <c r="AJ5" s="4">
        <f>EOMONTH(AG5,1)</f>
        <v>46326</v>
      </c>
      <c r="AK5" s="4" t="s">
        <v>7</v>
      </c>
      <c r="AL5" s="4" t="s">
        <v>8</v>
      </c>
      <c r="AM5" s="4">
        <f>EOMONTH(AJ5,1)</f>
        <v>46356</v>
      </c>
      <c r="AN5" s="4" t="s">
        <v>7</v>
      </c>
      <c r="AO5" s="4" t="s">
        <v>8</v>
      </c>
      <c r="AP5" s="4">
        <f>EOMONTH(AM5,1)</f>
        <v>46387</v>
      </c>
      <c r="AQ5" s="2" t="s">
        <v>9</v>
      </c>
    </row>
    <row r="6" spans="1:43" ht="76.5" x14ac:dyDescent="0.25">
      <c r="A6" s="5">
        <v>182335</v>
      </c>
      <c r="B6" s="6" t="s">
        <v>10</v>
      </c>
      <c r="C6" s="5">
        <v>928</v>
      </c>
      <c r="D6" s="6" t="s">
        <v>118</v>
      </c>
      <c r="E6" s="7" t="s">
        <v>116</v>
      </c>
      <c r="F6" s="8">
        <v>1954132.0400000005</v>
      </c>
      <c r="G6" s="9">
        <v>0</v>
      </c>
      <c r="H6" s="9">
        <v>-58412.160000000003</v>
      </c>
      <c r="I6" s="8">
        <f>SUM(F6:H6)</f>
        <v>1895719.8800000006</v>
      </c>
      <c r="J6" s="9">
        <v>0</v>
      </c>
      <c r="K6" s="9">
        <v>-58412.160000000003</v>
      </c>
      <c r="L6" s="8">
        <f>SUM(I6:K6)</f>
        <v>1837307.7200000007</v>
      </c>
      <c r="M6" s="9">
        <v>0</v>
      </c>
      <c r="N6" s="9">
        <v>-58412.160000000003</v>
      </c>
      <c r="O6" s="8">
        <f>SUM(L6:N6)</f>
        <v>1778895.5600000008</v>
      </c>
      <c r="P6" s="9">
        <v>0</v>
      </c>
      <c r="Q6" s="9">
        <v>-58412.160000000003</v>
      </c>
      <c r="R6" s="8">
        <f>SUM(O6:Q6)</f>
        <v>1720483.4000000008</v>
      </c>
      <c r="S6" s="9">
        <v>0</v>
      </c>
      <c r="T6" s="9">
        <v>-58412.160000000003</v>
      </c>
      <c r="U6" s="8">
        <f>SUM(R6:T6)</f>
        <v>1662071.2400000009</v>
      </c>
      <c r="V6" s="9">
        <v>82250.64</v>
      </c>
      <c r="W6" s="9">
        <v>-58412.160000000003</v>
      </c>
      <c r="X6" s="8">
        <f>SUM(U6:W6)</f>
        <v>1685909.7200000009</v>
      </c>
      <c r="Y6" s="9">
        <v>82250.64</v>
      </c>
      <c r="Z6" s="9">
        <v>-58412.160000000003</v>
      </c>
      <c r="AA6" s="8">
        <f>SUM(X6:Z6)</f>
        <v>1709748.2000000009</v>
      </c>
      <c r="AB6" s="9">
        <v>82250.64</v>
      </c>
      <c r="AC6" s="9">
        <v>-58412.160000000003</v>
      </c>
      <c r="AD6" s="8">
        <f>SUM(AA6:AC6)</f>
        <v>1733586.6800000009</v>
      </c>
      <c r="AE6" s="9">
        <v>152290.64000000001</v>
      </c>
      <c r="AF6" s="9">
        <v>-58412.160000000003</v>
      </c>
      <c r="AG6" s="8">
        <f>SUM(AD6:AF6)</f>
        <v>1827465.1600000008</v>
      </c>
      <c r="AH6" s="9">
        <v>661110.64</v>
      </c>
      <c r="AI6" s="9">
        <v>-58412.160000000003</v>
      </c>
      <c r="AJ6" s="8">
        <f>SUM(AG6:AI6)</f>
        <v>2430163.6400000006</v>
      </c>
      <c r="AK6" s="9">
        <v>95270.18</v>
      </c>
      <c r="AL6" s="9">
        <v>-58412.160000000003</v>
      </c>
      <c r="AM6" s="8">
        <f>SUM(AJ6:AL6)</f>
        <v>2467021.6600000006</v>
      </c>
      <c r="AN6" s="9">
        <v>115870.18</v>
      </c>
      <c r="AO6" s="9">
        <v>-58412.160000000003</v>
      </c>
      <c r="AP6" s="8">
        <f>SUM(AM6:AO6)</f>
        <v>2524479.6800000006</v>
      </c>
      <c r="AQ6" s="16">
        <f>AVERAGE(AP6,AM6,AJ6,AG6,AD6,AA6,X6,U6,R6,O6,L6,I6,F6)</f>
        <v>1940537.2753846161</v>
      </c>
    </row>
    <row r="7" spans="1:43" ht="102" x14ac:dyDescent="0.25">
      <c r="A7" s="5">
        <v>182371</v>
      </c>
      <c r="B7" s="6" t="s">
        <v>11</v>
      </c>
      <c r="C7" s="5">
        <v>427</v>
      </c>
      <c r="D7" s="7" t="s">
        <v>12</v>
      </c>
      <c r="E7" s="7" t="s">
        <v>13</v>
      </c>
      <c r="F7" s="8">
        <v>19486091.564104434</v>
      </c>
      <c r="G7" s="9">
        <v>0</v>
      </c>
      <c r="H7" s="9">
        <v>-83747.239576680993</v>
      </c>
      <c r="I7" s="8">
        <f t="shared" ref="I7:I19" si="0">SUM(F7:H7)</f>
        <v>19402344.324527752</v>
      </c>
      <c r="J7" s="9">
        <v>0</v>
      </c>
      <c r="K7" s="9">
        <v>-75642.668004744104</v>
      </c>
      <c r="L7" s="8">
        <f t="shared" ref="L7:L19" si="1">SUM(I7:K7)</f>
        <v>19326701.656523008</v>
      </c>
      <c r="M7" s="9">
        <v>0</v>
      </c>
      <c r="N7" s="9">
        <v>-83747.239576680993</v>
      </c>
      <c r="O7" s="8">
        <f t="shared" ref="O7:O19" si="2">SUM(L7:N7)</f>
        <v>19242954.416946325</v>
      </c>
      <c r="P7" s="9">
        <v>0</v>
      </c>
      <c r="Q7" s="9">
        <v>-81045.715719368702</v>
      </c>
      <c r="R7" s="8">
        <f t="shared" ref="R7:R19" si="3">SUM(O7:Q7)</f>
        <v>19161908.701226957</v>
      </c>
      <c r="S7" s="9">
        <v>0</v>
      </c>
      <c r="T7" s="9">
        <v>-83747.239576680993</v>
      </c>
      <c r="U7" s="8">
        <f t="shared" ref="U7:U19" si="4">SUM(R7:T7)</f>
        <v>19078161.461650275</v>
      </c>
      <c r="V7" s="9">
        <v>0</v>
      </c>
      <c r="W7" s="9">
        <v>-81045.715719368702</v>
      </c>
      <c r="X7" s="8">
        <f t="shared" ref="X7:X19" si="5">SUM(U7:W7)</f>
        <v>18997115.745930906</v>
      </c>
      <c r="Y7" s="9">
        <v>0</v>
      </c>
      <c r="Z7" s="9">
        <v>-83747.239576680993</v>
      </c>
      <c r="AA7" s="8">
        <f t="shared" ref="AA7:AA19" si="6">SUM(X7:Z7)</f>
        <v>18913368.506354224</v>
      </c>
      <c r="AB7" s="9">
        <v>0</v>
      </c>
      <c r="AC7" s="9">
        <v>-83747.239576680993</v>
      </c>
      <c r="AD7" s="8">
        <f t="shared" ref="AD7:AD19" si="7">SUM(AA7:AC7)</f>
        <v>18829621.266777541</v>
      </c>
      <c r="AE7" s="9">
        <v>0</v>
      </c>
      <c r="AF7" s="9">
        <v>-81045.715719368702</v>
      </c>
      <c r="AG7" s="8">
        <f t="shared" ref="AG7:AG19" si="8">SUM(AD7:AF7)</f>
        <v>18748575.551058173</v>
      </c>
      <c r="AH7" s="9">
        <v>0</v>
      </c>
      <c r="AI7" s="9">
        <v>-83747.239576680993</v>
      </c>
      <c r="AJ7" s="8">
        <f t="shared" ref="AJ7:AJ19" si="9">SUM(AG7:AI7)</f>
        <v>18664828.311481491</v>
      </c>
      <c r="AK7" s="9">
        <v>0</v>
      </c>
      <c r="AL7" s="9">
        <v>-81045.715719368702</v>
      </c>
      <c r="AM7" s="8">
        <f t="shared" ref="AM7:AM19" si="10">SUM(AJ7:AL7)</f>
        <v>18583782.595762122</v>
      </c>
      <c r="AN7" s="9">
        <v>0</v>
      </c>
      <c r="AO7" s="9">
        <v>-83747.239576680993</v>
      </c>
      <c r="AP7" s="8">
        <f t="shared" ref="AP7:AP19" si="11">SUM(AM7:AO7)</f>
        <v>18500035.35618544</v>
      </c>
      <c r="AQ7" s="16">
        <f t="shared" ref="AQ7:AQ30" si="12">AVERAGE(AP7,AM7,AJ7,AG7,AD7,AA7,X7,U7,R7,O7,L7,I7,F7)</f>
        <v>18995037.650656048</v>
      </c>
    </row>
    <row r="8" spans="1:43" ht="51" x14ac:dyDescent="0.25">
      <c r="A8" s="5">
        <v>182383</v>
      </c>
      <c r="B8" s="6" t="s">
        <v>14</v>
      </c>
      <c r="C8" s="11" t="s">
        <v>15</v>
      </c>
      <c r="D8" s="6" t="s">
        <v>16</v>
      </c>
      <c r="E8" s="7" t="s">
        <v>17</v>
      </c>
      <c r="F8" s="8">
        <v>18161759.180000089</v>
      </c>
      <c r="G8" s="9">
        <v>0</v>
      </c>
      <c r="H8" s="9">
        <v>-427482.83</v>
      </c>
      <c r="I8" s="8">
        <f t="shared" si="0"/>
        <v>17734276.350000091</v>
      </c>
      <c r="J8" s="9">
        <v>0</v>
      </c>
      <c r="K8" s="9">
        <v>-427482.83</v>
      </c>
      <c r="L8" s="8">
        <f t="shared" si="1"/>
        <v>17306793.520000093</v>
      </c>
      <c r="M8" s="9">
        <v>0</v>
      </c>
      <c r="N8" s="9">
        <v>-427482.83</v>
      </c>
      <c r="O8" s="8">
        <f t="shared" si="2"/>
        <v>16879310.690000094</v>
      </c>
      <c r="P8" s="9">
        <v>0</v>
      </c>
      <c r="Q8" s="9">
        <v>-427482.83</v>
      </c>
      <c r="R8" s="8">
        <f t="shared" si="3"/>
        <v>16451827.860000094</v>
      </c>
      <c r="S8" s="9">
        <v>0</v>
      </c>
      <c r="T8" s="9">
        <v>-427482.83</v>
      </c>
      <c r="U8" s="8">
        <f t="shared" si="4"/>
        <v>16024345.030000094</v>
      </c>
      <c r="V8" s="9">
        <v>0</v>
      </c>
      <c r="W8" s="9">
        <v>-427482.83</v>
      </c>
      <c r="X8" s="8">
        <f t="shared" si="5"/>
        <v>15596862.200000094</v>
      </c>
      <c r="Y8" s="9">
        <v>0</v>
      </c>
      <c r="Z8" s="9">
        <v>-427482.83</v>
      </c>
      <c r="AA8" s="8">
        <f t="shared" si="6"/>
        <v>15169379.370000094</v>
      </c>
      <c r="AB8" s="9">
        <v>0</v>
      </c>
      <c r="AC8" s="9">
        <v>-427482.83</v>
      </c>
      <c r="AD8" s="8">
        <f t="shared" si="7"/>
        <v>14741896.540000094</v>
      </c>
      <c r="AE8" s="9">
        <v>0</v>
      </c>
      <c r="AF8" s="9">
        <v>-427482.83</v>
      </c>
      <c r="AG8" s="8">
        <f t="shared" si="8"/>
        <v>14314413.710000094</v>
      </c>
      <c r="AH8" s="9">
        <v>0</v>
      </c>
      <c r="AI8" s="9">
        <v>-427482.83</v>
      </c>
      <c r="AJ8" s="8">
        <f t="shared" si="9"/>
        <v>13886930.880000094</v>
      </c>
      <c r="AK8" s="9">
        <v>0</v>
      </c>
      <c r="AL8" s="9">
        <v>-427482.83</v>
      </c>
      <c r="AM8" s="8">
        <f t="shared" si="10"/>
        <v>13459448.050000094</v>
      </c>
      <c r="AN8" s="9">
        <v>0</v>
      </c>
      <c r="AO8" s="9">
        <v>-427482.83</v>
      </c>
      <c r="AP8" s="8">
        <f t="shared" si="11"/>
        <v>13031965.220000094</v>
      </c>
      <c r="AQ8" s="16">
        <f t="shared" si="12"/>
        <v>15596862.200000094</v>
      </c>
    </row>
    <row r="9" spans="1:43" ht="25.5" x14ac:dyDescent="0.25">
      <c r="A9" s="5">
        <v>182357</v>
      </c>
      <c r="B9" s="6" t="s">
        <v>18</v>
      </c>
      <c r="C9" s="11">
        <v>930</v>
      </c>
      <c r="D9" s="7" t="s">
        <v>19</v>
      </c>
      <c r="E9" s="7" t="s">
        <v>20</v>
      </c>
      <c r="F9" s="8">
        <v>8626219.7200000007</v>
      </c>
      <c r="G9" s="9">
        <v>0</v>
      </c>
      <c r="H9" s="9">
        <v>-143770.32866666699</v>
      </c>
      <c r="I9" s="8">
        <f t="shared" si="0"/>
        <v>8482449.3913333341</v>
      </c>
      <c r="J9" s="9">
        <v>0</v>
      </c>
      <c r="K9" s="9">
        <v>-143770.32866666699</v>
      </c>
      <c r="L9" s="8">
        <f t="shared" si="1"/>
        <v>8338679.0626666676</v>
      </c>
      <c r="M9" s="9">
        <v>0</v>
      </c>
      <c r="N9" s="9">
        <v>-143770.32866666699</v>
      </c>
      <c r="O9" s="8">
        <f t="shared" si="2"/>
        <v>8194908.7340000011</v>
      </c>
      <c r="P9" s="9">
        <v>0</v>
      </c>
      <c r="Q9" s="9">
        <v>-143770.32866666699</v>
      </c>
      <c r="R9" s="8">
        <f t="shared" si="3"/>
        <v>8051138.4053333346</v>
      </c>
      <c r="S9" s="9">
        <v>0</v>
      </c>
      <c r="T9" s="9">
        <v>-143770.32866666699</v>
      </c>
      <c r="U9" s="8">
        <f t="shared" si="4"/>
        <v>7907368.0766666681</v>
      </c>
      <c r="V9" s="9">
        <v>0</v>
      </c>
      <c r="W9" s="9">
        <v>-143770.32866666699</v>
      </c>
      <c r="X9" s="8">
        <f t="shared" si="5"/>
        <v>7763597.7480000015</v>
      </c>
      <c r="Y9" s="9">
        <v>0</v>
      </c>
      <c r="Z9" s="9">
        <v>-143770.32866666699</v>
      </c>
      <c r="AA9" s="8">
        <f t="shared" si="6"/>
        <v>7619827.419333335</v>
      </c>
      <c r="AB9" s="9">
        <v>0</v>
      </c>
      <c r="AC9" s="9">
        <v>-143770.32866666699</v>
      </c>
      <c r="AD9" s="8">
        <f t="shared" si="7"/>
        <v>7476057.0906666685</v>
      </c>
      <c r="AE9" s="9">
        <v>0</v>
      </c>
      <c r="AF9" s="9">
        <v>-143770.32866666699</v>
      </c>
      <c r="AG9" s="8">
        <f t="shared" si="8"/>
        <v>7332286.762000002</v>
      </c>
      <c r="AH9" s="9">
        <v>0</v>
      </c>
      <c r="AI9" s="9">
        <v>-143770.32866666699</v>
      </c>
      <c r="AJ9" s="8">
        <f t="shared" si="9"/>
        <v>7188516.4333333354</v>
      </c>
      <c r="AK9" s="9">
        <v>0</v>
      </c>
      <c r="AL9" s="9">
        <v>-143770.32866666699</v>
      </c>
      <c r="AM9" s="8">
        <f t="shared" si="10"/>
        <v>7044746.1046666689</v>
      </c>
      <c r="AN9" s="9">
        <v>0</v>
      </c>
      <c r="AO9" s="9">
        <v>-143770.32866666699</v>
      </c>
      <c r="AP9" s="8">
        <f t="shared" si="11"/>
        <v>6900975.7760000024</v>
      </c>
      <c r="AQ9" s="16">
        <f t="shared" si="12"/>
        <v>7763597.7480000006</v>
      </c>
    </row>
    <row r="10" spans="1:43" ht="38.25" x14ac:dyDescent="0.25">
      <c r="A10" s="5">
        <v>182393</v>
      </c>
      <c r="B10" s="6" t="s">
        <v>21</v>
      </c>
      <c r="C10" s="11" t="s">
        <v>22</v>
      </c>
      <c r="D10" s="7" t="s">
        <v>120</v>
      </c>
      <c r="E10" s="7" t="s">
        <v>23</v>
      </c>
      <c r="F10" s="8">
        <v>1180706</v>
      </c>
      <c r="G10" s="9">
        <v>558080.37</v>
      </c>
      <c r="H10" s="9">
        <v>0</v>
      </c>
      <c r="I10" s="8">
        <f t="shared" si="0"/>
        <v>1738786.37</v>
      </c>
      <c r="J10" s="9">
        <v>611291.17000000004</v>
      </c>
      <c r="K10" s="9">
        <v>0</v>
      </c>
      <c r="L10" s="8">
        <f t="shared" si="1"/>
        <v>2350077.54</v>
      </c>
      <c r="M10" s="9">
        <v>661271.2300000001</v>
      </c>
      <c r="N10" s="9">
        <v>0</v>
      </c>
      <c r="O10" s="8">
        <f t="shared" si="2"/>
        <v>3011348.77</v>
      </c>
      <c r="P10" s="9">
        <v>705044.01</v>
      </c>
      <c r="Q10" s="9">
        <v>0</v>
      </c>
      <c r="R10" s="8">
        <f t="shared" si="3"/>
        <v>3716392.7800000003</v>
      </c>
      <c r="S10" s="9">
        <v>745925.18</v>
      </c>
      <c r="T10" s="9">
        <v>0</v>
      </c>
      <c r="U10" s="8">
        <f t="shared" si="4"/>
        <v>4462317.96</v>
      </c>
      <c r="V10" s="9">
        <v>789298.15015525976</v>
      </c>
      <c r="W10" s="9">
        <v>-1972.3208835181099</v>
      </c>
      <c r="X10" s="8">
        <f t="shared" si="5"/>
        <v>5249643.7892717421</v>
      </c>
      <c r="Y10" s="9">
        <v>737325.94273373671</v>
      </c>
      <c r="Z10" s="9">
        <v>-1972.3208835181099</v>
      </c>
      <c r="AA10" s="8">
        <f t="shared" si="6"/>
        <v>5984997.4111219607</v>
      </c>
      <c r="AB10" s="9">
        <v>763089.06068202329</v>
      </c>
      <c r="AC10" s="9">
        <v>-1972.3208835181099</v>
      </c>
      <c r="AD10" s="8">
        <f t="shared" si="7"/>
        <v>6746114.1509204656</v>
      </c>
      <c r="AE10" s="9">
        <v>787827.8511216495</v>
      </c>
      <c r="AF10" s="9">
        <v>-1972.3208835181099</v>
      </c>
      <c r="AG10" s="8">
        <f t="shared" si="8"/>
        <v>7531969.6811585966</v>
      </c>
      <c r="AH10" s="9">
        <v>813511.25942242367</v>
      </c>
      <c r="AI10" s="9">
        <v>-1972.3208835181099</v>
      </c>
      <c r="AJ10" s="8">
        <f t="shared" si="9"/>
        <v>8343508.6196975019</v>
      </c>
      <c r="AK10" s="9">
        <v>839636.83309300407</v>
      </c>
      <c r="AL10" s="9">
        <v>-1972.3208835181099</v>
      </c>
      <c r="AM10" s="8">
        <f t="shared" si="10"/>
        <v>9181173.1319069881</v>
      </c>
      <c r="AN10" s="9">
        <v>934894.68945490988</v>
      </c>
      <c r="AO10" s="9">
        <v>-1972.3208835181099</v>
      </c>
      <c r="AP10" s="8">
        <f>SUM(AM10:AO10)</f>
        <v>10114095.500478379</v>
      </c>
      <c r="AQ10" s="16">
        <f t="shared" si="12"/>
        <v>5354702.4388119718</v>
      </c>
    </row>
    <row r="11" spans="1:43" ht="51" x14ac:dyDescent="0.25">
      <c r="A11" s="5">
        <v>182388</v>
      </c>
      <c r="B11" s="6" t="s">
        <v>24</v>
      </c>
      <c r="C11" s="5">
        <v>593</v>
      </c>
      <c r="D11" s="6" t="s">
        <v>25</v>
      </c>
      <c r="E11" s="7" t="s">
        <v>26</v>
      </c>
      <c r="F11" s="8">
        <v>1597317.5500000026</v>
      </c>
      <c r="G11" s="9">
        <v>0</v>
      </c>
      <c r="H11" s="9">
        <v>-39932.94</v>
      </c>
      <c r="I11" s="8">
        <f t="shared" si="0"/>
        <v>1557384.6100000027</v>
      </c>
      <c r="J11" s="9">
        <v>0</v>
      </c>
      <c r="K11" s="9">
        <v>-39932.94</v>
      </c>
      <c r="L11" s="8">
        <f t="shared" si="1"/>
        <v>1517451.6700000027</v>
      </c>
      <c r="M11" s="9">
        <v>0</v>
      </c>
      <c r="N11" s="9">
        <v>-39932.94</v>
      </c>
      <c r="O11" s="8">
        <f t="shared" si="2"/>
        <v>1477518.7300000028</v>
      </c>
      <c r="P11" s="9">
        <v>0</v>
      </c>
      <c r="Q11" s="9">
        <v>-39932.94</v>
      </c>
      <c r="R11" s="8">
        <f t="shared" si="3"/>
        <v>1437585.7900000028</v>
      </c>
      <c r="S11" s="9">
        <v>0</v>
      </c>
      <c r="T11" s="9">
        <v>-39932.94</v>
      </c>
      <c r="U11" s="8">
        <f t="shared" si="4"/>
        <v>1397652.8500000029</v>
      </c>
      <c r="V11" s="9">
        <v>0</v>
      </c>
      <c r="W11" s="9">
        <v>-39932.94</v>
      </c>
      <c r="X11" s="8">
        <f t="shared" si="5"/>
        <v>1357719.9100000029</v>
      </c>
      <c r="Y11" s="9">
        <v>0</v>
      </c>
      <c r="Z11" s="9">
        <v>-39932.94</v>
      </c>
      <c r="AA11" s="8">
        <f t="shared" si="6"/>
        <v>1317786.970000003</v>
      </c>
      <c r="AB11" s="9">
        <v>0</v>
      </c>
      <c r="AC11" s="9">
        <v>-39932.94</v>
      </c>
      <c r="AD11" s="8">
        <f t="shared" si="7"/>
        <v>1277854.0300000031</v>
      </c>
      <c r="AE11" s="9">
        <v>0</v>
      </c>
      <c r="AF11" s="9">
        <v>-39932.94</v>
      </c>
      <c r="AG11" s="8">
        <f t="shared" si="8"/>
        <v>1237921.0900000031</v>
      </c>
      <c r="AH11" s="9">
        <v>0</v>
      </c>
      <c r="AI11" s="9">
        <v>-39932.94</v>
      </c>
      <c r="AJ11" s="8">
        <f t="shared" si="9"/>
        <v>1197988.1500000032</v>
      </c>
      <c r="AK11" s="9">
        <v>0</v>
      </c>
      <c r="AL11" s="9">
        <v>-39932.94</v>
      </c>
      <c r="AM11" s="8">
        <f t="shared" si="10"/>
        <v>1158055.2100000032</v>
      </c>
      <c r="AN11" s="9">
        <v>0</v>
      </c>
      <c r="AO11" s="9">
        <v>-39932.94</v>
      </c>
      <c r="AP11" s="8">
        <f t="shared" si="11"/>
        <v>1118122.2700000033</v>
      </c>
      <c r="AQ11" s="16">
        <f t="shared" si="12"/>
        <v>1357719.9100000027</v>
      </c>
    </row>
    <row r="12" spans="1:43" ht="25.5" x14ac:dyDescent="0.25">
      <c r="A12" s="5">
        <v>182316</v>
      </c>
      <c r="B12" s="6" t="s">
        <v>27</v>
      </c>
      <c r="C12" s="11" t="s">
        <v>28</v>
      </c>
      <c r="D12" s="7" t="s">
        <v>19</v>
      </c>
      <c r="E12" s="7" t="s">
        <v>29</v>
      </c>
      <c r="F12" s="8">
        <v>11016643.000000002</v>
      </c>
      <c r="G12" s="9">
        <v>0</v>
      </c>
      <c r="H12" s="9">
        <v>-183610.71666666699</v>
      </c>
      <c r="I12" s="8">
        <f>SUM(F12:H12)</f>
        <v>10833032.283333335</v>
      </c>
      <c r="J12" s="9">
        <v>0</v>
      </c>
      <c r="K12" s="9">
        <v>-183610.71666666699</v>
      </c>
      <c r="L12" s="8">
        <f>SUM(I12:K12)</f>
        <v>10649421.566666668</v>
      </c>
      <c r="M12" s="9">
        <v>0</v>
      </c>
      <c r="N12" s="9">
        <v>-183610.71666666699</v>
      </c>
      <c r="O12" s="8">
        <f>SUM(L12:N12)</f>
        <v>10465810.850000001</v>
      </c>
      <c r="P12" s="9">
        <v>0</v>
      </c>
      <c r="Q12" s="9">
        <v>-183610.71666666699</v>
      </c>
      <c r="R12" s="8">
        <f>SUM(O12:Q12)</f>
        <v>10282200.133333335</v>
      </c>
      <c r="S12" s="9">
        <v>0</v>
      </c>
      <c r="T12" s="9">
        <v>-183610.71666666699</v>
      </c>
      <c r="U12" s="8">
        <f>SUM(R12:T12)</f>
        <v>10098589.416666668</v>
      </c>
      <c r="V12" s="9">
        <v>0</v>
      </c>
      <c r="W12" s="9">
        <v>-183610.71666666699</v>
      </c>
      <c r="X12" s="8">
        <f>SUM(U12:W12)</f>
        <v>9914978.7000000011</v>
      </c>
      <c r="Y12" s="9">
        <v>0</v>
      </c>
      <c r="Z12" s="9">
        <v>-183610.71666666699</v>
      </c>
      <c r="AA12" s="8">
        <f>SUM(X12:Z12)</f>
        <v>9731367.9833333343</v>
      </c>
      <c r="AB12" s="9">
        <v>0</v>
      </c>
      <c r="AC12" s="9">
        <v>-183610.71666666699</v>
      </c>
      <c r="AD12" s="8">
        <f>SUM(AA12:AC12)</f>
        <v>9547757.2666666675</v>
      </c>
      <c r="AE12" s="9">
        <v>0</v>
      </c>
      <c r="AF12" s="9">
        <v>-183610.71666666699</v>
      </c>
      <c r="AG12" s="8">
        <f>SUM(AD12:AF12)</f>
        <v>9364146.5500000007</v>
      </c>
      <c r="AH12" s="9">
        <v>0</v>
      </c>
      <c r="AI12" s="9">
        <v>-183610.71666666699</v>
      </c>
      <c r="AJ12" s="8">
        <f>SUM(AG12:AI12)</f>
        <v>9180535.833333334</v>
      </c>
      <c r="AK12" s="9">
        <v>0</v>
      </c>
      <c r="AL12" s="9">
        <v>-183610.71666666699</v>
      </c>
      <c r="AM12" s="8">
        <f>SUM(AJ12:AL12)</f>
        <v>8996925.1166666672</v>
      </c>
      <c r="AN12" s="9">
        <v>0</v>
      </c>
      <c r="AO12" s="9">
        <v>-183610.71666666699</v>
      </c>
      <c r="AP12" s="8">
        <f>SUM(AM12:AO12)</f>
        <v>8813314.4000000004</v>
      </c>
      <c r="AQ12" s="16">
        <f t="shared" si="12"/>
        <v>9914978.7000000011</v>
      </c>
    </row>
    <row r="13" spans="1:43" ht="25.5" x14ac:dyDescent="0.25">
      <c r="A13" s="5">
        <v>182310</v>
      </c>
      <c r="B13" s="6" t="s">
        <v>30</v>
      </c>
      <c r="C13" s="11" t="s">
        <v>31</v>
      </c>
      <c r="D13" s="7" t="s">
        <v>19</v>
      </c>
      <c r="E13" s="7" t="s">
        <v>32</v>
      </c>
      <c r="F13" s="8">
        <v>4998331.76</v>
      </c>
      <c r="G13" s="9">
        <v>0</v>
      </c>
      <c r="H13" s="9">
        <v>-83305.529333333296</v>
      </c>
      <c r="I13" s="8">
        <f>SUM(F13:H13)</f>
        <v>4915026.2306666663</v>
      </c>
      <c r="J13" s="9">
        <v>0</v>
      </c>
      <c r="K13" s="9">
        <v>-83305.529333333296</v>
      </c>
      <c r="L13" s="8">
        <f>SUM(I13:K13)</f>
        <v>4831720.7013333328</v>
      </c>
      <c r="M13" s="9">
        <v>0</v>
      </c>
      <c r="N13" s="9">
        <v>-83305.529333333296</v>
      </c>
      <c r="O13" s="8">
        <f>SUM(L13:N13)</f>
        <v>4748415.1719999993</v>
      </c>
      <c r="P13" s="9">
        <v>0</v>
      </c>
      <c r="Q13" s="9">
        <v>-83305.529333333296</v>
      </c>
      <c r="R13" s="8">
        <f>SUM(O13:Q13)</f>
        <v>4665109.6426666658</v>
      </c>
      <c r="S13" s="9">
        <v>0</v>
      </c>
      <c r="T13" s="9">
        <v>-83305.529333333296</v>
      </c>
      <c r="U13" s="8">
        <f>SUM(R13:T13)</f>
        <v>4581804.1133333324</v>
      </c>
      <c r="V13" s="9">
        <v>0</v>
      </c>
      <c r="W13" s="9">
        <v>-83305.529333333296</v>
      </c>
      <c r="X13" s="8">
        <f>SUM(U13:W13)</f>
        <v>4498498.5839999989</v>
      </c>
      <c r="Y13" s="9">
        <v>0</v>
      </c>
      <c r="Z13" s="9">
        <v>-83305.529333333296</v>
      </c>
      <c r="AA13" s="8">
        <f>SUM(X13:Z13)</f>
        <v>4415193.0546666654</v>
      </c>
      <c r="AB13" s="9">
        <v>0</v>
      </c>
      <c r="AC13" s="9">
        <v>-83305.529333333296</v>
      </c>
      <c r="AD13" s="8">
        <f>SUM(AA13:AC13)</f>
        <v>4331887.5253333319</v>
      </c>
      <c r="AE13" s="9">
        <v>0</v>
      </c>
      <c r="AF13" s="9">
        <v>-83305.529333333296</v>
      </c>
      <c r="AG13" s="8">
        <f>SUM(AD13:AF13)</f>
        <v>4248581.9959999984</v>
      </c>
      <c r="AH13" s="9">
        <v>0</v>
      </c>
      <c r="AI13" s="9">
        <v>-83305.529333333296</v>
      </c>
      <c r="AJ13" s="8">
        <f>SUM(AG13:AI13)</f>
        <v>4165276.4666666649</v>
      </c>
      <c r="AK13" s="9">
        <v>0</v>
      </c>
      <c r="AL13" s="9">
        <v>-83305.529333333296</v>
      </c>
      <c r="AM13" s="8">
        <f>SUM(AJ13:AL13)</f>
        <v>4081970.9373333314</v>
      </c>
      <c r="AN13" s="9">
        <v>0</v>
      </c>
      <c r="AO13" s="9">
        <v>-83305.529333333296</v>
      </c>
      <c r="AP13" s="8">
        <f>SUM(AM13:AO13)</f>
        <v>3998665.407999998</v>
      </c>
      <c r="AQ13" s="16">
        <f t="shared" si="12"/>
        <v>4498498.5839999989</v>
      </c>
    </row>
    <row r="14" spans="1:43" ht="38.25" x14ac:dyDescent="0.25">
      <c r="A14" s="5">
        <v>182339</v>
      </c>
      <c r="B14" s="6" t="s">
        <v>33</v>
      </c>
      <c r="C14" s="11" t="s">
        <v>34</v>
      </c>
      <c r="D14" s="7" t="s">
        <v>19</v>
      </c>
      <c r="E14" s="7" t="s">
        <v>35</v>
      </c>
      <c r="F14" s="8">
        <v>8400229.870000001</v>
      </c>
      <c r="G14" s="9">
        <v>0</v>
      </c>
      <c r="H14" s="9">
        <v>-140003.83116666699</v>
      </c>
      <c r="I14" s="8">
        <f>SUM(F14:H14)</f>
        <v>8260226.0388333341</v>
      </c>
      <c r="J14" s="9">
        <v>0</v>
      </c>
      <c r="K14" s="9">
        <v>-140003.83116666699</v>
      </c>
      <c r="L14" s="8">
        <f>SUM(I14:K14)</f>
        <v>8120222.2076666672</v>
      </c>
      <c r="M14" s="9">
        <v>0</v>
      </c>
      <c r="N14" s="9">
        <v>-140003.83116666699</v>
      </c>
      <c r="O14" s="8">
        <f>SUM(L14:N14)</f>
        <v>7980218.3765000002</v>
      </c>
      <c r="P14" s="9">
        <v>0</v>
      </c>
      <c r="Q14" s="9">
        <v>-140003.83116666699</v>
      </c>
      <c r="R14" s="8">
        <f>SUM(O14:Q14)</f>
        <v>7840214.5453333333</v>
      </c>
      <c r="S14" s="9">
        <v>0</v>
      </c>
      <c r="T14" s="9">
        <v>-140003.83116666699</v>
      </c>
      <c r="U14" s="8">
        <f>SUM(R14:T14)</f>
        <v>7700210.7141666664</v>
      </c>
      <c r="V14" s="9">
        <v>0</v>
      </c>
      <c r="W14" s="9">
        <v>-140003.83116666699</v>
      </c>
      <c r="X14" s="8">
        <f>SUM(U14:W14)</f>
        <v>7560206.8829999994</v>
      </c>
      <c r="Y14" s="9">
        <v>0</v>
      </c>
      <c r="Z14" s="9">
        <v>-140003.83116666699</v>
      </c>
      <c r="AA14" s="8">
        <f>SUM(X14:Z14)</f>
        <v>7420203.0518333325</v>
      </c>
      <c r="AB14" s="9">
        <v>0</v>
      </c>
      <c r="AC14" s="9">
        <v>-140003.83116666699</v>
      </c>
      <c r="AD14" s="8">
        <f>SUM(AA14:AC14)</f>
        <v>7280199.2206666656</v>
      </c>
      <c r="AE14" s="9">
        <v>0</v>
      </c>
      <c r="AF14" s="9">
        <v>-140003.83116666699</v>
      </c>
      <c r="AG14" s="8">
        <f>SUM(AD14:AF14)</f>
        <v>7140195.3894999987</v>
      </c>
      <c r="AH14" s="9">
        <v>0</v>
      </c>
      <c r="AI14" s="9">
        <v>-140003.83116666699</v>
      </c>
      <c r="AJ14" s="8">
        <f>SUM(AG14:AI14)</f>
        <v>7000191.5583333317</v>
      </c>
      <c r="AK14" s="9">
        <v>0</v>
      </c>
      <c r="AL14" s="9">
        <v>-140003.83116666699</v>
      </c>
      <c r="AM14" s="8">
        <f>SUM(AJ14:AL14)</f>
        <v>6860187.7271666648</v>
      </c>
      <c r="AN14" s="9">
        <v>0</v>
      </c>
      <c r="AO14" s="9">
        <v>-140003.83116666699</v>
      </c>
      <c r="AP14" s="8">
        <f>SUM(AM14:AO14)</f>
        <v>6720183.8959999979</v>
      </c>
      <c r="AQ14" s="16">
        <f t="shared" si="12"/>
        <v>7560206.8829999994</v>
      </c>
    </row>
    <row r="15" spans="1:43" ht="38.25" x14ac:dyDescent="0.25">
      <c r="A15" s="5">
        <v>182320</v>
      </c>
      <c r="B15" s="6" t="s">
        <v>36</v>
      </c>
      <c r="C15" s="5" t="s">
        <v>37</v>
      </c>
      <c r="D15" s="7" t="s">
        <v>19</v>
      </c>
      <c r="E15" s="7" t="s">
        <v>38</v>
      </c>
      <c r="F15" s="8">
        <v>7592273</v>
      </c>
      <c r="G15" s="9">
        <v>0</v>
      </c>
      <c r="H15" s="9">
        <v>-126537.89</v>
      </c>
      <c r="I15" s="8">
        <f t="shared" ref="I15" si="13">SUM(F15:H15)</f>
        <v>7465735.1100000003</v>
      </c>
      <c r="J15" s="9">
        <v>0</v>
      </c>
      <c r="K15" s="9">
        <v>-126537.89</v>
      </c>
      <c r="L15" s="8">
        <f t="shared" ref="L15" si="14">SUM(I15:K15)</f>
        <v>7339197.2200000007</v>
      </c>
      <c r="M15" s="9">
        <v>0</v>
      </c>
      <c r="N15" s="9">
        <v>-126537.89</v>
      </c>
      <c r="O15" s="8">
        <f t="shared" ref="O15" si="15">SUM(L15:N15)</f>
        <v>7212659.330000001</v>
      </c>
      <c r="P15" s="9">
        <v>0</v>
      </c>
      <c r="Q15" s="9">
        <v>-126537.89</v>
      </c>
      <c r="R15" s="8">
        <f t="shared" ref="R15" si="16">SUM(O15:Q15)</f>
        <v>7086121.4400000013</v>
      </c>
      <c r="S15" s="9">
        <v>0</v>
      </c>
      <c r="T15" s="9">
        <v>-126537.89</v>
      </c>
      <c r="U15" s="8">
        <f t="shared" ref="U15" si="17">SUM(R15:T15)</f>
        <v>6959583.5500000017</v>
      </c>
      <c r="V15" s="9">
        <v>0</v>
      </c>
      <c r="W15" s="9">
        <v>-126537.89</v>
      </c>
      <c r="X15" s="8">
        <f t="shared" ref="X15" si="18">SUM(U15:W15)</f>
        <v>6833045.660000002</v>
      </c>
      <c r="Y15" s="9">
        <v>0</v>
      </c>
      <c r="Z15" s="9">
        <v>-126537.89</v>
      </c>
      <c r="AA15" s="8">
        <f t="shared" ref="AA15" si="19">SUM(X15:Z15)</f>
        <v>6706507.7700000023</v>
      </c>
      <c r="AB15" s="9">
        <v>0</v>
      </c>
      <c r="AC15" s="9">
        <v>-126537.89</v>
      </c>
      <c r="AD15" s="8">
        <f t="shared" ref="AD15" si="20">SUM(AA15:AC15)</f>
        <v>6579969.8800000027</v>
      </c>
      <c r="AE15" s="9">
        <v>0</v>
      </c>
      <c r="AF15" s="9">
        <v>-126537.89</v>
      </c>
      <c r="AG15" s="8">
        <f t="shared" ref="AG15" si="21">SUM(AD15:AF15)</f>
        <v>6453431.990000003</v>
      </c>
      <c r="AH15" s="9">
        <v>0</v>
      </c>
      <c r="AI15" s="9">
        <v>-126537.89</v>
      </c>
      <c r="AJ15" s="8">
        <f t="shared" ref="AJ15" si="22">SUM(AG15:AI15)</f>
        <v>6326894.1000000034</v>
      </c>
      <c r="AK15" s="9">
        <v>0</v>
      </c>
      <c r="AL15" s="9">
        <v>-126537.89</v>
      </c>
      <c r="AM15" s="8">
        <f t="shared" ref="AM15" si="23">SUM(AJ15:AL15)</f>
        <v>6200356.2100000037</v>
      </c>
      <c r="AN15" s="9">
        <v>0</v>
      </c>
      <c r="AO15" s="9">
        <v>-126537.89</v>
      </c>
      <c r="AP15" s="8">
        <f t="shared" ref="AP15" si="24">SUM(AM15:AO15)</f>
        <v>6073818.320000004</v>
      </c>
      <c r="AQ15" s="16">
        <f t="shared" si="12"/>
        <v>6833045.660000002</v>
      </c>
    </row>
    <row r="16" spans="1:43" ht="25.5" x14ac:dyDescent="0.25">
      <c r="A16" s="5" t="s">
        <v>22</v>
      </c>
      <c r="B16" s="6" t="s">
        <v>39</v>
      </c>
      <c r="C16" s="5">
        <v>923</v>
      </c>
      <c r="D16" s="7" t="s">
        <v>119</v>
      </c>
      <c r="E16" s="7" t="s">
        <v>40</v>
      </c>
      <c r="F16" s="8">
        <v>3240498.4773182836</v>
      </c>
      <c r="G16" s="9">
        <v>-5.8207660913467407E-10</v>
      </c>
      <c r="H16" s="9">
        <v>-763.36011628305232</v>
      </c>
      <c r="I16" s="8">
        <f>SUM(F16:H16)</f>
        <v>3239735.1172020002</v>
      </c>
      <c r="J16" s="9">
        <v>0</v>
      </c>
      <c r="K16" s="9">
        <v>-763.36011628305187</v>
      </c>
      <c r="L16" s="8">
        <f>SUM(I16:K16)</f>
        <v>3238971.7570857173</v>
      </c>
      <c r="M16" s="9">
        <v>1108834.5921285092</v>
      </c>
      <c r="N16" s="9">
        <v>-763.36011628305187</v>
      </c>
      <c r="O16" s="8">
        <f>SUM(L16:N16)</f>
        <v>4347042.9890979426</v>
      </c>
      <c r="P16" s="9">
        <v>0</v>
      </c>
      <c r="Q16" s="9">
        <v>-3155.8619339027746</v>
      </c>
      <c r="R16" s="8">
        <f>SUM(O16:Q16)</f>
        <v>4343887.1271640398</v>
      </c>
      <c r="S16" s="9">
        <v>0</v>
      </c>
      <c r="T16" s="9">
        <v>-3155.8619339027746</v>
      </c>
      <c r="U16" s="8">
        <f>SUM(R16:T16)</f>
        <v>4340731.2652301369</v>
      </c>
      <c r="V16" s="9">
        <v>806588.43740405771</v>
      </c>
      <c r="W16" s="9">
        <v>-3155.8619339027746</v>
      </c>
      <c r="X16" s="8">
        <f>SUM(U16:W16)</f>
        <v>5144163.840700292</v>
      </c>
      <c r="Y16" s="9">
        <v>0</v>
      </c>
      <c r="Z16" s="9">
        <v>-3155.8619339027746</v>
      </c>
      <c r="AA16" s="8">
        <f>SUM(X16:Z16)</f>
        <v>5141007.9787663892</v>
      </c>
      <c r="AB16" s="9">
        <v>0</v>
      </c>
      <c r="AC16" s="9">
        <v>-3155.8619339027746</v>
      </c>
      <c r="AD16" s="8">
        <f>SUM(AA16:AC16)</f>
        <v>5137852.1168324864</v>
      </c>
      <c r="AE16" s="9">
        <v>840349.48654555855</v>
      </c>
      <c r="AF16" s="9">
        <v>-3155.8619339027746</v>
      </c>
      <c r="AG16" s="8">
        <f>SUM(AD16:AF16)</f>
        <v>5975045.7414441416</v>
      </c>
      <c r="AH16" s="9">
        <v>-1.3387762010097504E-9</v>
      </c>
      <c r="AI16" s="9">
        <v>-3155.8619339027746</v>
      </c>
      <c r="AJ16" s="8">
        <f>SUM(AG16:AI16)</f>
        <v>5971889.8795102378</v>
      </c>
      <c r="AK16" s="9">
        <v>-1.3387762010097504E-9</v>
      </c>
      <c r="AL16" s="9">
        <v>-3155.8619339027746</v>
      </c>
      <c r="AM16" s="8">
        <f>SUM(AJ16:AL16)</f>
        <v>5968734.0175763341</v>
      </c>
      <c r="AN16" s="9">
        <v>840349.48654555669</v>
      </c>
      <c r="AO16" s="9">
        <v>-3155.8619339027746</v>
      </c>
      <c r="AP16" s="8">
        <f>SUM(AM16:AO16)</f>
        <v>6805927.6421879875</v>
      </c>
      <c r="AQ16" s="16">
        <f t="shared" si="12"/>
        <v>4838114.4577012304</v>
      </c>
    </row>
    <row r="17" spans="1:46" ht="38.25" x14ac:dyDescent="0.25">
      <c r="A17" s="5" t="s">
        <v>41</v>
      </c>
      <c r="B17" s="6" t="s">
        <v>42</v>
      </c>
      <c r="C17" s="5">
        <v>407</v>
      </c>
      <c r="D17" s="6" t="s">
        <v>43</v>
      </c>
      <c r="E17" s="7" t="s">
        <v>44</v>
      </c>
      <c r="F17" s="8">
        <v>1592776.6499999997</v>
      </c>
      <c r="G17" s="9">
        <v>0</v>
      </c>
      <c r="H17" s="9">
        <v>-8790.9742777777792</v>
      </c>
      <c r="I17" s="8">
        <f t="shared" si="0"/>
        <v>1583985.6757222218</v>
      </c>
      <c r="J17" s="9">
        <v>0</v>
      </c>
      <c r="K17" s="9">
        <v>-8790.9742777777792</v>
      </c>
      <c r="L17" s="8">
        <f t="shared" si="1"/>
        <v>1575194.701444444</v>
      </c>
      <c r="M17" s="9">
        <v>0</v>
      </c>
      <c r="N17" s="9">
        <v>-8790.9742777777792</v>
      </c>
      <c r="O17" s="8">
        <f t="shared" si="2"/>
        <v>1566403.7271666662</v>
      </c>
      <c r="P17" s="9">
        <v>0</v>
      </c>
      <c r="Q17" s="9">
        <v>-8790.9742777777792</v>
      </c>
      <c r="R17" s="8">
        <f t="shared" si="3"/>
        <v>1557612.7528888884</v>
      </c>
      <c r="S17" s="9">
        <v>0</v>
      </c>
      <c r="T17" s="9">
        <v>-8790.9742777777792</v>
      </c>
      <c r="U17" s="8">
        <f t="shared" si="4"/>
        <v>1548821.7786111105</v>
      </c>
      <c r="V17" s="9">
        <v>0</v>
      </c>
      <c r="W17" s="9">
        <v>-8790.9742777777792</v>
      </c>
      <c r="X17" s="8">
        <f t="shared" si="5"/>
        <v>1540030.8043333327</v>
      </c>
      <c r="Y17" s="9">
        <v>0</v>
      </c>
      <c r="Z17" s="9">
        <v>-8790.9742777777792</v>
      </c>
      <c r="AA17" s="8">
        <f t="shared" si="6"/>
        <v>1531239.8300555549</v>
      </c>
      <c r="AB17" s="9">
        <v>0</v>
      </c>
      <c r="AC17" s="9">
        <v>-8790.9742777777792</v>
      </c>
      <c r="AD17" s="8">
        <f t="shared" si="7"/>
        <v>1522448.855777777</v>
      </c>
      <c r="AE17" s="9">
        <v>0</v>
      </c>
      <c r="AF17" s="9">
        <v>-8790.9742777777792</v>
      </c>
      <c r="AG17" s="8">
        <f t="shared" si="8"/>
        <v>1513657.8814999992</v>
      </c>
      <c r="AH17" s="9">
        <v>0</v>
      </c>
      <c r="AI17" s="9">
        <v>-8790.9742777777792</v>
      </c>
      <c r="AJ17" s="8">
        <f t="shared" si="9"/>
        <v>1504866.9072222214</v>
      </c>
      <c r="AK17" s="9">
        <v>0</v>
      </c>
      <c r="AL17" s="9">
        <v>-8790.9742777777792</v>
      </c>
      <c r="AM17" s="8">
        <f t="shared" si="10"/>
        <v>1496075.9329444435</v>
      </c>
      <c r="AN17" s="9">
        <v>0</v>
      </c>
      <c r="AO17" s="9">
        <v>-8790.9742777777792</v>
      </c>
      <c r="AP17" s="8">
        <f t="shared" si="11"/>
        <v>1487284.9586666657</v>
      </c>
      <c r="AQ17" s="16">
        <f t="shared" si="12"/>
        <v>1540030.8043333327</v>
      </c>
    </row>
    <row r="18" spans="1:46" ht="38.25" x14ac:dyDescent="0.25">
      <c r="A18" s="5">
        <v>182398</v>
      </c>
      <c r="B18" s="6" t="s">
        <v>45</v>
      </c>
      <c r="C18" s="11" t="s">
        <v>46</v>
      </c>
      <c r="D18" s="6" t="s">
        <v>43</v>
      </c>
      <c r="E18" s="7" t="s">
        <v>44</v>
      </c>
      <c r="F18" s="8">
        <v>19918878.5</v>
      </c>
      <c r="G18" s="9">
        <v>0</v>
      </c>
      <c r="H18" s="9">
        <v>-110660.436111111</v>
      </c>
      <c r="I18" s="8">
        <f t="shared" si="0"/>
        <v>19808218.063888889</v>
      </c>
      <c r="J18" s="9">
        <v>0</v>
      </c>
      <c r="K18" s="9">
        <v>-110660.436111111</v>
      </c>
      <c r="L18" s="8">
        <f t="shared" si="1"/>
        <v>19697557.627777778</v>
      </c>
      <c r="M18" s="9">
        <v>0</v>
      </c>
      <c r="N18" s="9">
        <v>-110660.436111111</v>
      </c>
      <c r="O18" s="8">
        <f t="shared" si="2"/>
        <v>19586897.191666666</v>
      </c>
      <c r="P18" s="9">
        <v>0</v>
      </c>
      <c r="Q18" s="9">
        <v>-110660.436111111</v>
      </c>
      <c r="R18" s="8">
        <f t="shared" si="3"/>
        <v>19476236.755555555</v>
      </c>
      <c r="S18" s="9">
        <v>0</v>
      </c>
      <c r="T18" s="9">
        <v>-110660.436111111</v>
      </c>
      <c r="U18" s="8">
        <f t="shared" si="4"/>
        <v>19365576.319444444</v>
      </c>
      <c r="V18" s="9">
        <v>0</v>
      </c>
      <c r="W18" s="9">
        <v>-110660.436111111</v>
      </c>
      <c r="X18" s="8">
        <f t="shared" si="5"/>
        <v>19254915.883333333</v>
      </c>
      <c r="Y18" s="9">
        <v>0</v>
      </c>
      <c r="Z18" s="9">
        <v>-110660.436111111</v>
      </c>
      <c r="AA18" s="8">
        <f t="shared" si="6"/>
        <v>19144255.447222222</v>
      </c>
      <c r="AB18" s="9">
        <v>0</v>
      </c>
      <c r="AC18" s="9">
        <v>-110660.436111111</v>
      </c>
      <c r="AD18" s="8">
        <f t="shared" si="7"/>
        <v>19033595.01111111</v>
      </c>
      <c r="AE18" s="9">
        <v>0</v>
      </c>
      <c r="AF18" s="9">
        <v>-110660.436111111</v>
      </c>
      <c r="AG18" s="8">
        <f t="shared" si="8"/>
        <v>18922934.574999999</v>
      </c>
      <c r="AH18" s="9">
        <v>0</v>
      </c>
      <c r="AI18" s="9">
        <v>-110660.436111111</v>
      </c>
      <c r="AJ18" s="8">
        <f t="shared" si="9"/>
        <v>18812274.138888888</v>
      </c>
      <c r="AK18" s="9">
        <v>0</v>
      </c>
      <c r="AL18" s="9">
        <v>-110660.436111111</v>
      </c>
      <c r="AM18" s="8">
        <f t="shared" si="10"/>
        <v>18701613.702777777</v>
      </c>
      <c r="AN18" s="9">
        <v>0</v>
      </c>
      <c r="AO18" s="9">
        <v>-110660.436111111</v>
      </c>
      <c r="AP18" s="8">
        <f t="shared" si="11"/>
        <v>18590953.266666666</v>
      </c>
      <c r="AQ18" s="16">
        <f t="shared" si="12"/>
        <v>19254915.883333329</v>
      </c>
    </row>
    <row r="19" spans="1:46" ht="38.25" x14ac:dyDescent="0.25">
      <c r="A19" s="5">
        <v>182202</v>
      </c>
      <c r="B19" s="6" t="s">
        <v>47</v>
      </c>
      <c r="C19" s="11">
        <v>407</v>
      </c>
      <c r="D19" s="6" t="s">
        <v>43</v>
      </c>
      <c r="E19" s="7" t="s">
        <v>44</v>
      </c>
      <c r="F19" s="8">
        <v>21240271.233137999</v>
      </c>
      <c r="G19" s="9">
        <v>0</v>
      </c>
      <c r="H19" s="9">
        <v>-118001.506850766</v>
      </c>
      <c r="I19" s="8">
        <f t="shared" si="0"/>
        <v>21122269.726287235</v>
      </c>
      <c r="J19" s="9">
        <v>0</v>
      </c>
      <c r="K19" s="9">
        <v>-118001.506850766</v>
      </c>
      <c r="L19" s="8">
        <f t="shared" si="1"/>
        <v>21004268.21943647</v>
      </c>
      <c r="M19" s="9">
        <v>0</v>
      </c>
      <c r="N19" s="9">
        <v>-118001.506850766</v>
      </c>
      <c r="O19" s="8">
        <f t="shared" si="2"/>
        <v>20886266.712585706</v>
      </c>
      <c r="P19" s="9">
        <v>0</v>
      </c>
      <c r="Q19" s="9">
        <v>-118001.506850766</v>
      </c>
      <c r="R19" s="8">
        <f t="shared" si="3"/>
        <v>20768265.205734942</v>
      </c>
      <c r="S19" s="9">
        <v>0</v>
      </c>
      <c r="T19" s="9">
        <v>-118001.506850766</v>
      </c>
      <c r="U19" s="8">
        <f t="shared" si="4"/>
        <v>20650263.698884178</v>
      </c>
      <c r="V19" s="9">
        <v>0</v>
      </c>
      <c r="W19" s="9">
        <v>-118001.506850766</v>
      </c>
      <c r="X19" s="8">
        <f t="shared" si="5"/>
        <v>20532262.192033414</v>
      </c>
      <c r="Y19" s="9">
        <v>0</v>
      </c>
      <c r="Z19" s="9">
        <v>-118001.506850766</v>
      </c>
      <c r="AA19" s="8">
        <f t="shared" si="6"/>
        <v>20414260.68518265</v>
      </c>
      <c r="AB19" s="9">
        <v>0</v>
      </c>
      <c r="AC19" s="9">
        <v>-118001.506850766</v>
      </c>
      <c r="AD19" s="8">
        <f t="shared" si="7"/>
        <v>20296259.178331885</v>
      </c>
      <c r="AE19" s="9">
        <v>0</v>
      </c>
      <c r="AF19" s="9">
        <v>-118001.506850766</v>
      </c>
      <c r="AG19" s="8">
        <f t="shared" si="8"/>
        <v>20178257.671481121</v>
      </c>
      <c r="AH19" s="9">
        <v>0</v>
      </c>
      <c r="AI19" s="9">
        <v>-118001.506850766</v>
      </c>
      <c r="AJ19" s="8">
        <f t="shared" si="9"/>
        <v>20060256.164630357</v>
      </c>
      <c r="AK19" s="9">
        <v>0</v>
      </c>
      <c r="AL19" s="9">
        <v>-118001.506850766</v>
      </c>
      <c r="AM19" s="8">
        <f t="shared" si="10"/>
        <v>19942254.657779593</v>
      </c>
      <c r="AN19" s="9">
        <v>0</v>
      </c>
      <c r="AO19" s="9">
        <v>-118001.506850766</v>
      </c>
      <c r="AP19" s="8">
        <f t="shared" si="11"/>
        <v>19824253.150928829</v>
      </c>
      <c r="AQ19" s="16">
        <f t="shared" si="12"/>
        <v>20532262.192033414</v>
      </c>
    </row>
    <row r="20" spans="1:46" x14ac:dyDescent="0.25">
      <c r="A20" s="5">
        <v>182370</v>
      </c>
      <c r="B20" s="6" t="s">
        <v>48</v>
      </c>
      <c r="C20" s="11" t="s">
        <v>22</v>
      </c>
      <c r="D20" s="11" t="s">
        <v>22</v>
      </c>
      <c r="E20" s="7" t="s">
        <v>49</v>
      </c>
      <c r="F20" s="8">
        <v>1270577.0502903645</v>
      </c>
      <c r="G20" s="9">
        <f t="shared" ref="G20:G23" si="25">+I20-F20</f>
        <v>-40914.821143714944</v>
      </c>
      <c r="H20" s="9"/>
      <c r="I20" s="8">
        <v>1229662.2291466496</v>
      </c>
      <c r="J20" s="9">
        <f t="shared" ref="J20:J23" si="26">+L20-I20</f>
        <v>-18263.040196428541</v>
      </c>
      <c r="K20" s="9"/>
      <c r="L20" s="8">
        <v>1211399.1889502211</v>
      </c>
      <c r="M20" s="9">
        <f t="shared" ref="M20:M23" si="27">+O20-L20</f>
        <v>125972.44726303685</v>
      </c>
      <c r="N20" s="9"/>
      <c r="O20" s="8">
        <v>1337371.6362132579</v>
      </c>
      <c r="P20" s="9">
        <f t="shared" ref="P20:P23" si="28">+R20-O20</f>
        <v>28864.2597340676</v>
      </c>
      <c r="Q20" s="9"/>
      <c r="R20" s="8">
        <v>1366235.8959473255</v>
      </c>
      <c r="S20" s="9">
        <f t="shared" ref="S20:S23" si="29">+U20-R20</f>
        <v>-287513.68356052646</v>
      </c>
      <c r="T20" s="9"/>
      <c r="U20" s="8">
        <v>1078722.212386799</v>
      </c>
      <c r="V20" s="9">
        <f t="shared" ref="V20:V23" si="30">+X20-U20</f>
        <v>-616971.42991248379</v>
      </c>
      <c r="W20" s="9"/>
      <c r="X20" s="8">
        <v>461750.78247431526</v>
      </c>
      <c r="Y20" s="9">
        <f t="shared" ref="Y20:Y23" si="31">+AA20-X20</f>
        <v>63510.563734892174</v>
      </c>
      <c r="Z20" s="9"/>
      <c r="AA20" s="8">
        <v>525261.34620920743</v>
      </c>
      <c r="AB20" s="9">
        <f t="shared" ref="AB20:AB23" si="32">+AD20-AA20</f>
        <v>436063.23178925936</v>
      </c>
      <c r="AC20" s="9"/>
      <c r="AD20" s="8">
        <v>961324.57799846679</v>
      </c>
      <c r="AE20" s="9">
        <f t="shared" ref="AE20:AE23" si="33">+AG20-AD20</f>
        <v>-234969.58349740121</v>
      </c>
      <c r="AF20" s="9"/>
      <c r="AG20" s="8">
        <v>726354.99450106558</v>
      </c>
      <c r="AH20" s="9">
        <f t="shared" ref="AH20:AH23" si="34">+AJ20-AG20</f>
        <v>-57299.274824793101</v>
      </c>
      <c r="AI20" s="9"/>
      <c r="AJ20" s="8">
        <v>669055.71967627248</v>
      </c>
      <c r="AK20" s="9">
        <f t="shared" ref="AK20:AK23" si="35">+AM20-AJ20</f>
        <v>310813.20372917771</v>
      </c>
      <c r="AL20" s="9"/>
      <c r="AM20" s="8">
        <v>979868.92340545019</v>
      </c>
      <c r="AN20" s="9">
        <f t="shared" ref="AN20:AN23" si="36">+AP20-AM20</f>
        <v>172281.00935911096</v>
      </c>
      <c r="AO20" s="9"/>
      <c r="AP20" s="8">
        <v>1152149.9327645611</v>
      </c>
      <c r="AQ20" s="16">
        <f t="shared" si="12"/>
        <v>997671.88384338142</v>
      </c>
    </row>
    <row r="21" spans="1:46" x14ac:dyDescent="0.25">
      <c r="A21" s="5">
        <v>182306</v>
      </c>
      <c r="B21" s="6" t="s">
        <v>50</v>
      </c>
      <c r="C21" s="11" t="s">
        <v>22</v>
      </c>
      <c r="D21" s="11" t="s">
        <v>22</v>
      </c>
      <c r="E21" s="7" t="s">
        <v>49</v>
      </c>
      <c r="F21" s="8">
        <v>0</v>
      </c>
      <c r="G21" s="9">
        <f t="shared" si="25"/>
        <v>2137668.239045531</v>
      </c>
      <c r="H21" s="9"/>
      <c r="I21" s="8">
        <v>2137668.239045531</v>
      </c>
      <c r="J21" s="9">
        <f t="shared" si="26"/>
        <v>1506713.2112878598</v>
      </c>
      <c r="K21" s="9"/>
      <c r="L21" s="8">
        <v>3644381.4503333909</v>
      </c>
      <c r="M21" s="9">
        <f t="shared" si="27"/>
        <v>-2211001.9370101332</v>
      </c>
      <c r="N21" s="9"/>
      <c r="O21" s="8">
        <v>1433379.5133232577</v>
      </c>
      <c r="P21" s="9">
        <f t="shared" si="28"/>
        <v>-458377.25435480289</v>
      </c>
      <c r="Q21" s="9"/>
      <c r="R21" s="8">
        <v>975002.25896845479</v>
      </c>
      <c r="S21" s="9">
        <f t="shared" si="29"/>
        <v>-975002.25896845479</v>
      </c>
      <c r="T21" s="9"/>
      <c r="U21" s="8">
        <v>0</v>
      </c>
      <c r="V21" s="9">
        <f t="shared" si="30"/>
        <v>0</v>
      </c>
      <c r="W21" s="9"/>
      <c r="X21" s="8">
        <v>0</v>
      </c>
      <c r="Y21" s="9">
        <f t="shared" si="31"/>
        <v>0</v>
      </c>
      <c r="Z21" s="9"/>
      <c r="AA21" s="8">
        <v>0</v>
      </c>
      <c r="AB21" s="9">
        <f t="shared" si="32"/>
        <v>0</v>
      </c>
      <c r="AC21" s="9"/>
      <c r="AD21" s="8">
        <v>0</v>
      </c>
      <c r="AE21" s="9">
        <f t="shared" si="33"/>
        <v>0</v>
      </c>
      <c r="AF21" s="9"/>
      <c r="AG21" s="8">
        <v>0</v>
      </c>
      <c r="AH21" s="9">
        <f t="shared" si="34"/>
        <v>0</v>
      </c>
      <c r="AI21" s="9"/>
      <c r="AJ21" s="8">
        <v>0</v>
      </c>
      <c r="AK21" s="9">
        <f t="shared" si="35"/>
        <v>0</v>
      </c>
      <c r="AL21" s="9"/>
      <c r="AM21" s="8">
        <v>0</v>
      </c>
      <c r="AN21" s="9">
        <f t="shared" si="36"/>
        <v>1296579.9200942912</v>
      </c>
      <c r="AO21" s="9"/>
      <c r="AP21" s="8">
        <v>1296579.9200942912</v>
      </c>
      <c r="AQ21" s="16">
        <f t="shared" si="12"/>
        <v>729770.10628960968</v>
      </c>
    </row>
    <row r="22" spans="1:46" x14ac:dyDescent="0.25">
      <c r="A22" s="5">
        <v>182307</v>
      </c>
      <c r="B22" s="6" t="s">
        <v>51</v>
      </c>
      <c r="C22" s="11" t="s">
        <v>22</v>
      </c>
      <c r="D22" s="11" t="s">
        <v>22</v>
      </c>
      <c r="E22" s="7" t="s">
        <v>52</v>
      </c>
      <c r="F22" s="8">
        <v>624107.41883830272</v>
      </c>
      <c r="G22" s="9">
        <f t="shared" si="25"/>
        <v>-624107.41883830272</v>
      </c>
      <c r="H22" s="9"/>
      <c r="I22" s="8">
        <v>0</v>
      </c>
      <c r="J22" s="9">
        <f t="shared" si="26"/>
        <v>0</v>
      </c>
      <c r="K22" s="9"/>
      <c r="L22" s="8">
        <v>0</v>
      </c>
      <c r="M22" s="9">
        <f t="shared" si="27"/>
        <v>0</v>
      </c>
      <c r="N22" s="9"/>
      <c r="O22" s="8">
        <v>0</v>
      </c>
      <c r="P22" s="9">
        <f t="shared" si="28"/>
        <v>1324211.8038567957</v>
      </c>
      <c r="Q22" s="9"/>
      <c r="R22" s="8">
        <v>1324211.8038567957</v>
      </c>
      <c r="S22" s="9">
        <f t="shared" si="29"/>
        <v>441420.44302636106</v>
      </c>
      <c r="T22" s="9"/>
      <c r="U22" s="8">
        <v>1765632.2468831567</v>
      </c>
      <c r="V22" s="9">
        <f t="shared" si="30"/>
        <v>-781020.00806072296</v>
      </c>
      <c r="W22" s="9"/>
      <c r="X22" s="8">
        <v>984612.23882243375</v>
      </c>
      <c r="Y22" s="9">
        <f t="shared" si="31"/>
        <v>-984612.23882243375</v>
      </c>
      <c r="Z22" s="9"/>
      <c r="AA22" s="8">
        <v>0</v>
      </c>
      <c r="AB22" s="9">
        <f t="shared" si="32"/>
        <v>0</v>
      </c>
      <c r="AC22" s="9"/>
      <c r="AD22" s="8">
        <v>0</v>
      </c>
      <c r="AE22" s="9">
        <f t="shared" si="33"/>
        <v>0</v>
      </c>
      <c r="AF22" s="9"/>
      <c r="AG22" s="8">
        <v>0</v>
      </c>
      <c r="AH22" s="9">
        <f t="shared" si="34"/>
        <v>422138.69091261737</v>
      </c>
      <c r="AI22" s="9"/>
      <c r="AJ22" s="8">
        <v>422138.69091261737</v>
      </c>
      <c r="AK22" s="9">
        <f t="shared" si="35"/>
        <v>-48617.676896145102</v>
      </c>
      <c r="AL22" s="9"/>
      <c r="AM22" s="8">
        <v>373521.01401647227</v>
      </c>
      <c r="AN22" s="9">
        <f t="shared" si="36"/>
        <v>-373521.01401647227</v>
      </c>
      <c r="AO22" s="9"/>
      <c r="AP22" s="8">
        <v>0</v>
      </c>
      <c r="AQ22" s="16">
        <f t="shared" si="12"/>
        <v>422632.57025613677</v>
      </c>
    </row>
    <row r="23" spans="1:46" x14ac:dyDescent="0.25">
      <c r="A23" s="5">
        <v>182334</v>
      </c>
      <c r="B23" s="6" t="s">
        <v>53</v>
      </c>
      <c r="C23" s="11" t="s">
        <v>22</v>
      </c>
      <c r="D23" s="11" t="s">
        <v>22</v>
      </c>
      <c r="E23" s="11" t="s">
        <v>22</v>
      </c>
      <c r="F23" s="8">
        <v>2208005.58</v>
      </c>
      <c r="G23" s="9">
        <f t="shared" si="25"/>
        <v>0</v>
      </c>
      <c r="H23" s="9"/>
      <c r="I23" s="8">
        <v>2208005.58</v>
      </c>
      <c r="J23" s="9">
        <f t="shared" si="26"/>
        <v>0</v>
      </c>
      <c r="K23" s="9"/>
      <c r="L23" s="8">
        <v>2208005.58</v>
      </c>
      <c r="M23" s="9">
        <f t="shared" si="27"/>
        <v>0</v>
      </c>
      <c r="N23" s="9"/>
      <c r="O23" s="8">
        <v>2208005.58</v>
      </c>
      <c r="P23" s="9">
        <f t="shared" si="28"/>
        <v>0</v>
      </c>
      <c r="Q23" s="9"/>
      <c r="R23" s="8">
        <v>2208005.58</v>
      </c>
      <c r="S23" s="9">
        <f t="shared" si="29"/>
        <v>0</v>
      </c>
      <c r="T23" s="9"/>
      <c r="U23" s="8">
        <v>2208005.58</v>
      </c>
      <c r="V23" s="9">
        <f t="shared" si="30"/>
        <v>0</v>
      </c>
      <c r="W23" s="9"/>
      <c r="X23" s="8">
        <v>2208005.58</v>
      </c>
      <c r="Y23" s="9">
        <f t="shared" si="31"/>
        <v>0</v>
      </c>
      <c r="Z23" s="9"/>
      <c r="AA23" s="8">
        <v>2208005.58</v>
      </c>
      <c r="AB23" s="9">
        <f t="shared" si="32"/>
        <v>0</v>
      </c>
      <c r="AC23" s="9"/>
      <c r="AD23" s="8">
        <v>2208005.58</v>
      </c>
      <c r="AE23" s="9">
        <f t="shared" si="33"/>
        <v>0</v>
      </c>
      <c r="AF23" s="9"/>
      <c r="AG23" s="8">
        <v>2208005.58</v>
      </c>
      <c r="AH23" s="9">
        <f t="shared" si="34"/>
        <v>0</v>
      </c>
      <c r="AI23" s="9"/>
      <c r="AJ23" s="8">
        <v>2208005.58</v>
      </c>
      <c r="AK23" s="9">
        <f t="shared" si="35"/>
        <v>0</v>
      </c>
      <c r="AL23" s="9"/>
      <c r="AM23" s="8">
        <v>2208005.58</v>
      </c>
      <c r="AN23" s="9">
        <f t="shared" si="36"/>
        <v>0</v>
      </c>
      <c r="AO23" s="9"/>
      <c r="AP23" s="8">
        <v>2208005.58</v>
      </c>
      <c r="AQ23" s="16">
        <f t="shared" si="12"/>
        <v>2208005.5799999991</v>
      </c>
    </row>
    <row r="24" spans="1:46" ht="114.75" x14ac:dyDescent="0.25">
      <c r="A24" s="5">
        <v>254090</v>
      </c>
      <c r="B24" s="6" t="s">
        <v>11</v>
      </c>
      <c r="C24" s="5">
        <v>427</v>
      </c>
      <c r="D24" s="7" t="s">
        <v>54</v>
      </c>
      <c r="E24" s="7" t="s">
        <v>55</v>
      </c>
      <c r="F24" s="8">
        <v>25637768.474516135</v>
      </c>
      <c r="G24" s="9">
        <v>0</v>
      </c>
      <c r="H24" s="9">
        <v>-121766.64</v>
      </c>
      <c r="I24" s="8">
        <f t="shared" ref="I24:I26" si="37">SUM(F24:H24)</f>
        <v>25516001.834516134</v>
      </c>
      <c r="J24" s="9">
        <v>0</v>
      </c>
      <c r="K24" s="9">
        <v>-109982.771612903</v>
      </c>
      <c r="L24" s="8">
        <f t="shared" ref="L24:L26" si="38">SUM(I24:K24)</f>
        <v>25406019.062903233</v>
      </c>
      <c r="M24" s="9">
        <v>0</v>
      </c>
      <c r="N24" s="9">
        <v>-121766.64</v>
      </c>
      <c r="O24" s="8">
        <f t="shared" ref="O24:O26" si="39">SUM(L24:N24)</f>
        <v>25284252.422903232</v>
      </c>
      <c r="P24" s="9">
        <v>0</v>
      </c>
      <c r="Q24" s="9">
        <v>-117838.683870968</v>
      </c>
      <c r="R24" s="8">
        <f t="shared" ref="R24:R26" si="40">SUM(O24:Q24)</f>
        <v>25166413.739032265</v>
      </c>
      <c r="S24" s="9">
        <v>0</v>
      </c>
      <c r="T24" s="9">
        <v>-121766.64</v>
      </c>
      <c r="U24" s="8">
        <f t="shared" ref="U24:U26" si="41">SUM(R24:T24)</f>
        <v>25044647.099032264</v>
      </c>
      <c r="V24" s="9">
        <v>0</v>
      </c>
      <c r="W24" s="9">
        <v>-117838.683870968</v>
      </c>
      <c r="X24" s="8">
        <f t="shared" ref="X24:X26" si="42">SUM(U24:W24)</f>
        <v>24926808.415161297</v>
      </c>
      <c r="Y24" s="9">
        <v>0</v>
      </c>
      <c r="Z24" s="9">
        <v>-121766.64</v>
      </c>
      <c r="AA24" s="8">
        <f t="shared" ref="AA24:AA26" si="43">SUM(X24:Z24)</f>
        <v>24805041.775161296</v>
      </c>
      <c r="AB24" s="9">
        <v>0</v>
      </c>
      <c r="AC24" s="9">
        <v>-121766.64</v>
      </c>
      <c r="AD24" s="8">
        <f t="shared" ref="AD24:AD26" si="44">SUM(AA24:AC24)</f>
        <v>24683275.135161296</v>
      </c>
      <c r="AE24" s="9">
        <v>0</v>
      </c>
      <c r="AF24" s="9">
        <v>-117838.683870968</v>
      </c>
      <c r="AG24" s="8">
        <f t="shared" ref="AG24:AG26" si="45">SUM(AD24:AF24)</f>
        <v>24565436.451290328</v>
      </c>
      <c r="AH24" s="9">
        <v>0</v>
      </c>
      <c r="AI24" s="9">
        <v>-121766.64</v>
      </c>
      <c r="AJ24" s="8">
        <f t="shared" ref="AJ24:AJ26" si="46">SUM(AG24:AI24)</f>
        <v>24443669.811290327</v>
      </c>
      <c r="AK24" s="9">
        <v>0</v>
      </c>
      <c r="AL24" s="9">
        <v>-117838.683870968</v>
      </c>
      <c r="AM24" s="8">
        <f t="shared" ref="AM24:AM26" si="47">SUM(AJ24:AL24)</f>
        <v>24325831.12741936</v>
      </c>
      <c r="AN24" s="9">
        <v>0</v>
      </c>
      <c r="AO24" s="9">
        <v>-121766.64</v>
      </c>
      <c r="AP24" s="8">
        <f t="shared" ref="AP24:AP26" si="48">SUM(AM24:AO24)</f>
        <v>24204064.487419359</v>
      </c>
      <c r="AQ24" s="16">
        <f t="shared" si="12"/>
        <v>24923786.910446659</v>
      </c>
    </row>
    <row r="25" spans="1:46" ht="38.25" x14ac:dyDescent="0.25">
      <c r="A25" s="5" t="s">
        <v>56</v>
      </c>
      <c r="B25" s="6" t="s">
        <v>57</v>
      </c>
      <c r="C25" s="5">
        <v>407</v>
      </c>
      <c r="D25" s="7" t="s">
        <v>58</v>
      </c>
      <c r="E25" s="7" t="s">
        <v>44</v>
      </c>
      <c r="F25" s="8">
        <v>3901083.2709445478</v>
      </c>
      <c r="G25" s="9">
        <v>0</v>
      </c>
      <c r="H25" s="9">
        <v>-21672.684838580819</v>
      </c>
      <c r="I25" s="8">
        <f t="shared" si="37"/>
        <v>3879410.5861059669</v>
      </c>
      <c r="J25" s="9">
        <v>0</v>
      </c>
      <c r="K25" s="9">
        <v>-21672.684838580819</v>
      </c>
      <c r="L25" s="8">
        <f t="shared" si="38"/>
        <v>3857737.901267386</v>
      </c>
      <c r="M25" s="9">
        <v>0</v>
      </c>
      <c r="N25" s="9">
        <v>-21672.684838580819</v>
      </c>
      <c r="O25" s="8">
        <f t="shared" si="39"/>
        <v>3836065.2164288051</v>
      </c>
      <c r="P25" s="9">
        <v>0</v>
      </c>
      <c r="Q25" s="9">
        <v>-21672.684838580819</v>
      </c>
      <c r="R25" s="8">
        <f t="shared" si="40"/>
        <v>3814392.5315902242</v>
      </c>
      <c r="S25" s="9">
        <v>0</v>
      </c>
      <c r="T25" s="9">
        <v>-21672.684838580819</v>
      </c>
      <c r="U25" s="8">
        <f t="shared" si="41"/>
        <v>3792719.8467516433</v>
      </c>
      <c r="V25" s="9">
        <v>0</v>
      </c>
      <c r="W25" s="9">
        <v>-21672.684838580819</v>
      </c>
      <c r="X25" s="8">
        <f t="shared" si="42"/>
        <v>3771047.1619130624</v>
      </c>
      <c r="Y25" s="9">
        <v>0</v>
      </c>
      <c r="Z25" s="9">
        <v>-21672.684838580819</v>
      </c>
      <c r="AA25" s="8">
        <f t="shared" si="43"/>
        <v>3749374.4770744815</v>
      </c>
      <c r="AB25" s="9">
        <v>0</v>
      </c>
      <c r="AC25" s="9">
        <v>-21672.684838580819</v>
      </c>
      <c r="AD25" s="8">
        <f t="shared" si="44"/>
        <v>3727701.7922359006</v>
      </c>
      <c r="AE25" s="9">
        <v>0</v>
      </c>
      <c r="AF25" s="9">
        <v>-21672.684838580819</v>
      </c>
      <c r="AG25" s="8">
        <f t="shared" si="45"/>
        <v>3706029.1073973197</v>
      </c>
      <c r="AH25" s="9">
        <v>0</v>
      </c>
      <c r="AI25" s="9">
        <v>-21672.684838580819</v>
      </c>
      <c r="AJ25" s="8">
        <f t="shared" si="46"/>
        <v>3684356.4225587389</v>
      </c>
      <c r="AK25" s="9">
        <v>0</v>
      </c>
      <c r="AL25" s="9">
        <v>-21672.684838580819</v>
      </c>
      <c r="AM25" s="8">
        <f t="shared" si="47"/>
        <v>3662683.737720158</v>
      </c>
      <c r="AN25" s="9">
        <v>0</v>
      </c>
      <c r="AO25" s="9">
        <v>-21672.684838580819</v>
      </c>
      <c r="AP25" s="8">
        <f t="shared" si="48"/>
        <v>3641011.0528815771</v>
      </c>
      <c r="AQ25" s="16">
        <f t="shared" si="12"/>
        <v>3771047.1619130624</v>
      </c>
      <c r="AR25" s="15"/>
      <c r="AS25" s="15"/>
    </row>
    <row r="26" spans="1:46" ht="38.25" x14ac:dyDescent="0.25">
      <c r="A26" s="5">
        <v>254408</v>
      </c>
      <c r="B26" s="6" t="s">
        <v>59</v>
      </c>
      <c r="C26" s="5">
        <v>407</v>
      </c>
      <c r="D26" s="7" t="s">
        <v>58</v>
      </c>
      <c r="E26" s="7" t="s">
        <v>44</v>
      </c>
      <c r="F26" s="8">
        <v>15791820.13687494</v>
      </c>
      <c r="G26" s="9">
        <v>0</v>
      </c>
      <c r="H26" s="9">
        <v>-87732.334093749669</v>
      </c>
      <c r="I26" s="8">
        <f t="shared" si="37"/>
        <v>15704087.802781191</v>
      </c>
      <c r="J26" s="9">
        <v>0</v>
      </c>
      <c r="K26" s="9">
        <v>-87732.334093749669</v>
      </c>
      <c r="L26" s="8">
        <f t="shared" si="38"/>
        <v>15616355.468687441</v>
      </c>
      <c r="M26" s="9">
        <v>0</v>
      </c>
      <c r="N26" s="9">
        <v>-87732.334093749669</v>
      </c>
      <c r="O26" s="8">
        <f t="shared" si="39"/>
        <v>15528623.134593692</v>
      </c>
      <c r="P26" s="9">
        <v>0</v>
      </c>
      <c r="Q26" s="9">
        <v>-87732.334093749669</v>
      </c>
      <c r="R26" s="8">
        <f t="shared" si="40"/>
        <v>15440890.800499942</v>
      </c>
      <c r="S26" s="9">
        <v>0</v>
      </c>
      <c r="T26" s="9">
        <v>-87732.334093749669</v>
      </c>
      <c r="U26" s="8">
        <f t="shared" si="41"/>
        <v>15353158.466406193</v>
      </c>
      <c r="V26" s="9">
        <v>0</v>
      </c>
      <c r="W26" s="9">
        <v>-87732.334093749669</v>
      </c>
      <c r="X26" s="8">
        <f t="shared" si="42"/>
        <v>15265426.132312443</v>
      </c>
      <c r="Y26" s="9">
        <v>0</v>
      </c>
      <c r="Z26" s="9">
        <v>-87732.334093749669</v>
      </c>
      <c r="AA26" s="8">
        <f t="shared" si="43"/>
        <v>15177693.798218694</v>
      </c>
      <c r="AB26" s="9">
        <v>0</v>
      </c>
      <c r="AC26" s="9">
        <v>-87732.334093749669</v>
      </c>
      <c r="AD26" s="8">
        <f t="shared" si="44"/>
        <v>15089961.464124944</v>
      </c>
      <c r="AE26" s="9">
        <v>0</v>
      </c>
      <c r="AF26" s="9">
        <v>-87732.334093749669</v>
      </c>
      <c r="AG26" s="8">
        <f t="shared" si="45"/>
        <v>15002229.130031195</v>
      </c>
      <c r="AH26" s="9">
        <v>0</v>
      </c>
      <c r="AI26" s="9">
        <v>-87732.334093749669</v>
      </c>
      <c r="AJ26" s="8">
        <f t="shared" si="46"/>
        <v>14914496.795937445</v>
      </c>
      <c r="AK26" s="9">
        <v>0</v>
      </c>
      <c r="AL26" s="9">
        <v>-87732.334093749669</v>
      </c>
      <c r="AM26" s="8">
        <f t="shared" si="47"/>
        <v>14826764.461843695</v>
      </c>
      <c r="AN26" s="9">
        <v>0</v>
      </c>
      <c r="AO26" s="9">
        <v>-87732.334093749669</v>
      </c>
      <c r="AP26" s="8">
        <f t="shared" si="48"/>
        <v>14739032.127749946</v>
      </c>
      <c r="AQ26" s="16">
        <f t="shared" si="12"/>
        <v>15265426.132312445</v>
      </c>
      <c r="AR26" s="15"/>
      <c r="AS26" s="15"/>
      <c r="AT26" s="15"/>
    </row>
    <row r="27" spans="1:46" x14ac:dyDescent="0.25">
      <c r="A27" s="5">
        <v>254022</v>
      </c>
      <c r="B27" s="6" t="s">
        <v>60</v>
      </c>
      <c r="C27" s="5" t="s">
        <v>22</v>
      </c>
      <c r="D27" s="5" t="s">
        <v>22</v>
      </c>
      <c r="E27" s="7" t="s">
        <v>61</v>
      </c>
      <c r="F27" s="8">
        <v>191562.84888888884</v>
      </c>
      <c r="G27" s="9">
        <f t="shared" ref="G27:G30" si="49">+I27-F27</f>
        <v>59358.932222222211</v>
      </c>
      <c r="H27" s="9"/>
      <c r="I27" s="8">
        <v>250921.78111111105</v>
      </c>
      <c r="J27" s="9">
        <f t="shared" ref="J27:J30" si="50">+L27-I27</f>
        <v>59358.932222222211</v>
      </c>
      <c r="K27" s="9"/>
      <c r="L27" s="8">
        <v>310280.71333333326</v>
      </c>
      <c r="M27" s="9">
        <f t="shared" ref="M27:M30" si="51">+O27-L27</f>
        <v>59358.932222222211</v>
      </c>
      <c r="N27" s="9"/>
      <c r="O27" s="8">
        <v>369639.64555555547</v>
      </c>
      <c r="P27" s="9">
        <f t="shared" ref="P27:P30" si="52">+R27-O27</f>
        <v>59358.932222222211</v>
      </c>
      <c r="Q27" s="9"/>
      <c r="R27" s="8">
        <v>428998.57777777768</v>
      </c>
      <c r="S27" s="9">
        <f t="shared" ref="S27:S30" si="53">+U27-R27</f>
        <v>59358.932222222211</v>
      </c>
      <c r="T27" s="9"/>
      <c r="U27" s="8">
        <v>488357.50999999989</v>
      </c>
      <c r="V27" s="9">
        <f t="shared" ref="V27:V30" si="54">+X27-U27</f>
        <v>59358.932222222327</v>
      </c>
      <c r="W27" s="9"/>
      <c r="X27" s="8">
        <v>547716.44222222222</v>
      </c>
      <c r="Y27" s="9">
        <f t="shared" ref="Y27:Y30" si="55">+AA27-X27</f>
        <v>14358.08833333326</v>
      </c>
      <c r="Z27" s="9"/>
      <c r="AA27" s="8">
        <v>562074.53055555548</v>
      </c>
      <c r="AB27" s="9">
        <f t="shared" ref="AB27:AB30" si="56">+AD27-AA27</f>
        <v>14358.088333333377</v>
      </c>
      <c r="AC27" s="9"/>
      <c r="AD27" s="8">
        <v>576432.61888888886</v>
      </c>
      <c r="AE27" s="9">
        <f t="shared" ref="AE27:AE30" si="57">+AG27-AD27</f>
        <v>14358.088333333493</v>
      </c>
      <c r="AF27" s="9"/>
      <c r="AG27" s="8">
        <v>590790.70722222235</v>
      </c>
      <c r="AH27" s="9">
        <f t="shared" ref="AH27:AH30" si="58">+AJ27-AG27</f>
        <v>14358.088333333377</v>
      </c>
      <c r="AI27" s="9"/>
      <c r="AJ27" s="8">
        <v>605148.79555555573</v>
      </c>
      <c r="AK27" s="9">
        <f t="shared" ref="AK27:AK30" si="59">+AM27-AJ27</f>
        <v>14358.088333333377</v>
      </c>
      <c r="AL27" s="9"/>
      <c r="AM27" s="8">
        <v>619506.8838888891</v>
      </c>
      <c r="AN27" s="9">
        <f t="shared" ref="AN27:AN30" si="60">+AP27-AM27</f>
        <v>14358.088333333377</v>
      </c>
      <c r="AO27" s="9"/>
      <c r="AP27" s="8">
        <v>633864.97222222248</v>
      </c>
      <c r="AQ27" s="16">
        <f t="shared" si="12"/>
        <v>475022.77132478636</v>
      </c>
    </row>
    <row r="28" spans="1:46" x14ac:dyDescent="0.25">
      <c r="A28" s="5">
        <v>254017</v>
      </c>
      <c r="B28" s="6" t="s">
        <v>62</v>
      </c>
      <c r="C28" s="5" t="s">
        <v>22</v>
      </c>
      <c r="D28" s="5" t="s">
        <v>22</v>
      </c>
      <c r="E28" s="7" t="s">
        <v>63</v>
      </c>
      <c r="F28" s="8">
        <v>0</v>
      </c>
      <c r="G28" s="9">
        <f t="shared" si="49"/>
        <v>241681.17585893907</v>
      </c>
      <c r="H28" s="9"/>
      <c r="I28" s="8">
        <v>241681.17585893907</v>
      </c>
      <c r="J28" s="9">
        <f t="shared" si="50"/>
        <v>1360924.6316104988</v>
      </c>
      <c r="K28" s="9"/>
      <c r="L28" s="8">
        <v>1602605.8074694378</v>
      </c>
      <c r="M28" s="9">
        <f t="shared" si="51"/>
        <v>-1515478.4763558116</v>
      </c>
      <c r="N28" s="9"/>
      <c r="O28" s="8">
        <v>87127.331113626249</v>
      </c>
      <c r="P28" s="9">
        <f t="shared" si="52"/>
        <v>-87127.331113626249</v>
      </c>
      <c r="Q28" s="9"/>
      <c r="R28" s="8">
        <v>0</v>
      </c>
      <c r="S28" s="9">
        <f t="shared" si="53"/>
        <v>0</v>
      </c>
      <c r="T28" s="9"/>
      <c r="U28" s="8">
        <v>0</v>
      </c>
      <c r="V28" s="9">
        <f t="shared" si="54"/>
        <v>0</v>
      </c>
      <c r="W28" s="9"/>
      <c r="X28" s="8">
        <v>0</v>
      </c>
      <c r="Y28" s="9">
        <f t="shared" si="55"/>
        <v>628669.94143194705</v>
      </c>
      <c r="Z28" s="9"/>
      <c r="AA28" s="8">
        <v>628669.94143194705</v>
      </c>
      <c r="AB28" s="9">
        <f t="shared" si="56"/>
        <v>1002888.086126809</v>
      </c>
      <c r="AC28" s="9"/>
      <c r="AD28" s="8">
        <v>1631558.0275587561</v>
      </c>
      <c r="AE28" s="9">
        <f t="shared" si="57"/>
        <v>-901690.89561878424</v>
      </c>
      <c r="AF28" s="9"/>
      <c r="AG28" s="8">
        <v>729867.13193997182</v>
      </c>
      <c r="AH28" s="9">
        <f t="shared" si="58"/>
        <v>-729867.13193997182</v>
      </c>
      <c r="AI28" s="9"/>
      <c r="AJ28" s="8">
        <v>0</v>
      </c>
      <c r="AK28" s="9">
        <f t="shared" si="59"/>
        <v>0</v>
      </c>
      <c r="AL28" s="9"/>
      <c r="AM28" s="8">
        <v>0</v>
      </c>
      <c r="AN28" s="9">
        <f t="shared" si="60"/>
        <v>907933.10565234069</v>
      </c>
      <c r="AO28" s="9"/>
      <c r="AP28" s="8">
        <v>907933.10565234069</v>
      </c>
      <c r="AQ28" s="16">
        <f t="shared" si="12"/>
        <v>448418.65546346299</v>
      </c>
    </row>
    <row r="29" spans="1:46" x14ac:dyDescent="0.25">
      <c r="A29" s="5">
        <v>254018</v>
      </c>
      <c r="B29" s="6" t="s">
        <v>64</v>
      </c>
      <c r="C29" s="5" t="s">
        <v>22</v>
      </c>
      <c r="D29" s="5" t="s">
        <v>22</v>
      </c>
      <c r="E29" s="7" t="s">
        <v>49</v>
      </c>
      <c r="F29" s="8">
        <v>2784077.1863917029</v>
      </c>
      <c r="G29" s="9">
        <f t="shared" si="49"/>
        <v>-2784077.1863917029</v>
      </c>
      <c r="H29" s="9"/>
      <c r="I29" s="8">
        <v>0</v>
      </c>
      <c r="J29" s="9">
        <f t="shared" si="50"/>
        <v>0</v>
      </c>
      <c r="K29" s="9"/>
      <c r="L29" s="8">
        <v>0</v>
      </c>
      <c r="M29" s="9">
        <f t="shared" si="51"/>
        <v>0</v>
      </c>
      <c r="N29" s="9"/>
      <c r="O29" s="8">
        <v>0</v>
      </c>
      <c r="P29" s="9">
        <f t="shared" si="52"/>
        <v>0</v>
      </c>
      <c r="Q29" s="9"/>
      <c r="R29" s="8">
        <v>0</v>
      </c>
      <c r="S29" s="9">
        <f t="shared" si="53"/>
        <v>907321.65768942633</v>
      </c>
      <c r="T29" s="9"/>
      <c r="U29" s="8">
        <v>907321.65768942633</v>
      </c>
      <c r="V29" s="9">
        <f t="shared" si="54"/>
        <v>3320821.0164116789</v>
      </c>
      <c r="W29" s="9"/>
      <c r="X29" s="8">
        <v>4228142.674101105</v>
      </c>
      <c r="Y29" s="9">
        <f t="shared" si="55"/>
        <v>-245941.38603850408</v>
      </c>
      <c r="Z29" s="9"/>
      <c r="AA29" s="8">
        <v>3982201.2880626009</v>
      </c>
      <c r="AB29" s="9">
        <f t="shared" si="56"/>
        <v>-1526164.5728946673</v>
      </c>
      <c r="AC29" s="9"/>
      <c r="AD29" s="8">
        <v>2456036.7151679336</v>
      </c>
      <c r="AE29" s="9">
        <f t="shared" si="57"/>
        <v>1572649.1861849003</v>
      </c>
      <c r="AF29" s="9"/>
      <c r="AG29" s="8">
        <v>4028685.901352834</v>
      </c>
      <c r="AH29" s="9">
        <f t="shared" si="58"/>
        <v>1283553.5055895019</v>
      </c>
      <c r="AI29" s="9"/>
      <c r="AJ29" s="8">
        <v>5312239.4069423359</v>
      </c>
      <c r="AK29" s="9">
        <f t="shared" si="59"/>
        <v>-2222852.4081098954</v>
      </c>
      <c r="AL29" s="9"/>
      <c r="AM29" s="8">
        <v>3089386.9988324405</v>
      </c>
      <c r="AN29" s="9">
        <f t="shared" si="60"/>
        <v>-3089386.9988324405</v>
      </c>
      <c r="AO29" s="9"/>
      <c r="AP29" s="8">
        <v>0</v>
      </c>
      <c r="AQ29" s="16">
        <f t="shared" si="12"/>
        <v>2060622.44834926</v>
      </c>
    </row>
    <row r="30" spans="1:46" x14ac:dyDescent="0.25">
      <c r="A30" s="5">
        <v>254008</v>
      </c>
      <c r="B30" s="6" t="s">
        <v>65</v>
      </c>
      <c r="C30" s="5" t="s">
        <v>22</v>
      </c>
      <c r="D30" s="5" t="s">
        <v>22</v>
      </c>
      <c r="E30" s="7" t="s">
        <v>66</v>
      </c>
      <c r="F30" s="8">
        <v>2184000</v>
      </c>
      <c r="G30" s="9">
        <f t="shared" si="49"/>
        <v>-1092000</v>
      </c>
      <c r="H30" s="9"/>
      <c r="I30" s="8">
        <v>1092000</v>
      </c>
      <c r="J30" s="9">
        <f t="shared" si="50"/>
        <v>-1092000</v>
      </c>
      <c r="K30" s="9"/>
      <c r="L30" s="8">
        <v>0</v>
      </c>
      <c r="M30" s="9">
        <f t="shared" si="51"/>
        <v>0</v>
      </c>
      <c r="N30" s="9"/>
      <c r="O30" s="8">
        <v>0</v>
      </c>
      <c r="P30" s="9">
        <f t="shared" si="52"/>
        <v>0</v>
      </c>
      <c r="Q30" s="9"/>
      <c r="R30" s="8">
        <v>0</v>
      </c>
      <c r="S30" s="9">
        <f t="shared" si="53"/>
        <v>0</v>
      </c>
      <c r="T30" s="9"/>
      <c r="U30" s="8">
        <v>0</v>
      </c>
      <c r="V30" s="9">
        <f t="shared" si="54"/>
        <v>0</v>
      </c>
      <c r="W30" s="9"/>
      <c r="X30" s="8">
        <v>0</v>
      </c>
      <c r="Y30" s="9">
        <f t="shared" si="55"/>
        <v>0</v>
      </c>
      <c r="Z30" s="9"/>
      <c r="AA30" s="8">
        <v>0</v>
      </c>
      <c r="AB30" s="9">
        <f t="shared" si="56"/>
        <v>0</v>
      </c>
      <c r="AC30" s="9"/>
      <c r="AD30" s="8">
        <v>0</v>
      </c>
      <c r="AE30" s="9">
        <f t="shared" si="57"/>
        <v>0</v>
      </c>
      <c r="AF30" s="9"/>
      <c r="AG30" s="8">
        <v>0</v>
      </c>
      <c r="AH30" s="9">
        <f t="shared" si="58"/>
        <v>0</v>
      </c>
      <c r="AI30" s="9"/>
      <c r="AJ30" s="8">
        <v>0</v>
      </c>
      <c r="AK30" s="9">
        <f t="shared" si="59"/>
        <v>0</v>
      </c>
      <c r="AL30" s="9"/>
      <c r="AM30" s="8">
        <v>0</v>
      </c>
      <c r="AN30" s="9">
        <f t="shared" si="60"/>
        <v>0</v>
      </c>
      <c r="AO30" s="9"/>
      <c r="AP30" s="8">
        <v>0</v>
      </c>
      <c r="AQ30" s="17">
        <f t="shared" si="12"/>
        <v>252000</v>
      </c>
    </row>
    <row r="31" spans="1:46" x14ac:dyDescent="0.25">
      <c r="AQ31" s="12">
        <f>SUM(AQ6:AQ23)-SUM(AQ24:AQ30)</f>
        <v>83142266.447833478</v>
      </c>
    </row>
  </sheetData>
  <conditionalFormatting sqref="A5:A23">
    <cfRule type="duplicateValues" dxfId="6" priority="2"/>
  </conditionalFormatting>
  <conditionalFormatting sqref="A24:A30">
    <cfRule type="duplicateValues" dxfId="5" priority="3"/>
  </conditionalFormatting>
  <conditionalFormatting sqref="A1:A2">
    <cfRule type="duplicateValues" dxfId="4" priority="1"/>
  </conditionalFormatting>
  <pageMargins left="0.7" right="0.7" top="0.75" bottom="0.75" header="0.3" footer="0.3"/>
  <headerFooter>
    <oddFooter>&amp;L_x000D_&amp;1#&amp;"Aptos"&amp;14&amp;K000000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3486-F0E8-4189-AB9A-86897F45A257}">
  <dimension ref="A1:AS40"/>
  <sheetViews>
    <sheetView workbookViewId="0">
      <pane xSplit="2" ySplit="4" topLeftCell="AG14" activePane="bottomRight" state="frozen"/>
      <selection pane="topRight" activeCell="C1" sqref="C1"/>
      <selection pane="bottomLeft" activeCell="A5" sqref="A5"/>
      <selection pane="bottomRight" activeCell="E34" sqref="E34"/>
    </sheetView>
  </sheetViews>
  <sheetFormatPr defaultRowHeight="15" x14ac:dyDescent="0.25"/>
  <cols>
    <col min="1" max="1" width="20.7109375" customWidth="1"/>
    <col min="2" max="2" width="66.42578125" bestFit="1" customWidth="1"/>
    <col min="3" max="3" width="20.7109375" customWidth="1"/>
    <col min="4" max="4" width="22.28515625" bestFit="1" customWidth="1"/>
    <col min="5" max="5" width="26.140625" customWidth="1"/>
    <col min="6" max="42" width="13.140625" customWidth="1"/>
    <col min="43" max="44" width="14.28515625" bestFit="1" customWidth="1"/>
    <col min="45" max="45" width="13.28515625" bestFit="1" customWidth="1"/>
  </cols>
  <sheetData>
    <row r="1" spans="1:45" ht="18.75" x14ac:dyDescent="0.25">
      <c r="A1" s="1" t="s">
        <v>67</v>
      </c>
    </row>
    <row r="2" spans="1:45" ht="18.75" x14ac:dyDescent="0.25">
      <c r="A2" s="1" t="s">
        <v>1</v>
      </c>
    </row>
    <row r="3" spans="1:45" x14ac:dyDescent="0.25">
      <c r="AQ3" s="22" t="s">
        <v>115</v>
      </c>
      <c r="AR3" s="13">
        <v>0.66349999999999998</v>
      </c>
      <c r="AS3" s="13">
        <v>0.33650000000000002</v>
      </c>
    </row>
    <row r="4" spans="1:45" ht="26.2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4">
        <v>45992</v>
      </c>
      <c r="G4" s="4" t="s">
        <v>7</v>
      </c>
      <c r="H4" s="4" t="s">
        <v>8</v>
      </c>
      <c r="I4" s="4">
        <f>EOMONTH(F4,1)</f>
        <v>46053</v>
      </c>
      <c r="J4" s="4" t="s">
        <v>7</v>
      </c>
      <c r="K4" s="4" t="s">
        <v>8</v>
      </c>
      <c r="L4" s="4">
        <f>EOMONTH(I4,1)</f>
        <v>46081</v>
      </c>
      <c r="M4" s="4" t="s">
        <v>7</v>
      </c>
      <c r="N4" s="4" t="s">
        <v>8</v>
      </c>
      <c r="O4" s="4">
        <f>EOMONTH(L4,1)</f>
        <v>46112</v>
      </c>
      <c r="P4" s="4" t="s">
        <v>7</v>
      </c>
      <c r="Q4" s="4" t="s">
        <v>8</v>
      </c>
      <c r="R4" s="4">
        <f>EOMONTH(O4,1)</f>
        <v>46142</v>
      </c>
      <c r="S4" s="4" t="s">
        <v>7</v>
      </c>
      <c r="T4" s="4" t="s">
        <v>8</v>
      </c>
      <c r="U4" s="4">
        <f>EOMONTH(R4,1)</f>
        <v>46173</v>
      </c>
      <c r="V4" s="4" t="s">
        <v>7</v>
      </c>
      <c r="W4" s="4" t="s">
        <v>8</v>
      </c>
      <c r="X4" s="4">
        <f>EOMONTH(U4,1)</f>
        <v>46203</v>
      </c>
      <c r="Y4" s="4" t="s">
        <v>7</v>
      </c>
      <c r="Z4" s="4" t="s">
        <v>8</v>
      </c>
      <c r="AA4" s="4">
        <f>EOMONTH(X4,1)</f>
        <v>46234</v>
      </c>
      <c r="AB4" s="4" t="s">
        <v>7</v>
      </c>
      <c r="AC4" s="4" t="s">
        <v>8</v>
      </c>
      <c r="AD4" s="4">
        <f>EOMONTH(AA4,1)</f>
        <v>46265</v>
      </c>
      <c r="AE4" s="4" t="s">
        <v>7</v>
      </c>
      <c r="AF4" s="4" t="s">
        <v>8</v>
      </c>
      <c r="AG4" s="4">
        <f>EOMONTH(AD4,1)</f>
        <v>46295</v>
      </c>
      <c r="AH4" s="4" t="s">
        <v>7</v>
      </c>
      <c r="AI4" s="4" t="s">
        <v>8</v>
      </c>
      <c r="AJ4" s="4">
        <f>EOMONTH(AG4,1)</f>
        <v>46326</v>
      </c>
      <c r="AK4" s="4" t="s">
        <v>7</v>
      </c>
      <c r="AL4" s="4" t="s">
        <v>8</v>
      </c>
      <c r="AM4" s="4">
        <f>EOMONTH(AJ4,1)</f>
        <v>46356</v>
      </c>
      <c r="AN4" s="4" t="s">
        <v>7</v>
      </c>
      <c r="AO4" s="4" t="s">
        <v>8</v>
      </c>
      <c r="AP4" s="4">
        <f>EOMONTH(AM4,1)</f>
        <v>46387</v>
      </c>
      <c r="AQ4" s="2" t="s">
        <v>9</v>
      </c>
      <c r="AR4" s="4" t="s">
        <v>68</v>
      </c>
      <c r="AS4" s="4" t="s">
        <v>69</v>
      </c>
    </row>
    <row r="5" spans="1:45" ht="63.75" x14ac:dyDescent="0.25">
      <c r="A5" s="5" t="s">
        <v>70</v>
      </c>
      <c r="B5" s="6" t="s">
        <v>10</v>
      </c>
      <c r="C5" s="5">
        <v>928</v>
      </c>
      <c r="D5" s="6" t="s">
        <v>118</v>
      </c>
      <c r="E5" s="7" t="s">
        <v>121</v>
      </c>
      <c r="F5" s="8">
        <v>1099863.19</v>
      </c>
      <c r="G5" s="9">
        <v>0</v>
      </c>
      <c r="H5" s="9">
        <v>-33669.14</v>
      </c>
      <c r="I5" s="8">
        <f t="shared" ref="I5:I34" si="0">SUM(F5:H5)</f>
        <v>1066194.05</v>
      </c>
      <c r="J5" s="9">
        <v>0</v>
      </c>
      <c r="K5" s="9">
        <v>-33669.14</v>
      </c>
      <c r="L5" s="8">
        <f t="shared" ref="L5:L34" si="1">SUM(I5:K5)</f>
        <v>1032524.91</v>
      </c>
      <c r="M5" s="9">
        <v>0</v>
      </c>
      <c r="N5" s="9">
        <v>-33669.14</v>
      </c>
      <c r="O5" s="8">
        <f t="shared" ref="O5:O34" si="2">SUM(L5:N5)</f>
        <v>998855.77</v>
      </c>
      <c r="P5" s="9">
        <v>0</v>
      </c>
      <c r="Q5" s="9">
        <v>-33669.14</v>
      </c>
      <c r="R5" s="8">
        <f t="shared" ref="R5:R34" si="3">SUM(O5:Q5)</f>
        <v>965186.63</v>
      </c>
      <c r="S5" s="9">
        <v>0</v>
      </c>
      <c r="T5" s="9">
        <v>-33669.14</v>
      </c>
      <c r="U5" s="8">
        <f t="shared" ref="U5:U34" si="4">SUM(R5:T5)</f>
        <v>931517.49</v>
      </c>
      <c r="V5" s="9">
        <v>62735.1</v>
      </c>
      <c r="W5" s="9">
        <v>-33669.14</v>
      </c>
      <c r="X5" s="8">
        <f t="shared" ref="X5:X34" si="5">SUM(U5:W5)</f>
        <v>960583.45</v>
      </c>
      <c r="Y5" s="9">
        <v>62735.1</v>
      </c>
      <c r="Z5" s="9">
        <v>-33669.14</v>
      </c>
      <c r="AA5" s="8">
        <f t="shared" ref="AA5:AA34" si="6">SUM(X5:Z5)</f>
        <v>989649.40999999992</v>
      </c>
      <c r="AB5" s="9">
        <v>62735.1</v>
      </c>
      <c r="AC5" s="9">
        <v>-33669.14</v>
      </c>
      <c r="AD5" s="8">
        <f t="shared" ref="AD5:AD34" si="7">SUM(AA5:AC5)</f>
        <v>1018715.37</v>
      </c>
      <c r="AE5" s="9">
        <v>101875.1</v>
      </c>
      <c r="AF5" s="9">
        <v>-33669.14</v>
      </c>
      <c r="AG5" s="8">
        <f t="shared" ref="AG5:AG34" si="8">SUM(AD5:AF5)</f>
        <v>1086921.33</v>
      </c>
      <c r="AH5" s="9">
        <v>217235.1</v>
      </c>
      <c r="AI5" s="9">
        <v>-33669.14</v>
      </c>
      <c r="AJ5" s="8">
        <f t="shared" ref="AJ5:AJ34" si="9">SUM(AG5:AI5)</f>
        <v>1270487.2900000003</v>
      </c>
      <c r="AK5" s="9">
        <v>62073.45</v>
      </c>
      <c r="AL5" s="9">
        <v>-33669.14</v>
      </c>
      <c r="AM5" s="8">
        <f t="shared" ref="AM5:AM34" si="10">SUM(AJ5:AL5)</f>
        <v>1298891.6000000003</v>
      </c>
      <c r="AN5" s="9">
        <v>76493.45</v>
      </c>
      <c r="AO5" s="9">
        <v>-33669.14</v>
      </c>
      <c r="AP5" s="8">
        <f t="shared" ref="AP5:AP34" si="11">SUM(AM5:AO5)</f>
        <v>1341715.9100000004</v>
      </c>
      <c r="AQ5" s="14">
        <f t="shared" ref="AQ5:AQ34" si="12">AVERAGE(AP5,AM5,AJ5,AG5,AD5,AA5,X5,U5,R5,O5,L5,I5,F5)</f>
        <v>1081623.5692307693</v>
      </c>
      <c r="AR5" s="10">
        <f>AQ5*$AR$3</f>
        <v>717657.23818461539</v>
      </c>
      <c r="AS5" s="15">
        <f>AQ5*$AS$3</f>
        <v>363966.33104615391</v>
      </c>
    </row>
    <row r="6" spans="1:45" ht="63.75" x14ac:dyDescent="0.25">
      <c r="A6" s="5" t="s">
        <v>71</v>
      </c>
      <c r="B6" s="6" t="s">
        <v>72</v>
      </c>
      <c r="C6" s="5">
        <v>928</v>
      </c>
      <c r="D6" s="6" t="s">
        <v>118</v>
      </c>
      <c r="E6" s="7" t="s">
        <v>117</v>
      </c>
      <c r="F6" s="8">
        <v>324587.16999999993</v>
      </c>
      <c r="G6" s="9">
        <v>0</v>
      </c>
      <c r="H6" s="9">
        <v>-9911.89</v>
      </c>
      <c r="I6" s="8">
        <f t="shared" si="0"/>
        <v>314675.27999999991</v>
      </c>
      <c r="J6" s="9">
        <v>0</v>
      </c>
      <c r="K6" s="9">
        <v>-9911.89</v>
      </c>
      <c r="L6" s="8">
        <f t="shared" si="1"/>
        <v>304763.3899999999</v>
      </c>
      <c r="M6" s="9">
        <v>0</v>
      </c>
      <c r="N6" s="9">
        <v>-9911.89</v>
      </c>
      <c r="O6" s="8">
        <f t="shared" si="2"/>
        <v>294851.49999999988</v>
      </c>
      <c r="P6" s="9">
        <v>0</v>
      </c>
      <c r="Q6" s="9">
        <v>-9911.89</v>
      </c>
      <c r="R6" s="8">
        <f t="shared" si="3"/>
        <v>284939.60999999987</v>
      </c>
      <c r="S6" s="9">
        <v>0</v>
      </c>
      <c r="T6" s="9">
        <v>-9911.89</v>
      </c>
      <c r="U6" s="8">
        <f t="shared" si="4"/>
        <v>275027.71999999986</v>
      </c>
      <c r="V6" s="9">
        <v>18145.259999999998</v>
      </c>
      <c r="W6" s="9">
        <v>-9911.89</v>
      </c>
      <c r="X6" s="8">
        <f t="shared" si="5"/>
        <v>283261.08999999985</v>
      </c>
      <c r="Y6" s="9">
        <v>18145.259999999998</v>
      </c>
      <c r="Z6" s="9">
        <v>-9911.89</v>
      </c>
      <c r="AA6" s="8">
        <f t="shared" si="6"/>
        <v>291494.45999999985</v>
      </c>
      <c r="AB6" s="9">
        <v>18145.259999999998</v>
      </c>
      <c r="AC6" s="9">
        <v>-9911.89</v>
      </c>
      <c r="AD6" s="8">
        <f t="shared" si="7"/>
        <v>299727.82999999984</v>
      </c>
      <c r="AE6" s="9">
        <v>38745.26</v>
      </c>
      <c r="AF6" s="9">
        <v>-9911.89</v>
      </c>
      <c r="AG6" s="8">
        <f t="shared" si="8"/>
        <v>328561.19999999984</v>
      </c>
      <c r="AH6" s="9">
        <v>57285.26</v>
      </c>
      <c r="AI6" s="9">
        <v>-9911.89</v>
      </c>
      <c r="AJ6" s="8">
        <f t="shared" si="9"/>
        <v>375934.56999999983</v>
      </c>
      <c r="AK6" s="9">
        <v>19273.37</v>
      </c>
      <c r="AL6" s="9">
        <v>-9911.89</v>
      </c>
      <c r="AM6" s="8">
        <f t="shared" si="10"/>
        <v>385296.04999999981</v>
      </c>
      <c r="AN6" s="9">
        <v>22620.87</v>
      </c>
      <c r="AO6" s="9">
        <v>-9911.89</v>
      </c>
      <c r="AP6" s="8">
        <f t="shared" si="11"/>
        <v>398005.0299999998</v>
      </c>
      <c r="AQ6" s="14">
        <f t="shared" si="12"/>
        <v>320086.53076923062</v>
      </c>
      <c r="AR6" s="10">
        <f t="shared" ref="AR6:AR34" si="13">AQ6*$AR$3</f>
        <v>212377.41316538453</v>
      </c>
      <c r="AS6" s="15">
        <f t="shared" ref="AS6:AS34" si="14">AQ6*$AS$3</f>
        <v>107709.11760384611</v>
      </c>
    </row>
    <row r="7" spans="1:45" ht="76.5" x14ac:dyDescent="0.25">
      <c r="A7" s="5">
        <v>182371</v>
      </c>
      <c r="B7" s="6" t="s">
        <v>11</v>
      </c>
      <c r="C7" s="11">
        <v>427</v>
      </c>
      <c r="D7" s="6" t="s">
        <v>12</v>
      </c>
      <c r="E7" s="7" t="s">
        <v>73</v>
      </c>
      <c r="F7" s="8">
        <v>19486091.564104434</v>
      </c>
      <c r="G7" s="9">
        <v>0</v>
      </c>
      <c r="H7" s="9">
        <v>-83747.239576680993</v>
      </c>
      <c r="I7" s="8">
        <f t="shared" si="0"/>
        <v>19402344.324527752</v>
      </c>
      <c r="J7" s="9">
        <v>0</v>
      </c>
      <c r="K7" s="9">
        <v>-75642.668004744104</v>
      </c>
      <c r="L7" s="8">
        <f t="shared" si="1"/>
        <v>19326701.656523008</v>
      </c>
      <c r="M7" s="9">
        <v>0</v>
      </c>
      <c r="N7" s="9">
        <v>-83747.239576680993</v>
      </c>
      <c r="O7" s="8">
        <f t="shared" si="2"/>
        <v>19242954.416946325</v>
      </c>
      <c r="P7" s="9">
        <v>0</v>
      </c>
      <c r="Q7" s="9">
        <v>-81045.715719368702</v>
      </c>
      <c r="R7" s="8">
        <f t="shared" si="3"/>
        <v>19161908.701226957</v>
      </c>
      <c r="S7" s="9">
        <v>0</v>
      </c>
      <c r="T7" s="9">
        <v>-83747.239576680993</v>
      </c>
      <c r="U7" s="8">
        <f t="shared" si="4"/>
        <v>19078161.461650275</v>
      </c>
      <c r="V7" s="9">
        <v>0</v>
      </c>
      <c r="W7" s="9">
        <v>-81045.715719368702</v>
      </c>
      <c r="X7" s="8">
        <f t="shared" si="5"/>
        <v>18997115.745930906</v>
      </c>
      <c r="Y7" s="9">
        <v>0</v>
      </c>
      <c r="Z7" s="9">
        <v>-83747.239576680993</v>
      </c>
      <c r="AA7" s="8">
        <f t="shared" si="6"/>
        <v>18913368.506354224</v>
      </c>
      <c r="AB7" s="9">
        <v>0</v>
      </c>
      <c r="AC7" s="9">
        <v>-83747.239576680993</v>
      </c>
      <c r="AD7" s="8">
        <f t="shared" si="7"/>
        <v>18829621.266777541</v>
      </c>
      <c r="AE7" s="9">
        <v>0</v>
      </c>
      <c r="AF7" s="9">
        <v>-81045.715719368702</v>
      </c>
      <c r="AG7" s="8">
        <f t="shared" si="8"/>
        <v>18748575.551058173</v>
      </c>
      <c r="AH7" s="9">
        <v>0</v>
      </c>
      <c r="AI7" s="9">
        <v>-83747.239576680993</v>
      </c>
      <c r="AJ7" s="8">
        <f t="shared" si="9"/>
        <v>18664828.311481491</v>
      </c>
      <c r="AK7" s="9">
        <v>0</v>
      </c>
      <c r="AL7" s="9">
        <v>-81045.715719368702</v>
      </c>
      <c r="AM7" s="8">
        <f t="shared" si="10"/>
        <v>18583782.595762122</v>
      </c>
      <c r="AN7" s="9">
        <v>0</v>
      </c>
      <c r="AO7" s="9">
        <v>-83747.239576680993</v>
      </c>
      <c r="AP7" s="8">
        <f t="shared" si="11"/>
        <v>18500035.35618544</v>
      </c>
      <c r="AQ7" s="14">
        <f t="shared" si="12"/>
        <v>18995037.650656048</v>
      </c>
      <c r="AR7" s="10">
        <f t="shared" si="13"/>
        <v>12603207.481210288</v>
      </c>
      <c r="AS7" s="15">
        <f t="shared" si="14"/>
        <v>6391830.1694457605</v>
      </c>
    </row>
    <row r="8" spans="1:45" ht="89.25" x14ac:dyDescent="0.25">
      <c r="A8" s="5">
        <v>182344</v>
      </c>
      <c r="B8" s="6" t="s">
        <v>74</v>
      </c>
      <c r="C8" s="11">
        <v>930</v>
      </c>
      <c r="D8" s="6" t="s">
        <v>75</v>
      </c>
      <c r="E8" s="7" t="s">
        <v>76</v>
      </c>
      <c r="F8" s="8">
        <v>3625900.799999998</v>
      </c>
      <c r="G8" s="9">
        <v>0</v>
      </c>
      <c r="H8" s="9">
        <v>-32393.4</v>
      </c>
      <c r="I8" s="8">
        <f t="shared" si="0"/>
        <v>3593507.399999998</v>
      </c>
      <c r="J8" s="9">
        <v>0</v>
      </c>
      <c r="K8" s="9">
        <v>-32393.4</v>
      </c>
      <c r="L8" s="8">
        <f t="shared" si="1"/>
        <v>3561113.9999999981</v>
      </c>
      <c r="M8" s="9">
        <v>0</v>
      </c>
      <c r="N8" s="9">
        <v>-32393.4</v>
      </c>
      <c r="O8" s="8">
        <f t="shared" si="2"/>
        <v>3528720.5999999982</v>
      </c>
      <c r="P8" s="9">
        <v>0</v>
      </c>
      <c r="Q8" s="9">
        <v>-32393.4</v>
      </c>
      <c r="R8" s="8">
        <f t="shared" si="3"/>
        <v>3496327.1999999983</v>
      </c>
      <c r="S8" s="9">
        <v>0</v>
      </c>
      <c r="T8" s="9">
        <v>-32393.4</v>
      </c>
      <c r="U8" s="8">
        <f t="shared" si="4"/>
        <v>3463933.7999999984</v>
      </c>
      <c r="V8" s="9">
        <v>0</v>
      </c>
      <c r="W8" s="9">
        <v>-32393.4</v>
      </c>
      <c r="X8" s="8">
        <f t="shared" si="5"/>
        <v>3431540.3999999985</v>
      </c>
      <c r="Y8" s="9">
        <v>0</v>
      </c>
      <c r="Z8" s="9">
        <v>-32393.4</v>
      </c>
      <c r="AA8" s="8">
        <f t="shared" si="6"/>
        <v>3399146.9999999986</v>
      </c>
      <c r="AB8" s="9">
        <v>0</v>
      </c>
      <c r="AC8" s="9">
        <v>-32393.4</v>
      </c>
      <c r="AD8" s="8">
        <f t="shared" si="7"/>
        <v>3366753.5999999987</v>
      </c>
      <c r="AE8" s="9">
        <v>0</v>
      </c>
      <c r="AF8" s="9">
        <v>-32393.4</v>
      </c>
      <c r="AG8" s="8">
        <f t="shared" si="8"/>
        <v>3334360.1999999988</v>
      </c>
      <c r="AH8" s="9">
        <v>0</v>
      </c>
      <c r="AI8" s="9">
        <v>-32393.4</v>
      </c>
      <c r="AJ8" s="8">
        <f t="shared" si="9"/>
        <v>3301966.7999999989</v>
      </c>
      <c r="AK8" s="9">
        <v>0</v>
      </c>
      <c r="AL8" s="9">
        <v>-32393.4</v>
      </c>
      <c r="AM8" s="8">
        <f t="shared" si="10"/>
        <v>3269573.399999999</v>
      </c>
      <c r="AN8" s="9">
        <v>0</v>
      </c>
      <c r="AO8" s="9">
        <v>-32393.4</v>
      </c>
      <c r="AP8" s="8">
        <f t="shared" si="11"/>
        <v>3237179.9999999991</v>
      </c>
      <c r="AQ8" s="14">
        <f t="shared" si="12"/>
        <v>3431540.399999999</v>
      </c>
      <c r="AR8" s="10">
        <f t="shared" si="13"/>
        <v>2276827.055399999</v>
      </c>
      <c r="AS8" s="15">
        <f t="shared" si="14"/>
        <v>1154713.3445999997</v>
      </c>
    </row>
    <row r="9" spans="1:45" ht="63.75" x14ac:dyDescent="0.25">
      <c r="A9" s="5">
        <v>182381</v>
      </c>
      <c r="B9" s="6" t="s">
        <v>77</v>
      </c>
      <c r="C9" s="11">
        <v>427</v>
      </c>
      <c r="D9" s="6" t="s">
        <v>78</v>
      </c>
      <c r="E9" s="7" t="s">
        <v>79</v>
      </c>
      <c r="F9" s="8">
        <v>4657922.4600000102</v>
      </c>
      <c r="G9" s="9">
        <v>0</v>
      </c>
      <c r="H9" s="9">
        <v>-46579.17</v>
      </c>
      <c r="I9" s="8">
        <f t="shared" si="0"/>
        <v>4611343.2900000103</v>
      </c>
      <c r="J9" s="9">
        <v>0</v>
      </c>
      <c r="K9" s="9">
        <v>-46579.17</v>
      </c>
      <c r="L9" s="8">
        <f t="shared" si="1"/>
        <v>4564764.1200000104</v>
      </c>
      <c r="M9" s="9">
        <v>0</v>
      </c>
      <c r="N9" s="9">
        <v>-46579.17</v>
      </c>
      <c r="O9" s="8">
        <f t="shared" si="2"/>
        <v>4518184.9500000104</v>
      </c>
      <c r="P9" s="9">
        <v>0</v>
      </c>
      <c r="Q9" s="9">
        <v>-46579.17</v>
      </c>
      <c r="R9" s="8">
        <f t="shared" si="3"/>
        <v>4471605.7800000105</v>
      </c>
      <c r="S9" s="9">
        <v>0</v>
      </c>
      <c r="T9" s="9">
        <v>-46579.17</v>
      </c>
      <c r="U9" s="8">
        <f t="shared" si="4"/>
        <v>4425026.6100000106</v>
      </c>
      <c r="V9" s="9">
        <v>0</v>
      </c>
      <c r="W9" s="9">
        <v>-46579.17</v>
      </c>
      <c r="X9" s="8">
        <f t="shared" si="5"/>
        <v>4378447.4400000107</v>
      </c>
      <c r="Y9" s="9">
        <v>0</v>
      </c>
      <c r="Z9" s="9">
        <v>-46579.17</v>
      </c>
      <c r="AA9" s="8">
        <f t="shared" si="6"/>
        <v>4331868.2700000107</v>
      </c>
      <c r="AB9" s="9">
        <v>0</v>
      </c>
      <c r="AC9" s="9">
        <v>-46579.17</v>
      </c>
      <c r="AD9" s="8">
        <f t="shared" si="7"/>
        <v>4285289.1000000108</v>
      </c>
      <c r="AE9" s="9">
        <v>0</v>
      </c>
      <c r="AF9" s="9">
        <v>-46579.17</v>
      </c>
      <c r="AG9" s="8">
        <f t="shared" si="8"/>
        <v>4238709.9300000109</v>
      </c>
      <c r="AH9" s="9">
        <v>0</v>
      </c>
      <c r="AI9" s="9">
        <v>-46579.17</v>
      </c>
      <c r="AJ9" s="8">
        <f t="shared" si="9"/>
        <v>4192130.760000011</v>
      </c>
      <c r="AK9" s="9">
        <v>0</v>
      </c>
      <c r="AL9" s="9">
        <v>-46579.17</v>
      </c>
      <c r="AM9" s="8">
        <f t="shared" si="10"/>
        <v>4145551.590000011</v>
      </c>
      <c r="AN9" s="9">
        <v>0</v>
      </c>
      <c r="AO9" s="9">
        <v>-46579.17</v>
      </c>
      <c r="AP9" s="8">
        <f t="shared" si="11"/>
        <v>4098972.4200000111</v>
      </c>
      <c r="AQ9" s="14">
        <f t="shared" si="12"/>
        <v>4378447.4400000116</v>
      </c>
      <c r="AR9" s="10">
        <f t="shared" si="13"/>
        <v>2905099.8764400077</v>
      </c>
      <c r="AS9" s="15">
        <f t="shared" si="14"/>
        <v>1473347.5635600039</v>
      </c>
    </row>
    <row r="10" spans="1:45" ht="51" x14ac:dyDescent="0.25">
      <c r="A10" s="5">
        <v>182383</v>
      </c>
      <c r="B10" s="6" t="s">
        <v>14</v>
      </c>
      <c r="C10" s="5" t="s">
        <v>80</v>
      </c>
      <c r="D10" s="6" t="s">
        <v>16</v>
      </c>
      <c r="E10" s="7" t="s">
        <v>81</v>
      </c>
      <c r="F10" s="8">
        <v>4746480.9500000253</v>
      </c>
      <c r="G10" s="9">
        <v>0</v>
      </c>
      <c r="H10" s="9">
        <v>-204430.54</v>
      </c>
      <c r="I10" s="8">
        <f t="shared" si="0"/>
        <v>4542050.4100000253</v>
      </c>
      <c r="J10" s="9">
        <v>0</v>
      </c>
      <c r="K10" s="9">
        <v>-204430.54</v>
      </c>
      <c r="L10" s="8">
        <f t="shared" si="1"/>
        <v>4337619.8700000253</v>
      </c>
      <c r="M10" s="9">
        <v>0</v>
      </c>
      <c r="N10" s="9">
        <v>-204430.54</v>
      </c>
      <c r="O10" s="8">
        <f t="shared" si="2"/>
        <v>4133189.3300000252</v>
      </c>
      <c r="P10" s="9">
        <v>0</v>
      </c>
      <c r="Q10" s="9">
        <v>-204430.54</v>
      </c>
      <c r="R10" s="8">
        <f t="shared" si="3"/>
        <v>3928758.7900000252</v>
      </c>
      <c r="S10" s="9">
        <v>0</v>
      </c>
      <c r="T10" s="9">
        <v>-204430.54</v>
      </c>
      <c r="U10" s="8">
        <f t="shared" si="4"/>
        <v>3724328.2500000251</v>
      </c>
      <c r="V10" s="9">
        <v>0</v>
      </c>
      <c r="W10" s="9">
        <v>-204430.54</v>
      </c>
      <c r="X10" s="8">
        <f t="shared" si="5"/>
        <v>3519897.7100000251</v>
      </c>
      <c r="Y10" s="9">
        <v>0</v>
      </c>
      <c r="Z10" s="9">
        <v>-204430.54</v>
      </c>
      <c r="AA10" s="8">
        <f t="shared" si="6"/>
        <v>3315467.1700000251</v>
      </c>
      <c r="AB10" s="9">
        <v>0</v>
      </c>
      <c r="AC10" s="9">
        <v>-204430.54</v>
      </c>
      <c r="AD10" s="8">
        <f t="shared" si="7"/>
        <v>3111036.630000025</v>
      </c>
      <c r="AE10" s="9">
        <v>0</v>
      </c>
      <c r="AF10" s="9">
        <v>-204430.54</v>
      </c>
      <c r="AG10" s="8">
        <f t="shared" si="8"/>
        <v>2906606.090000025</v>
      </c>
      <c r="AH10" s="9">
        <v>0</v>
      </c>
      <c r="AI10" s="9">
        <v>-204430.54</v>
      </c>
      <c r="AJ10" s="8">
        <f t="shared" si="9"/>
        <v>2702175.550000025</v>
      </c>
      <c r="AK10" s="9">
        <v>0</v>
      </c>
      <c r="AL10" s="9">
        <v>-204430.54</v>
      </c>
      <c r="AM10" s="8">
        <f t="shared" si="10"/>
        <v>2497745.0100000249</v>
      </c>
      <c r="AN10" s="9">
        <v>0</v>
      </c>
      <c r="AO10" s="9">
        <v>-204430.54</v>
      </c>
      <c r="AP10" s="8">
        <f t="shared" si="11"/>
        <v>2293314.4700000249</v>
      </c>
      <c r="AQ10" s="14">
        <f t="shared" si="12"/>
        <v>3519897.7100000251</v>
      </c>
      <c r="AR10" s="10">
        <f t="shared" si="13"/>
        <v>2335452.1305850167</v>
      </c>
      <c r="AS10" s="15">
        <f t="shared" si="14"/>
        <v>1184445.5794150084</v>
      </c>
    </row>
    <row r="11" spans="1:45" ht="38.25" x14ac:dyDescent="0.25">
      <c r="A11" s="5">
        <v>182393</v>
      </c>
      <c r="B11" s="6" t="s">
        <v>21</v>
      </c>
      <c r="C11" s="5" t="s">
        <v>22</v>
      </c>
      <c r="D11" s="7" t="s">
        <v>120</v>
      </c>
      <c r="E11" s="7" t="s">
        <v>23</v>
      </c>
      <c r="F11" s="8">
        <v>900678.27</v>
      </c>
      <c r="G11" s="9">
        <v>522332.88</v>
      </c>
      <c r="H11" s="9">
        <v>0</v>
      </c>
      <c r="I11" s="8">
        <f t="shared" si="0"/>
        <v>1423011.15</v>
      </c>
      <c r="J11" s="9">
        <v>585312.39</v>
      </c>
      <c r="K11" s="9">
        <v>0</v>
      </c>
      <c r="L11" s="8">
        <f t="shared" si="1"/>
        <v>2008323.54</v>
      </c>
      <c r="M11" s="9">
        <v>624547.29000000015</v>
      </c>
      <c r="N11" s="9">
        <v>0</v>
      </c>
      <c r="O11" s="8">
        <f t="shared" si="2"/>
        <v>2632870.83</v>
      </c>
      <c r="P11" s="9">
        <v>660628.06999999995</v>
      </c>
      <c r="Q11" s="9">
        <v>0</v>
      </c>
      <c r="R11" s="8">
        <f t="shared" si="3"/>
        <v>3293498.9</v>
      </c>
      <c r="S11" s="9">
        <v>697524.08</v>
      </c>
      <c r="T11" s="9">
        <v>0</v>
      </c>
      <c r="U11" s="8">
        <f t="shared" si="4"/>
        <v>3991022.98</v>
      </c>
      <c r="V11" s="9">
        <v>748409.45953288069</v>
      </c>
      <c r="W11" s="9">
        <v>-1219.98017546031</v>
      </c>
      <c r="X11" s="8">
        <f t="shared" si="5"/>
        <v>4738212.45935742</v>
      </c>
      <c r="Y11" s="9">
        <v>730573.21577261854</v>
      </c>
      <c r="Z11" s="9">
        <v>-1219.98017546031</v>
      </c>
      <c r="AA11" s="8">
        <f t="shared" si="6"/>
        <v>5467565.6949545778</v>
      </c>
      <c r="AB11" s="9">
        <v>777913.7793775358</v>
      </c>
      <c r="AC11" s="9">
        <v>-1219.98017546031</v>
      </c>
      <c r="AD11" s="8">
        <f t="shared" si="7"/>
        <v>6244259.4941566531</v>
      </c>
      <c r="AE11" s="9">
        <v>814119.98894018878</v>
      </c>
      <c r="AF11" s="9">
        <v>-1219.98017546031</v>
      </c>
      <c r="AG11" s="8">
        <f t="shared" si="8"/>
        <v>7057159.502921381</v>
      </c>
      <c r="AH11" s="9">
        <v>848706.16182576073</v>
      </c>
      <c r="AI11" s="9">
        <v>-1219.98017546031</v>
      </c>
      <c r="AJ11" s="8">
        <f t="shared" si="9"/>
        <v>7904645.6845716806</v>
      </c>
      <c r="AK11" s="9">
        <v>878024.15207651001</v>
      </c>
      <c r="AL11" s="9">
        <v>-1219.98017546031</v>
      </c>
      <c r="AM11" s="8">
        <f t="shared" si="10"/>
        <v>8781449.8564727306</v>
      </c>
      <c r="AN11" s="9">
        <v>969277.27794548252</v>
      </c>
      <c r="AO11" s="9">
        <v>-1219.98017546031</v>
      </c>
      <c r="AP11" s="8">
        <f t="shared" si="11"/>
        <v>9749507.154242754</v>
      </c>
      <c r="AQ11" s="14">
        <f t="shared" si="12"/>
        <v>4937861.9628213216</v>
      </c>
      <c r="AR11" s="10">
        <f t="shared" si="13"/>
        <v>3276271.4123319467</v>
      </c>
      <c r="AS11" s="15">
        <f t="shared" si="14"/>
        <v>1661590.5504893749</v>
      </c>
    </row>
    <row r="12" spans="1:45" ht="51" x14ac:dyDescent="0.25">
      <c r="A12" s="5">
        <v>182388</v>
      </c>
      <c r="B12" s="6" t="s">
        <v>24</v>
      </c>
      <c r="C12" s="5">
        <v>593</v>
      </c>
      <c r="D12" s="6" t="s">
        <v>25</v>
      </c>
      <c r="E12" s="7" t="s">
        <v>82</v>
      </c>
      <c r="F12" s="8">
        <v>821015.73000000301</v>
      </c>
      <c r="G12" s="9">
        <v>0</v>
      </c>
      <c r="H12" s="9">
        <v>-20525.400000000001</v>
      </c>
      <c r="I12" s="8">
        <f t="shared" si="0"/>
        <v>800490.33000000298</v>
      </c>
      <c r="J12" s="9">
        <v>0</v>
      </c>
      <c r="K12" s="9">
        <v>-20525.400000000001</v>
      </c>
      <c r="L12" s="8">
        <f t="shared" si="1"/>
        <v>779964.93000000296</v>
      </c>
      <c r="M12" s="9">
        <v>0</v>
      </c>
      <c r="N12" s="9">
        <v>-20525.400000000001</v>
      </c>
      <c r="O12" s="8">
        <f t="shared" si="2"/>
        <v>759439.53000000294</v>
      </c>
      <c r="P12" s="9">
        <v>0</v>
      </c>
      <c r="Q12" s="9">
        <v>-20525.400000000001</v>
      </c>
      <c r="R12" s="8">
        <f t="shared" si="3"/>
        <v>738914.13000000292</v>
      </c>
      <c r="S12" s="9">
        <v>0</v>
      </c>
      <c r="T12" s="9">
        <v>-20525.400000000001</v>
      </c>
      <c r="U12" s="8">
        <f t="shared" si="4"/>
        <v>718388.73000000289</v>
      </c>
      <c r="V12" s="9">
        <v>0</v>
      </c>
      <c r="W12" s="9">
        <v>-20525.400000000001</v>
      </c>
      <c r="X12" s="8">
        <f t="shared" si="5"/>
        <v>697863.33000000287</v>
      </c>
      <c r="Y12" s="9">
        <v>0</v>
      </c>
      <c r="Z12" s="9">
        <v>-20525.400000000001</v>
      </c>
      <c r="AA12" s="8">
        <f t="shared" si="6"/>
        <v>677337.93000000285</v>
      </c>
      <c r="AB12" s="9">
        <v>0</v>
      </c>
      <c r="AC12" s="9">
        <v>-20525.400000000001</v>
      </c>
      <c r="AD12" s="8">
        <f t="shared" si="7"/>
        <v>656812.53000000282</v>
      </c>
      <c r="AE12" s="9">
        <v>0</v>
      </c>
      <c r="AF12" s="9">
        <v>-20525.400000000001</v>
      </c>
      <c r="AG12" s="8">
        <f t="shared" si="8"/>
        <v>636287.1300000028</v>
      </c>
      <c r="AH12" s="9">
        <v>0</v>
      </c>
      <c r="AI12" s="9">
        <v>-20525.400000000001</v>
      </c>
      <c r="AJ12" s="8">
        <f t="shared" si="9"/>
        <v>615761.73000000278</v>
      </c>
      <c r="AK12" s="9">
        <v>0</v>
      </c>
      <c r="AL12" s="9">
        <v>-20525.400000000001</v>
      </c>
      <c r="AM12" s="8">
        <f t="shared" si="10"/>
        <v>595236.33000000275</v>
      </c>
      <c r="AN12" s="9">
        <v>0</v>
      </c>
      <c r="AO12" s="9">
        <v>-20525.400000000001</v>
      </c>
      <c r="AP12" s="8">
        <f t="shared" si="11"/>
        <v>574710.93000000273</v>
      </c>
      <c r="AQ12" s="14">
        <f t="shared" si="12"/>
        <v>697863.33000000275</v>
      </c>
      <c r="AR12" s="10">
        <f t="shared" si="13"/>
        <v>463032.31945500179</v>
      </c>
      <c r="AS12" s="15">
        <f t="shared" si="14"/>
        <v>234831.01054500093</v>
      </c>
    </row>
    <row r="13" spans="1:45" ht="38.25" x14ac:dyDescent="0.25">
      <c r="A13" s="5">
        <v>182389</v>
      </c>
      <c r="B13" s="6" t="s">
        <v>83</v>
      </c>
      <c r="C13" s="11" t="s">
        <v>84</v>
      </c>
      <c r="D13" s="6" t="s">
        <v>85</v>
      </c>
      <c r="E13" s="7" t="s">
        <v>86</v>
      </c>
      <c r="F13" s="8">
        <v>3577222.2599999961</v>
      </c>
      <c r="G13" s="9">
        <v>0</v>
      </c>
      <c r="H13" s="9">
        <v>-54200.33</v>
      </c>
      <c r="I13" s="8">
        <f t="shared" si="0"/>
        <v>3523021.929999996</v>
      </c>
      <c r="J13" s="9">
        <v>0</v>
      </c>
      <c r="K13" s="9">
        <v>-54200.33</v>
      </c>
      <c r="L13" s="8">
        <f t="shared" si="1"/>
        <v>3468821.5999999959</v>
      </c>
      <c r="M13" s="9">
        <v>0</v>
      </c>
      <c r="N13" s="9">
        <v>-54200.33</v>
      </c>
      <c r="O13" s="8">
        <f t="shared" si="2"/>
        <v>3414621.2699999958</v>
      </c>
      <c r="P13" s="9">
        <v>0</v>
      </c>
      <c r="Q13" s="9">
        <v>-54200.33</v>
      </c>
      <c r="R13" s="8">
        <f t="shared" si="3"/>
        <v>3360420.9399999958</v>
      </c>
      <c r="S13" s="9">
        <v>0</v>
      </c>
      <c r="T13" s="9">
        <v>-54200.33</v>
      </c>
      <c r="U13" s="8">
        <f t="shared" si="4"/>
        <v>3306220.6099999957</v>
      </c>
      <c r="V13" s="9">
        <v>0</v>
      </c>
      <c r="W13" s="9">
        <v>-54200.33</v>
      </c>
      <c r="X13" s="8">
        <f t="shared" si="5"/>
        <v>3252020.2799999956</v>
      </c>
      <c r="Y13" s="9">
        <v>0</v>
      </c>
      <c r="Z13" s="9">
        <v>-54200.33</v>
      </c>
      <c r="AA13" s="8">
        <f t="shared" si="6"/>
        <v>3197819.9499999955</v>
      </c>
      <c r="AB13" s="9">
        <v>0</v>
      </c>
      <c r="AC13" s="9">
        <v>-54200.33</v>
      </c>
      <c r="AD13" s="8">
        <f t="shared" si="7"/>
        <v>3143619.6199999955</v>
      </c>
      <c r="AE13" s="9">
        <v>0</v>
      </c>
      <c r="AF13" s="9">
        <v>-54200.33</v>
      </c>
      <c r="AG13" s="8">
        <f t="shared" si="8"/>
        <v>3089419.2899999954</v>
      </c>
      <c r="AH13" s="9">
        <v>0</v>
      </c>
      <c r="AI13" s="9">
        <v>-54200.33</v>
      </c>
      <c r="AJ13" s="8">
        <f t="shared" si="9"/>
        <v>3035218.9599999953</v>
      </c>
      <c r="AK13" s="9">
        <v>0</v>
      </c>
      <c r="AL13" s="9">
        <v>-54200.33</v>
      </c>
      <c r="AM13" s="8">
        <f t="shared" si="10"/>
        <v>2981018.6299999952</v>
      </c>
      <c r="AN13" s="9">
        <v>0</v>
      </c>
      <c r="AO13" s="9">
        <v>-54200.33</v>
      </c>
      <c r="AP13" s="8">
        <f t="shared" si="11"/>
        <v>2926818.2999999952</v>
      </c>
      <c r="AQ13" s="14">
        <f t="shared" si="12"/>
        <v>3252020.2799999947</v>
      </c>
      <c r="AR13" s="10">
        <f t="shared" si="13"/>
        <v>2157715.4557799962</v>
      </c>
      <c r="AS13" s="15">
        <f t="shared" si="14"/>
        <v>1094304.8242199982</v>
      </c>
    </row>
    <row r="14" spans="1:45" ht="38.25" x14ac:dyDescent="0.25">
      <c r="A14" s="5">
        <v>182316</v>
      </c>
      <c r="B14" s="6" t="s">
        <v>27</v>
      </c>
      <c r="C14" s="11" t="s">
        <v>28</v>
      </c>
      <c r="D14" s="7" t="s">
        <v>19</v>
      </c>
      <c r="E14" s="7" t="s">
        <v>87</v>
      </c>
      <c r="F14" s="8">
        <v>8360947.9999999991</v>
      </c>
      <c r="G14" s="9">
        <v>0</v>
      </c>
      <c r="H14" s="9">
        <v>-139349.13333333301</v>
      </c>
      <c r="I14" s="8">
        <f t="shared" si="0"/>
        <v>8221598.8666666662</v>
      </c>
      <c r="J14" s="9">
        <v>0</v>
      </c>
      <c r="K14" s="9">
        <v>-139349.13333333301</v>
      </c>
      <c r="L14" s="8">
        <f t="shared" si="1"/>
        <v>8082249.7333333334</v>
      </c>
      <c r="M14" s="9">
        <v>0</v>
      </c>
      <c r="N14" s="9">
        <v>-139349.13333333301</v>
      </c>
      <c r="O14" s="8">
        <f t="shared" si="2"/>
        <v>7942900.6000000006</v>
      </c>
      <c r="P14" s="9">
        <v>0</v>
      </c>
      <c r="Q14" s="9">
        <v>-139349.13333333301</v>
      </c>
      <c r="R14" s="8">
        <f t="shared" si="3"/>
        <v>7803551.4666666677</v>
      </c>
      <c r="S14" s="9">
        <v>0</v>
      </c>
      <c r="T14" s="9">
        <v>-139349.13333333301</v>
      </c>
      <c r="U14" s="8">
        <f t="shared" si="4"/>
        <v>7664202.3333333349</v>
      </c>
      <c r="V14" s="9">
        <v>0</v>
      </c>
      <c r="W14" s="9">
        <v>-139349.13333333301</v>
      </c>
      <c r="X14" s="8">
        <f t="shared" si="5"/>
        <v>7524853.200000002</v>
      </c>
      <c r="Y14" s="9">
        <v>0</v>
      </c>
      <c r="Z14" s="9">
        <v>-139349.13333333301</v>
      </c>
      <c r="AA14" s="8">
        <f t="shared" si="6"/>
        <v>7385504.0666666692</v>
      </c>
      <c r="AB14" s="9">
        <v>0</v>
      </c>
      <c r="AC14" s="9">
        <v>-139349.13333333301</v>
      </c>
      <c r="AD14" s="8">
        <f t="shared" si="7"/>
        <v>7246154.9333333364</v>
      </c>
      <c r="AE14" s="9">
        <v>0</v>
      </c>
      <c r="AF14" s="9">
        <v>-139349.13333333301</v>
      </c>
      <c r="AG14" s="8">
        <f t="shared" si="8"/>
        <v>7106805.8000000035</v>
      </c>
      <c r="AH14" s="9">
        <v>0</v>
      </c>
      <c r="AI14" s="9">
        <v>-139349.13333333301</v>
      </c>
      <c r="AJ14" s="8">
        <f t="shared" si="9"/>
        <v>6967456.6666666707</v>
      </c>
      <c r="AK14" s="9">
        <v>0</v>
      </c>
      <c r="AL14" s="9">
        <v>-139349.13333333301</v>
      </c>
      <c r="AM14" s="8">
        <f t="shared" si="10"/>
        <v>6828107.5333333379</v>
      </c>
      <c r="AN14" s="9">
        <v>0</v>
      </c>
      <c r="AO14" s="9">
        <v>-139349.13333333301</v>
      </c>
      <c r="AP14" s="8">
        <f t="shared" si="11"/>
        <v>6688758.400000005</v>
      </c>
      <c r="AQ14" s="14">
        <f t="shared" si="12"/>
        <v>7524853.200000002</v>
      </c>
      <c r="AR14" s="10">
        <f t="shared" si="13"/>
        <v>4992740.0982000008</v>
      </c>
      <c r="AS14" s="15">
        <f t="shared" si="14"/>
        <v>2532113.1018000008</v>
      </c>
    </row>
    <row r="15" spans="1:45" ht="38.25" x14ac:dyDescent="0.25">
      <c r="A15" s="5">
        <v>182310</v>
      </c>
      <c r="B15" s="6" t="s">
        <v>30</v>
      </c>
      <c r="C15" s="11" t="s">
        <v>88</v>
      </c>
      <c r="D15" s="7" t="s">
        <v>19</v>
      </c>
      <c r="E15" s="7" t="s">
        <v>89</v>
      </c>
      <c r="F15" s="8">
        <v>4364268.4200000009</v>
      </c>
      <c r="G15" s="9"/>
      <c r="H15" s="9">
        <v>-72737.807000000001</v>
      </c>
      <c r="I15" s="8">
        <f t="shared" si="0"/>
        <v>4291530.6130000008</v>
      </c>
      <c r="J15" s="9"/>
      <c r="K15" s="9">
        <v>-72737.807000000001</v>
      </c>
      <c r="L15" s="8">
        <f t="shared" si="1"/>
        <v>4218792.8060000008</v>
      </c>
      <c r="M15" s="9"/>
      <c r="N15" s="9">
        <v>-72737.807000000001</v>
      </c>
      <c r="O15" s="8">
        <f t="shared" si="2"/>
        <v>4146054.9990000008</v>
      </c>
      <c r="P15" s="9"/>
      <c r="Q15" s="9">
        <v>-72737.807000000001</v>
      </c>
      <c r="R15" s="8">
        <f t="shared" si="3"/>
        <v>4073317.1920000007</v>
      </c>
      <c r="S15" s="9"/>
      <c r="T15" s="9">
        <v>-72737.807000000001</v>
      </c>
      <c r="U15" s="8">
        <f t="shared" si="4"/>
        <v>4000579.3850000007</v>
      </c>
      <c r="V15" s="9"/>
      <c r="W15" s="9">
        <v>-72737.807000000001</v>
      </c>
      <c r="X15" s="8">
        <f t="shared" si="5"/>
        <v>3927841.5780000007</v>
      </c>
      <c r="Y15" s="9"/>
      <c r="Z15" s="9">
        <v>-72737.807000000001</v>
      </c>
      <c r="AA15" s="8">
        <f t="shared" si="6"/>
        <v>3855103.7710000006</v>
      </c>
      <c r="AB15" s="9"/>
      <c r="AC15" s="9">
        <v>-72737.807000000001</v>
      </c>
      <c r="AD15" s="8">
        <f t="shared" si="7"/>
        <v>3782365.9640000006</v>
      </c>
      <c r="AE15" s="9"/>
      <c r="AF15" s="9">
        <v>-72737.807000000001</v>
      </c>
      <c r="AG15" s="8">
        <f t="shared" si="8"/>
        <v>3709628.1570000006</v>
      </c>
      <c r="AH15" s="9"/>
      <c r="AI15" s="9">
        <v>-72737.807000000001</v>
      </c>
      <c r="AJ15" s="8">
        <f t="shared" si="9"/>
        <v>3636890.3500000006</v>
      </c>
      <c r="AK15" s="9"/>
      <c r="AL15" s="9">
        <v>-72737.807000000001</v>
      </c>
      <c r="AM15" s="8">
        <f t="shared" si="10"/>
        <v>3564152.5430000005</v>
      </c>
      <c r="AN15" s="9"/>
      <c r="AO15" s="9">
        <v>-72737.807000000001</v>
      </c>
      <c r="AP15" s="8">
        <f t="shared" si="11"/>
        <v>3491414.7360000005</v>
      </c>
      <c r="AQ15" s="14">
        <f t="shared" si="12"/>
        <v>3927841.5780000007</v>
      </c>
      <c r="AR15" s="10">
        <f t="shared" si="13"/>
        <v>2606122.8870030004</v>
      </c>
      <c r="AS15" s="15">
        <f t="shared" si="14"/>
        <v>1321718.6909970003</v>
      </c>
    </row>
    <row r="16" spans="1:45" ht="38.25" x14ac:dyDescent="0.25">
      <c r="A16" s="5">
        <v>182339</v>
      </c>
      <c r="B16" s="6" t="s">
        <v>33</v>
      </c>
      <c r="C16" s="11" t="s">
        <v>90</v>
      </c>
      <c r="D16" s="7" t="s">
        <v>19</v>
      </c>
      <c r="E16" s="7" t="s">
        <v>91</v>
      </c>
      <c r="F16" s="8">
        <v>1547691.8399999999</v>
      </c>
      <c r="G16" s="9">
        <v>0</v>
      </c>
      <c r="H16" s="9">
        <v>-25794.864000000001</v>
      </c>
      <c r="I16" s="8">
        <f t="shared" si="0"/>
        <v>1521896.9759999998</v>
      </c>
      <c r="J16" s="9">
        <v>0</v>
      </c>
      <c r="K16" s="9">
        <v>-25794.864000000001</v>
      </c>
      <c r="L16" s="8">
        <f t="shared" si="1"/>
        <v>1496102.1119999997</v>
      </c>
      <c r="M16" s="9">
        <v>0</v>
      </c>
      <c r="N16" s="9">
        <v>-25794.864000000001</v>
      </c>
      <c r="O16" s="8">
        <f t="shared" si="2"/>
        <v>1470307.2479999997</v>
      </c>
      <c r="P16" s="9">
        <v>0</v>
      </c>
      <c r="Q16" s="9">
        <v>-25794.864000000001</v>
      </c>
      <c r="R16" s="8">
        <f t="shared" si="3"/>
        <v>1444512.3839999996</v>
      </c>
      <c r="S16" s="9">
        <v>0</v>
      </c>
      <c r="T16" s="9">
        <v>-25794.864000000001</v>
      </c>
      <c r="U16" s="8">
        <f t="shared" si="4"/>
        <v>1418717.5199999996</v>
      </c>
      <c r="V16" s="9">
        <v>0</v>
      </c>
      <c r="W16" s="9">
        <v>-25794.864000000001</v>
      </c>
      <c r="X16" s="8">
        <f t="shared" si="5"/>
        <v>1392922.6559999995</v>
      </c>
      <c r="Y16" s="9">
        <v>0</v>
      </c>
      <c r="Z16" s="9">
        <v>-25794.864000000001</v>
      </c>
      <c r="AA16" s="8">
        <f t="shared" si="6"/>
        <v>1367127.7919999994</v>
      </c>
      <c r="AB16" s="9">
        <v>0</v>
      </c>
      <c r="AC16" s="9">
        <v>-25794.864000000001</v>
      </c>
      <c r="AD16" s="8">
        <f t="shared" si="7"/>
        <v>1341332.9279999994</v>
      </c>
      <c r="AE16" s="9">
        <v>0</v>
      </c>
      <c r="AF16" s="9">
        <v>-25794.864000000001</v>
      </c>
      <c r="AG16" s="8">
        <f t="shared" si="8"/>
        <v>1315538.0639999993</v>
      </c>
      <c r="AH16" s="9">
        <v>0</v>
      </c>
      <c r="AI16" s="9">
        <v>-25794.864000000001</v>
      </c>
      <c r="AJ16" s="8">
        <f t="shared" si="9"/>
        <v>1289743.1999999993</v>
      </c>
      <c r="AK16" s="9">
        <v>0</v>
      </c>
      <c r="AL16" s="9">
        <v>-25794.864000000001</v>
      </c>
      <c r="AM16" s="8">
        <f t="shared" si="10"/>
        <v>1263948.3359999992</v>
      </c>
      <c r="AN16" s="9">
        <v>0</v>
      </c>
      <c r="AO16" s="9">
        <v>-25794.864000000001</v>
      </c>
      <c r="AP16" s="8">
        <f t="shared" si="11"/>
        <v>1238153.4719999991</v>
      </c>
      <c r="AQ16" s="14">
        <f t="shared" si="12"/>
        <v>1392922.6559999995</v>
      </c>
      <c r="AR16" s="10">
        <f t="shared" si="13"/>
        <v>924204.18225599965</v>
      </c>
      <c r="AS16" s="15">
        <f t="shared" si="14"/>
        <v>468718.47374399984</v>
      </c>
    </row>
    <row r="17" spans="1:45" ht="38.25" x14ac:dyDescent="0.25">
      <c r="A17" s="5">
        <v>182320</v>
      </c>
      <c r="B17" s="6" t="s">
        <v>36</v>
      </c>
      <c r="C17" s="5" t="s">
        <v>37</v>
      </c>
      <c r="D17" s="7" t="s">
        <v>19</v>
      </c>
      <c r="E17" s="7" t="s">
        <v>92</v>
      </c>
      <c r="F17" s="8">
        <v>2146750</v>
      </c>
      <c r="G17" s="9">
        <v>0</v>
      </c>
      <c r="H17" s="9">
        <v>-35779.17</v>
      </c>
      <c r="I17" s="8">
        <f t="shared" si="0"/>
        <v>2110970.83</v>
      </c>
      <c r="J17" s="9">
        <v>0</v>
      </c>
      <c r="K17" s="9">
        <v>-35779.17</v>
      </c>
      <c r="L17" s="8">
        <f t="shared" si="1"/>
        <v>2075191.6600000001</v>
      </c>
      <c r="M17" s="9">
        <v>0</v>
      </c>
      <c r="N17" s="9">
        <v>-35779.17</v>
      </c>
      <c r="O17" s="8">
        <f t="shared" si="2"/>
        <v>2039412.4900000002</v>
      </c>
      <c r="P17" s="9">
        <v>0</v>
      </c>
      <c r="Q17" s="9">
        <v>-35779.17</v>
      </c>
      <c r="R17" s="8">
        <f t="shared" si="3"/>
        <v>2003633.3200000003</v>
      </c>
      <c r="S17" s="9">
        <v>0</v>
      </c>
      <c r="T17" s="9">
        <v>-35779.17</v>
      </c>
      <c r="U17" s="8">
        <f t="shared" si="4"/>
        <v>1967854.1500000004</v>
      </c>
      <c r="V17" s="9">
        <v>0</v>
      </c>
      <c r="W17" s="9">
        <v>-35779.17</v>
      </c>
      <c r="X17" s="8">
        <f t="shared" si="5"/>
        <v>1932074.9800000004</v>
      </c>
      <c r="Y17" s="9">
        <v>0</v>
      </c>
      <c r="Z17" s="9">
        <v>-35779.17</v>
      </c>
      <c r="AA17" s="8">
        <f t="shared" si="6"/>
        <v>1896295.8100000005</v>
      </c>
      <c r="AB17" s="9">
        <v>0</v>
      </c>
      <c r="AC17" s="9">
        <v>-35779.17</v>
      </c>
      <c r="AD17" s="8">
        <f t="shared" si="7"/>
        <v>1860516.6400000006</v>
      </c>
      <c r="AE17" s="9">
        <v>0</v>
      </c>
      <c r="AF17" s="9">
        <v>-35779.17</v>
      </c>
      <c r="AG17" s="8">
        <f t="shared" si="8"/>
        <v>1824737.4700000007</v>
      </c>
      <c r="AH17" s="9">
        <v>0</v>
      </c>
      <c r="AI17" s="9">
        <v>-35779.17</v>
      </c>
      <c r="AJ17" s="8">
        <f t="shared" si="9"/>
        <v>1788958.3000000007</v>
      </c>
      <c r="AK17" s="9">
        <v>0</v>
      </c>
      <c r="AL17" s="9">
        <v>-35779.17</v>
      </c>
      <c r="AM17" s="8">
        <f t="shared" si="10"/>
        <v>1753179.1300000008</v>
      </c>
      <c r="AN17" s="9">
        <v>0</v>
      </c>
      <c r="AO17" s="9">
        <v>-35779.17</v>
      </c>
      <c r="AP17" s="8">
        <f t="shared" si="11"/>
        <v>1717399.9600000009</v>
      </c>
      <c r="AQ17" s="14">
        <f t="shared" si="12"/>
        <v>1932074.9800000007</v>
      </c>
      <c r="AR17" s="10">
        <f t="shared" si="13"/>
        <v>1281931.7492300004</v>
      </c>
      <c r="AS17" s="15">
        <f t="shared" si="14"/>
        <v>650143.23077000026</v>
      </c>
    </row>
    <row r="18" spans="1:45" ht="25.5" x14ac:dyDescent="0.25">
      <c r="A18" s="5" t="s">
        <v>22</v>
      </c>
      <c r="B18" s="6" t="s">
        <v>93</v>
      </c>
      <c r="C18" s="5">
        <v>923</v>
      </c>
      <c r="D18" s="7" t="s">
        <v>119</v>
      </c>
      <c r="E18" s="7" t="s">
        <v>94</v>
      </c>
      <c r="F18" s="8">
        <v>2717393.9045625627</v>
      </c>
      <c r="G18" s="9">
        <v>19.435209585702978</v>
      </c>
      <c r="H18" s="9">
        <v>-647.82676062896599</v>
      </c>
      <c r="I18" s="8">
        <f t="shared" si="0"/>
        <v>2716765.5130115193</v>
      </c>
      <c r="J18" s="9">
        <v>21.567694480239879</v>
      </c>
      <c r="K18" s="9">
        <v>-649.95924552303495</v>
      </c>
      <c r="L18" s="8">
        <f t="shared" si="1"/>
        <v>2716137.1214604764</v>
      </c>
      <c r="M18" s="9">
        <v>842573.89947451744</v>
      </c>
      <c r="N18" s="9">
        <v>-651.74439849422561</v>
      </c>
      <c r="O18" s="8">
        <f t="shared" si="2"/>
        <v>3558059.2765364996</v>
      </c>
      <c r="P18" s="9">
        <v>102.81448351027211</v>
      </c>
      <c r="Q18" s="9">
        <v>-2700.6931690994115</v>
      </c>
      <c r="R18" s="8">
        <f t="shared" si="3"/>
        <v>3555461.3978509107</v>
      </c>
      <c r="S18" s="9">
        <v>102.6907871014555</v>
      </c>
      <c r="T18" s="9">
        <v>-2700.5694726912925</v>
      </c>
      <c r="U18" s="8">
        <f t="shared" si="4"/>
        <v>3552863.5191653208</v>
      </c>
      <c r="V18" s="9">
        <v>664079.3169898768</v>
      </c>
      <c r="W18" s="9">
        <v>-2700.4585868899844</v>
      </c>
      <c r="X18" s="8">
        <f t="shared" si="5"/>
        <v>4214242.3775683073</v>
      </c>
      <c r="Y18" s="9">
        <v>102.65982311201515</v>
      </c>
      <c r="Z18" s="9">
        <v>-2700.5385087012105</v>
      </c>
      <c r="AA18" s="8">
        <f t="shared" si="6"/>
        <v>4211644.4988827184</v>
      </c>
      <c r="AB18" s="9">
        <v>102.66276886797277</v>
      </c>
      <c r="AC18" s="9">
        <v>-2700.5414544571645</v>
      </c>
      <c r="AD18" s="8">
        <f t="shared" si="7"/>
        <v>4209046.6201971294</v>
      </c>
      <c r="AE18" s="9">
        <v>691871.21084608056</v>
      </c>
      <c r="AF18" s="9">
        <v>-2700.5441178897659</v>
      </c>
      <c r="AG18" s="8">
        <f t="shared" si="8"/>
        <v>4898217.2869253205</v>
      </c>
      <c r="AH18" s="9">
        <v>102.66785214090487</v>
      </c>
      <c r="AI18" s="9">
        <v>-2700.5465377301148</v>
      </c>
      <c r="AJ18" s="8">
        <f t="shared" si="9"/>
        <v>4895619.4082397316</v>
      </c>
      <c r="AK18" s="9">
        <v>102.67006034631049</v>
      </c>
      <c r="AL18" s="9">
        <v>-2700.5487459345736</v>
      </c>
      <c r="AM18" s="8">
        <f t="shared" si="10"/>
        <v>4893021.5295541426</v>
      </c>
      <c r="AN18" s="9">
        <v>691871.21749729477</v>
      </c>
      <c r="AO18" s="9">
        <v>-2700.5507691039784</v>
      </c>
      <c r="AP18" s="8">
        <f t="shared" si="11"/>
        <v>5582192.1962823337</v>
      </c>
      <c r="AQ18" s="14">
        <f t="shared" si="12"/>
        <v>3978512.6654028441</v>
      </c>
      <c r="AR18" s="10">
        <f t="shared" si="13"/>
        <v>2639743.1534947869</v>
      </c>
      <c r="AS18" s="15">
        <f t="shared" si="14"/>
        <v>1338769.5119080571</v>
      </c>
    </row>
    <row r="19" spans="1:45" ht="25.5" x14ac:dyDescent="0.25">
      <c r="A19" s="5" t="s">
        <v>95</v>
      </c>
      <c r="B19" s="6" t="s">
        <v>96</v>
      </c>
      <c r="C19" s="5">
        <v>923</v>
      </c>
      <c r="D19" s="7" t="s">
        <v>119</v>
      </c>
      <c r="E19" s="7" t="s">
        <v>94</v>
      </c>
      <c r="F19" s="8">
        <v>1005063.4989477972</v>
      </c>
      <c r="G19" s="9">
        <v>-19.435209586663404</v>
      </c>
      <c r="H19" s="9">
        <v>-212.98358326468849</v>
      </c>
      <c r="I19" s="8">
        <f t="shared" si="0"/>
        <v>1004831.080154946</v>
      </c>
      <c r="J19" s="9">
        <v>-21.567694480749196</v>
      </c>
      <c r="K19" s="9">
        <v>-210.85109837061987</v>
      </c>
      <c r="L19" s="8">
        <f t="shared" si="1"/>
        <v>1004598.6613620946</v>
      </c>
      <c r="M19" s="9">
        <v>311604.93152146263</v>
      </c>
      <c r="N19" s="9">
        <v>-209.06594539942887</v>
      </c>
      <c r="O19" s="8">
        <f t="shared" si="2"/>
        <v>1315994.5269381576</v>
      </c>
      <c r="P19" s="9">
        <v>-102.81448351022846</v>
      </c>
      <c r="Q19" s="9">
        <v>-858.0447563654202</v>
      </c>
      <c r="R19" s="8">
        <f t="shared" si="3"/>
        <v>1315033.6676982818</v>
      </c>
      <c r="S19" s="9">
        <v>-102.69078710234317</v>
      </c>
      <c r="T19" s="9">
        <v>-858.16845277353923</v>
      </c>
      <c r="U19" s="8">
        <f t="shared" si="4"/>
        <v>1314072.808458406</v>
      </c>
      <c r="V19" s="9">
        <v>245477.85710406286</v>
      </c>
      <c r="W19" s="9">
        <v>-858.27933857484732</v>
      </c>
      <c r="X19" s="8">
        <f t="shared" si="5"/>
        <v>1558692.3862238941</v>
      </c>
      <c r="Y19" s="9">
        <v>-102.65982311200059</v>
      </c>
      <c r="Z19" s="9">
        <v>-858.19941676362123</v>
      </c>
      <c r="AA19" s="8">
        <f t="shared" si="6"/>
        <v>1557731.5269840185</v>
      </c>
      <c r="AB19" s="9">
        <v>-102.66276886819105</v>
      </c>
      <c r="AC19" s="9">
        <v>-858.19647100766724</v>
      </c>
      <c r="AD19" s="8">
        <f t="shared" si="7"/>
        <v>1556770.6677441425</v>
      </c>
      <c r="AE19" s="9">
        <v>255756.93355635749</v>
      </c>
      <c r="AF19" s="9">
        <v>-858.19380757506588</v>
      </c>
      <c r="AG19" s="8">
        <f t="shared" si="8"/>
        <v>1811669.4074929247</v>
      </c>
      <c r="AH19" s="9">
        <v>-102.6678521411377</v>
      </c>
      <c r="AI19" s="9">
        <v>-858.19138773471695</v>
      </c>
      <c r="AJ19" s="8">
        <f t="shared" si="9"/>
        <v>1810708.5482530489</v>
      </c>
      <c r="AK19" s="9">
        <v>-102.67006034559745</v>
      </c>
      <c r="AL19" s="9">
        <v>-858.18917953025812</v>
      </c>
      <c r="AM19" s="8">
        <f t="shared" si="10"/>
        <v>1809747.6890131729</v>
      </c>
      <c r="AN19" s="9">
        <v>255756.92690514305</v>
      </c>
      <c r="AO19" s="9">
        <v>-858.18715636085335</v>
      </c>
      <c r="AP19" s="8">
        <f t="shared" si="11"/>
        <v>2064646.4287619551</v>
      </c>
      <c r="AQ19" s="14">
        <f t="shared" si="12"/>
        <v>1471504.6844640644</v>
      </c>
      <c r="AR19" s="10">
        <f t="shared" si="13"/>
        <v>976343.35814190668</v>
      </c>
      <c r="AS19" s="15">
        <f t="shared" si="14"/>
        <v>495161.32632215769</v>
      </c>
    </row>
    <row r="20" spans="1:45" ht="38.25" x14ac:dyDescent="0.25">
      <c r="A20" s="5" t="s">
        <v>41</v>
      </c>
      <c r="B20" s="6" t="s">
        <v>97</v>
      </c>
      <c r="C20" s="5">
        <v>407</v>
      </c>
      <c r="D20" s="7" t="s">
        <v>43</v>
      </c>
      <c r="E20" s="7" t="s">
        <v>98</v>
      </c>
      <c r="F20" s="8">
        <v>1079859.4691999997</v>
      </c>
      <c r="G20" s="9">
        <v>0</v>
      </c>
      <c r="H20" s="9">
        <v>-6058.4012277777802</v>
      </c>
      <c r="I20" s="8">
        <f t="shared" si="0"/>
        <v>1073801.0679722219</v>
      </c>
      <c r="J20" s="9">
        <v>0</v>
      </c>
      <c r="K20" s="9">
        <v>-6058.4012277777802</v>
      </c>
      <c r="L20" s="8">
        <f t="shared" si="1"/>
        <v>1067742.6667444441</v>
      </c>
      <c r="M20" s="9">
        <v>0</v>
      </c>
      <c r="N20" s="9">
        <v>-6058.4012277777802</v>
      </c>
      <c r="O20" s="8">
        <f t="shared" si="2"/>
        <v>1061684.2655166662</v>
      </c>
      <c r="P20" s="9">
        <v>0</v>
      </c>
      <c r="Q20" s="9">
        <v>-6058.4012277777802</v>
      </c>
      <c r="R20" s="8">
        <f t="shared" si="3"/>
        <v>1055625.8642888884</v>
      </c>
      <c r="S20" s="9">
        <v>0</v>
      </c>
      <c r="T20" s="9">
        <v>-6058.4012277777802</v>
      </c>
      <c r="U20" s="8">
        <f t="shared" si="4"/>
        <v>1049567.4630611106</v>
      </c>
      <c r="V20" s="9">
        <v>0</v>
      </c>
      <c r="W20" s="9">
        <v>-6058.4012277777802</v>
      </c>
      <c r="X20" s="8">
        <f t="shared" si="5"/>
        <v>1043509.0618333328</v>
      </c>
      <c r="Y20" s="9">
        <v>0</v>
      </c>
      <c r="Z20" s="9">
        <v>-6058.4012277777802</v>
      </c>
      <c r="AA20" s="8">
        <f t="shared" si="6"/>
        <v>1037450.6606055549</v>
      </c>
      <c r="AB20" s="9">
        <v>0</v>
      </c>
      <c r="AC20" s="9">
        <v>-6058.4012277777802</v>
      </c>
      <c r="AD20" s="8">
        <f t="shared" si="7"/>
        <v>1031392.2593777771</v>
      </c>
      <c r="AE20" s="9">
        <v>0</v>
      </c>
      <c r="AF20" s="9">
        <v>-6058.4012277777802</v>
      </c>
      <c r="AG20" s="8">
        <f t="shared" si="8"/>
        <v>1025333.8581499993</v>
      </c>
      <c r="AH20" s="9">
        <v>0</v>
      </c>
      <c r="AI20" s="9">
        <v>-6058.4012277777802</v>
      </c>
      <c r="AJ20" s="8">
        <f t="shared" si="9"/>
        <v>1019275.4569222215</v>
      </c>
      <c r="AK20" s="9">
        <v>0</v>
      </c>
      <c r="AL20" s="9">
        <v>-6058.4012277777802</v>
      </c>
      <c r="AM20" s="8">
        <f t="shared" si="10"/>
        <v>1013217.0556944436</v>
      </c>
      <c r="AN20" s="9">
        <v>0</v>
      </c>
      <c r="AO20" s="9">
        <v>-6058.4012277777802</v>
      </c>
      <c r="AP20" s="8">
        <f t="shared" si="11"/>
        <v>1007158.6544666658</v>
      </c>
      <c r="AQ20" s="14">
        <f t="shared" si="12"/>
        <v>1043509.0618333331</v>
      </c>
      <c r="AR20" s="10">
        <f t="shared" si="13"/>
        <v>692368.26252641645</v>
      </c>
      <c r="AS20" s="15">
        <f t="shared" si="14"/>
        <v>351140.7993069166</v>
      </c>
    </row>
    <row r="21" spans="1:45" ht="38.25" x14ac:dyDescent="0.25">
      <c r="A21" s="5" t="s">
        <v>99</v>
      </c>
      <c r="B21" s="6" t="s">
        <v>100</v>
      </c>
      <c r="C21" s="5">
        <v>407</v>
      </c>
      <c r="D21" s="7" t="s">
        <v>43</v>
      </c>
      <c r="E21" s="7" t="s">
        <v>98</v>
      </c>
      <c r="F21" s="8">
        <v>687997.99080000003</v>
      </c>
      <c r="G21" s="9">
        <v>0</v>
      </c>
      <c r="H21" s="9">
        <v>-3805.7170500000002</v>
      </c>
      <c r="I21" s="8">
        <f t="shared" si="0"/>
        <v>684192.27375000005</v>
      </c>
      <c r="J21" s="9">
        <v>0</v>
      </c>
      <c r="K21" s="9">
        <v>-3805.7170500000002</v>
      </c>
      <c r="L21" s="8">
        <f t="shared" si="1"/>
        <v>680386.55670000007</v>
      </c>
      <c r="M21" s="9">
        <v>0</v>
      </c>
      <c r="N21" s="9">
        <v>-3805.7170500000002</v>
      </c>
      <c r="O21" s="8">
        <f t="shared" si="2"/>
        <v>676580.8396500001</v>
      </c>
      <c r="P21" s="9">
        <v>0</v>
      </c>
      <c r="Q21" s="9">
        <v>-3805.7170500000002</v>
      </c>
      <c r="R21" s="8">
        <f t="shared" si="3"/>
        <v>672775.12260000012</v>
      </c>
      <c r="S21" s="9">
        <v>0</v>
      </c>
      <c r="T21" s="9">
        <v>-3805.7170500000002</v>
      </c>
      <c r="U21" s="8">
        <f t="shared" si="4"/>
        <v>668969.40555000014</v>
      </c>
      <c r="V21" s="9">
        <v>0</v>
      </c>
      <c r="W21" s="9">
        <v>-3805.7170500000002</v>
      </c>
      <c r="X21" s="8">
        <f t="shared" si="5"/>
        <v>665163.68850000016</v>
      </c>
      <c r="Y21" s="9">
        <v>0</v>
      </c>
      <c r="Z21" s="9">
        <v>-3805.7170500000002</v>
      </c>
      <c r="AA21" s="8">
        <f t="shared" si="6"/>
        <v>661357.97145000019</v>
      </c>
      <c r="AB21" s="9">
        <v>0</v>
      </c>
      <c r="AC21" s="9">
        <v>-3805.7170500000002</v>
      </c>
      <c r="AD21" s="8">
        <f t="shared" si="7"/>
        <v>657552.25440000021</v>
      </c>
      <c r="AE21" s="9">
        <v>0</v>
      </c>
      <c r="AF21" s="9">
        <v>-3805.7170500000002</v>
      </c>
      <c r="AG21" s="8">
        <f t="shared" si="8"/>
        <v>653746.53735000023</v>
      </c>
      <c r="AH21" s="9">
        <v>0</v>
      </c>
      <c r="AI21" s="9">
        <v>-3805.7170500000002</v>
      </c>
      <c r="AJ21" s="8">
        <f t="shared" si="9"/>
        <v>649940.82030000025</v>
      </c>
      <c r="AK21" s="9">
        <v>0</v>
      </c>
      <c r="AL21" s="9">
        <v>-3805.7170500000002</v>
      </c>
      <c r="AM21" s="8">
        <f t="shared" si="10"/>
        <v>646135.10325000028</v>
      </c>
      <c r="AN21" s="9">
        <v>0</v>
      </c>
      <c r="AO21" s="9">
        <v>-3805.7170500000002</v>
      </c>
      <c r="AP21" s="8">
        <f t="shared" si="11"/>
        <v>642329.3862000003</v>
      </c>
      <c r="AQ21" s="14">
        <f t="shared" si="12"/>
        <v>665163.68850000028</v>
      </c>
      <c r="AR21" s="10">
        <f t="shared" si="13"/>
        <v>441336.10731975018</v>
      </c>
      <c r="AS21" s="15">
        <f t="shared" si="14"/>
        <v>223827.5811802501</v>
      </c>
    </row>
    <row r="22" spans="1:45" ht="38.25" x14ac:dyDescent="0.25">
      <c r="A22" s="5">
        <v>182398</v>
      </c>
      <c r="B22" s="6" t="s">
        <v>101</v>
      </c>
      <c r="C22" s="11" t="s">
        <v>102</v>
      </c>
      <c r="D22" s="7" t="s">
        <v>43</v>
      </c>
      <c r="E22" s="7" t="s">
        <v>103</v>
      </c>
      <c r="F22" s="8">
        <v>13305407.209999999</v>
      </c>
      <c r="G22" s="9">
        <v>0</v>
      </c>
      <c r="H22" s="9">
        <v>-73918.928944444502</v>
      </c>
      <c r="I22" s="8">
        <f t="shared" si="0"/>
        <v>13231488.281055555</v>
      </c>
      <c r="J22" s="9">
        <v>0</v>
      </c>
      <c r="K22" s="9">
        <v>-73918.928944444502</v>
      </c>
      <c r="L22" s="8">
        <f t="shared" si="1"/>
        <v>13157569.35211111</v>
      </c>
      <c r="M22" s="9">
        <v>0</v>
      </c>
      <c r="N22" s="9">
        <v>-73918.928944444502</v>
      </c>
      <c r="O22" s="8">
        <f t="shared" si="2"/>
        <v>13083650.423166666</v>
      </c>
      <c r="P22" s="9">
        <v>0</v>
      </c>
      <c r="Q22" s="9">
        <v>-73918.928944444502</v>
      </c>
      <c r="R22" s="8">
        <f t="shared" si="3"/>
        <v>13009731.494222222</v>
      </c>
      <c r="S22" s="9">
        <v>0</v>
      </c>
      <c r="T22" s="9">
        <v>-73918.928944444502</v>
      </c>
      <c r="U22" s="8">
        <f t="shared" si="4"/>
        <v>12935812.565277778</v>
      </c>
      <c r="V22" s="9">
        <v>0</v>
      </c>
      <c r="W22" s="9">
        <v>-73918.928944444502</v>
      </c>
      <c r="X22" s="8">
        <f t="shared" si="5"/>
        <v>12861893.636333333</v>
      </c>
      <c r="Y22" s="9">
        <v>0</v>
      </c>
      <c r="Z22" s="9">
        <v>-73918.928944444502</v>
      </c>
      <c r="AA22" s="8">
        <f t="shared" si="6"/>
        <v>12787974.707388889</v>
      </c>
      <c r="AB22" s="9">
        <v>0</v>
      </c>
      <c r="AC22" s="9">
        <v>-73918.928944444502</v>
      </c>
      <c r="AD22" s="8">
        <f t="shared" si="7"/>
        <v>12714055.778444445</v>
      </c>
      <c r="AE22" s="9">
        <v>0</v>
      </c>
      <c r="AF22" s="9">
        <v>-73918.928944444502</v>
      </c>
      <c r="AG22" s="8">
        <f t="shared" si="8"/>
        <v>12640136.8495</v>
      </c>
      <c r="AH22" s="9">
        <v>0</v>
      </c>
      <c r="AI22" s="9">
        <v>-73918.928944444502</v>
      </c>
      <c r="AJ22" s="8">
        <f t="shared" si="9"/>
        <v>12566217.920555556</v>
      </c>
      <c r="AK22" s="9">
        <v>0</v>
      </c>
      <c r="AL22" s="9">
        <v>-73918.928944444502</v>
      </c>
      <c r="AM22" s="8">
        <f t="shared" si="10"/>
        <v>12492298.991611112</v>
      </c>
      <c r="AN22" s="9">
        <v>0</v>
      </c>
      <c r="AO22" s="9">
        <v>-73918.928944444502</v>
      </c>
      <c r="AP22" s="8">
        <f t="shared" si="11"/>
        <v>12418380.062666668</v>
      </c>
      <c r="AQ22" s="14">
        <f t="shared" si="12"/>
        <v>12861893.636333335</v>
      </c>
      <c r="AR22" s="10">
        <f t="shared" si="13"/>
        <v>8533866.4277071673</v>
      </c>
      <c r="AS22" s="15">
        <f t="shared" si="14"/>
        <v>4328027.2086261678</v>
      </c>
    </row>
    <row r="23" spans="1:45" ht="38.25" x14ac:dyDescent="0.25">
      <c r="A23" s="5">
        <v>182399</v>
      </c>
      <c r="B23" s="6" t="s">
        <v>104</v>
      </c>
      <c r="C23" s="11" t="s">
        <v>105</v>
      </c>
      <c r="D23" s="7" t="s">
        <v>43</v>
      </c>
      <c r="E23" s="7" t="s">
        <v>103</v>
      </c>
      <c r="F23" s="8">
        <v>5829089.21</v>
      </c>
      <c r="G23" s="9">
        <v>0</v>
      </c>
      <c r="H23" s="9">
        <v>-32383.828944444402</v>
      </c>
      <c r="I23" s="8">
        <f t="shared" si="0"/>
        <v>5796705.3810555553</v>
      </c>
      <c r="J23" s="9">
        <v>0</v>
      </c>
      <c r="K23" s="9">
        <v>-32383.828944444402</v>
      </c>
      <c r="L23" s="8">
        <f t="shared" si="1"/>
        <v>5764321.5521111107</v>
      </c>
      <c r="M23" s="9">
        <v>0</v>
      </c>
      <c r="N23" s="9">
        <v>-32383.828944444402</v>
      </c>
      <c r="O23" s="8">
        <f t="shared" si="2"/>
        <v>5731937.723166666</v>
      </c>
      <c r="P23" s="9">
        <v>0</v>
      </c>
      <c r="Q23" s="9">
        <v>-32383.828944444402</v>
      </c>
      <c r="R23" s="8">
        <f t="shared" si="3"/>
        <v>5699553.8942222213</v>
      </c>
      <c r="S23" s="9">
        <v>0</v>
      </c>
      <c r="T23" s="9">
        <v>-32383.828944444402</v>
      </c>
      <c r="U23" s="8">
        <f t="shared" si="4"/>
        <v>5667170.0652777767</v>
      </c>
      <c r="V23" s="9">
        <v>0</v>
      </c>
      <c r="W23" s="9">
        <v>-32383.828944444402</v>
      </c>
      <c r="X23" s="8">
        <f t="shared" si="5"/>
        <v>5634786.236333332</v>
      </c>
      <c r="Y23" s="9">
        <v>0</v>
      </c>
      <c r="Z23" s="9">
        <v>-32383.828944444402</v>
      </c>
      <c r="AA23" s="8">
        <f t="shared" si="6"/>
        <v>5602402.4073888874</v>
      </c>
      <c r="AB23" s="9">
        <v>0</v>
      </c>
      <c r="AC23" s="9">
        <v>-32383.828944444402</v>
      </c>
      <c r="AD23" s="8">
        <f t="shared" si="7"/>
        <v>5570018.5784444427</v>
      </c>
      <c r="AE23" s="9">
        <v>0</v>
      </c>
      <c r="AF23" s="9">
        <v>-32383.828944444402</v>
      </c>
      <c r="AG23" s="8">
        <f t="shared" si="8"/>
        <v>5537634.7494999981</v>
      </c>
      <c r="AH23" s="9">
        <v>0</v>
      </c>
      <c r="AI23" s="9">
        <v>-32383.828944444402</v>
      </c>
      <c r="AJ23" s="8">
        <f t="shared" si="9"/>
        <v>5505250.9205555534</v>
      </c>
      <c r="AK23" s="9">
        <v>0</v>
      </c>
      <c r="AL23" s="9">
        <v>-32383.828944444402</v>
      </c>
      <c r="AM23" s="8">
        <f t="shared" si="10"/>
        <v>5472867.0916111087</v>
      </c>
      <c r="AN23" s="9">
        <v>0</v>
      </c>
      <c r="AO23" s="9">
        <v>-32383.828944444402</v>
      </c>
      <c r="AP23" s="8">
        <f t="shared" si="11"/>
        <v>5440483.2626666641</v>
      </c>
      <c r="AQ23" s="14">
        <f t="shared" si="12"/>
        <v>5634786.2363333311</v>
      </c>
      <c r="AR23" s="10">
        <f t="shared" si="13"/>
        <v>3738680.6678071651</v>
      </c>
      <c r="AS23" s="15">
        <f t="shared" si="14"/>
        <v>1896105.568526166</v>
      </c>
    </row>
    <row r="24" spans="1:45" ht="38.25" x14ac:dyDescent="0.25">
      <c r="A24" s="5">
        <v>182202</v>
      </c>
      <c r="B24" s="6" t="s">
        <v>47</v>
      </c>
      <c r="C24" s="5">
        <v>923</v>
      </c>
      <c r="D24" s="7" t="s">
        <v>19</v>
      </c>
      <c r="E24" s="7" t="s">
        <v>98</v>
      </c>
      <c r="F24" s="8">
        <v>9812098.9382298607</v>
      </c>
      <c r="G24" s="9">
        <v>0</v>
      </c>
      <c r="H24" s="9">
        <v>-54511.660767943598</v>
      </c>
      <c r="I24" s="8">
        <f t="shared" si="0"/>
        <v>9757587.2774619162</v>
      </c>
      <c r="J24" s="9">
        <v>0</v>
      </c>
      <c r="K24" s="9">
        <v>-54511.660767943598</v>
      </c>
      <c r="L24" s="8">
        <f t="shared" si="1"/>
        <v>9703075.6166939735</v>
      </c>
      <c r="M24" s="9">
        <v>0</v>
      </c>
      <c r="N24" s="9">
        <v>-54511.660767943598</v>
      </c>
      <c r="O24" s="8">
        <f t="shared" si="2"/>
        <v>9648563.9559260309</v>
      </c>
      <c r="P24" s="9">
        <v>0</v>
      </c>
      <c r="Q24" s="9">
        <v>-54511.660767943598</v>
      </c>
      <c r="R24" s="8">
        <f t="shared" si="3"/>
        <v>9594052.2951580882</v>
      </c>
      <c r="S24" s="9">
        <v>0</v>
      </c>
      <c r="T24" s="9">
        <v>-54511.660767943598</v>
      </c>
      <c r="U24" s="8">
        <f t="shared" si="4"/>
        <v>9539540.6343901455</v>
      </c>
      <c r="V24" s="9">
        <v>0</v>
      </c>
      <c r="W24" s="9">
        <v>-54511.660767943598</v>
      </c>
      <c r="X24" s="8">
        <f t="shared" si="5"/>
        <v>9485028.9736222029</v>
      </c>
      <c r="Y24" s="9">
        <v>0</v>
      </c>
      <c r="Z24" s="9">
        <v>-54511.660767943598</v>
      </c>
      <c r="AA24" s="8">
        <f t="shared" si="6"/>
        <v>9430517.3128542602</v>
      </c>
      <c r="AB24" s="9">
        <v>0</v>
      </c>
      <c r="AC24" s="9">
        <v>-54511.660767943598</v>
      </c>
      <c r="AD24" s="8">
        <f t="shared" si="7"/>
        <v>9376005.6520863175</v>
      </c>
      <c r="AE24" s="9">
        <v>0</v>
      </c>
      <c r="AF24" s="9">
        <v>-54511.660767943598</v>
      </c>
      <c r="AG24" s="8">
        <f t="shared" si="8"/>
        <v>9321493.9913183749</v>
      </c>
      <c r="AH24" s="9">
        <v>0</v>
      </c>
      <c r="AI24" s="9">
        <v>-54511.660767943598</v>
      </c>
      <c r="AJ24" s="8">
        <f t="shared" si="9"/>
        <v>9266982.3305504322</v>
      </c>
      <c r="AK24" s="9">
        <v>0</v>
      </c>
      <c r="AL24" s="9">
        <v>-54511.660767943598</v>
      </c>
      <c r="AM24" s="8">
        <f t="shared" si="10"/>
        <v>9212470.6697824895</v>
      </c>
      <c r="AN24" s="9">
        <v>0</v>
      </c>
      <c r="AO24" s="9">
        <v>-54511.660767943598</v>
      </c>
      <c r="AP24" s="8">
        <f t="shared" si="11"/>
        <v>9157959.0090145469</v>
      </c>
      <c r="AQ24" s="14">
        <f t="shared" si="12"/>
        <v>9485028.9736222029</v>
      </c>
      <c r="AR24" s="10">
        <f t="shared" si="13"/>
        <v>6293316.7239983315</v>
      </c>
      <c r="AS24" s="15">
        <f t="shared" si="14"/>
        <v>3191712.2496238714</v>
      </c>
    </row>
    <row r="25" spans="1:45" x14ac:dyDescent="0.25">
      <c r="A25" s="5">
        <v>182365</v>
      </c>
      <c r="B25" s="6" t="s">
        <v>106</v>
      </c>
      <c r="C25" s="5" t="s">
        <v>22</v>
      </c>
      <c r="D25" s="5" t="s">
        <v>22</v>
      </c>
      <c r="E25" s="7" t="s">
        <v>107</v>
      </c>
      <c r="F25" s="8">
        <v>1918433.0670351209</v>
      </c>
      <c r="G25" s="9">
        <v>-280125.17666666675</v>
      </c>
      <c r="H25" s="9"/>
      <c r="I25" s="8">
        <f t="shared" si="0"/>
        <v>1638307.8903684542</v>
      </c>
      <c r="J25" s="9">
        <v>-280125.17666666675</v>
      </c>
      <c r="K25" s="9"/>
      <c r="L25" s="8">
        <f t="shared" si="1"/>
        <v>1358182.7137017874</v>
      </c>
      <c r="M25" s="9">
        <v>-280125.17666666675</v>
      </c>
      <c r="N25" s="9"/>
      <c r="O25" s="8">
        <f t="shared" si="2"/>
        <v>1078057.5370351207</v>
      </c>
      <c r="P25" s="9">
        <v>-280125.17666666675</v>
      </c>
      <c r="Q25" s="9"/>
      <c r="R25" s="8">
        <f t="shared" si="3"/>
        <v>797932.3603684539</v>
      </c>
      <c r="S25" s="9">
        <v>-167466.0070833331</v>
      </c>
      <c r="T25" s="9"/>
      <c r="U25" s="8">
        <f t="shared" si="4"/>
        <v>630466.3532851208</v>
      </c>
      <c r="V25" s="9">
        <v>-54806.837499999907</v>
      </c>
      <c r="W25" s="9"/>
      <c r="X25" s="8">
        <f t="shared" si="5"/>
        <v>575659.51578512089</v>
      </c>
      <c r="Y25" s="9">
        <v>-54806.837499999907</v>
      </c>
      <c r="Z25" s="9"/>
      <c r="AA25" s="8">
        <f t="shared" si="6"/>
        <v>520852.67828512099</v>
      </c>
      <c r="AB25" s="9">
        <v>-54806.837499999907</v>
      </c>
      <c r="AC25" s="9"/>
      <c r="AD25" s="8">
        <f t="shared" si="7"/>
        <v>466045.84078512108</v>
      </c>
      <c r="AE25" s="9">
        <v>-54806.837499999907</v>
      </c>
      <c r="AF25" s="9"/>
      <c r="AG25" s="8">
        <f t="shared" si="8"/>
        <v>411239.00328512117</v>
      </c>
      <c r="AH25" s="9">
        <v>-54806.837500000373</v>
      </c>
      <c r="AI25" s="9"/>
      <c r="AJ25" s="8">
        <f t="shared" si="9"/>
        <v>356432.1657851208</v>
      </c>
      <c r="AK25" s="9">
        <v>-54806.837500000373</v>
      </c>
      <c r="AL25" s="9"/>
      <c r="AM25" s="8">
        <f t="shared" si="10"/>
        <v>301625.32828512043</v>
      </c>
      <c r="AN25" s="9">
        <v>-54806.837500000373</v>
      </c>
      <c r="AO25" s="9"/>
      <c r="AP25" s="8">
        <f t="shared" si="11"/>
        <v>246818.49078512006</v>
      </c>
      <c r="AQ25" s="14">
        <f t="shared" si="12"/>
        <v>792311.76498383866</v>
      </c>
      <c r="AR25" s="10">
        <f t="shared" si="13"/>
        <v>525698.85606677691</v>
      </c>
      <c r="AS25" s="15">
        <f t="shared" si="14"/>
        <v>266612.90891706175</v>
      </c>
    </row>
    <row r="26" spans="1:45" x14ac:dyDescent="0.25">
      <c r="A26" s="5">
        <v>182370</v>
      </c>
      <c r="B26" s="6" t="s">
        <v>48</v>
      </c>
      <c r="C26" s="5" t="s">
        <v>22</v>
      </c>
      <c r="D26" s="5" t="s">
        <v>22</v>
      </c>
      <c r="E26" s="7" t="s">
        <v>49</v>
      </c>
      <c r="F26" s="8">
        <v>480425.27356984699</v>
      </c>
      <c r="G26" s="9">
        <v>-199809.21815977129</v>
      </c>
      <c r="H26" s="9"/>
      <c r="I26" s="8">
        <f t="shared" si="0"/>
        <v>280616.0554100757</v>
      </c>
      <c r="J26" s="9">
        <v>125082.80641554995</v>
      </c>
      <c r="K26" s="9"/>
      <c r="L26" s="8">
        <f t="shared" si="1"/>
        <v>405698.86182562564</v>
      </c>
      <c r="M26" s="9">
        <v>499176.79713293805</v>
      </c>
      <c r="N26" s="9"/>
      <c r="O26" s="8">
        <f t="shared" si="2"/>
        <v>904875.6589585637</v>
      </c>
      <c r="P26" s="9">
        <v>385141.92950740352</v>
      </c>
      <c r="Q26" s="9"/>
      <c r="R26" s="8">
        <f t="shared" si="3"/>
        <v>1290017.5884659672</v>
      </c>
      <c r="S26" s="9">
        <v>-137932.69486151799</v>
      </c>
      <c r="T26" s="9"/>
      <c r="U26" s="8">
        <f t="shared" si="4"/>
        <v>1152084.8936044492</v>
      </c>
      <c r="V26" s="9">
        <v>-282206.85236084764</v>
      </c>
      <c r="W26" s="9"/>
      <c r="X26" s="8">
        <f t="shared" si="5"/>
        <v>869878.04124360159</v>
      </c>
      <c r="Y26" s="9">
        <v>42274.579925790196</v>
      </c>
      <c r="Z26" s="9"/>
      <c r="AA26" s="8">
        <f t="shared" si="6"/>
        <v>912152.62116939179</v>
      </c>
      <c r="AB26" s="9">
        <v>283710.44103587791</v>
      </c>
      <c r="AC26" s="9"/>
      <c r="AD26" s="8">
        <f t="shared" si="7"/>
        <v>1195863.0622052697</v>
      </c>
      <c r="AE26" s="9">
        <v>-374018.23681568785</v>
      </c>
      <c r="AF26" s="9"/>
      <c r="AG26" s="8">
        <f t="shared" si="8"/>
        <v>821844.82538958185</v>
      </c>
      <c r="AH26" s="9">
        <v>-440551.22639062162</v>
      </c>
      <c r="AI26" s="9"/>
      <c r="AJ26" s="8">
        <f t="shared" si="9"/>
        <v>381293.59899896022</v>
      </c>
      <c r="AK26" s="9">
        <v>-57361.457477982971</v>
      </c>
      <c r="AL26" s="9"/>
      <c r="AM26" s="8">
        <f t="shared" si="10"/>
        <v>323932.14152097725</v>
      </c>
      <c r="AN26" s="9">
        <v>-233929.63492395799</v>
      </c>
      <c r="AO26" s="9"/>
      <c r="AP26" s="8">
        <f t="shared" si="11"/>
        <v>90002.506597019266</v>
      </c>
      <c r="AQ26" s="14">
        <f t="shared" si="12"/>
        <v>700668.0868430254</v>
      </c>
      <c r="AR26" s="10">
        <f t="shared" si="13"/>
        <v>464893.27562034735</v>
      </c>
      <c r="AS26" s="15">
        <f t="shared" si="14"/>
        <v>235774.81122267805</v>
      </c>
    </row>
    <row r="27" spans="1:45" x14ac:dyDescent="0.25">
      <c r="A27" s="5">
        <v>182308</v>
      </c>
      <c r="B27" s="6" t="s">
        <v>108</v>
      </c>
      <c r="C27" s="5" t="s">
        <v>22</v>
      </c>
      <c r="D27" s="5" t="s">
        <v>22</v>
      </c>
      <c r="E27" s="7" t="s">
        <v>109</v>
      </c>
      <c r="F27" s="8">
        <v>9157999.9293411225</v>
      </c>
      <c r="G27" s="9">
        <v>-2301236.0773169696</v>
      </c>
      <c r="H27" s="9"/>
      <c r="I27" s="8">
        <f t="shared" si="0"/>
        <v>6856763.8520241529</v>
      </c>
      <c r="J27" s="9">
        <v>-1965349.6275683008</v>
      </c>
      <c r="K27" s="9"/>
      <c r="L27" s="8">
        <f t="shared" si="1"/>
        <v>4891414.2244558521</v>
      </c>
      <c r="M27" s="9">
        <v>-1589096.9660552293</v>
      </c>
      <c r="N27" s="9"/>
      <c r="O27" s="8">
        <f t="shared" si="2"/>
        <v>3302317.2584006228</v>
      </c>
      <c r="P27" s="9">
        <v>-983160.85715978406</v>
      </c>
      <c r="Q27" s="9"/>
      <c r="R27" s="8">
        <f t="shared" si="3"/>
        <v>2319156.4012408387</v>
      </c>
      <c r="S27" s="9">
        <v>-699077.90731861629</v>
      </c>
      <c r="T27" s="9"/>
      <c r="U27" s="8">
        <f t="shared" si="4"/>
        <v>1620078.4939222224</v>
      </c>
      <c r="V27" s="9">
        <v>-558816.02207960561</v>
      </c>
      <c r="W27" s="9"/>
      <c r="X27" s="8">
        <f t="shared" si="5"/>
        <v>1061262.4718426168</v>
      </c>
      <c r="Y27" s="9">
        <v>-530403.11789085343</v>
      </c>
      <c r="Z27" s="9"/>
      <c r="AA27" s="8">
        <f t="shared" si="6"/>
        <v>530859.35395176336</v>
      </c>
      <c r="AB27" s="9">
        <v>-530859.35395176336</v>
      </c>
      <c r="AC27" s="9"/>
      <c r="AD27" s="8">
        <f t="shared" si="7"/>
        <v>0</v>
      </c>
      <c r="AE27" s="9">
        <v>0</v>
      </c>
      <c r="AF27" s="9"/>
      <c r="AG27" s="8">
        <f t="shared" si="8"/>
        <v>0</v>
      </c>
      <c r="AH27" s="9">
        <v>0</v>
      </c>
      <c r="AI27" s="9"/>
      <c r="AJ27" s="8">
        <f t="shared" si="9"/>
        <v>0</v>
      </c>
      <c r="AK27" s="9">
        <v>0</v>
      </c>
      <c r="AL27" s="9"/>
      <c r="AM27" s="8">
        <f t="shared" si="10"/>
        <v>0</v>
      </c>
      <c r="AN27" s="9">
        <v>0</v>
      </c>
      <c r="AO27" s="9"/>
      <c r="AP27" s="8">
        <f t="shared" si="11"/>
        <v>0</v>
      </c>
      <c r="AQ27" s="14">
        <f t="shared" si="12"/>
        <v>2287680.9219368612</v>
      </c>
      <c r="AR27" s="10">
        <f t="shared" si="13"/>
        <v>1517876.2917051073</v>
      </c>
      <c r="AS27" s="15">
        <f t="shared" si="14"/>
        <v>769804.63023175381</v>
      </c>
    </row>
    <row r="28" spans="1:45" ht="25.5" x14ac:dyDescent="0.25">
      <c r="A28" s="5" t="s">
        <v>56</v>
      </c>
      <c r="B28" s="6" t="s">
        <v>57</v>
      </c>
      <c r="C28" s="5">
        <v>407</v>
      </c>
      <c r="D28" s="7" t="s">
        <v>58</v>
      </c>
      <c r="E28" s="7" t="s">
        <v>103</v>
      </c>
      <c r="F28" s="8">
        <v>1762394.5431128382</v>
      </c>
      <c r="G28" s="9">
        <v>0</v>
      </c>
      <c r="H28" s="9">
        <v>-9791.0807950713242</v>
      </c>
      <c r="I28" s="8">
        <f t="shared" si="0"/>
        <v>1752603.4623177669</v>
      </c>
      <c r="J28" s="9">
        <v>0</v>
      </c>
      <c r="K28" s="9">
        <v>-9791.0807950713242</v>
      </c>
      <c r="L28" s="8">
        <f t="shared" si="1"/>
        <v>1742812.3815226955</v>
      </c>
      <c r="M28" s="9">
        <v>0</v>
      </c>
      <c r="N28" s="9">
        <v>-9791.0807950713242</v>
      </c>
      <c r="O28" s="8">
        <f t="shared" si="2"/>
        <v>1733021.3007276242</v>
      </c>
      <c r="P28" s="9">
        <v>0</v>
      </c>
      <c r="Q28" s="9">
        <v>-9791.0807950713242</v>
      </c>
      <c r="R28" s="8">
        <f t="shared" si="3"/>
        <v>1723230.2199325529</v>
      </c>
      <c r="S28" s="9">
        <v>0</v>
      </c>
      <c r="T28" s="9">
        <v>-9791.0807950713242</v>
      </c>
      <c r="U28" s="8">
        <f t="shared" si="4"/>
        <v>1713439.1391374816</v>
      </c>
      <c r="V28" s="9">
        <v>0</v>
      </c>
      <c r="W28" s="9">
        <v>-9791.0807950713242</v>
      </c>
      <c r="X28" s="8">
        <f t="shared" si="5"/>
        <v>1703648.0583424103</v>
      </c>
      <c r="Y28" s="9">
        <v>0</v>
      </c>
      <c r="Z28" s="9">
        <v>-9791.0807950713242</v>
      </c>
      <c r="AA28" s="8">
        <f t="shared" si="6"/>
        <v>1693856.9775473389</v>
      </c>
      <c r="AB28" s="9">
        <v>0</v>
      </c>
      <c r="AC28" s="9">
        <v>-9791.0807950713242</v>
      </c>
      <c r="AD28" s="8">
        <f t="shared" si="7"/>
        <v>1684065.8967522676</v>
      </c>
      <c r="AE28" s="9">
        <v>0</v>
      </c>
      <c r="AF28" s="9">
        <v>-9791.0807950713242</v>
      </c>
      <c r="AG28" s="8">
        <f t="shared" si="8"/>
        <v>1674274.8159571963</v>
      </c>
      <c r="AH28" s="9">
        <v>0</v>
      </c>
      <c r="AI28" s="9">
        <v>-9791.0807950713242</v>
      </c>
      <c r="AJ28" s="8">
        <f t="shared" si="9"/>
        <v>1664483.735162125</v>
      </c>
      <c r="AK28" s="9">
        <v>0</v>
      </c>
      <c r="AL28" s="9">
        <v>-9791.0807950713242</v>
      </c>
      <c r="AM28" s="8">
        <f t="shared" si="10"/>
        <v>1654692.6543670536</v>
      </c>
      <c r="AN28" s="9">
        <v>0</v>
      </c>
      <c r="AO28" s="9">
        <v>-9791.0807950713242</v>
      </c>
      <c r="AP28" s="8">
        <f t="shared" si="11"/>
        <v>1644901.5735719823</v>
      </c>
      <c r="AQ28" s="14">
        <f t="shared" si="12"/>
        <v>1703648.05834241</v>
      </c>
      <c r="AR28" s="10">
        <f t="shared" si="13"/>
        <v>1130370.4867101889</v>
      </c>
      <c r="AS28" s="15">
        <f t="shared" si="14"/>
        <v>573277.57163222099</v>
      </c>
    </row>
    <row r="29" spans="1:45" ht="25.5" x14ac:dyDescent="0.25">
      <c r="A29" s="5" t="s">
        <v>110</v>
      </c>
      <c r="B29" s="6" t="s">
        <v>111</v>
      </c>
      <c r="C29" s="5">
        <v>407</v>
      </c>
      <c r="D29" s="7" t="s">
        <v>58</v>
      </c>
      <c r="E29" s="7" t="s">
        <v>103</v>
      </c>
      <c r="F29" s="8">
        <v>4928757.2976267152</v>
      </c>
      <c r="G29" s="9">
        <v>0</v>
      </c>
      <c r="H29" s="9">
        <v>-27381.984986815085</v>
      </c>
      <c r="I29" s="8">
        <f t="shared" si="0"/>
        <v>4901375.3126399005</v>
      </c>
      <c r="J29" s="9">
        <v>0</v>
      </c>
      <c r="K29" s="9">
        <v>-27381.984986815085</v>
      </c>
      <c r="L29" s="8">
        <f t="shared" si="1"/>
        <v>4873993.3276530858</v>
      </c>
      <c r="M29" s="9">
        <v>0</v>
      </c>
      <c r="N29" s="9">
        <v>-27381.984986815085</v>
      </c>
      <c r="O29" s="8">
        <f t="shared" si="2"/>
        <v>4846611.3426662711</v>
      </c>
      <c r="P29" s="9">
        <v>0</v>
      </c>
      <c r="Q29" s="9">
        <v>-27381.984986815085</v>
      </c>
      <c r="R29" s="8">
        <f t="shared" si="3"/>
        <v>4819229.3576794565</v>
      </c>
      <c r="S29" s="9">
        <v>0</v>
      </c>
      <c r="T29" s="9">
        <v>-27381.984986815085</v>
      </c>
      <c r="U29" s="8">
        <f t="shared" si="4"/>
        <v>4791847.3726926418</v>
      </c>
      <c r="V29" s="9">
        <v>0</v>
      </c>
      <c r="W29" s="9">
        <v>-27381.984986815085</v>
      </c>
      <c r="X29" s="8">
        <f t="shared" si="5"/>
        <v>4764465.3877058271</v>
      </c>
      <c r="Y29" s="9">
        <v>0</v>
      </c>
      <c r="Z29" s="9">
        <v>-27381.984986815085</v>
      </c>
      <c r="AA29" s="8">
        <f t="shared" si="6"/>
        <v>4737083.4027190125</v>
      </c>
      <c r="AB29" s="9">
        <v>0</v>
      </c>
      <c r="AC29" s="9">
        <v>-27381.984986815085</v>
      </c>
      <c r="AD29" s="8">
        <f t="shared" si="7"/>
        <v>4709701.4177321978</v>
      </c>
      <c r="AE29" s="9">
        <v>0</v>
      </c>
      <c r="AF29" s="9">
        <v>-27381.984986815085</v>
      </c>
      <c r="AG29" s="8">
        <f t="shared" si="8"/>
        <v>4682319.4327453831</v>
      </c>
      <c r="AH29" s="9">
        <v>0</v>
      </c>
      <c r="AI29" s="9">
        <v>-27381.984986815085</v>
      </c>
      <c r="AJ29" s="8">
        <f t="shared" si="9"/>
        <v>4654937.4477585685</v>
      </c>
      <c r="AK29" s="9">
        <v>0</v>
      </c>
      <c r="AL29" s="9">
        <v>-27381.984986815085</v>
      </c>
      <c r="AM29" s="8">
        <f t="shared" si="10"/>
        <v>4627555.4627717538</v>
      </c>
      <c r="AN29" s="9">
        <v>0</v>
      </c>
      <c r="AO29" s="9">
        <v>-27381.984986815085</v>
      </c>
      <c r="AP29" s="8">
        <f t="shared" si="11"/>
        <v>4600173.4777849391</v>
      </c>
      <c r="AQ29" s="14">
        <f t="shared" si="12"/>
        <v>4764465.3877058271</v>
      </c>
      <c r="AR29" s="10">
        <f t="shared" si="13"/>
        <v>3161222.7847428164</v>
      </c>
      <c r="AS29" s="15">
        <f t="shared" si="14"/>
        <v>1603242.602963011</v>
      </c>
    </row>
    <row r="30" spans="1:45" ht="25.5" x14ac:dyDescent="0.25">
      <c r="A30" s="5">
        <v>254408</v>
      </c>
      <c r="B30" s="6" t="s">
        <v>59</v>
      </c>
      <c r="C30" s="5">
        <v>407</v>
      </c>
      <c r="D30" s="7" t="s">
        <v>58</v>
      </c>
      <c r="E30" s="7" t="s">
        <v>103</v>
      </c>
      <c r="F30" s="8">
        <v>4251157.7677357998</v>
      </c>
      <c r="G30" s="9">
        <v>0</v>
      </c>
      <c r="H30" s="9">
        <v>-23617.543154087776</v>
      </c>
      <c r="I30" s="8">
        <f t="shared" si="0"/>
        <v>4227540.2245817119</v>
      </c>
      <c r="J30" s="9">
        <v>0</v>
      </c>
      <c r="K30" s="9">
        <v>-23617.543154087776</v>
      </c>
      <c r="L30" s="8">
        <f t="shared" si="1"/>
        <v>4203922.6814276241</v>
      </c>
      <c r="M30" s="9">
        <v>0</v>
      </c>
      <c r="N30" s="9">
        <v>-23617.543154087776</v>
      </c>
      <c r="O30" s="8">
        <f t="shared" si="2"/>
        <v>4180305.1382735362</v>
      </c>
      <c r="P30" s="9">
        <v>0</v>
      </c>
      <c r="Q30" s="9">
        <v>-23617.543154087776</v>
      </c>
      <c r="R30" s="8">
        <f t="shared" si="3"/>
        <v>4156687.5951194484</v>
      </c>
      <c r="S30" s="9">
        <v>0</v>
      </c>
      <c r="T30" s="9">
        <v>-23617.543154087776</v>
      </c>
      <c r="U30" s="8">
        <f t="shared" si="4"/>
        <v>4133070.0519653605</v>
      </c>
      <c r="V30" s="9">
        <v>0</v>
      </c>
      <c r="W30" s="9">
        <v>-23617.543154087776</v>
      </c>
      <c r="X30" s="8">
        <f t="shared" si="5"/>
        <v>4109452.5088112727</v>
      </c>
      <c r="Y30" s="9">
        <v>0</v>
      </c>
      <c r="Z30" s="9">
        <v>-23617.543154087776</v>
      </c>
      <c r="AA30" s="8">
        <f t="shared" si="6"/>
        <v>4085834.9656571848</v>
      </c>
      <c r="AB30" s="9">
        <v>0</v>
      </c>
      <c r="AC30" s="9">
        <v>-23617.543154087776</v>
      </c>
      <c r="AD30" s="8">
        <f t="shared" si="7"/>
        <v>4062217.422503097</v>
      </c>
      <c r="AE30" s="9">
        <v>0</v>
      </c>
      <c r="AF30" s="9">
        <v>-23617.543154087776</v>
      </c>
      <c r="AG30" s="8">
        <f t="shared" si="8"/>
        <v>4038599.8793490091</v>
      </c>
      <c r="AH30" s="9">
        <v>0</v>
      </c>
      <c r="AI30" s="9">
        <v>-23617.543154087776</v>
      </c>
      <c r="AJ30" s="8">
        <f t="shared" si="9"/>
        <v>4014982.3361949213</v>
      </c>
      <c r="AK30" s="9">
        <v>0</v>
      </c>
      <c r="AL30" s="9">
        <v>-23617.543154087776</v>
      </c>
      <c r="AM30" s="8">
        <f t="shared" si="10"/>
        <v>3991364.7930408334</v>
      </c>
      <c r="AN30" s="9">
        <v>0</v>
      </c>
      <c r="AO30" s="9">
        <v>-23617.543154087776</v>
      </c>
      <c r="AP30" s="8">
        <f t="shared" si="11"/>
        <v>3967747.2498867456</v>
      </c>
      <c r="AQ30" s="14">
        <f t="shared" si="12"/>
        <v>4109452.5088112722</v>
      </c>
      <c r="AR30" s="10">
        <f t="shared" si="13"/>
        <v>2726621.7395962789</v>
      </c>
      <c r="AS30" s="15">
        <f t="shared" si="14"/>
        <v>1382830.7692149931</v>
      </c>
    </row>
    <row r="31" spans="1:45" x14ac:dyDescent="0.25">
      <c r="A31" s="5">
        <v>254018</v>
      </c>
      <c r="B31" s="6" t="s">
        <v>64</v>
      </c>
      <c r="C31" s="5" t="s">
        <v>22</v>
      </c>
      <c r="D31" s="5" t="s">
        <v>22</v>
      </c>
      <c r="E31" s="7" t="s">
        <v>49</v>
      </c>
      <c r="F31" s="8">
        <v>4611828.6031721197</v>
      </c>
      <c r="G31" s="9">
        <v>-1999798.9026150219</v>
      </c>
      <c r="H31" s="9"/>
      <c r="I31" s="8">
        <f t="shared" si="0"/>
        <v>2612029.7005570978</v>
      </c>
      <c r="J31" s="9">
        <v>-1122453.8661167175</v>
      </c>
      <c r="K31" s="9"/>
      <c r="L31" s="8">
        <f t="shared" si="1"/>
        <v>1489575.8344403803</v>
      </c>
      <c r="M31" s="9">
        <v>12388.091921608895</v>
      </c>
      <c r="N31" s="9"/>
      <c r="O31" s="8">
        <f t="shared" si="2"/>
        <v>1501963.9263619892</v>
      </c>
      <c r="P31" s="9">
        <v>-1020867.4617556203</v>
      </c>
      <c r="Q31" s="9"/>
      <c r="R31" s="8">
        <f t="shared" si="3"/>
        <v>481096.46460636891</v>
      </c>
      <c r="S31" s="9">
        <v>-95574.631285393611</v>
      </c>
      <c r="T31" s="9"/>
      <c r="U31" s="8">
        <f t="shared" si="4"/>
        <v>385521.8333209753</v>
      </c>
      <c r="V31" s="9">
        <v>1112176.3781068809</v>
      </c>
      <c r="W31" s="9"/>
      <c r="X31" s="8">
        <f t="shared" si="5"/>
        <v>1497698.2114278562</v>
      </c>
      <c r="Y31" s="9">
        <v>140483.43097959645</v>
      </c>
      <c r="Z31" s="9"/>
      <c r="AA31" s="8">
        <f t="shared" si="6"/>
        <v>1638181.6424074527</v>
      </c>
      <c r="AB31" s="9">
        <v>-529055.62764289044</v>
      </c>
      <c r="AC31" s="9"/>
      <c r="AD31" s="8">
        <f t="shared" si="7"/>
        <v>1109126.0147645622</v>
      </c>
      <c r="AE31" s="9">
        <v>295733.94928179681</v>
      </c>
      <c r="AF31" s="9"/>
      <c r="AG31" s="8">
        <f t="shared" si="8"/>
        <v>1404859.9640463591</v>
      </c>
      <c r="AH31" s="9">
        <v>941802.7107207831</v>
      </c>
      <c r="AI31" s="9"/>
      <c r="AJ31" s="8">
        <f t="shared" si="9"/>
        <v>2346662.6747671422</v>
      </c>
      <c r="AK31" s="9">
        <v>220691.60743848048</v>
      </c>
      <c r="AL31" s="9"/>
      <c r="AM31" s="8">
        <f t="shared" si="10"/>
        <v>2567354.2822056226</v>
      </c>
      <c r="AN31" s="9">
        <v>-431892.97131658532</v>
      </c>
      <c r="AO31" s="9"/>
      <c r="AP31" s="8">
        <f t="shared" si="11"/>
        <v>2135461.3108890373</v>
      </c>
      <c r="AQ31" s="14">
        <f t="shared" si="12"/>
        <v>1829335.420228228</v>
      </c>
      <c r="AR31" s="10">
        <f t="shared" si="13"/>
        <v>1213764.0513214292</v>
      </c>
      <c r="AS31" s="15">
        <f t="shared" si="14"/>
        <v>615571.36890679877</v>
      </c>
    </row>
    <row r="32" spans="1:45" x14ac:dyDescent="0.25">
      <c r="A32" s="5">
        <v>254017</v>
      </c>
      <c r="B32" s="6" t="s">
        <v>112</v>
      </c>
      <c r="C32" s="5" t="s">
        <v>22</v>
      </c>
      <c r="D32" s="5" t="s">
        <v>22</v>
      </c>
      <c r="E32" s="7" t="s">
        <v>63</v>
      </c>
      <c r="F32" s="8">
        <v>4227761.7168308087</v>
      </c>
      <c r="G32" s="9">
        <v>1027565.0239841156</v>
      </c>
      <c r="H32" s="9"/>
      <c r="I32" s="8">
        <f t="shared" si="0"/>
        <v>5255326.7408149242</v>
      </c>
      <c r="J32" s="9">
        <v>-1134250.4168218286</v>
      </c>
      <c r="K32" s="9"/>
      <c r="L32" s="8">
        <f t="shared" si="1"/>
        <v>4121076.3239930957</v>
      </c>
      <c r="M32" s="9">
        <v>-659155.19108978519</v>
      </c>
      <c r="N32" s="9"/>
      <c r="O32" s="8">
        <f t="shared" si="2"/>
        <v>3461921.1329033105</v>
      </c>
      <c r="P32" s="9">
        <v>-182642.85514567466</v>
      </c>
      <c r="Q32" s="9"/>
      <c r="R32" s="8">
        <f t="shared" si="3"/>
        <v>3279278.2777576358</v>
      </c>
      <c r="S32" s="9">
        <v>-42783.383968135808</v>
      </c>
      <c r="T32" s="9"/>
      <c r="U32" s="8">
        <f t="shared" si="4"/>
        <v>3236494.8937895</v>
      </c>
      <c r="V32" s="9">
        <v>1028601.0466329157</v>
      </c>
      <c r="W32" s="9"/>
      <c r="X32" s="8">
        <f t="shared" si="5"/>
        <v>4265095.9404224157</v>
      </c>
      <c r="Y32" s="9">
        <v>1472624.7273371015</v>
      </c>
      <c r="Z32" s="9"/>
      <c r="AA32" s="8">
        <f t="shared" si="6"/>
        <v>5737720.6677595172</v>
      </c>
      <c r="AB32" s="9">
        <v>484274.92291610129</v>
      </c>
      <c r="AC32" s="9"/>
      <c r="AD32" s="8">
        <f t="shared" si="7"/>
        <v>6221995.5906756185</v>
      </c>
      <c r="AE32" s="9">
        <v>-979650.57531031687</v>
      </c>
      <c r="AF32" s="9"/>
      <c r="AG32" s="8">
        <f t="shared" si="8"/>
        <v>5242345.0153653016</v>
      </c>
      <c r="AH32" s="9">
        <v>-1537233.5394693455</v>
      </c>
      <c r="AI32" s="9"/>
      <c r="AJ32" s="8">
        <f t="shared" si="9"/>
        <v>3705111.4758959562</v>
      </c>
      <c r="AK32" s="9">
        <v>-532364.39083301136</v>
      </c>
      <c r="AL32" s="9"/>
      <c r="AM32" s="8">
        <f t="shared" si="10"/>
        <v>3172747.0850629448</v>
      </c>
      <c r="AN32" s="9">
        <v>718761.34058087273</v>
      </c>
      <c r="AO32" s="9"/>
      <c r="AP32" s="8">
        <f t="shared" si="11"/>
        <v>3891508.4256438175</v>
      </c>
      <c r="AQ32" s="14">
        <f t="shared" si="12"/>
        <v>4293721.7913011415</v>
      </c>
      <c r="AR32" s="10">
        <f t="shared" si="13"/>
        <v>2848884.4085283075</v>
      </c>
      <c r="AS32" s="15">
        <f t="shared" si="14"/>
        <v>1444837.3827728343</v>
      </c>
    </row>
    <row r="33" spans="1:45" x14ac:dyDescent="0.25">
      <c r="A33" s="5">
        <v>254008</v>
      </c>
      <c r="B33" s="6" t="s">
        <v>65</v>
      </c>
      <c r="C33" s="5" t="s">
        <v>22</v>
      </c>
      <c r="D33" s="5" t="s">
        <v>22</v>
      </c>
      <c r="E33" s="7" t="s">
        <v>66</v>
      </c>
      <c r="F33" s="8">
        <v>1530000</v>
      </c>
      <c r="G33" s="9">
        <v>-765000</v>
      </c>
      <c r="H33" s="9"/>
      <c r="I33" s="8">
        <f t="shared" si="0"/>
        <v>765000</v>
      </c>
      <c r="J33" s="9">
        <v>-765000</v>
      </c>
      <c r="K33" s="9"/>
      <c r="L33" s="8">
        <f t="shared" si="1"/>
        <v>0</v>
      </c>
      <c r="M33" s="9">
        <v>0</v>
      </c>
      <c r="N33" s="9"/>
      <c r="O33" s="8">
        <f t="shared" si="2"/>
        <v>0</v>
      </c>
      <c r="P33" s="9">
        <v>0</v>
      </c>
      <c r="Q33" s="9"/>
      <c r="R33" s="8">
        <f t="shared" si="3"/>
        <v>0</v>
      </c>
      <c r="S33" s="9">
        <v>0</v>
      </c>
      <c r="T33" s="9"/>
      <c r="U33" s="8">
        <f t="shared" si="4"/>
        <v>0</v>
      </c>
      <c r="V33" s="9">
        <v>0</v>
      </c>
      <c r="W33" s="9"/>
      <c r="X33" s="8">
        <f t="shared" si="5"/>
        <v>0</v>
      </c>
      <c r="Y33" s="9">
        <v>0</v>
      </c>
      <c r="Z33" s="9"/>
      <c r="AA33" s="8">
        <f t="shared" si="6"/>
        <v>0</v>
      </c>
      <c r="AB33" s="9">
        <v>0</v>
      </c>
      <c r="AC33" s="9"/>
      <c r="AD33" s="8">
        <f t="shared" si="7"/>
        <v>0</v>
      </c>
      <c r="AE33" s="9">
        <v>0</v>
      </c>
      <c r="AF33" s="9"/>
      <c r="AG33" s="8">
        <f t="shared" si="8"/>
        <v>0</v>
      </c>
      <c r="AH33" s="9">
        <v>0</v>
      </c>
      <c r="AI33" s="9"/>
      <c r="AJ33" s="8">
        <f t="shared" si="9"/>
        <v>0</v>
      </c>
      <c r="AK33" s="9">
        <v>0</v>
      </c>
      <c r="AL33" s="9"/>
      <c r="AM33" s="8">
        <f t="shared" si="10"/>
        <v>0</v>
      </c>
      <c r="AN33" s="9">
        <v>0</v>
      </c>
      <c r="AO33" s="9"/>
      <c r="AP33" s="8">
        <f t="shared" si="11"/>
        <v>0</v>
      </c>
      <c r="AQ33" s="14">
        <f t="shared" si="12"/>
        <v>176538.46153846153</v>
      </c>
      <c r="AR33" s="10">
        <f t="shared" si="13"/>
        <v>117133.26923076922</v>
      </c>
      <c r="AS33" s="15">
        <f t="shared" si="14"/>
        <v>59405.192307692312</v>
      </c>
    </row>
    <row r="34" spans="1:45" s="6" customFormat="1" ht="89.25" x14ac:dyDescent="0.25">
      <c r="A34" s="5">
        <v>254090</v>
      </c>
      <c r="B34" s="6" t="s">
        <v>113</v>
      </c>
      <c r="C34" s="5">
        <v>427</v>
      </c>
      <c r="D34" s="7" t="s">
        <v>12</v>
      </c>
      <c r="E34" s="7" t="s">
        <v>114</v>
      </c>
      <c r="F34" s="8">
        <v>25637768.474516135</v>
      </c>
      <c r="G34" s="9">
        <v>0</v>
      </c>
      <c r="H34" s="9">
        <v>-121766.64</v>
      </c>
      <c r="I34" s="8">
        <f t="shared" si="0"/>
        <v>25516001.834516134</v>
      </c>
      <c r="J34" s="9">
        <v>0</v>
      </c>
      <c r="K34" s="9">
        <v>-109982.771612903</v>
      </c>
      <c r="L34" s="8">
        <f t="shared" si="1"/>
        <v>25406019.062903233</v>
      </c>
      <c r="M34" s="9">
        <v>0</v>
      </c>
      <c r="N34" s="9">
        <v>-121766.64</v>
      </c>
      <c r="O34" s="8">
        <f t="shared" si="2"/>
        <v>25284252.422903232</v>
      </c>
      <c r="P34" s="9">
        <v>0</v>
      </c>
      <c r="Q34" s="9">
        <v>-117838.683870968</v>
      </c>
      <c r="R34" s="8">
        <f t="shared" si="3"/>
        <v>25166413.739032265</v>
      </c>
      <c r="S34" s="9">
        <v>0</v>
      </c>
      <c r="T34" s="9">
        <v>-121766.64</v>
      </c>
      <c r="U34" s="8">
        <f t="shared" si="4"/>
        <v>25044647.099032264</v>
      </c>
      <c r="V34" s="9">
        <v>0</v>
      </c>
      <c r="W34" s="9">
        <v>-117838.683870968</v>
      </c>
      <c r="X34" s="8">
        <f t="shared" si="5"/>
        <v>24926808.415161297</v>
      </c>
      <c r="Y34" s="9">
        <v>0</v>
      </c>
      <c r="Z34" s="9">
        <v>-121766.64</v>
      </c>
      <c r="AA34" s="8">
        <f t="shared" si="6"/>
        <v>24805041.775161296</v>
      </c>
      <c r="AB34" s="9">
        <v>0</v>
      </c>
      <c r="AC34" s="9">
        <v>-121766.64</v>
      </c>
      <c r="AD34" s="8">
        <f t="shared" si="7"/>
        <v>24683275.135161296</v>
      </c>
      <c r="AE34" s="9">
        <v>0</v>
      </c>
      <c r="AF34" s="9">
        <v>-117838.683870968</v>
      </c>
      <c r="AG34" s="8">
        <f t="shared" si="8"/>
        <v>24565436.451290328</v>
      </c>
      <c r="AH34" s="9">
        <v>0</v>
      </c>
      <c r="AI34" s="9">
        <v>-121766.64</v>
      </c>
      <c r="AJ34" s="8">
        <f t="shared" si="9"/>
        <v>24443669.811290327</v>
      </c>
      <c r="AK34" s="9">
        <v>0</v>
      </c>
      <c r="AL34" s="9">
        <v>-117838.683870968</v>
      </c>
      <c r="AM34" s="8">
        <f t="shared" si="10"/>
        <v>24325831.12741936</v>
      </c>
      <c r="AN34" s="9">
        <v>0</v>
      </c>
      <c r="AO34" s="9">
        <v>-121766.64</v>
      </c>
      <c r="AP34" s="8">
        <f t="shared" si="11"/>
        <v>24204064.487419359</v>
      </c>
      <c r="AQ34" s="19">
        <f t="shared" si="12"/>
        <v>24923786.910446659</v>
      </c>
      <c r="AR34" s="20">
        <f t="shared" si="13"/>
        <v>16536932.615081357</v>
      </c>
      <c r="AS34" s="21">
        <f t="shared" si="14"/>
        <v>8386854.295365301</v>
      </c>
    </row>
    <row r="35" spans="1:45" s="6" customFormat="1" x14ac:dyDescent="0.25">
      <c r="A35" s="5"/>
      <c r="C35" s="5"/>
      <c r="D35" s="7"/>
      <c r="E35" s="7"/>
      <c r="F35" s="8"/>
      <c r="G35" s="9"/>
      <c r="H35" s="9"/>
      <c r="I35" s="8"/>
      <c r="J35" s="9"/>
      <c r="K35" s="9"/>
      <c r="L35" s="8"/>
      <c r="M35" s="9"/>
      <c r="N35" s="9"/>
      <c r="O35" s="8"/>
      <c r="P35" s="9"/>
      <c r="Q35" s="9"/>
      <c r="R35" s="8"/>
      <c r="S35" s="9"/>
      <c r="T35" s="9"/>
      <c r="U35" s="8"/>
      <c r="V35" s="9"/>
      <c r="W35" s="9"/>
      <c r="X35" s="8"/>
      <c r="Y35" s="9"/>
      <c r="Z35" s="9"/>
      <c r="AA35" s="8"/>
      <c r="AB35" s="9"/>
      <c r="AC35" s="9"/>
      <c r="AD35" s="8"/>
      <c r="AE35" s="9"/>
      <c r="AF35" s="9"/>
      <c r="AG35" s="8"/>
      <c r="AH35" s="18"/>
      <c r="AI35" s="18"/>
      <c r="AJ35" s="8"/>
      <c r="AK35" s="18"/>
      <c r="AL35" s="18"/>
      <c r="AM35" s="8"/>
      <c r="AN35" s="18"/>
      <c r="AO35" s="18"/>
      <c r="AP35" s="8"/>
      <c r="AQ35" s="12">
        <f>SUM(AQ5:AQ27)-SUM(AQ28:AQ34)</f>
        <v>52512182.469356246</v>
      </c>
      <c r="AR35" s="12">
        <f>SUM(AR5:AR27)-SUM(AR28:AR34)</f>
        <v>34841833.068417855</v>
      </c>
      <c r="AS35" s="12">
        <f>SUM(AS5:AS27)-SUM(AS28:AS34)</f>
        <v>17670349.400938377</v>
      </c>
    </row>
    <row r="37" spans="1:45" x14ac:dyDescent="0.25">
      <c r="AQ37" s="12"/>
    </row>
    <row r="40" spans="1:45" x14ac:dyDescent="0.25">
      <c r="AQ40" s="12"/>
    </row>
  </sheetData>
  <conditionalFormatting sqref="A34:A35">
    <cfRule type="duplicateValues" dxfId="3" priority="2"/>
  </conditionalFormatting>
  <conditionalFormatting sqref="A4:A30">
    <cfRule type="duplicateValues" dxfId="2" priority="3"/>
  </conditionalFormatting>
  <conditionalFormatting sqref="A31:A33">
    <cfRule type="duplicateValues" dxfId="1" priority="4"/>
  </conditionalFormatting>
  <conditionalFormatting sqref="A1:A2">
    <cfRule type="duplicateValues" dxfId="0" priority="1"/>
  </conditionalFormatting>
  <pageMargins left="0.7" right="0.7" top="0.75" bottom="0.75" header="0.3" footer="0.3"/>
  <headerFooter>
    <oddFooter>&amp;L_x000D_&amp;1#&amp;"Aptos"&amp;14&amp;K000000 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e5eb07254d35ac73eb305e3fc20d8c1c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199035603df0505240aad6bf4a4b377c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6" ma:format="Dropdown" ma:indexed="true" ma:internalName="Year" ma:readOnly="false">
      <xsd:simpleType>
        <xsd:restriction base="dms:Choice">
          <xsd:enumeration value="2026"/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mith, Adam"/>
          <xsd:enumeration value="Spanos, John J. (Gannett Fleming)"/>
          <xsd:enumeration value="Waldrab, Peter W."/>
          <xsd:enumeration value="Wilson, Stuart"/>
          <xsd:enumeration value="z - eFiled/Filed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>DR07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003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KY Public Service Commission - PSC</Intervemprs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F6BFB272-8483-4B9D-BEF7-A9A079E148E8}"/>
</file>

<file path=customXml/itemProps2.xml><?xml version="1.0" encoding="utf-8"?>
<ds:datastoreItem xmlns:ds="http://schemas.openxmlformats.org/officeDocument/2006/customXml" ds:itemID="{9BC80D43-DD6C-4F48-880E-27A880811EFC}"/>
</file>

<file path=customXml/itemProps3.xml><?xml version="1.0" encoding="utf-8"?>
<ds:datastoreItem xmlns:ds="http://schemas.openxmlformats.org/officeDocument/2006/customXml" ds:itemID="{3D0174F0-B824-47C4-8166-84148C203337}"/>
</file>

<file path=customXml/itemProps4.xml><?xml version="1.0" encoding="utf-8"?>
<ds:datastoreItem xmlns:ds="http://schemas.openxmlformats.org/officeDocument/2006/customXml" ds:itemID="{3AC9A9EF-6885-468B-BCB2-D4AAF3B27C31}"/>
</file>

<file path=customXml/itemProps5.xml><?xml version="1.0" encoding="utf-8"?>
<ds:datastoreItem xmlns:ds="http://schemas.openxmlformats.org/officeDocument/2006/customXml" ds:itemID="{DF129361-0549-4B67-B329-EECF1779F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 2026 Reg A + L</vt:lpstr>
      <vt:lpstr>LG&amp;E 2026 Reg A + L</vt:lpstr>
    </vt:vector>
  </TitlesOfParts>
  <Company>PPL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McCombs, Drew</dc:creator>
  <cp:lastModifiedBy>McCombs, Drew</cp:lastModifiedBy>
  <dcterms:created xsi:type="dcterms:W3CDTF">2026-04-20T02:15:36Z</dcterms:created>
  <dcterms:modified xsi:type="dcterms:W3CDTF">2026-04-20T19:10:12Z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0c8e74a-db15-49f1-980d-3d74f2e3ff07_Enabled">
    <vt:lpwstr>true</vt:lpwstr>
  </property>
  <property fmtid="{D5CDD505-2E9C-101B-9397-08002B2CF9AE}" pid="5" name="MSIP_Label_e0c8e74a-db15-49f1-980d-3d74f2e3ff07_SetDate">
    <vt:lpwstr>2026-04-20T02:19:11Z</vt:lpwstr>
  </property>
  <property fmtid="{D5CDD505-2E9C-101B-9397-08002B2CF9AE}" pid="6" name="MSIP_Label_e0c8e74a-db15-49f1-980d-3d74f2e3ff07_Method">
    <vt:lpwstr>Privileged</vt:lpwstr>
  </property>
  <property fmtid="{D5CDD505-2E9C-101B-9397-08002B2CF9AE}" pid="7" name="MSIP_Label_e0c8e74a-db15-49f1-980d-3d74f2e3ff07_Name">
    <vt:lpwstr>376d9127-3fad-41bb7-827b-657efc89d923</vt:lpwstr>
  </property>
  <property fmtid="{D5CDD505-2E9C-101B-9397-08002B2CF9AE}" pid="8" name="MSIP_Label_e0c8e74a-db15-49f1-980d-3d74f2e3ff07_SiteId">
    <vt:lpwstr>25b79aa0-07c6-4d65-9c80-df92aacdc157</vt:lpwstr>
  </property>
  <property fmtid="{D5CDD505-2E9C-101B-9397-08002B2CF9AE}" pid="9" name="MSIP_Label_e0c8e74a-db15-49f1-980d-3d74f2e3ff07_ActionId">
    <vt:lpwstr>8c50b766-2e92-48af-a888-77522b5f0120</vt:lpwstr>
  </property>
  <property fmtid="{D5CDD505-2E9C-101B-9397-08002B2CF9AE}" pid="10" name="MSIP_Label_e0c8e74a-db15-49f1-980d-3d74f2e3ff07_ContentBits">
    <vt:lpwstr>2</vt:lpwstr>
  </property>
  <property fmtid="{D5CDD505-2E9C-101B-9397-08002B2CF9AE}" pid="11" name="MSIP_Label_e0c8e74a-db15-49f1-980d-3d74f2e3ff07_Tag">
    <vt:lpwstr>10, 0, 1, 1</vt:lpwstr>
  </property>
  <property fmtid="{D5CDD505-2E9C-101B-9397-08002B2CF9AE}" pid="12" name="ContentTypeId">
    <vt:lpwstr>0x0101002D0103853DF7894DB347713A7250CD66</vt:lpwstr>
  </property>
</Properties>
</file>