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24226"/>
  <xr:revisionPtr revIDLastSave="0" documentId="13_ncr:1_{EA1237C5-E83B-4A82-BC1B-B4E46EF87CE0}" xr6:coauthVersionLast="47" xr6:coauthVersionMax="47" xr10:uidLastSave="{00000000-0000-0000-0000-000000000000}"/>
  <bookViews>
    <workbookView xWindow="-108" yWindow="-108" windowWidth="23256" windowHeight="13896" xr2:uid="{0CA657F0-C732-4BA0-9D8D-E752CFE918D5}"/>
  </bookViews>
  <sheets>
    <sheet name="KU" sheetId="1" r:id="rId1"/>
    <sheet name="LGE Electric" sheetId="8" r:id="rId2"/>
    <sheet name="LGE Gas" sheetId="9" r:id="rId3"/>
    <sheet name="AFUDC Rates" sheetId="6" r:id="rId4"/>
    <sheet name="Support---&gt;" sheetId="17" r:id="rId5"/>
    <sheet name="KU B-4" sheetId="2" r:id="rId6"/>
    <sheet name="KU B-5.2.2 F" sheetId="4" r:id="rId7"/>
    <sheet name="KU SCH J-1.1|J-1.2" sheetId="3" r:id="rId8"/>
    <sheet name="KU SCH H-1" sheetId="5" r:id="rId9"/>
    <sheet name="LGEE B-4" sheetId="12" r:id="rId10"/>
    <sheet name="LGEE B-5.2 F.2" sheetId="13" r:id="rId11"/>
    <sheet name="LGEE SCH J" sheetId="11" r:id="rId12"/>
    <sheet name="LGEG B-4" sheetId="15" r:id="rId13"/>
    <sheet name="LGEG B-5.2 F.2" sheetId="16" r:id="rId14"/>
    <sheet name="LGEG SCH J" sheetId="14" r:id="rId15"/>
    <sheet name="LGE SCH H-1" sheetId="10" r:id="rId16"/>
  </sheets>
  <definedNames>
    <definedName name="\\" localSheetId="3" hidden="1">#REF!</definedName>
    <definedName name="\\" localSheetId="5" hidden="1">#REF!</definedName>
    <definedName name="\\" localSheetId="6" hidden="1">#REF!</definedName>
    <definedName name="\\" localSheetId="8" hidden="1">#REF!</definedName>
    <definedName name="\\" localSheetId="7" hidden="1">#REF!</definedName>
    <definedName name="\\" localSheetId="1" hidden="1">#REF!</definedName>
    <definedName name="\\" localSheetId="2" hidden="1">#REF!</definedName>
    <definedName name="\\" localSheetId="15" hidden="1">#REF!</definedName>
    <definedName name="\\" localSheetId="9" hidden="1">#REF!</definedName>
    <definedName name="\\" localSheetId="10" hidden="1">#REF!</definedName>
    <definedName name="\\" localSheetId="11" hidden="1">#REF!</definedName>
    <definedName name="\\" localSheetId="12" hidden="1">#REF!</definedName>
    <definedName name="\\" localSheetId="13" hidden="1">#REF!</definedName>
    <definedName name="\\" localSheetId="14" hidden="1">#REF!</definedName>
    <definedName name="\\" hidden="1">#REF!</definedName>
    <definedName name="\\\" localSheetId="3" hidden="1">#REF!</definedName>
    <definedName name="\\\" localSheetId="5" hidden="1">#REF!</definedName>
    <definedName name="\\\" localSheetId="6" hidden="1">#REF!</definedName>
    <definedName name="\\\" localSheetId="8" hidden="1">#REF!</definedName>
    <definedName name="\\\" localSheetId="7" hidden="1">#REF!</definedName>
    <definedName name="\\\" localSheetId="2" hidden="1">#REF!</definedName>
    <definedName name="\\\" localSheetId="15" hidden="1">#REF!</definedName>
    <definedName name="\\\" localSheetId="9" hidden="1">#REF!</definedName>
    <definedName name="\\\" localSheetId="10" hidden="1">#REF!</definedName>
    <definedName name="\\\" localSheetId="11" hidden="1">#REF!</definedName>
    <definedName name="\\\" localSheetId="12" hidden="1">#REF!</definedName>
    <definedName name="\\\" localSheetId="13" hidden="1">#REF!</definedName>
    <definedName name="\\\" localSheetId="14" hidden="1">#REF!</definedName>
    <definedName name="\\\" hidden="1">#REF!</definedName>
    <definedName name="\\\\" localSheetId="3" hidden="1">#REF!</definedName>
    <definedName name="\\\\" localSheetId="5" hidden="1">#REF!</definedName>
    <definedName name="\\\\" localSheetId="6" hidden="1">#REF!</definedName>
    <definedName name="\\\\" localSheetId="8" hidden="1">#REF!</definedName>
    <definedName name="\\\\" localSheetId="7" hidden="1">#REF!</definedName>
    <definedName name="\\\\" localSheetId="2" hidden="1">#REF!</definedName>
    <definedName name="\\\\" localSheetId="15" hidden="1">#REF!</definedName>
    <definedName name="\\\\" localSheetId="9" hidden="1">#REF!</definedName>
    <definedName name="\\\\" localSheetId="10" hidden="1">#REF!</definedName>
    <definedName name="\\\\" localSheetId="11" hidden="1">#REF!</definedName>
    <definedName name="\\\\" localSheetId="12" hidden="1">#REF!</definedName>
    <definedName name="\\\\" localSheetId="13" hidden="1">#REF!</definedName>
    <definedName name="\\\\" localSheetId="14" hidden="1">#REF!</definedName>
    <definedName name="\\\\" hidden="1">#REF!</definedName>
    <definedName name="\G">#REF!</definedName>
    <definedName name="__123Graph_1" localSheetId="3" hidden="1">#REF!</definedName>
    <definedName name="__123Graph_1" localSheetId="5" hidden="1">#REF!</definedName>
    <definedName name="__123Graph_1" localSheetId="6" hidden="1">#REF!</definedName>
    <definedName name="__123Graph_1" localSheetId="8" hidden="1">#REF!</definedName>
    <definedName name="__123Graph_1" localSheetId="7" hidden="1">#REF!</definedName>
    <definedName name="__123Graph_1" localSheetId="2" hidden="1">#REF!</definedName>
    <definedName name="__123Graph_1" localSheetId="9" hidden="1">#REF!</definedName>
    <definedName name="__123Graph_1" localSheetId="10" hidden="1">#REF!</definedName>
    <definedName name="__123Graph_1" localSheetId="12" hidden="1">#REF!</definedName>
    <definedName name="__123Graph_1" localSheetId="13" hidden="1">#REF!</definedName>
    <definedName name="__123Graph_1" localSheetId="14" hidden="1">#REF!</definedName>
    <definedName name="__123Graph_1" hidden="1">#REF!</definedName>
    <definedName name="__123Graph_2" localSheetId="3" hidden="1">#REF!</definedName>
    <definedName name="__123Graph_2" localSheetId="5" hidden="1">#REF!</definedName>
    <definedName name="__123Graph_2" localSheetId="6" hidden="1">#REF!</definedName>
    <definedName name="__123Graph_2" localSheetId="8" hidden="1">#REF!</definedName>
    <definedName name="__123Graph_2" localSheetId="7" hidden="1">#REF!</definedName>
    <definedName name="__123Graph_2" localSheetId="2" hidden="1">#REF!</definedName>
    <definedName name="__123Graph_2" localSheetId="9" hidden="1">#REF!</definedName>
    <definedName name="__123Graph_2" localSheetId="10" hidden="1">#REF!</definedName>
    <definedName name="__123Graph_2" localSheetId="12" hidden="1">#REF!</definedName>
    <definedName name="__123Graph_2" localSheetId="13" hidden="1">#REF!</definedName>
    <definedName name="__123Graph_2" localSheetId="14" hidden="1">#REF!</definedName>
    <definedName name="__123Graph_2" hidden="1">#REF!</definedName>
    <definedName name="__123Graph_3" localSheetId="3" hidden="1">#REF!</definedName>
    <definedName name="__123Graph_3" localSheetId="5" hidden="1">#REF!</definedName>
    <definedName name="__123Graph_3" localSheetId="6" hidden="1">#REF!</definedName>
    <definedName name="__123Graph_3" localSheetId="8" hidden="1">#REF!</definedName>
    <definedName name="__123Graph_3" localSheetId="7" hidden="1">#REF!</definedName>
    <definedName name="__123Graph_3" localSheetId="2" hidden="1">#REF!</definedName>
    <definedName name="__123Graph_3" localSheetId="9" hidden="1">#REF!</definedName>
    <definedName name="__123Graph_3" localSheetId="10" hidden="1">#REF!</definedName>
    <definedName name="__123Graph_3" localSheetId="12" hidden="1">#REF!</definedName>
    <definedName name="__123Graph_3" localSheetId="13" hidden="1">#REF!</definedName>
    <definedName name="__123Graph_3" localSheetId="14" hidden="1">#REF!</definedName>
    <definedName name="__123Graph_3" hidden="1">#REF!</definedName>
    <definedName name="__123Graph_4" localSheetId="3" hidden="1">#REF!</definedName>
    <definedName name="__123Graph_4" localSheetId="5" hidden="1">#REF!</definedName>
    <definedName name="__123Graph_4" localSheetId="6" hidden="1">#REF!</definedName>
    <definedName name="__123Graph_4" localSheetId="8" hidden="1">#REF!</definedName>
    <definedName name="__123Graph_4" localSheetId="7" hidden="1">#REF!</definedName>
    <definedName name="__123Graph_4" localSheetId="2" hidden="1">#REF!</definedName>
    <definedName name="__123Graph_4" localSheetId="9" hidden="1">#REF!</definedName>
    <definedName name="__123Graph_4" localSheetId="10" hidden="1">#REF!</definedName>
    <definedName name="__123Graph_4" localSheetId="12" hidden="1">#REF!</definedName>
    <definedName name="__123Graph_4" localSheetId="13" hidden="1">#REF!</definedName>
    <definedName name="__123Graph_4" localSheetId="14" hidden="1">#REF!</definedName>
    <definedName name="__123Graph_4" hidden="1">#REF!</definedName>
    <definedName name="__123Graph_5" localSheetId="3" hidden="1">#REF!</definedName>
    <definedName name="__123Graph_5" localSheetId="5" hidden="1">#REF!</definedName>
    <definedName name="__123Graph_5" localSheetId="6" hidden="1">#REF!</definedName>
    <definedName name="__123Graph_5" localSheetId="8" hidden="1">#REF!</definedName>
    <definedName name="__123Graph_5" localSheetId="7" hidden="1">#REF!</definedName>
    <definedName name="__123Graph_5" localSheetId="2" hidden="1">#REF!</definedName>
    <definedName name="__123Graph_5" localSheetId="9" hidden="1">#REF!</definedName>
    <definedName name="__123Graph_5" localSheetId="10" hidden="1">#REF!</definedName>
    <definedName name="__123Graph_5" localSheetId="12" hidden="1">#REF!</definedName>
    <definedName name="__123Graph_5" localSheetId="13" hidden="1">#REF!</definedName>
    <definedName name="__123Graph_5" localSheetId="14" hidden="1">#REF!</definedName>
    <definedName name="__123Graph_5" hidden="1">#REF!</definedName>
    <definedName name="__123Graph_6" localSheetId="3" hidden="1">#REF!</definedName>
    <definedName name="__123Graph_6" localSheetId="5" hidden="1">#REF!</definedName>
    <definedName name="__123Graph_6" localSheetId="6" hidden="1">#REF!</definedName>
    <definedName name="__123Graph_6" localSheetId="8" hidden="1">#REF!</definedName>
    <definedName name="__123Graph_6" localSheetId="7" hidden="1">#REF!</definedName>
    <definedName name="__123Graph_6" localSheetId="2" hidden="1">#REF!</definedName>
    <definedName name="__123Graph_6" localSheetId="9" hidden="1">#REF!</definedName>
    <definedName name="__123Graph_6" localSheetId="10" hidden="1">#REF!</definedName>
    <definedName name="__123Graph_6" localSheetId="12" hidden="1">#REF!</definedName>
    <definedName name="__123Graph_6" localSheetId="13" hidden="1">#REF!</definedName>
    <definedName name="__123Graph_6" localSheetId="14" hidden="1">#REF!</definedName>
    <definedName name="__123Graph_6" hidden="1">#REF!</definedName>
    <definedName name="__123Graph_8" localSheetId="3" hidden="1">#REF!</definedName>
    <definedName name="__123Graph_8" localSheetId="5" hidden="1">#REF!</definedName>
    <definedName name="__123Graph_8" localSheetId="6" hidden="1">#REF!</definedName>
    <definedName name="__123Graph_8" localSheetId="8" hidden="1">#REF!</definedName>
    <definedName name="__123Graph_8" localSheetId="7" hidden="1">#REF!</definedName>
    <definedName name="__123Graph_8" localSheetId="2" hidden="1">#REF!</definedName>
    <definedName name="__123Graph_8" localSheetId="9" hidden="1">#REF!</definedName>
    <definedName name="__123Graph_8" localSheetId="10" hidden="1">#REF!</definedName>
    <definedName name="__123Graph_8" localSheetId="12" hidden="1">#REF!</definedName>
    <definedName name="__123Graph_8" localSheetId="13" hidden="1">#REF!</definedName>
    <definedName name="__123Graph_8" localSheetId="14" hidden="1">#REF!</definedName>
    <definedName name="__123Graph_8" hidden="1">#REF!</definedName>
    <definedName name="__123Graph_A" localSheetId="3" hidden="1">#REF!</definedName>
    <definedName name="__123Graph_A" localSheetId="8" hidden="1">#REF!</definedName>
    <definedName name="__123Graph_A" localSheetId="7" hidden="1">#REF!</definedName>
    <definedName name="__123Graph_A" localSheetId="2" hidden="1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" localSheetId="13" hidden="1">#REF!</definedName>
    <definedName name="__123Graph_A" localSheetId="14" hidden="1">#REF!</definedName>
    <definedName name="__123Graph_A" hidden="1">#REF!</definedName>
    <definedName name="__123Graph_B" localSheetId="3" hidden="1">#REF!</definedName>
    <definedName name="__123Graph_B" localSheetId="8" hidden="1">#REF!</definedName>
    <definedName name="__123Graph_B" localSheetId="7" hidden="1">#REF!</definedName>
    <definedName name="__123Graph_B" localSheetId="2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" localSheetId="13" hidden="1">#REF!</definedName>
    <definedName name="__123Graph_B" localSheetId="14" hidden="1">#REF!</definedName>
    <definedName name="__123Graph_B" hidden="1">#REF!</definedName>
    <definedName name="__123Graph_C" localSheetId="3" hidden="1">#REF!</definedName>
    <definedName name="__123Graph_C" localSheetId="8" hidden="1">#REF!</definedName>
    <definedName name="__123Graph_C" localSheetId="7" hidden="1">#REF!</definedName>
    <definedName name="__123Graph_C" localSheetId="2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localSheetId="14" hidden="1">#REF!</definedName>
    <definedName name="__123Graph_C" hidden="1">#REF!</definedName>
    <definedName name="__123Graph_D" localSheetId="3" hidden="1">#REF!</definedName>
    <definedName name="__123Graph_D" localSheetId="8" hidden="1">#REF!</definedName>
    <definedName name="__123Graph_D" localSheetId="7" hidden="1">#REF!</definedName>
    <definedName name="__123Graph_D" localSheetId="2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" localSheetId="13" hidden="1">#REF!</definedName>
    <definedName name="__123Graph_D" localSheetId="14" hidden="1">#REF!</definedName>
    <definedName name="__123Graph_D" hidden="1">#REF!</definedName>
    <definedName name="__123Graph_E" localSheetId="3" hidden="1">#REF!</definedName>
    <definedName name="__123Graph_E" localSheetId="8" hidden="1">#REF!</definedName>
    <definedName name="__123Graph_E" localSheetId="7" hidden="1">#REF!</definedName>
    <definedName name="__123Graph_E" localSheetId="2" hidden="1">#REF!</definedName>
    <definedName name="__123Graph_E" localSheetId="9" hidden="1">#REF!</definedName>
    <definedName name="__123Graph_E" localSheetId="10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localSheetId="14" hidden="1">#REF!</definedName>
    <definedName name="__123Graph_E" hidden="1">#REF!</definedName>
    <definedName name="__123Graph_F" localSheetId="3" hidden="1">#REF!</definedName>
    <definedName name="__123Graph_F" localSheetId="8" hidden="1">#REF!</definedName>
    <definedName name="__123Graph_F" localSheetId="7" hidden="1">#REF!</definedName>
    <definedName name="__123Graph_F" localSheetId="2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hidden="1">#REF!</definedName>
    <definedName name="__123Graph_X" localSheetId="3" hidden="1">#REF!</definedName>
    <definedName name="__123Graph_X" localSheetId="5" hidden="1">#REF!</definedName>
    <definedName name="__123Graph_X" localSheetId="6" hidden="1">#REF!</definedName>
    <definedName name="__123Graph_X" localSheetId="8" hidden="1">#REF!</definedName>
    <definedName name="__123Graph_X" localSheetId="7" hidden="1">#REF!</definedName>
    <definedName name="__123Graph_X" localSheetId="2" hidden="1">#REF!</definedName>
    <definedName name="__123Graph_X" localSheetId="15" hidden="1">#REF!</definedName>
    <definedName name="__123Graph_X" localSheetId="9" hidden="1">#REF!</definedName>
    <definedName name="__123Graph_X" localSheetId="10" hidden="1">#REF!</definedName>
    <definedName name="__123Graph_X" localSheetId="11" hidden="1">#REF!</definedName>
    <definedName name="__123Graph_X" localSheetId="12" hidden="1">#REF!</definedName>
    <definedName name="__123Graph_X" localSheetId="13" hidden="1">#REF!</definedName>
    <definedName name="__123Graph_X" localSheetId="14" hidden="1">#REF!</definedName>
    <definedName name="__123Graph_X" hidden="1">#REF!</definedName>
    <definedName name="__key3" localSheetId="5" hidden="1">#REF!</definedName>
    <definedName name="__key3" localSheetId="6" hidden="1">#REF!</definedName>
    <definedName name="__key3" localSheetId="9" hidden="1">#REF!</definedName>
    <definedName name="__key3" localSheetId="10" hidden="1">#REF!</definedName>
    <definedName name="__key3" localSheetId="12" hidden="1">#REF!</definedName>
    <definedName name="__key3" localSheetId="13" hidden="1">#REF!</definedName>
    <definedName name="__key3" hidden="1">#REF!</definedName>
    <definedName name="_000">#REF!</definedName>
    <definedName name="_2_6MO_ACT">#REF!</definedName>
    <definedName name="_3_6MO_ACT_UPIS">#REF!</definedName>
    <definedName name="_36__123Graph_BCHART_1" localSheetId="6" hidden="1">#REF!</definedName>
    <definedName name="_36__123Graph_BCHART_1" localSheetId="10" hidden="1">#REF!</definedName>
    <definedName name="_36__123Graph_BCHART_1" localSheetId="13" hidden="1">#REF!</definedName>
    <definedName name="_36__123Graph_BCHART_1" hidden="1">#REF!</definedName>
    <definedName name="_Dist_Bin" hidden="1">#REF!</definedName>
    <definedName name="_Dist_Values" hidden="1">#REF!</definedName>
    <definedName name="_Fill" localSheetId="3" hidden="1">#REF!</definedName>
    <definedName name="_Fill" localSheetId="8" hidden="1">#REF!</definedName>
    <definedName name="_Fill" localSheetId="7" hidden="1">#REF!</definedName>
    <definedName name="_Fill" localSheetId="2" hidden="1">#REF!</definedName>
    <definedName name="_Fill" localSheetId="15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_xlnm._FilterDatabase" localSheetId="3" hidden="1">'AFUDC Rates'!$A$1:$H$7</definedName>
    <definedName name="_xlnm._FilterDatabase" localSheetId="6" hidden="1">'KU B-5.2.2 F'!$A$10:$U$34</definedName>
    <definedName name="_xlnm._FilterDatabase" localSheetId="10" hidden="1">'LGEE B-5.2 F.2'!$A$10:$U$33</definedName>
    <definedName name="_xlnm._FilterDatabase" localSheetId="13" hidden="1">'LGEG B-5.2 F.2'!$A$10:$U$33</definedName>
    <definedName name="_Key1" localSheetId="3" hidden="1">#REF!</definedName>
    <definedName name="_Key1" localSheetId="5" hidden="1">#REF!</definedName>
    <definedName name="_Key1" localSheetId="6" hidden="1">#REF!</definedName>
    <definedName name="_Key1" localSheetId="2" hidden="1">#REF!</definedName>
    <definedName name="_Key1" localSheetId="9" hidden="1">#REF!</definedName>
    <definedName name="_Key1" localSheetId="10" hidden="1">#REF!</definedName>
    <definedName name="_Key1" localSheetId="12" hidden="1">#REF!</definedName>
    <definedName name="_Key1" localSheetId="13" hidden="1">#REF!</definedName>
    <definedName name="_Key1" hidden="1">#REF!</definedName>
    <definedName name="_Key2" localSheetId="5" hidden="1">#REF!</definedName>
    <definedName name="_Key2" localSheetId="6" hidden="1">#REF!</definedName>
    <definedName name="_Key2" localSheetId="9" hidden="1">#REF!</definedName>
    <definedName name="_Key2" localSheetId="10" hidden="1">#REF!</definedName>
    <definedName name="_Key2" localSheetId="12" hidden="1">#REF!</definedName>
    <definedName name="_Key2" localSheetId="13" hidden="1">#REF!</definedName>
    <definedName name="_Key2" hidden="1">#REF!</definedName>
    <definedName name="_Key3" localSheetId="5" hidden="1">#REF!</definedName>
    <definedName name="_Key3" localSheetId="6" hidden="1">#REF!</definedName>
    <definedName name="_Key3" localSheetId="9" hidden="1">#REF!</definedName>
    <definedName name="_Key3" localSheetId="10" hidden="1">#REF!</definedName>
    <definedName name="_Key3" localSheetId="12" hidden="1">#REF!</definedName>
    <definedName name="_Key3" localSheetId="13" hidden="1">#REF!</definedName>
    <definedName name="_Key3" hidden="1">#REF!</definedName>
    <definedName name="_key4" localSheetId="5" hidden="1">#REF!</definedName>
    <definedName name="_key4" localSheetId="6" hidden="1">#REF!</definedName>
    <definedName name="_key4" localSheetId="9" hidden="1">#REF!</definedName>
    <definedName name="_key4" localSheetId="10" hidden="1">#REF!</definedName>
    <definedName name="_key4" localSheetId="12" hidden="1">#REF!</definedName>
    <definedName name="_key4" localSheetId="13" hidden="1">#REF!</definedName>
    <definedName name="_key4" hidden="1">#REF!</definedName>
    <definedName name="_Order1" localSheetId="0" hidden="1">255</definedName>
    <definedName name="_Order1" localSheetId="1" hidden="1">255</definedName>
    <definedName name="_Order1" localSheetId="2" hidden="1">255</definedName>
    <definedName name="_Order1" hidden="1">0</definedName>
    <definedName name="_Order1a" hidden="1">0</definedName>
    <definedName name="_Order2" hidden="1">0</definedName>
    <definedName name="_Order2a" hidden="1">0</definedName>
    <definedName name="_Parse_In" hidden="1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localSheetId="3" hidden="1">#REF!</definedName>
    <definedName name="_Sort" localSheetId="5" hidden="1">#REF!</definedName>
    <definedName name="_Sort" localSheetId="6" hidden="1">#REF!</definedName>
    <definedName name="_Sort" localSheetId="2" hidden="1">#REF!</definedName>
    <definedName name="_Sort" localSheetId="9" hidden="1">#REF!</definedName>
    <definedName name="_Sort" localSheetId="10" hidden="1">#REF!</definedName>
    <definedName name="_Sort" localSheetId="12" hidden="1">#REF!</definedName>
    <definedName name="_Sort" localSheetId="13" hidden="1">#REF!</definedName>
    <definedName name="_Sort" hidden="1">#REF!</definedName>
    <definedName name="_Table1_In1" localSheetId="6" hidden="1">#REF!</definedName>
    <definedName name="_Table1_In1" localSheetId="10" hidden="1">#REF!</definedName>
    <definedName name="_Table1_In1" localSheetId="13" hidden="1">#REF!</definedName>
    <definedName name="_Table1_In1" hidden="1">#REF!</definedName>
    <definedName name="_Table1_Out" localSheetId="6" hidden="1">#REF!</definedName>
    <definedName name="_Table1_Out" localSheetId="10" hidden="1">#REF!</definedName>
    <definedName name="_Table1_Out" localSheetId="13" hidden="1">#REF!</definedName>
    <definedName name="_Table1_Out" hidden="1">#REF!</definedName>
    <definedName name="_Table1_Out_2" localSheetId="6" hidden="1">#REF!</definedName>
    <definedName name="_Table1_Out_2" localSheetId="10" hidden="1">#REF!</definedName>
    <definedName name="_Table1_Out_2" localSheetId="13" hidden="1">#REF!</definedName>
    <definedName name="_Table1_Out_2" hidden="1">#REF!</definedName>
    <definedName name="_Table2_In1" localSheetId="6" hidden="1">#REF!</definedName>
    <definedName name="_Table2_In1" localSheetId="10" hidden="1">#REF!</definedName>
    <definedName name="_Table2_In1" localSheetId="13" hidden="1">#REF!</definedName>
    <definedName name="_Table2_In1" hidden="1">#REF!</definedName>
    <definedName name="_Table2_In2" localSheetId="6" hidden="1">#REF!</definedName>
    <definedName name="_Table2_In2" localSheetId="10" hidden="1">#REF!</definedName>
    <definedName name="_Table2_In2" localSheetId="13" hidden="1">#REF!</definedName>
    <definedName name="_Table2_In2" hidden="1">#REF!</definedName>
    <definedName name="_Table2_Out" localSheetId="6" hidden="1">#REF!</definedName>
    <definedName name="_Table2_Out" localSheetId="10" hidden="1">#REF!</definedName>
    <definedName name="_Table2_Out" localSheetId="13" hidden="1">#REF!</definedName>
    <definedName name="_Table2_Out" hidden="1">#REF!</definedName>
    <definedName name="_Table2_Out_2" localSheetId="6" hidden="1">#REF!</definedName>
    <definedName name="_Table2_Out_2" localSheetId="10" hidden="1">#REF!</definedName>
    <definedName name="_Table2_Out_2" localSheetId="13" hidden="1">#REF!</definedName>
    <definedName name="_Table2_Out_2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UMRES">#REF!</definedName>
    <definedName name="ACTUAL">"'Vol_Revs'!R5C3:R5C14"</definedName>
    <definedName name="ACwvu.ANALYSIS._.1." hidden="1">#REF!</definedName>
    <definedName name="ACwvu.ANALYSIS._.2." hidden="1">#REF!</definedName>
    <definedName name="ACwvu.grid._.lines." hidden="1">#REF!</definedName>
    <definedName name="ACwvu.OPERATING._.EXPENSES." hidden="1">#REF!</definedName>
    <definedName name="adfaf">#REF!</definedName>
    <definedName name="adsadb" localSheetId="6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localSheetId="6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hahahahaha" localSheetId="3" hidden="1">{"'Server Configuration'!$A$1:$DB$281"}</definedName>
    <definedName name="ahahahahaha" localSheetId="8" hidden="1">{"'Server Configuration'!$A$1:$DB$281"}</definedName>
    <definedName name="ahahahahaha" localSheetId="7" hidden="1">{"'Server Configuration'!$A$1:$DB$281"}</definedName>
    <definedName name="ahahahahaha" localSheetId="1" hidden="1">{"'Server Configuration'!$A$1:$DB$281"}</definedName>
    <definedName name="ahahahahaha" localSheetId="2" hidden="1">{"'Server Configuration'!$A$1:$DB$281"}</definedName>
    <definedName name="ahahahahaha" localSheetId="9" hidden="1">{"'Server Configuration'!$A$1:$DB$281"}</definedName>
    <definedName name="ahahahahaha" localSheetId="10" hidden="1">{"'Server Configuration'!$A$1:$DB$281"}</definedName>
    <definedName name="ahahahahaha" localSheetId="11" hidden="1">{"'Server Configuration'!$A$1:$DB$281"}</definedName>
    <definedName name="ahahahahaha" localSheetId="12" hidden="1">{"'Server Configuration'!$A$1:$DB$281"}</definedName>
    <definedName name="ahahahahaha" localSheetId="13" hidden="1">{"'Server Configuration'!$A$1:$DB$281"}</definedName>
    <definedName name="ahahahahaha" localSheetId="14" hidden="1">{"'Server Configuration'!$A$1:$DB$281"}</definedName>
    <definedName name="ahahahahaha" hidden="1">{"'Server Configuration'!$A$1:$DB$281"}</definedName>
    <definedName name="Annual_Sales_KU">#REF!</definedName>
    <definedName name="AS2DocOpenMode" hidden="1">"AS2DocumentEdit"</definedName>
    <definedName name="asdf" hidden="1">#REF!</definedName>
    <definedName name="asdfasdfasdfas" localSheetId="6" hidden="1">#REF!</definedName>
    <definedName name="asdfasdfasdfas" localSheetId="10" hidden="1">#REF!</definedName>
    <definedName name="asdfasdfasdfas" localSheetId="13" hidden="1">#REF!</definedName>
    <definedName name="asdfasdfasdfas" hidden="1">#REF!</definedName>
    <definedName name="Ausgangsjahr">#REF!</definedName>
    <definedName name="AUTO">#REF!</definedName>
    <definedName name="Berichtseinheit">#REF!</definedName>
    <definedName name="blip" localSheetId="3" hidden="1">{"'Server Configuration'!$A$1:$DB$281"}</definedName>
    <definedName name="blip" localSheetId="8" hidden="1">{"'Server Configuration'!$A$1:$DB$281"}</definedName>
    <definedName name="blip" localSheetId="7" hidden="1">{"'Server Configuration'!$A$1:$DB$281"}</definedName>
    <definedName name="blip" localSheetId="1" hidden="1">{"'Server Configuration'!$A$1:$DB$281"}</definedName>
    <definedName name="blip" localSheetId="2" hidden="1">{"'Server Configuration'!$A$1:$DB$281"}</definedName>
    <definedName name="blip" localSheetId="9" hidden="1">{"'Server Configuration'!$A$1:$DB$281"}</definedName>
    <definedName name="blip" localSheetId="10" hidden="1">{"'Server Configuration'!$A$1:$DB$281"}</definedName>
    <definedName name="blip" localSheetId="11" hidden="1">{"'Server Configuration'!$A$1:$DB$281"}</definedName>
    <definedName name="blip" localSheetId="12" hidden="1">{"'Server Configuration'!$A$1:$DB$281"}</definedName>
    <definedName name="blip" localSheetId="13" hidden="1">{"'Server Configuration'!$A$1:$DB$281"}</definedName>
    <definedName name="blip" localSheetId="14" hidden="1">{"'Server Configuration'!$A$1:$DB$281"}</definedName>
    <definedName name="blip" hidden="1">{"'Server Configuration'!$A$1:$DB$281"}</definedName>
    <definedName name="BLPH1" hidden="1">#REF!</definedName>
    <definedName name="BLPR1020040129204514642" localSheetId="6" hidden="1">#REF!</definedName>
    <definedName name="BLPR1020040129204514642" localSheetId="10" hidden="1">#REF!</definedName>
    <definedName name="BLPR1020040129204514642" localSheetId="13" hidden="1">#REF!</definedName>
    <definedName name="BLPR1020040129204514642" hidden="1">#REF!</definedName>
    <definedName name="BLPR1020040129204514642_1_5" localSheetId="6" hidden="1">#REF!</definedName>
    <definedName name="BLPR1020040129204514642_1_5" localSheetId="10" hidden="1">#REF!</definedName>
    <definedName name="BLPR1020040129204514642_1_5" localSheetId="13" hidden="1">#REF!</definedName>
    <definedName name="BLPR1020040129204514642_1_5" hidden="1">#REF!</definedName>
    <definedName name="BLPR1020040129204514642_2_5" localSheetId="6" hidden="1">#REF!</definedName>
    <definedName name="BLPR1020040129204514642_2_5" localSheetId="10" hidden="1">#REF!</definedName>
    <definedName name="BLPR1020040129204514642_2_5" localSheetId="13" hidden="1">#REF!</definedName>
    <definedName name="BLPR1020040129204514642_2_5" hidden="1">#REF!</definedName>
    <definedName name="BLPR1020040129204514642_3_5" localSheetId="6" hidden="1">#REF!</definedName>
    <definedName name="BLPR1020040129204514642_3_5" localSheetId="10" hidden="1">#REF!</definedName>
    <definedName name="BLPR1020040129204514642_3_5" localSheetId="13" hidden="1">#REF!</definedName>
    <definedName name="BLPR1020040129204514642_3_5" hidden="1">#REF!</definedName>
    <definedName name="BLPR1020040129204514642_4_5" localSheetId="6" hidden="1">#REF!</definedName>
    <definedName name="BLPR1020040129204514642_4_5" localSheetId="10" hidden="1">#REF!</definedName>
    <definedName name="BLPR1020040129204514642_4_5" localSheetId="13" hidden="1">#REF!</definedName>
    <definedName name="BLPR1020040129204514642_4_5" hidden="1">#REF!</definedName>
    <definedName name="BLPR1020040129204514642_5_5" localSheetId="6" hidden="1">#REF!</definedName>
    <definedName name="BLPR1020040129204514642_5_5" localSheetId="10" hidden="1">#REF!</definedName>
    <definedName name="BLPR1020040129204514642_5_5" localSheetId="13" hidden="1">#REF!</definedName>
    <definedName name="BLPR1020040129204514642_5_5" hidden="1">#REF!</definedName>
    <definedName name="BLPR1120040129204514642" localSheetId="6" hidden="1">#REF!</definedName>
    <definedName name="BLPR1120040129204514642" localSheetId="10" hidden="1">#REF!</definedName>
    <definedName name="BLPR1120040129204514642" localSheetId="13" hidden="1">#REF!</definedName>
    <definedName name="BLPR1120040129204514642" hidden="1">#REF!</definedName>
    <definedName name="BLPR1120040129204514642_1_5" localSheetId="6" hidden="1">#REF!</definedName>
    <definedName name="BLPR1120040129204514642_1_5" localSheetId="10" hidden="1">#REF!</definedName>
    <definedName name="BLPR1120040129204514642_1_5" localSheetId="13" hidden="1">#REF!</definedName>
    <definedName name="BLPR1120040129204514642_1_5" hidden="1">#REF!</definedName>
    <definedName name="BLPR1120040129204514642_2_5" localSheetId="6" hidden="1">#REF!</definedName>
    <definedName name="BLPR1120040129204514642_2_5" localSheetId="10" hidden="1">#REF!</definedName>
    <definedName name="BLPR1120040129204514642_2_5" localSheetId="13" hidden="1">#REF!</definedName>
    <definedName name="BLPR1120040129204514642_2_5" hidden="1">#REF!</definedName>
    <definedName name="BLPR1120040129204514642_3_5" localSheetId="6" hidden="1">#REF!</definedName>
    <definedName name="BLPR1120040129204514642_3_5" localSheetId="10" hidden="1">#REF!</definedName>
    <definedName name="BLPR1120040129204514642_3_5" localSheetId="13" hidden="1">#REF!</definedName>
    <definedName name="BLPR1120040129204514642_3_5" hidden="1">#REF!</definedName>
    <definedName name="BLPR1120040129204514642_4_5" localSheetId="6" hidden="1">#REF!</definedName>
    <definedName name="BLPR1120040129204514642_4_5" localSheetId="10" hidden="1">#REF!</definedName>
    <definedName name="BLPR1120040129204514642_4_5" localSheetId="13" hidden="1">#REF!</definedName>
    <definedName name="BLPR1120040129204514642_4_5" hidden="1">#REF!</definedName>
    <definedName name="BLPR1120040129204514642_5_5" localSheetId="6" hidden="1">#REF!</definedName>
    <definedName name="BLPR1120040129204514642_5_5" localSheetId="10" hidden="1">#REF!</definedName>
    <definedName name="BLPR1120040129204514642_5_5" localSheetId="13" hidden="1">#REF!</definedName>
    <definedName name="BLPR1120040129204514642_5_5" hidden="1">#REF!</definedName>
    <definedName name="BLPR120040129203645421" localSheetId="6" hidden="1">#REF!</definedName>
    <definedName name="BLPR120040129203645421" localSheetId="10" hidden="1">#REF!</definedName>
    <definedName name="BLPR120040129203645421" localSheetId="13" hidden="1">#REF!</definedName>
    <definedName name="BLPR120040129203645421" hidden="1">#REF!</definedName>
    <definedName name="BLPR120040129203645421_1_4" localSheetId="6" hidden="1">#REF!</definedName>
    <definedName name="BLPR120040129203645421_1_4" localSheetId="10" hidden="1">#REF!</definedName>
    <definedName name="BLPR120040129203645421_1_4" localSheetId="13" hidden="1">#REF!</definedName>
    <definedName name="BLPR120040129203645421_1_4" hidden="1">#REF!</definedName>
    <definedName name="BLPR120040129203645421_2_4" localSheetId="6" hidden="1">#REF!</definedName>
    <definedName name="BLPR120040129203645421_2_4" localSheetId="10" hidden="1">#REF!</definedName>
    <definedName name="BLPR120040129203645421_2_4" localSheetId="13" hidden="1">#REF!</definedName>
    <definedName name="BLPR120040129203645421_2_4" hidden="1">#REF!</definedName>
    <definedName name="BLPR120040129203645421_3_4" localSheetId="6" hidden="1">#REF!</definedName>
    <definedName name="BLPR120040129203645421_3_4" localSheetId="10" hidden="1">#REF!</definedName>
    <definedName name="BLPR120040129203645421_3_4" localSheetId="13" hidden="1">#REF!</definedName>
    <definedName name="BLPR120040129203645421_3_4" hidden="1">#REF!</definedName>
    <definedName name="BLPR120040129203645421_4_4" localSheetId="6" hidden="1">#REF!</definedName>
    <definedName name="BLPR120040129203645421_4_4" localSheetId="10" hidden="1">#REF!</definedName>
    <definedName name="BLPR120040129203645421_4_4" localSheetId="13" hidden="1">#REF!</definedName>
    <definedName name="BLPR120040129203645421_4_4" hidden="1">#REF!</definedName>
    <definedName name="BLPR1220040129204514642" localSheetId="6" hidden="1">#REF!</definedName>
    <definedName name="BLPR1220040129204514642" localSheetId="10" hidden="1">#REF!</definedName>
    <definedName name="BLPR1220040129204514642" localSheetId="13" hidden="1">#REF!</definedName>
    <definedName name="BLPR1220040129204514642" hidden="1">#REF!</definedName>
    <definedName name="BLPR1220040129204514642_1_5" localSheetId="6" hidden="1">#REF!</definedName>
    <definedName name="BLPR1220040129204514642_1_5" localSheetId="10" hidden="1">#REF!</definedName>
    <definedName name="BLPR1220040129204514642_1_5" localSheetId="13" hidden="1">#REF!</definedName>
    <definedName name="BLPR1220040129204514642_1_5" hidden="1">#REF!</definedName>
    <definedName name="BLPR1220040129204514642_2_5" localSheetId="6" hidden="1">#REF!</definedName>
    <definedName name="BLPR1220040129204514642_2_5" localSheetId="10" hidden="1">#REF!</definedName>
    <definedName name="BLPR1220040129204514642_2_5" localSheetId="13" hidden="1">#REF!</definedName>
    <definedName name="BLPR1220040129204514642_2_5" hidden="1">#REF!</definedName>
    <definedName name="BLPR1220040129204514642_3_5" localSheetId="6" hidden="1">#REF!</definedName>
    <definedName name="BLPR1220040129204514642_3_5" localSheetId="10" hidden="1">#REF!</definedName>
    <definedName name="BLPR1220040129204514642_3_5" localSheetId="13" hidden="1">#REF!</definedName>
    <definedName name="BLPR1220040129204514642_3_5" hidden="1">#REF!</definedName>
    <definedName name="BLPR1220040129204514642_4_5" localSheetId="6" hidden="1">#REF!</definedName>
    <definedName name="BLPR1220040129204514642_4_5" localSheetId="10" hidden="1">#REF!</definedName>
    <definedName name="BLPR1220040129204514642_4_5" localSheetId="13" hidden="1">#REF!</definedName>
    <definedName name="BLPR1220040129204514642_4_5" hidden="1">#REF!</definedName>
    <definedName name="BLPR1220040129204514642_5_5" localSheetId="6" hidden="1">#REF!</definedName>
    <definedName name="BLPR1220040129204514642_5_5" localSheetId="10" hidden="1">#REF!</definedName>
    <definedName name="BLPR1220040129204514642_5_5" localSheetId="13" hidden="1">#REF!</definedName>
    <definedName name="BLPR1220040129204514642_5_5" hidden="1">#REF!</definedName>
    <definedName name="BLPR1320040129204514642" localSheetId="6" hidden="1">#REF!</definedName>
    <definedName name="BLPR1320040129204514642" localSheetId="10" hidden="1">#REF!</definedName>
    <definedName name="BLPR1320040129204514642" localSheetId="13" hidden="1">#REF!</definedName>
    <definedName name="BLPR1320040129204514642" hidden="1">#REF!</definedName>
    <definedName name="BLPR1320040129204514642_1_5" localSheetId="6" hidden="1">#REF!</definedName>
    <definedName name="BLPR1320040129204514642_1_5" localSheetId="10" hidden="1">#REF!</definedName>
    <definedName name="BLPR1320040129204514642_1_5" localSheetId="13" hidden="1">#REF!</definedName>
    <definedName name="BLPR1320040129204514642_1_5" hidden="1">#REF!</definedName>
    <definedName name="BLPR1320040129204514642_2_5" localSheetId="6" hidden="1">#REF!</definedName>
    <definedName name="BLPR1320040129204514642_2_5" localSheetId="10" hidden="1">#REF!</definedName>
    <definedName name="BLPR1320040129204514642_2_5" localSheetId="13" hidden="1">#REF!</definedName>
    <definedName name="BLPR1320040129204514642_2_5" hidden="1">#REF!</definedName>
    <definedName name="BLPR1320040129204514642_3_5" localSheetId="6" hidden="1">#REF!</definedName>
    <definedName name="BLPR1320040129204514642_3_5" localSheetId="10" hidden="1">#REF!</definedName>
    <definedName name="BLPR1320040129204514642_3_5" localSheetId="13" hidden="1">#REF!</definedName>
    <definedName name="BLPR1320040129204514642_3_5" hidden="1">#REF!</definedName>
    <definedName name="BLPR1320040129204514642_4_5" localSheetId="6" hidden="1">#REF!</definedName>
    <definedName name="BLPR1320040129204514642_4_5" localSheetId="10" hidden="1">#REF!</definedName>
    <definedName name="BLPR1320040129204514642_4_5" localSheetId="13" hidden="1">#REF!</definedName>
    <definedName name="BLPR1320040129204514642_4_5" hidden="1">#REF!</definedName>
    <definedName name="BLPR1320040129204514642_5_5" localSheetId="6" hidden="1">#REF!</definedName>
    <definedName name="BLPR1320040129204514642_5_5" localSheetId="10" hidden="1">#REF!</definedName>
    <definedName name="BLPR1320040129204514642_5_5" localSheetId="13" hidden="1">#REF!</definedName>
    <definedName name="BLPR1320040129204514642_5_5" hidden="1">#REF!</definedName>
    <definedName name="BLPR1420040129204514642" localSheetId="6" hidden="1">#REF!</definedName>
    <definedName name="BLPR1420040129204514642" localSheetId="10" hidden="1">#REF!</definedName>
    <definedName name="BLPR1420040129204514642" localSheetId="13" hidden="1">#REF!</definedName>
    <definedName name="BLPR1420040129204514642" hidden="1">#REF!</definedName>
    <definedName name="BLPR1420040129204514642_1_5" localSheetId="6" hidden="1">#REF!</definedName>
    <definedName name="BLPR1420040129204514642_1_5" localSheetId="10" hidden="1">#REF!</definedName>
    <definedName name="BLPR1420040129204514642_1_5" localSheetId="13" hidden="1">#REF!</definedName>
    <definedName name="BLPR1420040129204514642_1_5" hidden="1">#REF!</definedName>
    <definedName name="BLPR1420040129204514642_2_5" localSheetId="6" hidden="1">#REF!</definedName>
    <definedName name="BLPR1420040129204514642_2_5" localSheetId="10" hidden="1">#REF!</definedName>
    <definedName name="BLPR1420040129204514642_2_5" localSheetId="13" hidden="1">#REF!</definedName>
    <definedName name="BLPR1420040129204514642_2_5" hidden="1">#REF!</definedName>
    <definedName name="BLPR1420040129204514642_3_5" localSheetId="6" hidden="1">#REF!</definedName>
    <definedName name="BLPR1420040129204514642_3_5" localSheetId="10" hidden="1">#REF!</definedName>
    <definedName name="BLPR1420040129204514642_3_5" localSheetId="13" hidden="1">#REF!</definedName>
    <definedName name="BLPR1420040129204514642_3_5" hidden="1">#REF!</definedName>
    <definedName name="BLPR1420040129204514642_4_5" localSheetId="6" hidden="1">#REF!</definedName>
    <definedName name="BLPR1420040129204514642_4_5" localSheetId="10" hidden="1">#REF!</definedName>
    <definedName name="BLPR1420040129204514642_4_5" localSheetId="13" hidden="1">#REF!</definedName>
    <definedName name="BLPR1420040129204514642_4_5" hidden="1">#REF!</definedName>
    <definedName name="BLPR1420040129204514642_5_5" localSheetId="6" hidden="1">#REF!</definedName>
    <definedName name="BLPR1420040129204514642_5_5" localSheetId="10" hidden="1">#REF!</definedName>
    <definedName name="BLPR1420040129204514642_5_5" localSheetId="13" hidden="1">#REF!</definedName>
    <definedName name="BLPR1420040129204514642_5_5" hidden="1">#REF!</definedName>
    <definedName name="BLPR1520040129204514652" localSheetId="6" hidden="1">#REF!</definedName>
    <definedName name="BLPR1520040129204514652" localSheetId="10" hidden="1">#REF!</definedName>
    <definedName name="BLPR1520040129204514652" localSheetId="13" hidden="1">#REF!</definedName>
    <definedName name="BLPR1520040129204514652" hidden="1">#REF!</definedName>
    <definedName name="BLPR1520040129204514652_1_5" localSheetId="6" hidden="1">#REF!</definedName>
    <definedName name="BLPR1520040129204514652_1_5" localSheetId="10" hidden="1">#REF!</definedName>
    <definedName name="BLPR1520040129204514652_1_5" localSheetId="13" hidden="1">#REF!</definedName>
    <definedName name="BLPR1520040129204514652_1_5" hidden="1">#REF!</definedName>
    <definedName name="BLPR1520040129204514652_2_5" localSheetId="6" hidden="1">#REF!</definedName>
    <definedName name="BLPR1520040129204514652_2_5" localSheetId="10" hidden="1">#REF!</definedName>
    <definedName name="BLPR1520040129204514652_2_5" localSheetId="13" hidden="1">#REF!</definedName>
    <definedName name="BLPR1520040129204514652_2_5" hidden="1">#REF!</definedName>
    <definedName name="BLPR1520040129204514652_3_5" localSheetId="6" hidden="1">#REF!</definedName>
    <definedName name="BLPR1520040129204514652_3_5" localSheetId="10" hidden="1">#REF!</definedName>
    <definedName name="BLPR1520040129204514652_3_5" localSheetId="13" hidden="1">#REF!</definedName>
    <definedName name="BLPR1520040129204514652_3_5" hidden="1">#REF!</definedName>
    <definedName name="BLPR1520040129204514652_4_5" localSheetId="6" hidden="1">#REF!</definedName>
    <definedName name="BLPR1520040129204514652_4_5" localSheetId="10" hidden="1">#REF!</definedName>
    <definedName name="BLPR1520040129204514652_4_5" localSheetId="13" hidden="1">#REF!</definedName>
    <definedName name="BLPR1520040129204514652_4_5" hidden="1">#REF!</definedName>
    <definedName name="BLPR1520040129204514652_5_5" localSheetId="6" hidden="1">#REF!</definedName>
    <definedName name="BLPR1520040129204514652_5_5" localSheetId="10" hidden="1">#REF!</definedName>
    <definedName name="BLPR1520040129204514652_5_5" localSheetId="13" hidden="1">#REF!</definedName>
    <definedName name="BLPR1520040129204514652_5_5" hidden="1">#REF!</definedName>
    <definedName name="BLPR1620040129204514652" localSheetId="6" hidden="1">#REF!</definedName>
    <definedName name="BLPR1620040129204514652" localSheetId="10" hidden="1">#REF!</definedName>
    <definedName name="BLPR1620040129204514652" localSheetId="13" hidden="1">#REF!</definedName>
    <definedName name="BLPR1620040129204514652" hidden="1">#REF!</definedName>
    <definedName name="BLPR1620040129204514652_1_5" localSheetId="6" hidden="1">#REF!</definedName>
    <definedName name="BLPR1620040129204514652_1_5" localSheetId="10" hidden="1">#REF!</definedName>
    <definedName name="BLPR1620040129204514652_1_5" localSheetId="13" hidden="1">#REF!</definedName>
    <definedName name="BLPR1620040129204514652_1_5" hidden="1">#REF!</definedName>
    <definedName name="BLPR1620040129204514652_2_5" localSheetId="6" hidden="1">#REF!</definedName>
    <definedName name="BLPR1620040129204514652_2_5" localSheetId="10" hidden="1">#REF!</definedName>
    <definedName name="BLPR1620040129204514652_2_5" localSheetId="13" hidden="1">#REF!</definedName>
    <definedName name="BLPR1620040129204514652_2_5" hidden="1">#REF!</definedName>
    <definedName name="BLPR1620040129204514652_3_5" localSheetId="6" hidden="1">#REF!</definedName>
    <definedName name="BLPR1620040129204514652_3_5" localSheetId="10" hidden="1">#REF!</definedName>
    <definedName name="BLPR1620040129204514652_3_5" localSheetId="13" hidden="1">#REF!</definedName>
    <definedName name="BLPR1620040129204514652_3_5" hidden="1">#REF!</definedName>
    <definedName name="BLPR1620040129204514652_4_5" localSheetId="6" hidden="1">#REF!</definedName>
    <definedName name="BLPR1620040129204514652_4_5" localSheetId="10" hidden="1">#REF!</definedName>
    <definedName name="BLPR1620040129204514652_4_5" localSheetId="13" hidden="1">#REF!</definedName>
    <definedName name="BLPR1620040129204514652_4_5" hidden="1">#REF!</definedName>
    <definedName name="BLPR1620040129204514652_5_5" localSheetId="6" hidden="1">#REF!</definedName>
    <definedName name="BLPR1620040129204514652_5_5" localSheetId="10" hidden="1">#REF!</definedName>
    <definedName name="BLPR1620040129204514652_5_5" localSheetId="13" hidden="1">#REF!</definedName>
    <definedName name="BLPR1620040129204514652_5_5" hidden="1">#REF!</definedName>
    <definedName name="BLPR1720040129204514652" localSheetId="6" hidden="1">#REF!</definedName>
    <definedName name="BLPR1720040129204514652" localSheetId="10" hidden="1">#REF!</definedName>
    <definedName name="BLPR1720040129204514652" localSheetId="13" hidden="1">#REF!</definedName>
    <definedName name="BLPR1720040129204514652" hidden="1">#REF!</definedName>
    <definedName name="BLPR1720040129204514652_1_5" localSheetId="6" hidden="1">#REF!</definedName>
    <definedName name="BLPR1720040129204514652_1_5" localSheetId="10" hidden="1">#REF!</definedName>
    <definedName name="BLPR1720040129204514652_1_5" localSheetId="13" hidden="1">#REF!</definedName>
    <definedName name="BLPR1720040129204514652_1_5" hidden="1">#REF!</definedName>
    <definedName name="BLPR1720040129204514652_2_5" localSheetId="6" hidden="1">#REF!</definedName>
    <definedName name="BLPR1720040129204514652_2_5" localSheetId="10" hidden="1">#REF!</definedName>
    <definedName name="BLPR1720040129204514652_2_5" localSheetId="13" hidden="1">#REF!</definedName>
    <definedName name="BLPR1720040129204514652_2_5" hidden="1">#REF!</definedName>
    <definedName name="BLPR1720040129204514652_3_5" localSheetId="6" hidden="1">#REF!</definedName>
    <definedName name="BLPR1720040129204514652_3_5" localSheetId="10" hidden="1">#REF!</definedName>
    <definedName name="BLPR1720040129204514652_3_5" localSheetId="13" hidden="1">#REF!</definedName>
    <definedName name="BLPR1720040129204514652_3_5" hidden="1">#REF!</definedName>
    <definedName name="BLPR1720040129204514652_4_5" localSheetId="6" hidden="1">#REF!</definedName>
    <definedName name="BLPR1720040129204514652_4_5" localSheetId="10" hidden="1">#REF!</definedName>
    <definedName name="BLPR1720040129204514652_4_5" localSheetId="13" hidden="1">#REF!</definedName>
    <definedName name="BLPR1720040129204514652_4_5" hidden="1">#REF!</definedName>
    <definedName name="BLPR1720040129204514652_5_5" localSheetId="6" hidden="1">#REF!</definedName>
    <definedName name="BLPR1720040129204514652_5_5" localSheetId="10" hidden="1">#REF!</definedName>
    <definedName name="BLPR1720040129204514652_5_5" localSheetId="13" hidden="1">#REF!</definedName>
    <definedName name="BLPR1720040129204514652_5_5" hidden="1">#REF!</definedName>
    <definedName name="BLPR1820040129204514652" localSheetId="6" hidden="1">#REF!</definedName>
    <definedName name="BLPR1820040129204514652" localSheetId="10" hidden="1">#REF!</definedName>
    <definedName name="BLPR1820040129204514652" localSheetId="13" hidden="1">#REF!</definedName>
    <definedName name="BLPR1820040129204514652" hidden="1">#REF!</definedName>
    <definedName name="BLPR1820040129204514652_1_5" localSheetId="6" hidden="1">#REF!</definedName>
    <definedName name="BLPR1820040129204514652_1_5" localSheetId="10" hidden="1">#REF!</definedName>
    <definedName name="BLPR1820040129204514652_1_5" localSheetId="13" hidden="1">#REF!</definedName>
    <definedName name="BLPR1820040129204514652_1_5" hidden="1">#REF!</definedName>
    <definedName name="BLPR1820040129204514652_2_5" localSheetId="6" hidden="1">#REF!</definedName>
    <definedName name="BLPR1820040129204514652_2_5" localSheetId="10" hidden="1">#REF!</definedName>
    <definedName name="BLPR1820040129204514652_2_5" localSheetId="13" hidden="1">#REF!</definedName>
    <definedName name="BLPR1820040129204514652_2_5" hidden="1">#REF!</definedName>
    <definedName name="BLPR1820040129204514652_3_5" localSheetId="6" hidden="1">#REF!</definedName>
    <definedName name="BLPR1820040129204514652_3_5" localSheetId="10" hidden="1">#REF!</definedName>
    <definedName name="BLPR1820040129204514652_3_5" localSheetId="13" hidden="1">#REF!</definedName>
    <definedName name="BLPR1820040129204514652_3_5" hidden="1">#REF!</definedName>
    <definedName name="BLPR1820040129204514652_4_5" localSheetId="6" hidden="1">#REF!</definedName>
    <definedName name="BLPR1820040129204514652_4_5" localSheetId="10" hidden="1">#REF!</definedName>
    <definedName name="BLPR1820040129204514652_4_5" localSheetId="13" hidden="1">#REF!</definedName>
    <definedName name="BLPR1820040129204514652_4_5" hidden="1">#REF!</definedName>
    <definedName name="BLPR1820040129204514652_5_5" localSheetId="6" hidden="1">#REF!</definedName>
    <definedName name="BLPR1820040129204514652_5_5" localSheetId="10" hidden="1">#REF!</definedName>
    <definedName name="BLPR1820040129204514652_5_5" localSheetId="13" hidden="1">#REF!</definedName>
    <definedName name="BLPR1820040129204514652_5_5" hidden="1">#REF!</definedName>
    <definedName name="BLPR1920040129204514652" localSheetId="6" hidden="1">#REF!</definedName>
    <definedName name="BLPR1920040129204514652" localSheetId="10" hidden="1">#REF!</definedName>
    <definedName name="BLPR1920040129204514652" localSheetId="13" hidden="1">#REF!</definedName>
    <definedName name="BLPR1920040129204514652" hidden="1">#REF!</definedName>
    <definedName name="BLPR1920040129204514652_1_5" localSheetId="6" hidden="1">#REF!</definedName>
    <definedName name="BLPR1920040129204514652_1_5" localSheetId="10" hidden="1">#REF!</definedName>
    <definedName name="BLPR1920040129204514652_1_5" localSheetId="13" hidden="1">#REF!</definedName>
    <definedName name="BLPR1920040129204514652_1_5" hidden="1">#REF!</definedName>
    <definedName name="BLPR1920040129204514652_2_5" localSheetId="6" hidden="1">#REF!</definedName>
    <definedName name="BLPR1920040129204514652_2_5" localSheetId="10" hidden="1">#REF!</definedName>
    <definedName name="BLPR1920040129204514652_2_5" localSheetId="13" hidden="1">#REF!</definedName>
    <definedName name="BLPR1920040129204514652_2_5" hidden="1">#REF!</definedName>
    <definedName name="BLPR1920040129204514652_3_5" localSheetId="6" hidden="1">#REF!</definedName>
    <definedName name="BLPR1920040129204514652_3_5" localSheetId="10" hidden="1">#REF!</definedName>
    <definedName name="BLPR1920040129204514652_3_5" localSheetId="13" hidden="1">#REF!</definedName>
    <definedName name="BLPR1920040129204514652_3_5" hidden="1">#REF!</definedName>
    <definedName name="BLPR1920040129204514652_4_5" localSheetId="6" hidden="1">#REF!</definedName>
    <definedName name="BLPR1920040129204514652_4_5" localSheetId="10" hidden="1">#REF!</definedName>
    <definedName name="BLPR1920040129204514652_4_5" localSheetId="13" hidden="1">#REF!</definedName>
    <definedName name="BLPR1920040129204514652_4_5" hidden="1">#REF!</definedName>
    <definedName name="BLPR1920040129204514652_5_5" localSheetId="6" hidden="1">#REF!</definedName>
    <definedName name="BLPR1920040129204514652_5_5" localSheetId="10" hidden="1">#REF!</definedName>
    <definedName name="BLPR1920040129204514652_5_5" localSheetId="13" hidden="1">#REF!</definedName>
    <definedName name="BLPR1920040129204514652_5_5" hidden="1">#REF!</definedName>
    <definedName name="BLPR2020040129204514652" localSheetId="6" hidden="1">#REF!</definedName>
    <definedName name="BLPR2020040129204514652" localSheetId="10" hidden="1">#REF!</definedName>
    <definedName name="BLPR2020040129204514652" localSheetId="13" hidden="1">#REF!</definedName>
    <definedName name="BLPR2020040129204514652" hidden="1">#REF!</definedName>
    <definedName name="BLPR2020040129204514652_1_5" localSheetId="6" hidden="1">#REF!</definedName>
    <definedName name="BLPR2020040129204514652_1_5" localSheetId="10" hidden="1">#REF!</definedName>
    <definedName name="BLPR2020040129204514652_1_5" localSheetId="13" hidden="1">#REF!</definedName>
    <definedName name="BLPR2020040129204514652_1_5" hidden="1">#REF!</definedName>
    <definedName name="BLPR2020040129204514652_2_5" localSheetId="6" hidden="1">#REF!</definedName>
    <definedName name="BLPR2020040129204514652_2_5" localSheetId="10" hidden="1">#REF!</definedName>
    <definedName name="BLPR2020040129204514652_2_5" localSheetId="13" hidden="1">#REF!</definedName>
    <definedName name="BLPR2020040129204514652_2_5" hidden="1">#REF!</definedName>
    <definedName name="BLPR2020040129204514652_3_5" localSheetId="6" hidden="1">#REF!</definedName>
    <definedName name="BLPR2020040129204514652_3_5" localSheetId="10" hidden="1">#REF!</definedName>
    <definedName name="BLPR2020040129204514652_3_5" localSheetId="13" hidden="1">#REF!</definedName>
    <definedName name="BLPR2020040129204514652_3_5" hidden="1">#REF!</definedName>
    <definedName name="BLPR2020040129204514652_4_5" localSheetId="6" hidden="1">#REF!</definedName>
    <definedName name="BLPR2020040129204514652_4_5" localSheetId="10" hidden="1">#REF!</definedName>
    <definedName name="BLPR2020040129204514652_4_5" localSheetId="13" hidden="1">#REF!</definedName>
    <definedName name="BLPR2020040129204514652_4_5" hidden="1">#REF!</definedName>
    <definedName name="BLPR2020040129204514652_5_5" localSheetId="6" hidden="1">#REF!</definedName>
    <definedName name="BLPR2020040129204514652_5_5" localSheetId="10" hidden="1">#REF!</definedName>
    <definedName name="BLPR2020040129204514652_5_5" localSheetId="13" hidden="1">#REF!</definedName>
    <definedName name="BLPR2020040129204514652_5_5" hidden="1">#REF!</definedName>
    <definedName name="BLPR2120040129204514652" localSheetId="6" hidden="1">#REF!</definedName>
    <definedName name="BLPR2120040129204514652" localSheetId="10" hidden="1">#REF!</definedName>
    <definedName name="BLPR2120040129204514652" localSheetId="13" hidden="1">#REF!</definedName>
    <definedName name="BLPR2120040129204514652" hidden="1">#REF!</definedName>
    <definedName name="BLPR2120040129204514652_1_5" localSheetId="6" hidden="1">#REF!</definedName>
    <definedName name="BLPR2120040129204514652_1_5" localSheetId="10" hidden="1">#REF!</definedName>
    <definedName name="BLPR2120040129204514652_1_5" localSheetId="13" hidden="1">#REF!</definedName>
    <definedName name="BLPR2120040129204514652_1_5" hidden="1">#REF!</definedName>
    <definedName name="BLPR2120040129204514652_2_5" localSheetId="6" hidden="1">#REF!</definedName>
    <definedName name="BLPR2120040129204514652_2_5" localSheetId="10" hidden="1">#REF!</definedName>
    <definedName name="BLPR2120040129204514652_2_5" localSheetId="13" hidden="1">#REF!</definedName>
    <definedName name="BLPR2120040129204514652_2_5" hidden="1">#REF!</definedName>
    <definedName name="BLPR2120040129204514652_3_5" localSheetId="6" hidden="1">#REF!</definedName>
    <definedName name="BLPR2120040129204514652_3_5" localSheetId="10" hidden="1">#REF!</definedName>
    <definedName name="BLPR2120040129204514652_3_5" localSheetId="13" hidden="1">#REF!</definedName>
    <definedName name="BLPR2120040129204514652_3_5" hidden="1">#REF!</definedName>
    <definedName name="BLPR2120040129204514652_4_5" localSheetId="6" hidden="1">#REF!</definedName>
    <definedName name="BLPR2120040129204514652_4_5" localSheetId="10" hidden="1">#REF!</definedName>
    <definedName name="BLPR2120040129204514652_4_5" localSheetId="13" hidden="1">#REF!</definedName>
    <definedName name="BLPR2120040129204514652_4_5" hidden="1">#REF!</definedName>
    <definedName name="BLPR2120040129204514652_5_5" localSheetId="6" hidden="1">#REF!</definedName>
    <definedName name="BLPR2120040129204514652_5_5" localSheetId="10" hidden="1">#REF!</definedName>
    <definedName name="BLPR2120040129204514652_5_5" localSheetId="13" hidden="1">#REF!</definedName>
    <definedName name="BLPR2120040129204514652_5_5" hidden="1">#REF!</definedName>
    <definedName name="BLPR220040129203645421" localSheetId="6" hidden="1">#REF!</definedName>
    <definedName name="BLPR220040129203645421" localSheetId="10" hidden="1">#REF!</definedName>
    <definedName name="BLPR220040129203645421" localSheetId="13" hidden="1">#REF!</definedName>
    <definedName name="BLPR220040129203645421" hidden="1">#REF!</definedName>
    <definedName name="BLPR220040129203645421_1_4" localSheetId="6" hidden="1">#REF!</definedName>
    <definedName name="BLPR220040129203645421_1_4" localSheetId="10" hidden="1">#REF!</definedName>
    <definedName name="BLPR220040129203645421_1_4" localSheetId="13" hidden="1">#REF!</definedName>
    <definedName name="BLPR220040129203645421_1_4" hidden="1">#REF!</definedName>
    <definedName name="BLPR220040129203645421_2_4" localSheetId="6" hidden="1">#REF!</definedName>
    <definedName name="BLPR220040129203645421_2_4" localSheetId="10" hidden="1">#REF!</definedName>
    <definedName name="BLPR220040129203645421_2_4" localSheetId="13" hidden="1">#REF!</definedName>
    <definedName name="BLPR220040129203645421_2_4" hidden="1">#REF!</definedName>
    <definedName name="BLPR220040129203645421_3_4" localSheetId="6" hidden="1">#REF!</definedName>
    <definedName name="BLPR220040129203645421_3_4" localSheetId="10" hidden="1">#REF!</definedName>
    <definedName name="BLPR220040129203645421_3_4" localSheetId="13" hidden="1">#REF!</definedName>
    <definedName name="BLPR220040129203645421_3_4" hidden="1">#REF!</definedName>
    <definedName name="BLPR220040129203645421_4_4" localSheetId="6" hidden="1">#REF!</definedName>
    <definedName name="BLPR220040129203645421_4_4" localSheetId="10" hidden="1">#REF!</definedName>
    <definedName name="BLPR220040129203645421_4_4" localSheetId="13" hidden="1">#REF!</definedName>
    <definedName name="BLPR220040129203645421_4_4" hidden="1">#REF!</definedName>
    <definedName name="BLPR2220040129204514652" localSheetId="6" hidden="1">#REF!</definedName>
    <definedName name="BLPR2220040129204514652" localSheetId="10" hidden="1">#REF!</definedName>
    <definedName name="BLPR2220040129204514652" localSheetId="13" hidden="1">#REF!</definedName>
    <definedName name="BLPR2220040129204514652" hidden="1">#REF!</definedName>
    <definedName name="BLPR2220040129204514652_1_5" localSheetId="6" hidden="1">#REF!</definedName>
    <definedName name="BLPR2220040129204514652_1_5" localSheetId="10" hidden="1">#REF!</definedName>
    <definedName name="BLPR2220040129204514652_1_5" localSheetId="13" hidden="1">#REF!</definedName>
    <definedName name="BLPR2220040129204514652_1_5" hidden="1">#REF!</definedName>
    <definedName name="BLPR2220040129204514652_2_5" localSheetId="6" hidden="1">#REF!</definedName>
    <definedName name="BLPR2220040129204514652_2_5" localSheetId="10" hidden="1">#REF!</definedName>
    <definedName name="BLPR2220040129204514652_2_5" localSheetId="13" hidden="1">#REF!</definedName>
    <definedName name="BLPR2220040129204514652_2_5" hidden="1">#REF!</definedName>
    <definedName name="BLPR2220040129204514652_3_5" localSheetId="6" hidden="1">#REF!</definedName>
    <definedName name="BLPR2220040129204514652_3_5" localSheetId="10" hidden="1">#REF!</definedName>
    <definedName name="BLPR2220040129204514652_3_5" localSheetId="13" hidden="1">#REF!</definedName>
    <definedName name="BLPR2220040129204514652_3_5" hidden="1">#REF!</definedName>
    <definedName name="BLPR2220040129204514652_4_5" localSheetId="6" hidden="1">#REF!</definedName>
    <definedName name="BLPR2220040129204514652_4_5" localSheetId="10" hidden="1">#REF!</definedName>
    <definedName name="BLPR2220040129204514652_4_5" localSheetId="13" hidden="1">#REF!</definedName>
    <definedName name="BLPR2220040129204514652_4_5" hidden="1">#REF!</definedName>
    <definedName name="BLPR2220040129204514652_5_5" localSheetId="6" hidden="1">#REF!</definedName>
    <definedName name="BLPR2220040129204514652_5_5" localSheetId="10" hidden="1">#REF!</definedName>
    <definedName name="BLPR2220040129204514652_5_5" localSheetId="13" hidden="1">#REF!</definedName>
    <definedName name="BLPR2220040129204514652_5_5" hidden="1">#REF!</definedName>
    <definedName name="BLPR2320040129204514662" localSheetId="6" hidden="1">#REF!</definedName>
    <definedName name="BLPR2320040129204514662" localSheetId="10" hidden="1">#REF!</definedName>
    <definedName name="BLPR2320040129204514662" localSheetId="13" hidden="1">#REF!</definedName>
    <definedName name="BLPR2320040129204514662" hidden="1">#REF!</definedName>
    <definedName name="BLPR2320040129204514662_1_5" localSheetId="6" hidden="1">#REF!</definedName>
    <definedName name="BLPR2320040129204514662_1_5" localSheetId="10" hidden="1">#REF!</definedName>
    <definedName name="BLPR2320040129204514662_1_5" localSheetId="13" hidden="1">#REF!</definedName>
    <definedName name="BLPR2320040129204514662_1_5" hidden="1">#REF!</definedName>
    <definedName name="BLPR2320040129204514662_2_5" localSheetId="6" hidden="1">#REF!</definedName>
    <definedName name="BLPR2320040129204514662_2_5" localSheetId="10" hidden="1">#REF!</definedName>
    <definedName name="BLPR2320040129204514662_2_5" localSheetId="13" hidden="1">#REF!</definedName>
    <definedName name="BLPR2320040129204514662_2_5" hidden="1">#REF!</definedName>
    <definedName name="BLPR2320040129204514662_3_5" localSheetId="6" hidden="1">#REF!</definedName>
    <definedName name="BLPR2320040129204514662_3_5" localSheetId="10" hidden="1">#REF!</definedName>
    <definedName name="BLPR2320040129204514662_3_5" localSheetId="13" hidden="1">#REF!</definedName>
    <definedName name="BLPR2320040129204514662_3_5" hidden="1">#REF!</definedName>
    <definedName name="BLPR2320040129204514662_4_5" localSheetId="6" hidden="1">#REF!</definedName>
    <definedName name="BLPR2320040129204514662_4_5" localSheetId="10" hidden="1">#REF!</definedName>
    <definedName name="BLPR2320040129204514662_4_5" localSheetId="13" hidden="1">#REF!</definedName>
    <definedName name="BLPR2320040129204514662_4_5" hidden="1">#REF!</definedName>
    <definedName name="BLPR2320040129204514662_5_5" localSheetId="6" hidden="1">#REF!</definedName>
    <definedName name="BLPR2320040129204514662_5_5" localSheetId="10" hidden="1">#REF!</definedName>
    <definedName name="BLPR2320040129204514662_5_5" localSheetId="13" hidden="1">#REF!</definedName>
    <definedName name="BLPR2320040129204514662_5_5" hidden="1">#REF!</definedName>
    <definedName name="BLPR2420040129204514662" localSheetId="6" hidden="1">#REF!</definedName>
    <definedName name="BLPR2420040129204514662" localSheetId="10" hidden="1">#REF!</definedName>
    <definedName name="BLPR2420040129204514662" localSheetId="13" hidden="1">#REF!</definedName>
    <definedName name="BLPR2420040129204514662" hidden="1">#REF!</definedName>
    <definedName name="BLPR2420040129204514662_1_5" localSheetId="6" hidden="1">#REF!</definedName>
    <definedName name="BLPR2420040129204514662_1_5" localSheetId="10" hidden="1">#REF!</definedName>
    <definedName name="BLPR2420040129204514662_1_5" localSheetId="13" hidden="1">#REF!</definedName>
    <definedName name="BLPR2420040129204514662_1_5" hidden="1">#REF!</definedName>
    <definedName name="BLPR2420040129204514662_2_5" localSheetId="6" hidden="1">#REF!</definedName>
    <definedName name="BLPR2420040129204514662_2_5" localSheetId="10" hidden="1">#REF!</definedName>
    <definedName name="BLPR2420040129204514662_2_5" localSheetId="13" hidden="1">#REF!</definedName>
    <definedName name="BLPR2420040129204514662_2_5" hidden="1">#REF!</definedName>
    <definedName name="BLPR2420040129204514662_3_5" localSheetId="6" hidden="1">#REF!</definedName>
    <definedName name="BLPR2420040129204514662_3_5" localSheetId="10" hidden="1">#REF!</definedName>
    <definedName name="BLPR2420040129204514662_3_5" localSheetId="13" hidden="1">#REF!</definedName>
    <definedName name="BLPR2420040129204514662_3_5" hidden="1">#REF!</definedName>
    <definedName name="BLPR2420040129204514662_4_5" localSheetId="6" hidden="1">#REF!</definedName>
    <definedName name="BLPR2420040129204514662_4_5" localSheetId="10" hidden="1">#REF!</definedName>
    <definedName name="BLPR2420040129204514662_4_5" localSheetId="13" hidden="1">#REF!</definedName>
    <definedName name="BLPR2420040129204514662_4_5" hidden="1">#REF!</definedName>
    <definedName name="BLPR2420040129204514662_5_5" localSheetId="6" hidden="1">#REF!</definedName>
    <definedName name="BLPR2420040129204514662_5_5" localSheetId="10" hidden="1">#REF!</definedName>
    <definedName name="BLPR2420040129204514662_5_5" localSheetId="13" hidden="1">#REF!</definedName>
    <definedName name="BLPR2420040129204514662_5_5" hidden="1">#REF!</definedName>
    <definedName name="BLPR2520040129204514662" localSheetId="6" hidden="1">#REF!</definedName>
    <definedName name="BLPR2520040129204514662" localSheetId="10" hidden="1">#REF!</definedName>
    <definedName name="BLPR2520040129204514662" localSheetId="13" hidden="1">#REF!</definedName>
    <definedName name="BLPR2520040129204514662" hidden="1">#REF!</definedName>
    <definedName name="BLPR2520040129204514662_1_5" localSheetId="6" hidden="1">#REF!</definedName>
    <definedName name="BLPR2520040129204514662_1_5" localSheetId="10" hidden="1">#REF!</definedName>
    <definedName name="BLPR2520040129204514662_1_5" localSheetId="13" hidden="1">#REF!</definedName>
    <definedName name="BLPR2520040129204514662_1_5" hidden="1">#REF!</definedName>
    <definedName name="BLPR2520040129204514662_2_5" localSheetId="6" hidden="1">#REF!</definedName>
    <definedName name="BLPR2520040129204514662_2_5" localSheetId="10" hidden="1">#REF!</definedName>
    <definedName name="BLPR2520040129204514662_2_5" localSheetId="13" hidden="1">#REF!</definedName>
    <definedName name="BLPR2520040129204514662_2_5" hidden="1">#REF!</definedName>
    <definedName name="BLPR2520040129204514662_3_5" localSheetId="6" hidden="1">#REF!</definedName>
    <definedName name="BLPR2520040129204514662_3_5" localSheetId="10" hidden="1">#REF!</definedName>
    <definedName name="BLPR2520040129204514662_3_5" localSheetId="13" hidden="1">#REF!</definedName>
    <definedName name="BLPR2520040129204514662_3_5" hidden="1">#REF!</definedName>
    <definedName name="BLPR2520040129204514662_4_5" localSheetId="6" hidden="1">#REF!</definedName>
    <definedName name="BLPR2520040129204514662_4_5" localSheetId="10" hidden="1">#REF!</definedName>
    <definedName name="BLPR2520040129204514662_4_5" localSheetId="13" hidden="1">#REF!</definedName>
    <definedName name="BLPR2520040129204514662_4_5" hidden="1">#REF!</definedName>
    <definedName name="BLPR2520040129204514662_5_5" localSheetId="6" hidden="1">#REF!</definedName>
    <definedName name="BLPR2520040129204514662_5_5" localSheetId="10" hidden="1">#REF!</definedName>
    <definedName name="BLPR2520040129204514662_5_5" localSheetId="13" hidden="1">#REF!</definedName>
    <definedName name="BLPR2520040129204514662_5_5" hidden="1">#REF!</definedName>
    <definedName name="BLPR2620040129204514662" localSheetId="6" hidden="1">#REF!</definedName>
    <definedName name="BLPR2620040129204514662" localSheetId="10" hidden="1">#REF!</definedName>
    <definedName name="BLPR2620040129204514662" localSheetId="13" hidden="1">#REF!</definedName>
    <definedName name="BLPR2620040129204514662" hidden="1">#REF!</definedName>
    <definedName name="BLPR2620040129204514662_1_5" localSheetId="6" hidden="1">#REF!</definedName>
    <definedName name="BLPR2620040129204514662_1_5" localSheetId="10" hidden="1">#REF!</definedName>
    <definedName name="BLPR2620040129204514662_1_5" localSheetId="13" hidden="1">#REF!</definedName>
    <definedName name="BLPR2620040129204514662_1_5" hidden="1">#REF!</definedName>
    <definedName name="BLPR2620040129204514662_2_5" localSheetId="6" hidden="1">#REF!</definedName>
    <definedName name="BLPR2620040129204514662_2_5" localSheetId="10" hidden="1">#REF!</definedName>
    <definedName name="BLPR2620040129204514662_2_5" localSheetId="13" hidden="1">#REF!</definedName>
    <definedName name="BLPR2620040129204514662_2_5" hidden="1">#REF!</definedName>
    <definedName name="BLPR2620040129204514662_3_5" localSheetId="6" hidden="1">#REF!</definedName>
    <definedName name="BLPR2620040129204514662_3_5" localSheetId="10" hidden="1">#REF!</definedName>
    <definedName name="BLPR2620040129204514662_3_5" localSheetId="13" hidden="1">#REF!</definedName>
    <definedName name="BLPR2620040129204514662_3_5" hidden="1">#REF!</definedName>
    <definedName name="BLPR2620040129204514662_4_5" localSheetId="6" hidden="1">#REF!</definedName>
    <definedName name="BLPR2620040129204514662_4_5" localSheetId="10" hidden="1">#REF!</definedName>
    <definedName name="BLPR2620040129204514662_4_5" localSheetId="13" hidden="1">#REF!</definedName>
    <definedName name="BLPR2620040129204514662_4_5" hidden="1">#REF!</definedName>
    <definedName name="BLPR2620040129204514662_5_5" localSheetId="6" hidden="1">#REF!</definedName>
    <definedName name="BLPR2620040129204514662_5_5" localSheetId="10" hidden="1">#REF!</definedName>
    <definedName name="BLPR2620040129204514662_5_5" localSheetId="13" hidden="1">#REF!</definedName>
    <definedName name="BLPR2620040129204514662_5_5" hidden="1">#REF!</definedName>
    <definedName name="BLPR2720040129204514662" localSheetId="6" hidden="1">#REF!</definedName>
    <definedName name="BLPR2720040129204514662" localSheetId="10" hidden="1">#REF!</definedName>
    <definedName name="BLPR2720040129204514662" localSheetId="13" hidden="1">#REF!</definedName>
    <definedName name="BLPR2720040129204514662" hidden="1">#REF!</definedName>
    <definedName name="BLPR2720040129204514662_1_5" localSheetId="6" hidden="1">#REF!</definedName>
    <definedName name="BLPR2720040129204514662_1_5" localSheetId="10" hidden="1">#REF!</definedName>
    <definedName name="BLPR2720040129204514662_1_5" localSheetId="13" hidden="1">#REF!</definedName>
    <definedName name="BLPR2720040129204514662_1_5" hidden="1">#REF!</definedName>
    <definedName name="BLPR2720040129204514662_2_5" localSheetId="6" hidden="1">#REF!</definedName>
    <definedName name="BLPR2720040129204514662_2_5" localSheetId="10" hidden="1">#REF!</definedName>
    <definedName name="BLPR2720040129204514662_2_5" localSheetId="13" hidden="1">#REF!</definedName>
    <definedName name="BLPR2720040129204514662_2_5" hidden="1">#REF!</definedName>
    <definedName name="BLPR2720040129204514662_3_5" localSheetId="6" hidden="1">#REF!</definedName>
    <definedName name="BLPR2720040129204514662_3_5" localSheetId="10" hidden="1">#REF!</definedName>
    <definedName name="BLPR2720040129204514662_3_5" localSheetId="13" hidden="1">#REF!</definedName>
    <definedName name="BLPR2720040129204514662_3_5" hidden="1">#REF!</definedName>
    <definedName name="BLPR2720040129204514662_4_5" localSheetId="6" hidden="1">#REF!</definedName>
    <definedName name="BLPR2720040129204514662_4_5" localSheetId="10" hidden="1">#REF!</definedName>
    <definedName name="BLPR2720040129204514662_4_5" localSheetId="13" hidden="1">#REF!</definedName>
    <definedName name="BLPR2720040129204514662_4_5" hidden="1">#REF!</definedName>
    <definedName name="BLPR2720040129204514662_5_5" localSheetId="6" hidden="1">#REF!</definedName>
    <definedName name="BLPR2720040129204514662_5_5" localSheetId="10" hidden="1">#REF!</definedName>
    <definedName name="BLPR2720040129204514662_5_5" localSheetId="13" hidden="1">#REF!</definedName>
    <definedName name="BLPR2720040129204514662_5_5" hidden="1">#REF!</definedName>
    <definedName name="BLPR2820040129204514662" localSheetId="6" hidden="1">#REF!</definedName>
    <definedName name="BLPR2820040129204514662" localSheetId="10" hidden="1">#REF!</definedName>
    <definedName name="BLPR2820040129204514662" localSheetId="13" hidden="1">#REF!</definedName>
    <definedName name="BLPR2820040129204514662" hidden="1">#REF!</definedName>
    <definedName name="BLPR2820040129204514662_1_5" localSheetId="6" hidden="1">#REF!</definedName>
    <definedName name="BLPR2820040129204514662_1_5" localSheetId="10" hidden="1">#REF!</definedName>
    <definedName name="BLPR2820040129204514662_1_5" localSheetId="13" hidden="1">#REF!</definedName>
    <definedName name="BLPR2820040129204514662_1_5" hidden="1">#REF!</definedName>
    <definedName name="BLPR2820040129204514662_2_5" localSheetId="6" hidden="1">#REF!</definedName>
    <definedName name="BLPR2820040129204514662_2_5" localSheetId="10" hidden="1">#REF!</definedName>
    <definedName name="BLPR2820040129204514662_2_5" localSheetId="13" hidden="1">#REF!</definedName>
    <definedName name="BLPR2820040129204514662_2_5" hidden="1">#REF!</definedName>
    <definedName name="BLPR2820040129204514662_3_5" localSheetId="6" hidden="1">#REF!</definedName>
    <definedName name="BLPR2820040129204514662_3_5" localSheetId="10" hidden="1">#REF!</definedName>
    <definedName name="BLPR2820040129204514662_3_5" localSheetId="13" hidden="1">#REF!</definedName>
    <definedName name="BLPR2820040129204514662_3_5" hidden="1">#REF!</definedName>
    <definedName name="BLPR2820040129204514662_4_5" localSheetId="6" hidden="1">#REF!</definedName>
    <definedName name="BLPR2820040129204514662_4_5" localSheetId="10" hidden="1">#REF!</definedName>
    <definedName name="BLPR2820040129204514662_4_5" localSheetId="13" hidden="1">#REF!</definedName>
    <definedName name="BLPR2820040129204514662_4_5" hidden="1">#REF!</definedName>
    <definedName name="BLPR2820040129204514662_5_5" localSheetId="6" hidden="1">#REF!</definedName>
    <definedName name="BLPR2820040129204514662_5_5" localSheetId="10" hidden="1">#REF!</definedName>
    <definedName name="BLPR2820040129204514662_5_5" localSheetId="13" hidden="1">#REF!</definedName>
    <definedName name="BLPR2820040129204514662_5_5" hidden="1">#REF!</definedName>
    <definedName name="BLPR2920040129204514662" localSheetId="6" hidden="1">#REF!</definedName>
    <definedName name="BLPR2920040129204514662" localSheetId="10" hidden="1">#REF!</definedName>
    <definedName name="BLPR2920040129204514662" localSheetId="13" hidden="1">#REF!</definedName>
    <definedName name="BLPR2920040129204514662" hidden="1">#REF!</definedName>
    <definedName name="BLPR2920040129204514662_1_5" localSheetId="6" hidden="1">#REF!</definedName>
    <definedName name="BLPR2920040129204514662_1_5" localSheetId="10" hidden="1">#REF!</definedName>
    <definedName name="BLPR2920040129204514662_1_5" localSheetId="13" hidden="1">#REF!</definedName>
    <definedName name="BLPR2920040129204514662_1_5" hidden="1">#REF!</definedName>
    <definedName name="BLPR2920040129204514662_2_5" localSheetId="6" hidden="1">#REF!</definedName>
    <definedName name="BLPR2920040129204514662_2_5" localSheetId="10" hidden="1">#REF!</definedName>
    <definedName name="BLPR2920040129204514662_2_5" localSheetId="13" hidden="1">#REF!</definedName>
    <definedName name="BLPR2920040129204514662_2_5" hidden="1">#REF!</definedName>
    <definedName name="BLPR2920040129204514662_3_5" localSheetId="6" hidden="1">#REF!</definedName>
    <definedName name="BLPR2920040129204514662_3_5" localSheetId="10" hidden="1">#REF!</definedName>
    <definedName name="BLPR2920040129204514662_3_5" localSheetId="13" hidden="1">#REF!</definedName>
    <definedName name="BLPR2920040129204514662_3_5" hidden="1">#REF!</definedName>
    <definedName name="BLPR2920040129204514662_4_5" localSheetId="6" hidden="1">#REF!</definedName>
    <definedName name="BLPR2920040129204514662_4_5" localSheetId="10" hidden="1">#REF!</definedName>
    <definedName name="BLPR2920040129204514662_4_5" localSheetId="13" hidden="1">#REF!</definedName>
    <definedName name="BLPR2920040129204514662_4_5" hidden="1">#REF!</definedName>
    <definedName name="BLPR2920040129204514662_5_5" localSheetId="6" hidden="1">#REF!</definedName>
    <definedName name="BLPR2920040129204514662_5_5" localSheetId="10" hidden="1">#REF!</definedName>
    <definedName name="BLPR2920040129204514662_5_5" localSheetId="13" hidden="1">#REF!</definedName>
    <definedName name="BLPR2920040129204514662_5_5" hidden="1">#REF!</definedName>
    <definedName name="BLPR3020040129204514672" localSheetId="6" hidden="1">#REF!</definedName>
    <definedName name="BLPR3020040129204514672" localSheetId="10" hidden="1">#REF!</definedName>
    <definedName name="BLPR3020040129204514672" localSheetId="13" hidden="1">#REF!</definedName>
    <definedName name="BLPR3020040129204514672" hidden="1">#REF!</definedName>
    <definedName name="BLPR3020040129204514672_1_5" localSheetId="6" hidden="1">#REF!</definedName>
    <definedName name="BLPR3020040129204514672_1_5" localSheetId="10" hidden="1">#REF!</definedName>
    <definedName name="BLPR3020040129204514672_1_5" localSheetId="13" hidden="1">#REF!</definedName>
    <definedName name="BLPR3020040129204514672_1_5" hidden="1">#REF!</definedName>
    <definedName name="BLPR3020040129204514672_2_5" localSheetId="6" hidden="1">#REF!</definedName>
    <definedName name="BLPR3020040129204514672_2_5" localSheetId="10" hidden="1">#REF!</definedName>
    <definedName name="BLPR3020040129204514672_2_5" localSheetId="13" hidden="1">#REF!</definedName>
    <definedName name="BLPR3020040129204514672_2_5" hidden="1">#REF!</definedName>
    <definedName name="BLPR3020040129204514672_3_5" localSheetId="6" hidden="1">#REF!</definedName>
    <definedName name="BLPR3020040129204514672_3_5" localSheetId="10" hidden="1">#REF!</definedName>
    <definedName name="BLPR3020040129204514672_3_5" localSheetId="13" hidden="1">#REF!</definedName>
    <definedName name="BLPR3020040129204514672_3_5" hidden="1">#REF!</definedName>
    <definedName name="BLPR3020040129204514672_4_5" localSheetId="6" hidden="1">#REF!</definedName>
    <definedName name="BLPR3020040129204514672_4_5" localSheetId="10" hidden="1">#REF!</definedName>
    <definedName name="BLPR3020040129204514672_4_5" localSheetId="13" hidden="1">#REF!</definedName>
    <definedName name="BLPR3020040129204514672_4_5" hidden="1">#REF!</definedName>
    <definedName name="BLPR3020040129204514672_5_5" localSheetId="6" hidden="1">#REF!</definedName>
    <definedName name="BLPR3020040129204514672_5_5" localSheetId="10" hidden="1">#REF!</definedName>
    <definedName name="BLPR3020040129204514672_5_5" localSheetId="13" hidden="1">#REF!</definedName>
    <definedName name="BLPR3020040129204514672_5_5" hidden="1">#REF!</definedName>
    <definedName name="BLPR3120040129204514692" localSheetId="6" hidden="1">#REF!</definedName>
    <definedName name="BLPR3120040129204514692" localSheetId="10" hidden="1">#REF!</definedName>
    <definedName name="BLPR3120040129204514692" localSheetId="13" hidden="1">#REF!</definedName>
    <definedName name="BLPR3120040129204514692" hidden="1">#REF!</definedName>
    <definedName name="BLPR3120040129204514692_1_1" localSheetId="6" hidden="1">#REF!</definedName>
    <definedName name="BLPR3120040129204514692_1_1" localSheetId="10" hidden="1">#REF!</definedName>
    <definedName name="BLPR3120040129204514692_1_1" localSheetId="13" hidden="1">#REF!</definedName>
    <definedName name="BLPR3120040129204514692_1_1" hidden="1">#REF!</definedName>
    <definedName name="BLPR320040129203645431" localSheetId="6" hidden="1">#REF!</definedName>
    <definedName name="BLPR320040129203645431" localSheetId="10" hidden="1">#REF!</definedName>
    <definedName name="BLPR320040129203645431" localSheetId="13" hidden="1">#REF!</definedName>
    <definedName name="BLPR320040129203645431" hidden="1">#REF!</definedName>
    <definedName name="BLPR320040129203645431_1_4" localSheetId="6" hidden="1">#REF!</definedName>
    <definedName name="BLPR320040129203645431_1_4" localSheetId="10" hidden="1">#REF!</definedName>
    <definedName name="BLPR320040129203645431_1_4" localSheetId="13" hidden="1">#REF!</definedName>
    <definedName name="BLPR320040129203645431_1_4" hidden="1">#REF!</definedName>
    <definedName name="BLPR320040129203645431_2_4" localSheetId="6" hidden="1">#REF!</definedName>
    <definedName name="BLPR320040129203645431_2_4" localSheetId="10" hidden="1">#REF!</definedName>
    <definedName name="BLPR320040129203645431_2_4" localSheetId="13" hidden="1">#REF!</definedName>
    <definedName name="BLPR320040129203645431_2_4" hidden="1">#REF!</definedName>
    <definedName name="BLPR320040129203645431_3_4" localSheetId="6" hidden="1">#REF!</definedName>
    <definedName name="BLPR320040129203645431_3_4" localSheetId="10" hidden="1">#REF!</definedName>
    <definedName name="BLPR320040129203645431_3_4" localSheetId="13" hidden="1">#REF!</definedName>
    <definedName name="BLPR320040129203645431_3_4" hidden="1">#REF!</definedName>
    <definedName name="BLPR320040129203645431_4_4" localSheetId="6" hidden="1">#REF!</definedName>
    <definedName name="BLPR320040129203645431_4_4" localSheetId="10" hidden="1">#REF!</definedName>
    <definedName name="BLPR320040129203645431_4_4" localSheetId="13" hidden="1">#REF!</definedName>
    <definedName name="BLPR320040129203645431_4_4" hidden="1">#REF!</definedName>
    <definedName name="BLPR3220040129204514692" localSheetId="6" hidden="1">#REF!</definedName>
    <definedName name="BLPR3220040129204514692" localSheetId="10" hidden="1">#REF!</definedName>
    <definedName name="BLPR3220040129204514692" localSheetId="13" hidden="1">#REF!</definedName>
    <definedName name="BLPR3220040129204514692" hidden="1">#REF!</definedName>
    <definedName name="BLPR3220040129204514692_1_1" localSheetId="6" hidden="1">#REF!</definedName>
    <definedName name="BLPR3220040129204514692_1_1" localSheetId="10" hidden="1">#REF!</definedName>
    <definedName name="BLPR3220040129204514692_1_1" localSheetId="13" hidden="1">#REF!</definedName>
    <definedName name="BLPR3220040129204514692_1_1" hidden="1">#REF!</definedName>
    <definedName name="BLPR3320040129204514702" localSheetId="6" hidden="1">#REF!</definedName>
    <definedName name="BLPR3320040129204514702" localSheetId="10" hidden="1">#REF!</definedName>
    <definedName name="BLPR3320040129204514702" localSheetId="13" hidden="1">#REF!</definedName>
    <definedName name="BLPR3320040129204514702" hidden="1">#REF!</definedName>
    <definedName name="BLPR3320040129204514702_1_1" localSheetId="6" hidden="1">#REF!</definedName>
    <definedName name="BLPR3320040129204514702_1_1" localSheetId="10" hidden="1">#REF!</definedName>
    <definedName name="BLPR3320040129204514702_1_1" localSheetId="13" hidden="1">#REF!</definedName>
    <definedName name="BLPR3320040129204514702_1_1" hidden="1">#REF!</definedName>
    <definedName name="BLPR3420040129204514702" localSheetId="6" hidden="1">#REF!</definedName>
    <definedName name="BLPR3420040129204514702" localSheetId="10" hidden="1">#REF!</definedName>
    <definedName name="BLPR3420040129204514702" localSheetId="13" hidden="1">#REF!</definedName>
    <definedName name="BLPR3420040129204514702" hidden="1">#REF!</definedName>
    <definedName name="BLPR3420040129204514702_1_1" localSheetId="6" hidden="1">#REF!</definedName>
    <definedName name="BLPR3420040129204514702_1_1" localSheetId="10" hidden="1">#REF!</definedName>
    <definedName name="BLPR3420040129204514702_1_1" localSheetId="13" hidden="1">#REF!</definedName>
    <definedName name="BLPR3420040129204514702_1_1" hidden="1">#REF!</definedName>
    <definedName name="BLPR3520040129204514702" localSheetId="6" hidden="1">#REF!</definedName>
    <definedName name="BLPR3520040129204514702" localSheetId="10" hidden="1">#REF!</definedName>
    <definedName name="BLPR3520040129204514702" localSheetId="13" hidden="1">#REF!</definedName>
    <definedName name="BLPR3520040129204514702" hidden="1">#REF!</definedName>
    <definedName name="BLPR3520040129204514702_1_1" localSheetId="6" hidden="1">#REF!</definedName>
    <definedName name="BLPR3520040129204514702_1_1" localSheetId="10" hidden="1">#REF!</definedName>
    <definedName name="BLPR3520040129204514702_1_1" localSheetId="13" hidden="1">#REF!</definedName>
    <definedName name="BLPR3520040129204514702_1_1" hidden="1">#REF!</definedName>
    <definedName name="BLPR420040129203645431" localSheetId="6" hidden="1">#REF!</definedName>
    <definedName name="BLPR420040129203645431" localSheetId="10" hidden="1">#REF!</definedName>
    <definedName name="BLPR420040129203645431" localSheetId="13" hidden="1">#REF!</definedName>
    <definedName name="BLPR420040129203645431" hidden="1">#REF!</definedName>
    <definedName name="BLPR420040129203645431_1_4" localSheetId="6" hidden="1">#REF!</definedName>
    <definedName name="BLPR420040129203645431_1_4" localSheetId="10" hidden="1">#REF!</definedName>
    <definedName name="BLPR420040129203645431_1_4" localSheetId="13" hidden="1">#REF!</definedName>
    <definedName name="BLPR420040129203645431_1_4" hidden="1">#REF!</definedName>
    <definedName name="BLPR420040129203645431_2_4" localSheetId="6" hidden="1">#REF!</definedName>
    <definedName name="BLPR420040129203645431_2_4" localSheetId="10" hidden="1">#REF!</definedName>
    <definedName name="BLPR420040129203645431_2_4" localSheetId="13" hidden="1">#REF!</definedName>
    <definedName name="BLPR420040129203645431_2_4" hidden="1">#REF!</definedName>
    <definedName name="BLPR420040129203645431_3_4" localSheetId="6" hidden="1">#REF!</definedName>
    <definedName name="BLPR420040129203645431_3_4" localSheetId="10" hidden="1">#REF!</definedName>
    <definedName name="BLPR420040129203645431_3_4" localSheetId="13" hidden="1">#REF!</definedName>
    <definedName name="BLPR420040129203645431_3_4" hidden="1">#REF!</definedName>
    <definedName name="BLPR420040129203645431_4_4" localSheetId="6" hidden="1">#REF!</definedName>
    <definedName name="BLPR420040129203645431_4_4" localSheetId="10" hidden="1">#REF!</definedName>
    <definedName name="BLPR420040129203645431_4_4" localSheetId="13" hidden="1">#REF!</definedName>
    <definedName name="BLPR420040129203645431_4_4" hidden="1">#REF!</definedName>
    <definedName name="BLPR520040129203645441" localSheetId="6" hidden="1">#REF!</definedName>
    <definedName name="BLPR520040129203645441" localSheetId="10" hidden="1">#REF!</definedName>
    <definedName name="BLPR520040129203645441" localSheetId="13" hidden="1">#REF!</definedName>
    <definedName name="BLPR520040129203645441" hidden="1">#REF!</definedName>
    <definedName name="BLPR520040129203645441_1_4" localSheetId="6" hidden="1">#REF!</definedName>
    <definedName name="BLPR520040129203645441_1_4" localSheetId="10" hidden="1">#REF!</definedName>
    <definedName name="BLPR520040129203645441_1_4" localSheetId="13" hidden="1">#REF!</definedName>
    <definedName name="BLPR520040129203645441_1_4" hidden="1">#REF!</definedName>
    <definedName name="BLPR520040129203645441_2_4" localSheetId="6" hidden="1">#REF!</definedName>
    <definedName name="BLPR520040129203645441_2_4" localSheetId="10" hidden="1">#REF!</definedName>
    <definedName name="BLPR520040129203645441_2_4" localSheetId="13" hidden="1">#REF!</definedName>
    <definedName name="BLPR520040129203645441_2_4" hidden="1">#REF!</definedName>
    <definedName name="BLPR520040129203645441_3_4" localSheetId="6" hidden="1">#REF!</definedName>
    <definedName name="BLPR520040129203645441_3_4" localSheetId="10" hidden="1">#REF!</definedName>
    <definedName name="BLPR520040129203645441_3_4" localSheetId="13" hidden="1">#REF!</definedName>
    <definedName name="BLPR520040129203645441_3_4" hidden="1">#REF!</definedName>
    <definedName name="BLPR520040129203645441_4_4" localSheetId="6" hidden="1">#REF!</definedName>
    <definedName name="BLPR520040129203645441_4_4" localSheetId="10" hidden="1">#REF!</definedName>
    <definedName name="BLPR520040129203645441_4_4" localSheetId="13" hidden="1">#REF!</definedName>
    <definedName name="BLPR520040129203645441_4_4" hidden="1">#REF!</definedName>
    <definedName name="BLPR620040129204149993" localSheetId="6" hidden="1">#REF!</definedName>
    <definedName name="BLPR620040129204149993" localSheetId="10" hidden="1">#REF!</definedName>
    <definedName name="BLPR620040129204149993" localSheetId="13" hidden="1">#REF!</definedName>
    <definedName name="BLPR620040129204149993" hidden="1">#REF!</definedName>
    <definedName name="BLPR620040129204149993_1_5" localSheetId="6" hidden="1">#REF!</definedName>
    <definedName name="BLPR620040129204149993_1_5" localSheetId="10" hidden="1">#REF!</definedName>
    <definedName name="BLPR620040129204149993_1_5" localSheetId="13" hidden="1">#REF!</definedName>
    <definedName name="BLPR620040129204149993_1_5" hidden="1">#REF!</definedName>
    <definedName name="BLPR620040129204149993_2_5" localSheetId="6" hidden="1">#REF!</definedName>
    <definedName name="BLPR620040129204149993_2_5" localSheetId="10" hidden="1">#REF!</definedName>
    <definedName name="BLPR620040129204149993_2_5" localSheetId="13" hidden="1">#REF!</definedName>
    <definedName name="BLPR620040129204149993_2_5" hidden="1">#REF!</definedName>
    <definedName name="BLPR620040129204149993_3_5" localSheetId="6" hidden="1">#REF!</definedName>
    <definedName name="BLPR620040129204149993_3_5" localSheetId="10" hidden="1">#REF!</definedName>
    <definedName name="BLPR620040129204149993_3_5" localSheetId="13" hidden="1">#REF!</definedName>
    <definedName name="BLPR620040129204149993_3_5" hidden="1">#REF!</definedName>
    <definedName name="BLPR620040129204149993_4_5" localSheetId="6" hidden="1">#REF!</definedName>
    <definedName name="BLPR620040129204149993_4_5" localSheetId="10" hidden="1">#REF!</definedName>
    <definedName name="BLPR620040129204149993_4_5" localSheetId="13" hidden="1">#REF!</definedName>
    <definedName name="BLPR620040129204149993_4_5" hidden="1">#REF!</definedName>
    <definedName name="BLPR620040129204149993_5_5" localSheetId="6" hidden="1">#REF!</definedName>
    <definedName name="BLPR620040129204149993_5_5" localSheetId="10" hidden="1">#REF!</definedName>
    <definedName name="BLPR620040129204149993_5_5" localSheetId="13" hidden="1">#REF!</definedName>
    <definedName name="BLPR620040129204149993_5_5" hidden="1">#REF!</definedName>
    <definedName name="BLPR720040129204514631" localSheetId="6" hidden="1">#REF!</definedName>
    <definedName name="BLPR720040129204514631" localSheetId="10" hidden="1">#REF!</definedName>
    <definedName name="BLPR720040129204514631" localSheetId="13" hidden="1">#REF!</definedName>
    <definedName name="BLPR720040129204514631" hidden="1">#REF!</definedName>
    <definedName name="BLPR720040129204514631_1_5" localSheetId="6" hidden="1">#REF!</definedName>
    <definedName name="BLPR720040129204514631_1_5" localSheetId="10" hidden="1">#REF!</definedName>
    <definedName name="BLPR720040129204514631_1_5" localSheetId="13" hidden="1">#REF!</definedName>
    <definedName name="BLPR720040129204514631_1_5" hidden="1">#REF!</definedName>
    <definedName name="BLPR720040129204514631_2_5" localSheetId="6" hidden="1">#REF!</definedName>
    <definedName name="BLPR720040129204514631_2_5" localSheetId="10" hidden="1">#REF!</definedName>
    <definedName name="BLPR720040129204514631_2_5" localSheetId="13" hidden="1">#REF!</definedName>
    <definedName name="BLPR720040129204514631_2_5" hidden="1">#REF!</definedName>
    <definedName name="BLPR720040129204514631_3_5" localSheetId="6" hidden="1">#REF!</definedName>
    <definedName name="BLPR720040129204514631_3_5" localSheetId="10" hidden="1">#REF!</definedName>
    <definedName name="BLPR720040129204514631_3_5" localSheetId="13" hidden="1">#REF!</definedName>
    <definedName name="BLPR720040129204514631_3_5" hidden="1">#REF!</definedName>
    <definedName name="BLPR720040129204514631_4_5" localSheetId="6" hidden="1">#REF!</definedName>
    <definedName name="BLPR720040129204514631_4_5" localSheetId="10" hidden="1">#REF!</definedName>
    <definedName name="BLPR720040129204514631_4_5" localSheetId="13" hidden="1">#REF!</definedName>
    <definedName name="BLPR720040129204514631_4_5" hidden="1">#REF!</definedName>
    <definedName name="BLPR720040129204514631_5_5" localSheetId="6" hidden="1">#REF!</definedName>
    <definedName name="BLPR720040129204514631_5_5" localSheetId="10" hidden="1">#REF!</definedName>
    <definedName name="BLPR720040129204514631_5_5" localSheetId="13" hidden="1">#REF!</definedName>
    <definedName name="BLPR720040129204514631_5_5" hidden="1">#REF!</definedName>
    <definedName name="BLPR820040129204514642" localSheetId="6" hidden="1">#REF!</definedName>
    <definedName name="BLPR820040129204514642" localSheetId="10" hidden="1">#REF!</definedName>
    <definedName name="BLPR820040129204514642" localSheetId="13" hidden="1">#REF!</definedName>
    <definedName name="BLPR820040129204514642" hidden="1">#REF!</definedName>
    <definedName name="BLPR820040129204514642_1_5" localSheetId="6" hidden="1">#REF!</definedName>
    <definedName name="BLPR820040129204514642_1_5" localSheetId="10" hidden="1">#REF!</definedName>
    <definedName name="BLPR820040129204514642_1_5" localSheetId="13" hidden="1">#REF!</definedName>
    <definedName name="BLPR820040129204514642_1_5" hidden="1">#REF!</definedName>
    <definedName name="BLPR820040129204514642_2_5" localSheetId="6" hidden="1">#REF!</definedName>
    <definedName name="BLPR820040129204514642_2_5" localSheetId="10" hidden="1">#REF!</definedName>
    <definedName name="BLPR820040129204514642_2_5" localSheetId="13" hidden="1">#REF!</definedName>
    <definedName name="BLPR820040129204514642_2_5" hidden="1">#REF!</definedName>
    <definedName name="BLPR820040129204514642_3_5" localSheetId="6" hidden="1">#REF!</definedName>
    <definedName name="BLPR820040129204514642_3_5" localSheetId="10" hidden="1">#REF!</definedName>
    <definedName name="BLPR820040129204514642_3_5" localSheetId="13" hidden="1">#REF!</definedName>
    <definedName name="BLPR820040129204514642_3_5" hidden="1">#REF!</definedName>
    <definedName name="BLPR820040129204514642_4_5" localSheetId="6" hidden="1">#REF!</definedName>
    <definedName name="BLPR820040129204514642_4_5" localSheetId="10" hidden="1">#REF!</definedName>
    <definedName name="BLPR820040129204514642_4_5" localSheetId="13" hidden="1">#REF!</definedName>
    <definedName name="BLPR820040129204514642_4_5" hidden="1">#REF!</definedName>
    <definedName name="BLPR820040129204514642_5_5" localSheetId="6" hidden="1">#REF!</definedName>
    <definedName name="BLPR820040129204514642_5_5" localSheetId="10" hidden="1">#REF!</definedName>
    <definedName name="BLPR820040129204514642_5_5" localSheetId="13" hidden="1">#REF!</definedName>
    <definedName name="BLPR820040129204514642_5_5" hidden="1">#REF!</definedName>
    <definedName name="BLPR920040129204514642" localSheetId="6" hidden="1">#REF!</definedName>
    <definedName name="BLPR920040129204514642" localSheetId="10" hidden="1">#REF!</definedName>
    <definedName name="BLPR920040129204514642" localSheetId="13" hidden="1">#REF!</definedName>
    <definedName name="BLPR920040129204514642" hidden="1">#REF!</definedName>
    <definedName name="BLPR920040129204514642_1_5" localSheetId="6" hidden="1">#REF!</definedName>
    <definedName name="BLPR920040129204514642_1_5" localSheetId="10" hidden="1">#REF!</definedName>
    <definedName name="BLPR920040129204514642_1_5" localSheetId="13" hidden="1">#REF!</definedName>
    <definedName name="BLPR920040129204514642_1_5" hidden="1">#REF!</definedName>
    <definedName name="BLPR920040129204514642_2_5" localSheetId="6" hidden="1">#REF!</definedName>
    <definedName name="BLPR920040129204514642_2_5" localSheetId="10" hidden="1">#REF!</definedName>
    <definedName name="BLPR920040129204514642_2_5" localSheetId="13" hidden="1">#REF!</definedName>
    <definedName name="BLPR920040129204514642_2_5" hidden="1">#REF!</definedName>
    <definedName name="BLPR920040129204514642_3_5" localSheetId="6" hidden="1">#REF!</definedName>
    <definedName name="BLPR920040129204514642_3_5" localSheetId="10" hidden="1">#REF!</definedName>
    <definedName name="BLPR920040129204514642_3_5" localSheetId="13" hidden="1">#REF!</definedName>
    <definedName name="BLPR920040129204514642_3_5" hidden="1">#REF!</definedName>
    <definedName name="BLPR920040129204514642_4_5" localSheetId="6" hidden="1">#REF!</definedName>
    <definedName name="BLPR920040129204514642_4_5" localSheetId="10" hidden="1">#REF!</definedName>
    <definedName name="BLPR920040129204514642_4_5" localSheetId="13" hidden="1">#REF!</definedName>
    <definedName name="BLPR920040129204514642_4_5" hidden="1">#REF!</definedName>
    <definedName name="BLPR920040129204514642_5_5" localSheetId="6" hidden="1">#REF!</definedName>
    <definedName name="BLPR920040129204514642_5_5" localSheetId="10" hidden="1">#REF!</definedName>
    <definedName name="BLPR920040129204514642_5_5" localSheetId="13" hidden="1">#REF!</definedName>
    <definedName name="BLPR920040129204514642_5_5" hidden="1">#REF!</definedName>
    <definedName name="BNE_MESSAGES_HIDDEN" localSheetId="5" hidden="1">#REF!</definedName>
    <definedName name="BNE_MESSAGES_HIDDEN" localSheetId="6" hidden="1">#REF!</definedName>
    <definedName name="BNE_MESSAGES_HIDDEN" localSheetId="9" hidden="1">#REF!</definedName>
    <definedName name="BNE_MESSAGES_HIDDEN" localSheetId="10" hidden="1">#REF!</definedName>
    <definedName name="BNE_MESSAGES_HIDDEN" localSheetId="12" hidden="1">#REF!</definedName>
    <definedName name="BNE_MESSAGES_HIDDEN" localSheetId="13" hidden="1">#REF!</definedName>
    <definedName name="BNE_MESSAGES_HIDDEN" hidden="1">#REF!</definedName>
    <definedName name="Buttress" localSheetId="6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Buttress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canerun" localSheetId="6" hidden="1">#REF!</definedName>
    <definedName name="canerun" localSheetId="10" hidden="1">#REF!</definedName>
    <definedName name="canerun" localSheetId="13" hidden="1">#REF!</definedName>
    <definedName name="canerun" hidden="1">#REF!</definedName>
    <definedName name="capitalization">#REF!</definedName>
    <definedName name="cb_sChart41E9A35_opts" hidden="1">"1, 9, 1, False, 2, False, False, , 0, False, True, 1, 1"</definedName>
    <definedName name="cb_sChart68E08A4_opts" hidden="1">"1, 1, 1, False, 2, True, False, , 0, False, False, 2, 2"</definedName>
    <definedName name="cb_sChart6F544DD_opts" hidden="1">"1, 3, 1, False, 2, False, False, , 0, False, False, 2, 1"</definedName>
    <definedName name="cb_sChart74FE4B0_opts" hidden="1">"1, 4, 1, False, 2, True, False, , 0, False, False, 1, 1"</definedName>
    <definedName name="cb_sChart74FE8FC_opts" hidden="1">"1, 4, 1, False, 2, True, False, , 0, False, False, 1, 1"</definedName>
    <definedName name="cb_sChartF046D89_opts" hidden="1">"1, 1, 1, False, 2, True, False, , 1, False, False, 1, 1"</definedName>
    <definedName name="cb_sChartF048B26_opts" hidden="1">"1, 5, 1, False, 2, False, False, , 1, False, False, 1, 2"</definedName>
    <definedName name="cb_sChartF2B7B01_opts" hidden="1">"1, 1, 1, False, 2, True, False, , 1, False, False, 1, 1"</definedName>
    <definedName name="ccccc" localSheetId="6" hidden="1">{#N/A,#N/A,FALSE,"Costi per Gruppo ";#N/A,#N/A,FALSE,"New-RegularBevel";#N/A,#N/A,FALSE,"Optiva-Optiva2";#N/A,#N/A,FALSE,"Cathlon-Monoblok";#N/A,#N/A,FALSE,"Stylets";#N/A,#N/A,FALSE,"Totali"}</definedName>
    <definedName name="ccccc" localSheetId="9" hidden="1">{#N/A,#N/A,FALSE,"Costi per Gruppo ";#N/A,#N/A,FALSE,"New-RegularBevel";#N/A,#N/A,FALSE,"Optiva-Optiva2";#N/A,#N/A,FALSE,"Cathlon-Monoblok";#N/A,#N/A,FALSE,"Stylets";#N/A,#N/A,FALSE,"Totali"}</definedName>
    <definedName name="ccccc" localSheetId="10" hidden="1">{#N/A,#N/A,FALSE,"Costi per Gruppo ";#N/A,#N/A,FALSE,"New-RegularBevel";#N/A,#N/A,FALSE,"Optiva-Optiva2";#N/A,#N/A,FALSE,"Cathlon-Monoblok";#N/A,#N/A,FALSE,"Stylets";#N/A,#N/A,FALSE,"Totali"}</definedName>
    <definedName name="ccccc" localSheetId="12" hidden="1">{#N/A,#N/A,FALSE,"Costi per Gruppo ";#N/A,#N/A,FALSE,"New-RegularBevel";#N/A,#N/A,FALSE,"Optiva-Optiva2";#N/A,#N/A,FALSE,"Cathlon-Monoblok";#N/A,#N/A,FALSE,"Stylets";#N/A,#N/A,FALSE,"Totali"}</definedName>
    <definedName name="ccccc" localSheetId="13" hidden="1">{#N/A,#N/A,FALSE,"Costi per Gruppo ";#N/A,#N/A,FALSE,"New-RegularBevel";#N/A,#N/A,FALSE,"Optiva-Optiva2";#N/A,#N/A,FALSE,"Cathlon-Monoblok";#N/A,#N/A,FALSE,"Stylets";#N/A,#N/A,FALSE,"Totali"}</definedName>
    <definedName name="ccccc" hidden="1">{#N/A,#N/A,FALSE,"Costi per Gruppo ";#N/A,#N/A,FALSE,"New-RegularBevel";#N/A,#N/A,FALSE,"Optiva-Optiva2";#N/A,#N/A,FALSE,"Cathlon-Monoblok";#N/A,#N/A,FALSE,"Stylets";#N/A,#N/A,FALSE,"Totali"}</definedName>
    <definedName name="CECASS">#REF!</definedName>
    <definedName name="CECINC12">#REF!</definedName>
    <definedName name="CECLIAB">#REF!</definedName>
    <definedName name="CECONYassetsprint">#REF!</definedName>
    <definedName name="CECONYincome12print">#REF!</definedName>
    <definedName name="CECONYliabilitiesprint">#REF!</definedName>
    <definedName name="Chart">#REF!</definedName>
    <definedName name="Classification_Name">#REF!</definedName>
    <definedName name="Coal_Annual_KU">#REF!</definedName>
    <definedName name="coal_hide_ku_01">#REF!</definedName>
    <definedName name="coal_hide_lge_01">#REF!</definedName>
    <definedName name="coal_ku_01">#REF!</definedName>
    <definedName name="COdogno" localSheetId="6" hidden="1">{#N/A,#N/A,FALSE,"Ix";#N/A,#N/A,FALSE,"BS";#N/A,#N/A,FALSE,"IS";#N/A,#N/A,FALSE,"IS_YTD";#N/A,#N/A,FALSE,"Nt1";#N/A,#N/A,FALSE,"Nt 2";#N/A,#N/A,FALSE,"Nt 3";#N/A,#N/A,FALSE,"Nt 4";#N/A,#N/A,FALSE,"Nt 4 summary"}</definedName>
    <definedName name="COdogno" hidden="1">{#N/A,#N/A,FALSE,"Ix";#N/A,#N/A,FALSE,"BS";#N/A,#N/A,FALSE,"IS";#N/A,#N/A,FALSE,"IS_YTD";#N/A,#N/A,FALSE,"Nt1";#N/A,#N/A,FALSE,"Nt 2";#N/A,#N/A,FALSE,"Nt 3";#N/A,#N/A,FALSE,"Nt 4";#N/A,#N/A,FALSE,"Nt 4 summary"}</definedName>
    <definedName name="ColumnAttributes1">#REF!</definedName>
    <definedName name="ColumnAttributes2">#REF!</definedName>
    <definedName name="ColumnAttributes3">#REF!</definedName>
    <definedName name="ColumnHeadings1">#REF!</definedName>
    <definedName name="ColumnHeadings2">#REF!</definedName>
    <definedName name="ColumnHeadings3">#REF!</definedName>
    <definedName name="combined">#REF!</definedName>
    <definedName name="Consolidated_Bal_Sheet">#REF!</definedName>
    <definedName name="CORE_Account">#REF!</definedName>
    <definedName name="csAllowDetailBudgeting">1</definedName>
    <definedName name="csAllowLocalConsolidation">1</definedName>
    <definedName name="csAppName">"BudgetWeb"</definedName>
    <definedName name="csCorp_SEC_BS_Dim01">"="</definedName>
    <definedName name="csCorp_SEC_BS_Dim02">"="</definedName>
    <definedName name="csCorp_SEC_IS_Dim01">"="</definedName>
    <definedName name="csCorp_SEC_IS_Dim02">"="</definedName>
    <definedName name="csCorp_SEC_IS_Dim03">"="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urReptgMo">#REF!</definedName>
    <definedName name="CurReptgYr">#REF!</definedName>
    <definedName name="CYADJBS">#REF!</definedName>
    <definedName name="d">#REF!</definedName>
    <definedName name="_xlnm.Database">OFFSET(#REF!,0,0,COUNTA(#REF!),COUNTA(#REF!))</definedName>
    <definedName name="dataone">#REF!</definedName>
    <definedName name="DATAW">#REF!</definedName>
    <definedName name="DATE_TIME">#REF!</definedName>
    <definedName name="delete_me" hidden="1">#REF!</definedName>
    <definedName name="delete_me1" hidden="1">#REF!</definedName>
    <definedName name="delete_me2" hidden="1">#REF!</definedName>
    <definedName name="delete_me3" hidden="1">#REF!</definedName>
    <definedName name="DELTAA" localSheetId="5">IF(AND(ReportingDate+35&lt;NOW(),RAND()&lt;0.25)," ","")</definedName>
    <definedName name="DELTAA" localSheetId="6">IF(AND(ReportingDate+35&lt;NOW(),RAND()&lt;0.25)," ","")</definedName>
    <definedName name="DELTAA">IF(AND(ReportingDate+35&lt;NOW(),RAND()&lt;0.25)," ","")</definedName>
    <definedName name="Departments">#REF!</definedName>
    <definedName name="DEPR_DB">#REF!</definedName>
    <definedName name="DEPR_EXP">#REF!</definedName>
    <definedName name="Deprate">#REF!</definedName>
    <definedName name="Detail">OFFSET(#REF!,0,0,COUNTA(#REF!),COUNTA(#REF!))</definedName>
    <definedName name="dflt4">#REF!</definedName>
    <definedName name="dflt5">#REF!</definedName>
    <definedName name="dflt6">#REF!</definedName>
    <definedName name="DFSD" localSheetId="6" hidden="1">{#N/A,#N/A,FALSE,"Summary";#N/A,#N/A,FALSE,"Cust Sales Purchase Volumes";#N/A,#N/A,FALSE,"Gas Sales Rev";#N/A,#N/A,FALSE,"Rev-Rel Taxes";#N/A,#N/A,FALSE,"LUG";#N/A,#N/A,FALSE,"Gas Purch Expense"}</definedName>
    <definedName name="DFSD" hidden="1">{#N/A,#N/A,FALSE,"Summary";#N/A,#N/A,FALSE,"Cust Sales Purchase Volumes";#N/A,#N/A,FALSE,"Gas Sales Rev";#N/A,#N/A,FALSE,"Rev-Rel Taxes";#N/A,#N/A,FALSE,"LUG";#N/A,#N/A,FALSE,"Gas Purch Expense"}</definedName>
    <definedName name="DISTR_AMI">#REF!</definedName>
    <definedName name="Dobis" hidden="1">#REF!</definedName>
    <definedName name="DolUnitFactor">#REF!</definedName>
    <definedName name="DolUnitList">#REF!</definedName>
    <definedName name="DSD" localSheetId="6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D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umb">#REF!</definedName>
    <definedName name="e">#REF!</definedName>
    <definedName name="ee">#REF!</definedName>
    <definedName name="ElecUnitFactor">#REF!</definedName>
    <definedName name="ElecUnitList">#REF!</definedName>
    <definedName name="End_Date_Planned">#REF!</definedName>
    <definedName name="ENTRYN">#REF!</definedName>
    <definedName name="ENTRYQ">#REF!</definedName>
    <definedName name="ExistingEstimates">#REF!</definedName>
    <definedName name="Fac_2000">#REF!</definedName>
    <definedName name="fac_annual_ku">#REF!</definedName>
    <definedName name="fac_hide_ku_01">#REF!</definedName>
    <definedName name="fac_hide_lge_01">#REF!</definedName>
    <definedName name="fac_ku_01">#REF!</definedName>
    <definedName name="faf" localSheetId="5" hidden="1">#REF!</definedName>
    <definedName name="faf" localSheetId="6" hidden="1">#REF!</definedName>
    <definedName name="faf" localSheetId="9" hidden="1">#REF!</definedName>
    <definedName name="faf" localSheetId="10" hidden="1">#REF!</definedName>
    <definedName name="faf" localSheetId="12" hidden="1">#REF!</definedName>
    <definedName name="faf" localSheetId="13" hidden="1">#REF!</definedName>
    <definedName name="faf" hidden="1">#REF!</definedName>
    <definedName name="fdasfas" localSheetId="6" hidden="1">{#N/A,#N/A,TRUE,"BS";#N/A,#N/A,TRUE,"IS";#N/A,#N/A,TRUE,"NOTES";#N/A,#N/A,TRUE,"UW"}</definedName>
    <definedName name="fdasfas" hidden="1">{#N/A,#N/A,TRUE,"BS";#N/A,#N/A,TRUE,"IS";#N/A,#N/A,TRUE,"NOTES";#N/A,#N/A,TRUE,"UW"}</definedName>
    <definedName name="FEIN">#REF!</definedName>
    <definedName name="FERC">#REF!</definedName>
    <definedName name="FERC_Bal_Sheet">#REF!</definedName>
    <definedName name="FERC_TABLE">#REF!</definedName>
    <definedName name="FERCLiabKU10">#REF!</definedName>
    <definedName name="FinStmt">#REF!</definedName>
    <definedName name="first">#REF!,#REF!,#REF!,#REF!</definedName>
    <definedName name="fl" localSheetId="5" hidden="1">#REF!</definedName>
    <definedName name="fl" localSheetId="6" hidden="1">#REF!</definedName>
    <definedName name="fl" localSheetId="9" hidden="1">#REF!</definedName>
    <definedName name="fl" localSheetId="10" hidden="1">#REF!</definedName>
    <definedName name="fl" localSheetId="12" hidden="1">#REF!</definedName>
    <definedName name="fl" localSheetId="13" hidden="1">#REF!</definedName>
    <definedName name="fl" hidden="1">#REF!</definedName>
    <definedName name="flowname_weekly" localSheetId="6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flowname_weekly" localSheetId="9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flowname_weekly" localSheetId="10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flowname_weekly" localSheetId="12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flowname_weekly" localSheetId="13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flowname_weekly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FORECAST">"'IFPSReport'!R5C3:R5C14"</definedName>
    <definedName name="FRED">#REF!</definedName>
    <definedName name="FSGmapping">#REF!</definedName>
    <definedName name="GasUnitFactor">#REF!</definedName>
    <definedName name="GasUnitList">#REF!</definedName>
    <definedName name="GenEx_Annual_KU">#REF!</definedName>
    <definedName name="genex_hide_ku_01">#REF!</definedName>
    <definedName name="genex_hide_lge_01">#REF!</definedName>
    <definedName name="genex_ku_01">#REF!</definedName>
    <definedName name="GpBookReserve">#REF!</definedName>
    <definedName name="GroupNumber">#REF!</definedName>
    <definedName name="Header_Row">ROW(#REF!)</definedName>
    <definedName name="HTML_CodePage" hidden="1">1252</definedName>
    <definedName name="HTML_Control" localSheetId="3" hidden="1">{"'Server Configuration'!$A$1:$DB$281"}</definedName>
    <definedName name="HTML_Control" localSheetId="5" hidden="1">{"'SERC'!$E$1:$M$37"}</definedName>
    <definedName name="HTML_Control" localSheetId="6" hidden="1">{"'SERC'!$E$1:$M$37"}</definedName>
    <definedName name="HTML_Control" localSheetId="8" hidden="1">{"'Server Configuration'!$A$1:$DB$281"}</definedName>
    <definedName name="HTML_Control" localSheetId="7" hidden="1">{"'Server Configuration'!$A$1:$DB$281"}</definedName>
    <definedName name="HTML_Control" localSheetId="1" hidden="1">{"'Server Configuration'!$A$1:$DB$281"}</definedName>
    <definedName name="HTML_Control" localSheetId="2" hidden="1">{"'Server Configuration'!$A$1:$DB$281"}</definedName>
    <definedName name="HTML_Control" localSheetId="9" hidden="1">{"'Server Configuration'!$A$1:$DB$281"}</definedName>
    <definedName name="HTML_Control" localSheetId="10" hidden="1">{"'Server Configuration'!$A$1:$DB$281"}</definedName>
    <definedName name="HTML_Control" localSheetId="11" hidden="1">{"'Server Configuration'!$A$1:$DB$281"}</definedName>
    <definedName name="HTML_Control" localSheetId="12" hidden="1">{"'Server Configuration'!$A$1:$DB$281"}</definedName>
    <definedName name="HTML_Control" localSheetId="13" hidden="1">{"'Server Configuration'!$A$1:$DB$281"}</definedName>
    <definedName name="HTML_Control" localSheetId="14" hidden="1">{"'Server Configuration'!$A$1:$DB$281"}</definedName>
    <definedName name="HTML_Control" hidden="1">{"'Server Configuration'!$A$1:$DB$281"}</definedName>
    <definedName name="HTML_Description" hidden="1">""</definedName>
    <definedName name="HTML_Email" hidden="1">""</definedName>
    <definedName name="HTML_Header" localSheetId="5" hidden="1">"3-13-00"</definedName>
    <definedName name="HTML_Header" localSheetId="6" hidden="1">"3-13-00"</definedName>
    <definedName name="HTML_Header" hidden="1">"Server Configuration"</definedName>
    <definedName name="HTML_LastUpdate" localSheetId="5" hidden="1">"03/13/2000"</definedName>
    <definedName name="HTML_LastUpdate" localSheetId="6" hidden="1">"03/13/2000"</definedName>
    <definedName name="HTML_LastUpdate" hidden="1">"2/9/01"</definedName>
    <definedName name="HTML_LineAfter" hidden="1">FALSE</definedName>
    <definedName name="HTML_LineBefore" hidden="1">FALSE</definedName>
    <definedName name="HTML_Name" localSheetId="5" hidden="1">"Deb Kressley"</definedName>
    <definedName name="HTML_Name" localSheetId="6" hidden="1">"Deb Kressley"</definedName>
    <definedName name="HTML_Name" hidden="1">"Corporate Network Services"</definedName>
    <definedName name="HTML_OBDlg2" localSheetId="5" hidden="1">FALSE</definedName>
    <definedName name="HTML_OBDlg2" localSheetId="6" hidden="1">FALSE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localSheetId="5" hidden="1">"Z:\News_2001\kb01030515"</definedName>
    <definedName name="HTML_PathFile" localSheetId="6" hidden="1">"Z:\News_2001\kb01030515"</definedName>
    <definedName name="HTML_PathFile" hidden="1">"C:\WINNT\Profiles\E003999\Desktop\MyHTML.htm"</definedName>
    <definedName name="HTML_PathTemplate" hidden="1">"Z:\gochart.htm"</definedName>
    <definedName name="HTML_Title" localSheetId="5" hidden="1">"Account"</definedName>
    <definedName name="HTML_Title" localSheetId="6" hidden="1">"Account"</definedName>
    <definedName name="HTML_Title" hidden="1">"Asset Tracking 2_9_01"</definedName>
    <definedName name="HTML1_1" hidden="1">"[MWHCUST.XLW]Intranet!$A$1:$I$42"</definedName>
    <definedName name="HTML1_10" hidden="1">""</definedName>
    <definedName name="HTML1_11" hidden="1">1</definedName>
    <definedName name="HTML1_12" hidden="1">"E:\Working\pages\Update\MwhCust.htm"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1</definedName>
    <definedName name="HTML1_8" hidden="1">"10/10/96"</definedName>
    <definedName name="HTML1_9" hidden="1">"LGE Energy Division User"</definedName>
    <definedName name="HTML2_1" hidden="1">"[MWHCUST.XLW]Intranet!$A$1:$I$40"</definedName>
    <definedName name="HTML2_10" hidden="1">""</definedName>
    <definedName name="HTML2_11" hidden="1">1</definedName>
    <definedName name="HTML2_12" hidden="1">"E:\Working\pages\Update\mwhcust.htm"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1</definedName>
    <definedName name="HTML2_8" hidden="1">"10/10/96"</definedName>
    <definedName name="HTML2_9" hidden="1">"LGE Energy Division User"</definedName>
    <definedName name="HTML3_1" hidden="1">"[MWHCUST.XLW]Intranet!$A$1:$J$40"</definedName>
    <definedName name="HTML3_10" hidden="1">""</definedName>
    <definedName name="HTML3_11" hidden="1">1</definedName>
    <definedName name="HTML3_12" hidden="1">"E:\Working\pages\Update\MwhCust.htm"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1</definedName>
    <definedName name="HTML3_8" hidden="1">"10/10/96"</definedName>
    <definedName name="HTML3_9" hidden="1">"LGE Energy Division User"</definedName>
    <definedName name="HTMLCount" hidden="1">3</definedName>
    <definedName name="Input01">#REF!</definedName>
    <definedName name="Input02b">#REF!</definedName>
    <definedName name="Input03b">#REF!</definedName>
    <definedName name="Input04a">#REF!</definedName>
    <definedName name="Input04b">#REF!</definedName>
    <definedName name="Input05b">#REF!</definedName>
    <definedName name="Inputs">#REF!</definedName>
    <definedName name="INTERNET" localSheetId="6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INTERNET" localSheetId="9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INTERNET" localSheetId="10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INTERNET" localSheetId="12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INTERNET" localSheetId="13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INTERNET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IntRate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AL_DIVIDEND" hidden="1">"c229"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IZ_SEG_ASSETS" hidden="1">"c90"</definedName>
    <definedName name="IQ_BIZ_SEG_EBT" hidden="1">"c91"</definedName>
    <definedName name="IQ_BIZ_SEG_GP" hidden="1">"c92"</definedName>
    <definedName name="IQ_BIZ_SEG_NI" hidden="1">"c93"</definedName>
    <definedName name="IQ_BIZ_SEG_OPER_INC" hidden="1">"c94"</definedName>
    <definedName name="IQ_BIZ_SEG_REV" hidden="1">"c95"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_DEBT" hidden="1">"c224"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"c157"</definedName>
    <definedName name="IQ_EBIT_GROWTH_2" hidden="1">"c161"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ET_INT" hidden="1">"c360"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NET_INT" hidden="1">"c368"</definedName>
    <definedName name="IQ_EBITDA_CAPEX_OVER_TOTAL_IE" hidden="1">"c1370"</definedName>
    <definedName name="IQ_EBITDA_EST" hidden="1">"c369"</definedName>
    <definedName name="IQ_EBITDA_GROWTH_1" hidden="1">"c156"</definedName>
    <definedName name="IQ_EBITDA_GROWTH_2" hidden="1">"c160"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ET_INT" hidden="1">"c373"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"c189"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AMOUNT" hidden="1">"c240"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" hidden="1">"c225"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C" hidden="1">"c464"</definedName>
    <definedName name="IQ_GAIN_ASSETS_REC_BNK" hidden="1">"c465"</definedName>
    <definedName name="IQ_GAIN_ASSETS_REC_BR" hidden="1">"c466"</definedName>
    <definedName name="IQ_GAIN_ASSETS_REC_FIN" hidden="1">"c467"</definedName>
    <definedName name="IQ_GAIN_ASSETS_REC_INS" hidden="1">"c468"</definedName>
    <definedName name="IQ_GAIN_ASSETS_REC_REIT" hidden="1">"c469"</definedName>
    <definedName name="IQ_GAIN_ASSETS_REC_UTI" hidden="1">"c470"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C" hidden="1">"c487"</definedName>
    <definedName name="IQ_GAIN_INVEST_REC_BNK" hidden="1">"c488"</definedName>
    <definedName name="IQ_GAIN_INVEST_REC_BR" hidden="1">"c489"</definedName>
    <definedName name="IQ_GAIN_INVEST_REC_FIN" hidden="1">"c490"</definedName>
    <definedName name="IQ_GAIN_INVEST_REC_INS" hidden="1">"c491"</definedName>
    <definedName name="IQ_GAIN_INVEST_REC_REIT" hidden="1">"c492"</definedName>
    <definedName name="IQ_GAIN_INVEST_REC_UTI" hidden="1">"c493"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"c505"</definedName>
    <definedName name="IQ_GEO_SEG_EBT" hidden="1">"c506"</definedName>
    <definedName name="IQ_GEO_SEG_GP" hidden="1">"c507"</definedName>
    <definedName name="IQ_GEO_SEG_NI" hidden="1">"c508"</definedName>
    <definedName name="IQ_GEO_SEG_OPER_INC" hidden="1">"c509"</definedName>
    <definedName name="IQ_GEO_SEG_REV" hidden="1">"c510"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GW" hidden="1">"c519"</definedName>
    <definedName name="IQ_GROSS_INTAN" hidden="1">"c520"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" hidden="1">"c531"</definedName>
    <definedName name="IQ_GW_AMORT_BR" hidden="1">"c532"</definedName>
    <definedName name="IQ_GW_AMORT_CF" hidden="1">"c533"</definedName>
    <definedName name="IQ_GW_AMORT_CF_BNK" hidden="1">"c534"</definedName>
    <definedName name="IQ_GW_AMORT_CF_BR" hidden="1">"c535"</definedName>
    <definedName name="IQ_GW_AMORT_CF_FIN" hidden="1">"c536"</definedName>
    <definedName name="IQ_GW_AMORT_CF_INS" hidden="1">"c537"</definedName>
    <definedName name="IQ_GW_AMORT_CF_REIT" hidden="1">"c538"</definedName>
    <definedName name="IQ_GW_AMORT_CF_UTI" hidden="1">"c539"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AMOUNT" hidden="1">"c236"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_AMORT" hidden="1">"c605"</definedName>
    <definedName name="IQ_INTAN_AMORT_BR" hidden="1">"c606"</definedName>
    <definedName name="IQ_INTAN_AMORT_CF" hidden="1">"c607"</definedName>
    <definedName name="IQ_INTAN_AMORT_CF_BNK" hidden="1">"c608"</definedName>
    <definedName name="IQ_INTAN_AMORT_CF_BR" hidden="1">"c609"</definedName>
    <definedName name="IQ_INTAN_AMORT_CF_FIN" hidden="1">"c610"</definedName>
    <definedName name="IQ_INTAN_AMORT_CF_INS" hidden="1">"c611"</definedName>
    <definedName name="IQ_INTAN_AMORT_CF_REIT" hidden="1">"c612"</definedName>
    <definedName name="IQ_INTAN_AMORT_CF_UTI" hidden="1">"c613"</definedName>
    <definedName name="IQ_INTAN_AMORT_FIN" hidden="1">"c614"</definedName>
    <definedName name="IQ_INTAN_AMORT_INS" hidden="1">"c615"</definedName>
    <definedName name="IQ_INTAN_AMORT_REIT" hidden="1">"c616"</definedName>
    <definedName name="IQ_INTAN_AMORT_UTI" hidden="1">"c617"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PARENT" hidden="1">"c2144"</definedName>
    <definedName name="IQ_LAND" hidden="1">"c645"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41085.5125347222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PTIONS_OS" hidden="1">"c858"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_REC" hidden="1">"c968"</definedName>
    <definedName name="IQ_OTHER_NON_REC_BNK" hidden="1">"c969"</definedName>
    <definedName name="IQ_OTHER_NON_REC_BR" hidden="1">"c970"</definedName>
    <definedName name="IQ_OTHER_NON_REC_FIN" hidden="1">"c971"</definedName>
    <definedName name="IQ_OTHER_NON_REC_INS" hidden="1">"c972"</definedName>
    <definedName name="IQ_OTHER_NON_REC_REIT" hidden="1">"c973"</definedName>
    <definedName name="IQ_OTHER_NON_REC_SUPPL" hidden="1">"c974"</definedName>
    <definedName name="IQ_OTHER_NON_REC_SUPPL_BNK" hidden="1">"c975"</definedName>
    <definedName name="IQ_OTHER_NON_REC_SUPPL_BR" hidden="1">"c976"</definedName>
    <definedName name="IQ_OTHER_NON_REC_SUPPL_FIN" hidden="1">"c977"</definedName>
    <definedName name="IQ_OTHER_NON_REC_SUPPL_INS" hidden="1">"c978"</definedName>
    <definedName name="IQ_OTHER_NON_REC_SUPPL_REIT" hidden="1">"c979"</definedName>
    <definedName name="IQ_OTHER_NON_REC_SUPPL_UTI" hidden="1">"c980"</definedName>
    <definedName name="IQ_OTHER_NON_REC_UTI" hidden="1">"c981"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AL" hidden="1">"c998"</definedName>
    <definedName name="IQ_OTHER_UNUSAL_BNK" hidden="1">"c999"</definedName>
    <definedName name="IQ_OTHER_UNUSAL_BR" hidden="1">"c1000"</definedName>
    <definedName name="IQ_OTHER_UNUSAL_FIN" hidden="1">"c1001"</definedName>
    <definedName name="IQ_OTHER_UNUSAL_INS" hidden="1">"c1002"</definedName>
    <definedName name="IQ_OTHER_UNUSAL_REIT" hidden="1">"c1003"</definedName>
    <definedName name="IQ_OTHER_UNUSAL_SUPPL" hidden="1">"c1004"</definedName>
    <definedName name="IQ_OTHER_UNUSAL_SUPPL_BNK" hidden="1">"c1005"</definedName>
    <definedName name="IQ_OTHER_UNUSAL_SUPPL_BR" hidden="1">"c1006"</definedName>
    <definedName name="IQ_OTHER_UNUSAL_SUPPL_FIN" hidden="1">"c1007"</definedName>
    <definedName name="IQ_OTHER_UNUSAL_SUPPL_INS" hidden="1">"c1008"</definedName>
    <definedName name="IQ_OTHER_UNUSAL_SUPPL_REIT" hidden="1">"c1009"</definedName>
    <definedName name="IQ_OTHER_UNUSAL_SUPPL_UTI" hidden="1">"c1010"</definedName>
    <definedName name="IQ_OTHER_UNUSAL_UTI" hidden="1">"c1011"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FLOAT" hidden="1">"c227"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"c1126"</definedName>
    <definedName name="IQ_REVENUE_EST_1" hidden="1">"c190"</definedName>
    <definedName name="IQ_REVENUE_GROWTH_1" hidden="1">"c155"</definedName>
    <definedName name="IQ_REVENUE_GROWTH_2" hidden="1">"c159"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OCK_BASED_COMP" hidden="1">"c1204"</definedName>
    <definedName name="IQ_STRIKE_PRICE_ISSUED" hidden="1">"c1645"</definedName>
    <definedName name="IQ_STRIKE_PRICE_OS" hidden="1">"c1646"</definedName>
    <definedName name="IQ_STW" hidden="1">"c2166"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MPLATE_BS" hidden="1">"c1211"</definedName>
    <definedName name="IQ_TEMPLATE_CF" hidden="1">"c1212"</definedName>
    <definedName name="IQ_TEMPLATE_IS" hidden="1">"c1213"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AL" hidden="1">"c1308"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_RIBBON_CREATE_SUCCESS">TRUE</definedName>
    <definedName name="IS_RIBBON_SHOW_GRAPH_GROUP">FALSE</definedName>
    <definedName name="IS_RIBBON_SHOW_MAIN_GROUP">TRUE</definedName>
    <definedName name="j">#REF!</definedName>
    <definedName name="JE_Name_1" localSheetId="7">#REF!</definedName>
    <definedName name="JE_Name_1">#REF!</definedName>
    <definedName name="JE_Name_2">#REF!</definedName>
    <definedName name="jijul" localSheetId="5" hidden="1">#REF!</definedName>
    <definedName name="jijul" localSheetId="6" hidden="1">#REF!</definedName>
    <definedName name="jijul" localSheetId="9" hidden="1">#REF!</definedName>
    <definedName name="jijul" localSheetId="10" hidden="1">#REF!</definedName>
    <definedName name="jijul" localSheetId="12" hidden="1">#REF!</definedName>
    <definedName name="jijul" localSheetId="13" hidden="1">#REF!</definedName>
    <definedName name="jijul" hidden="1">#REF!</definedName>
    <definedName name="jj">#REF!</definedName>
    <definedName name="jjj">#REF!</definedName>
    <definedName name="jjjj">#REF!</definedName>
    <definedName name="jjjjj">#REF!</definedName>
    <definedName name="jjjjjjj">#REF!</definedName>
    <definedName name="June">#REF!</definedName>
    <definedName name="k">#REF!</definedName>
    <definedName name="l">#REF!</definedName>
    <definedName name="Last_Row" localSheetId="5">IF('KU B-4'!Values_Entered,[0]!Header_Row+'KU B-4'!Number_of_Payments,[0]!Header_Row)</definedName>
    <definedName name="Last_Row" localSheetId="6">IF('KU B-5.2.2 F'!Values_Entered,[0]!Header_Row+'KU B-5.2.2 F'!Number_of_Payments,[0]!Header_Row)</definedName>
    <definedName name="Last_Row">IF(Values_Entered,Header_Row+Number_of_Payments,Header_Row)</definedName>
    <definedName name="LIST">#REF!</definedName>
    <definedName name="LIST2">#REF!</definedName>
    <definedName name="lp">#REF!</definedName>
    <definedName name="lpforecast">#REF!</definedName>
    <definedName name="lpshares">#REF!</definedName>
    <definedName name="netrev_hide_ku_01">#REF!</definedName>
    <definedName name="netrev_hide_lge_01">#REF!</definedName>
    <definedName name="netrev_ku_01">#REF!</definedName>
    <definedName name="NetRevenue_Annual_KU">#REF!</definedName>
    <definedName name="NEWCOSTS">#REF!</definedName>
    <definedName name="Nicknames" hidden="1">#REF!</definedName>
    <definedName name="Number_of_Payments" localSheetId="5">MATCH(0.01,End_Bal,-1)+1</definedName>
    <definedName name="Number_of_Payments" localSheetId="6">MATCH(0.01,End_Bal,-1)+1</definedName>
    <definedName name="Number_of_Payments">MATCH(0.01,End_Bal,-1)+1</definedName>
    <definedName name="NvsASD">"V2006-01-31"</definedName>
    <definedName name="NvsAutoDrillOk">"VN"</definedName>
    <definedName name="NvsElapsedTime">0.000162037038535345</definedName>
    <definedName name="NvsEndTime">38761.3456134259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"%,X,RPT.ACCOUNT.,CZF.."</definedName>
    <definedName name="NvsPanelBusUnit">"V"</definedName>
    <definedName name="NvsPanelEffdt">"V2005-04-21"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"V2006-01-31"</definedName>
    <definedName name="NvsValTbl.ACCOUNT">"GL_ACCOUNT_TBL"</definedName>
    <definedName name="NvsValTbl.BUSINESS_UNIT">"BUS_UNIT_TBL_GL"</definedName>
    <definedName name="NvsValTbl.PRODUCT">"PROD_ALL_VW"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kay">#REF!</definedName>
    <definedName name="On_or_Off">#REF!</definedName>
    <definedName name="opp">#REF!</definedName>
    <definedName name="p" localSheetId="6" hidden="1">{#N/A,#N/A,TRUE,"Acq-Ass";#N/A,#N/A,TRUE,"Acq-IS";#N/A,#N/A,TRUE,"Acq-BS";#N/A,#N/A,TRUE,"Acq-CF"}</definedName>
    <definedName name="p" localSheetId="9" hidden="1">{#N/A,#N/A,TRUE,"Acq-Ass";#N/A,#N/A,TRUE,"Acq-IS";#N/A,#N/A,TRUE,"Acq-BS";#N/A,#N/A,TRUE,"Acq-CF"}</definedName>
    <definedName name="p" localSheetId="10" hidden="1">{#N/A,#N/A,TRUE,"Acq-Ass";#N/A,#N/A,TRUE,"Acq-IS";#N/A,#N/A,TRUE,"Acq-BS";#N/A,#N/A,TRUE,"Acq-CF"}</definedName>
    <definedName name="p" localSheetId="12" hidden="1">{#N/A,#N/A,TRUE,"Acq-Ass";#N/A,#N/A,TRUE,"Acq-IS";#N/A,#N/A,TRUE,"Acq-BS";#N/A,#N/A,TRUE,"Acq-CF"}</definedName>
    <definedName name="p" localSheetId="13" hidden="1">{#N/A,#N/A,TRUE,"Acq-Ass";#N/A,#N/A,TRUE,"Acq-IS";#N/A,#N/A,TRUE,"Acq-BS";#N/A,#N/A,TRUE,"Acq-CF"}</definedName>
    <definedName name="p" hidden="1">{#N/A,#N/A,TRUE,"Acq-Ass";#N/A,#N/A,TRUE,"Acq-IS";#N/A,#N/A,TRUE,"Acq-BS";#N/A,#N/A,TRUE,"Acq-CF"}</definedName>
    <definedName name="Payment_Date" localSheetId="5">DATE(YEAR(Loan_Start),MONTH(Loan_Start)+Payment_Number,DAY(Loan_Start))</definedName>
    <definedName name="Payment_Date" localSheetId="6">DATE(YEAR(Loan_Start),MONTH(Loan_Start)+Payment_Number,DAY(Loan_Start))</definedName>
    <definedName name="Payment_Date">DATE(YEAR(Loan_Start),MONTH(Loan_Start)+Payment_Number,DAY(Loan_Start))</definedName>
    <definedName name="PERCENT">#REF!</definedName>
    <definedName name="PETCOKE">#REF!</definedName>
    <definedName name="PopCache_GL_INTERFACE_REFERENCE7" localSheetId="7">#REF!</definedName>
    <definedName name="PopCache_GL_INTERFACE_REFERENCE7" hidden="1">#REF!</definedName>
    <definedName name="PopCache_GL_INTERFACE_REFERENCE8" hidden="1">#REF!</definedName>
    <definedName name="ppdoo" localSheetId="6" hidden="1">{#N/A,#N/A,FALSE,"COVER.XLS";#N/A,#N/A,FALSE,"STDBS.XLS";#N/A,#N/A,FALSE,"STDPL.XLS";#N/A,#N/A,FALSE,"NOTES.XLS"}</definedName>
    <definedName name="ppdoo" hidden="1">{#N/A,#N/A,FALSE,"COVER.XLS";#N/A,#N/A,FALSE,"STDBS.XLS";#N/A,#N/A,FALSE,"STDPL.XLS";#N/A,#N/A,FALSE,"NOTES.XLS"}</definedName>
    <definedName name="PPL_Account">#REF!</definedName>
    <definedName name="_xlnm.Print_Area" localSheetId="5">'KU B-4'!$A$1:$J$52</definedName>
    <definedName name="_xlnm.Print_Area" localSheetId="6">'KU B-5.2.2 F'!$A$1:$U$38,'KU B-5.2.2 F'!$A$43:$U$66</definedName>
    <definedName name="_xlnm.Print_Area" localSheetId="8">'KU SCH H-1'!$A$1:$F$36</definedName>
    <definedName name="_xlnm.Print_Area" localSheetId="7">'KU SCH J-1.1|J-1.2'!$A$1:$N$72</definedName>
    <definedName name="_xlnm.Print_Area" localSheetId="1">'LGE Electric'!$A$1:$Z$93</definedName>
    <definedName name="_xlnm.Print_Area" localSheetId="2">'LGE Gas'!$A$1:$Z$93</definedName>
    <definedName name="_xlnm.Print_Area" localSheetId="15">'LGE SCH H-1'!$A$1:$F$36</definedName>
    <definedName name="_xlnm.Print_Area" localSheetId="9">'LGEE B-4'!$A$1:$J$28,'LGEE B-4'!$A$32:$J$59</definedName>
    <definedName name="_xlnm.Print_Area" localSheetId="10">'LGEE B-5.2 F.2'!$A$1:$U$37,'LGEE B-5.2 F.2'!$A$42:$U$65</definedName>
    <definedName name="_xlnm.Print_Area" localSheetId="12">'LGEG B-4'!$A$1:$J$54</definedName>
    <definedName name="_xlnm.Print_Area" localSheetId="13">'LGEG B-5.2 F.2'!$A$1:$U$37</definedName>
    <definedName name="_xlnm.Print_Area">#REF!</definedName>
    <definedName name="Print_Area_Reset" localSheetId="5">OFFSET(Full_Print,0,0,'KU B-4'!Last_Row)</definedName>
    <definedName name="Print_Area_Reset" localSheetId="6">OFFSET(Full_Print,0,0,'KU B-5.2.2 F'!Last_Row)</definedName>
    <definedName name="Print_Area_Reset">OFFSET(Full_Print,0,0,Last_Row)</definedName>
    <definedName name="_xlnm.Print_Titles" localSheetId="0">KU!$1:$4</definedName>
    <definedName name="_xlnm.Print_Titles" localSheetId="1">'LGE Electric'!$1:$4</definedName>
    <definedName name="_xlnm.Print_Titles" localSheetId="2">'LGE Gas'!$1:$4</definedName>
    <definedName name="print4" localSheetId="6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print4" localSheetId="9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print4" localSheetId="10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print4" localSheetId="12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print4" localSheetId="13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print4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Printing">#REF!</definedName>
    <definedName name="Prod_">#REF!</definedName>
    <definedName name="Project_Report_Group">#REF!</definedName>
    <definedName name="PUBLIC">#REF!</definedName>
    <definedName name="PVA_ReportList">#REF!</definedName>
    <definedName name="PVA_ReportValue">#REF!</definedName>
    <definedName name="PYADJBS">#REF!</definedName>
    <definedName name="q">#REF!</definedName>
    <definedName name="Quarterly_Bal_Sheet">#REF!</definedName>
    <definedName name="RangeRptgMo">#REF!</definedName>
    <definedName name="RangeRptgYr">#REF!</definedName>
    <definedName name="ratings1" localSheetId="6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ratings1" localSheetId="9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ratings1" localSheetId="10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ratings1" localSheetId="12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ratings1" localSheetId="13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ratings1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RawData1">#REF!</definedName>
    <definedName name="RBC_ReportList">#REF!</definedName>
    <definedName name="RBC_ReportValue">#REF!</definedName>
    <definedName name="RBCDtl_KUE">#REF!</definedName>
    <definedName name="RBCDtl_LGEE">#REF!</definedName>
    <definedName name="RBCDtl_LGEG">#REF!</definedName>
    <definedName name="recap" localSheetId="3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recap" localSheetId="1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recap" localSheetId="2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recap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Reconciliation">#REF!</definedName>
    <definedName name="Recover" localSheetId="5">#REF!</definedName>
    <definedName name="Recover" localSheetId="6">#REF!</definedName>
    <definedName name="Recover" localSheetId="7">#REF!</definedName>
    <definedName name="Recover">#REF!</definedName>
    <definedName name="REPORT">#REF!</definedName>
    <definedName name="Reporting_Month">#REF!</definedName>
    <definedName name="ReportTitle1">#REF!</definedName>
    <definedName name="ReportTitle2">#REF!</definedName>
    <definedName name="ReportTitle3">#REF!</definedName>
    <definedName name="require_hide_ku_01">#REF!</definedName>
    <definedName name="require_hide_lge_01">#REF!</definedName>
    <definedName name="require_ku_01">#REF!</definedName>
    <definedName name="Requirements_Annual_KU">#REF!</definedName>
    <definedName name="Requirements_Data">#REF!</definedName>
    <definedName name="Requirements_KU">#REF!</definedName>
    <definedName name="RetiredUnitReserve">#REF!</definedName>
    <definedName name="revenues_hide_ku_01">#REF!</definedName>
    <definedName name="revenues_ku_01">#REF!</definedName>
    <definedName name="RIBBON_OBJECT_POINTER">1763030655664</definedName>
    <definedName name="RowDetails1">#REF!</definedName>
    <definedName name="RowDetails2">#REF!</definedName>
    <definedName name="RowDetails3">#REF!</definedName>
    <definedName name="RptgMonth">#REF!</definedName>
    <definedName name="RptgMonthList">#REF!</definedName>
    <definedName name="RptgMonthLYr">#REF!</definedName>
    <definedName name="rr">#REF!</definedName>
    <definedName name="Sales">#REF!</definedName>
    <definedName name="sales_hide_ku_01">#REF!</definedName>
    <definedName name="sales_ku_01">#REF!</definedName>
    <definedName name="sales_title_ku">#REF!</definedName>
    <definedName name="SAPBEXhrIndnt" hidden="1">"Wide"</definedName>
    <definedName name="SAPBEXrevision" hidden="1">1</definedName>
    <definedName name="SAPBEXsysID" hidden="1">"P45"</definedName>
    <definedName name="SAPBEXwbID" hidden="1">"3X6LG7ZYM17Q22YWQ3JV89B20"</definedName>
    <definedName name="SAPsysID" hidden="1">"708C5W7SBKP804JT78WJ0JNKI"</definedName>
    <definedName name="SAPwbID" hidden="1">"ARS"</definedName>
    <definedName name="sdaf" localSheetId="6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sdaf" localSheetId="9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sdaf" localSheetId="10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sdaf" localSheetId="12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sdaf" localSheetId="13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sdaf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sencount" hidden="1">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localSheetId="6" hidden="1">#REF!</definedName>
    <definedName name="solver_opt" localSheetId="10" hidden="1">#REF!</definedName>
    <definedName name="solver_opt" localSheetId="13" hidden="1">#REF!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tart_Date_Planned">#REF!</definedName>
    <definedName name="stockprice">#REF!</definedName>
    <definedName name="SUPPORTQ">#REF!</definedName>
    <definedName name="Swvu.ANALYSIS._.1." hidden="1">#REF!</definedName>
    <definedName name="Swvu.ANALYSIS._.2." hidden="1">#REF!</definedName>
    <definedName name="Swvu.grid._.lines." hidden="1">#REF!</definedName>
    <definedName name="Swvu.OPERATING._.EXPENSES." hidden="1">#REF!</definedName>
    <definedName name="TableName">"Dummy"</definedName>
    <definedName name="TaxRate">#REF!</definedName>
    <definedName name="test" localSheetId="6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test" localSheetId="9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test" localSheetId="10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test" localSheetId="12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test" localSheetId="13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test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TextRefCopyRangeCount" hidden="1">30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tt">#REF!</definedName>
    <definedName name="u">#REF!</definedName>
    <definedName name="uiii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OfMeasure">#REF!</definedName>
    <definedName name="UNITS">#REF!</definedName>
    <definedName name="UpdateTime">#REF!</definedName>
    <definedName name="UPIS">#REF!</definedName>
    <definedName name="UPSRE" localSheetId="6" hidden="1">{#N/A,#N/A,FALSE,"Ix";#N/A,#N/A,FALSE,"BS";#N/A,#N/A,FALSE,"IS";#N/A,#N/A,FALSE,"IS_YTD";#N/A,#N/A,FALSE,"Nt1";#N/A,#N/A,FALSE,"Nt 2";#N/A,#N/A,FALSE,"Nt 3";#N/A,#N/A,FALSE,"Nt 4";#N/A,#N/A,FALSE,"Nt 4 summary"}</definedName>
    <definedName name="UPSRE" hidden="1">{#N/A,#N/A,FALSE,"Ix";#N/A,#N/A,FALSE,"BS";#N/A,#N/A,FALSE,"IS";#N/A,#N/A,FALSE,"IS_YTD";#N/A,#N/A,FALSE,"Nt1";#N/A,#N/A,FALSE,"Nt 2";#N/A,#N/A,FALSE,"Nt 3";#N/A,#N/A,FALSE,"Nt 4";#N/A,#N/A,FALSE,"Nt 4 summary"}</definedName>
    <definedName name="uu">#REF!</definedName>
    <definedName name="UWSummary1996" localSheetId="6" hidden="1">{#N/A,#N/A,FALSE,"cover";#N/A,#N/A,FALSE,"balance";#N/A,#N/A,FALSE,"income";#N/A,#N/A,FALSE,"notes";#N/A,#N/A,FALSE,"deposits";#N/A,#N/A,FALSE,"uwytd";#N/A,#N/A,FALSE,"g &amp; a";#N/A,#N/A,FALSE,"uwincept"}</definedName>
    <definedName name="UWSummary1996" hidden="1">{#N/A,#N/A,FALSE,"cover";#N/A,#N/A,FALSE,"balance";#N/A,#N/A,FALSE,"income";#N/A,#N/A,FALSE,"notes";#N/A,#N/A,FALSE,"deposits";#N/A,#N/A,FALSE,"uwytd";#N/A,#N/A,FALSE,"g &amp; a";#N/A,#N/A,FALSE,"uwincept"}</definedName>
    <definedName name="UWSUMMARY1997" localSheetId="6" hidden="1">{#N/A,#N/A,FALSE,"cover";#N/A,#N/A,FALSE,"balance";#N/A,#N/A,FALSE,"income";#N/A,#N/A,FALSE,"notes";#N/A,#N/A,FALSE,"deposits";#N/A,#N/A,FALSE,"uwytd";#N/A,#N/A,FALSE,"g &amp; a";#N/A,#N/A,FALSE,"uwincept"}</definedName>
    <definedName name="UWSUMMARY1997" hidden="1">{#N/A,#N/A,FALSE,"cover";#N/A,#N/A,FALSE,"balance";#N/A,#N/A,FALSE,"income";#N/A,#N/A,FALSE,"notes";#N/A,#N/A,FALSE,"deposits";#N/A,#N/A,FALSE,"uwytd";#N/A,#N/A,FALSE,"g &amp; a";#N/A,#N/A,FALSE,"uwincept"}</definedName>
    <definedName name="UWSummary1998" localSheetId="6" hidden="1">{#N/A,#N/A,FALSE,"cover";#N/A,#N/A,FALSE,"balance";#N/A,#N/A,FALSE,"income";#N/A,#N/A,FALSE,"notes";#N/A,#N/A,FALSE,"deposits";#N/A,#N/A,FALSE,"uwytd";#N/A,#N/A,FALSE,"g &amp; a";#N/A,#N/A,FALSE,"uwincept"}</definedName>
    <definedName name="UWSummary1998" hidden="1">{#N/A,#N/A,FALSE,"cover";#N/A,#N/A,FALSE,"balance";#N/A,#N/A,FALSE,"income";#N/A,#N/A,FALSE,"notes";#N/A,#N/A,FALSE,"deposits";#N/A,#N/A,FALSE,"uwytd";#N/A,#N/A,FALSE,"g &amp; a";#N/A,#N/A,FALSE,"uwincept"}</definedName>
    <definedName name="UWSUMMARY1999" localSheetId="6" hidden="1">{#N/A,#N/A,FALSE,"cover";#N/A,#N/A,FALSE,"balance";#N/A,#N/A,FALSE,"income";#N/A,#N/A,FALSE,"notes";#N/A,#N/A,FALSE,"deposits";#N/A,#N/A,FALSE,"uwytd";#N/A,#N/A,FALSE,"g &amp; a";#N/A,#N/A,FALSE,"uwincept"}</definedName>
    <definedName name="UWSUMMARY1999" hidden="1">{#N/A,#N/A,FALSE,"cover";#N/A,#N/A,FALSE,"balance";#N/A,#N/A,FALSE,"income";#N/A,#N/A,FALSE,"notes";#N/A,#N/A,FALSE,"deposits";#N/A,#N/A,FALSE,"uwytd";#N/A,#N/A,FALSE,"g &amp; a";#N/A,#N/A,FALSE,"uwincept"}</definedName>
    <definedName name="vaffas" localSheetId="6" hidden="1">{#N/A,#N/A,FALSE,"New-RegularBevel";#N/A,#N/A,FALSE,"Optiva-Optiva2";#N/A,#N/A,FALSE,"Cathlon-Monoblok";#N/A,#N/A,FALSE,"Stylets"}</definedName>
    <definedName name="vaffas" localSheetId="9" hidden="1">{#N/A,#N/A,FALSE,"New-RegularBevel";#N/A,#N/A,FALSE,"Optiva-Optiva2";#N/A,#N/A,FALSE,"Cathlon-Monoblok";#N/A,#N/A,FALSE,"Stylets"}</definedName>
    <definedName name="vaffas" localSheetId="10" hidden="1">{#N/A,#N/A,FALSE,"New-RegularBevel";#N/A,#N/A,FALSE,"Optiva-Optiva2";#N/A,#N/A,FALSE,"Cathlon-Monoblok";#N/A,#N/A,FALSE,"Stylets"}</definedName>
    <definedName name="vaffas" localSheetId="12" hidden="1">{#N/A,#N/A,FALSE,"New-RegularBevel";#N/A,#N/A,FALSE,"Optiva-Optiva2";#N/A,#N/A,FALSE,"Cathlon-Monoblok";#N/A,#N/A,FALSE,"Stylets"}</definedName>
    <definedName name="vaffas" localSheetId="13" hidden="1">{#N/A,#N/A,FALSE,"New-RegularBevel";#N/A,#N/A,FALSE,"Optiva-Optiva2";#N/A,#N/A,FALSE,"Cathlon-Monoblok";#N/A,#N/A,FALSE,"Stylets"}</definedName>
    <definedName name="vaffas" hidden="1">{#N/A,#N/A,FALSE,"New-RegularBevel";#N/A,#N/A,FALSE,"Optiva-Optiva2";#N/A,#N/A,FALSE,"Cathlon-Monoblok";#N/A,#N/A,FALSE,"Stylets"}</definedName>
    <definedName name="VALLEY">#REF!</definedName>
    <definedName name="Values_Entered" localSheetId="5">IF(Loan_Amount*Interest_Rate*Loan_Years*Loan_Start&gt;0,1,0)</definedName>
    <definedName name="Values_Entered" localSheetId="6">IF(Loan_Amount*Interest_Rate*Loan_Years*Loan_Start&gt;0,1,0)</definedName>
    <definedName name="Values_Entered">IF(Loan_Amount*Interest_Rate*Loan_Years*Loan_Start&gt;0,1,0)</definedName>
    <definedName name="vital5">#REF!</definedName>
    <definedName name="vldatabase">#REF!</definedName>
    <definedName name="vol_rev_annual_ku">#REF!</definedName>
    <definedName name="vol_rev_hide_ku_monthly">#REF!</definedName>
    <definedName name="vol_rev_hide_lge_01">#REF!</definedName>
    <definedName name="vol_rev_ku_monthly">#REF!</definedName>
    <definedName name="volrev_data">#REF!</definedName>
    <definedName name="vvvv" localSheetId="6" hidden="1">{#N/A,#N/A,FALSE,"New-RegularBevel";#N/A,#N/A,FALSE,"Optiva-Optiva2";#N/A,#N/A,FALSE,"Cathlon-Monoblok";#N/A,#N/A,FALSE,"Stylets"}</definedName>
    <definedName name="vvvv" localSheetId="9" hidden="1">{#N/A,#N/A,FALSE,"New-RegularBevel";#N/A,#N/A,FALSE,"Optiva-Optiva2";#N/A,#N/A,FALSE,"Cathlon-Monoblok";#N/A,#N/A,FALSE,"Stylets"}</definedName>
    <definedName name="vvvv" localSheetId="10" hidden="1">{#N/A,#N/A,FALSE,"New-RegularBevel";#N/A,#N/A,FALSE,"Optiva-Optiva2";#N/A,#N/A,FALSE,"Cathlon-Monoblok";#N/A,#N/A,FALSE,"Stylets"}</definedName>
    <definedName name="vvvv" localSheetId="12" hidden="1">{#N/A,#N/A,FALSE,"New-RegularBevel";#N/A,#N/A,FALSE,"Optiva-Optiva2";#N/A,#N/A,FALSE,"Cathlon-Monoblok";#N/A,#N/A,FALSE,"Stylets"}</definedName>
    <definedName name="vvvv" localSheetId="13" hidden="1">{#N/A,#N/A,FALSE,"New-RegularBevel";#N/A,#N/A,FALSE,"Optiva-Optiva2";#N/A,#N/A,FALSE,"Cathlon-Monoblok";#N/A,#N/A,FALSE,"Stylets"}</definedName>
    <definedName name="vvvv" hidden="1">{#N/A,#N/A,FALSE,"New-RegularBevel";#N/A,#N/A,FALSE,"Optiva-Optiva2";#N/A,#N/A,FALSE,"Cathlon-Monoblok";#N/A,#N/A,FALSE,"Stylets"}</definedName>
    <definedName name="vvvvv" localSheetId="6" hidden="1">{#N/A,#N/A,FALSE,"Costi per Gruppo ";#N/A,#N/A,FALSE,"New-RegularBevel";#N/A,#N/A,FALSE,"Optiva-Optiva2";#N/A,#N/A,FALSE,"Cathlon-Monoblok";#N/A,#N/A,FALSE,"Stylets";#N/A,#N/A,FALSE,"Totali"}</definedName>
    <definedName name="vvvvv" localSheetId="9" hidden="1">{#N/A,#N/A,FALSE,"Costi per Gruppo ";#N/A,#N/A,FALSE,"New-RegularBevel";#N/A,#N/A,FALSE,"Optiva-Optiva2";#N/A,#N/A,FALSE,"Cathlon-Monoblok";#N/A,#N/A,FALSE,"Stylets";#N/A,#N/A,FALSE,"Totali"}</definedName>
    <definedName name="vvvvv" localSheetId="10" hidden="1">{#N/A,#N/A,FALSE,"Costi per Gruppo ";#N/A,#N/A,FALSE,"New-RegularBevel";#N/A,#N/A,FALSE,"Optiva-Optiva2";#N/A,#N/A,FALSE,"Cathlon-Monoblok";#N/A,#N/A,FALSE,"Stylets";#N/A,#N/A,FALSE,"Totali"}</definedName>
    <definedName name="vvvvv" localSheetId="12" hidden="1">{#N/A,#N/A,FALSE,"Costi per Gruppo ";#N/A,#N/A,FALSE,"New-RegularBevel";#N/A,#N/A,FALSE,"Optiva-Optiva2";#N/A,#N/A,FALSE,"Cathlon-Monoblok";#N/A,#N/A,FALSE,"Stylets";#N/A,#N/A,FALSE,"Totali"}</definedName>
    <definedName name="vvvvv" localSheetId="13" hidden="1">{#N/A,#N/A,FALSE,"Costi per Gruppo ";#N/A,#N/A,FALSE,"New-RegularBevel";#N/A,#N/A,FALSE,"Optiva-Optiva2";#N/A,#N/A,FALSE,"Cathlon-Monoblok";#N/A,#N/A,FALSE,"Stylets";#N/A,#N/A,FALSE,"Totali"}</definedName>
    <definedName name="vvvvv" hidden="1">{#N/A,#N/A,FALSE,"Costi per Gruppo ";#N/A,#N/A,FALSE,"New-RegularBevel";#N/A,#N/A,FALSE,"Optiva-Optiva2";#N/A,#N/A,FALSE,"Cathlon-Monoblok";#N/A,#N/A,FALSE,"Stylets";#N/A,#N/A,FALSE,"Totali"}</definedName>
    <definedName name="wavylws" localSheetId="6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" localSheetId="9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" localSheetId="10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" localSheetId="12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" localSheetId="13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e">#REF!</definedName>
    <definedName name="wishlws" localSheetId="6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" localSheetId="9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" localSheetId="10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" localSheetId="12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" localSheetId="13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ORKERS">#REF!</definedName>
    <definedName name="wrn.AcqState." localSheetId="6" hidden="1">{#N/A,#N/A,TRUE,"Acq-Ass";#N/A,#N/A,TRUE,"Acq-IS";#N/A,#N/A,TRUE,"Acq-BS";#N/A,#N/A,TRUE,"Acq-CF"}</definedName>
    <definedName name="wrn.AcqState." localSheetId="9" hidden="1">{#N/A,#N/A,TRUE,"Acq-Ass";#N/A,#N/A,TRUE,"Acq-IS";#N/A,#N/A,TRUE,"Acq-BS";#N/A,#N/A,TRUE,"Acq-CF"}</definedName>
    <definedName name="wrn.AcqState." localSheetId="10" hidden="1">{#N/A,#N/A,TRUE,"Acq-Ass";#N/A,#N/A,TRUE,"Acq-IS";#N/A,#N/A,TRUE,"Acq-BS";#N/A,#N/A,TRUE,"Acq-CF"}</definedName>
    <definedName name="wrn.AcqState." localSheetId="12" hidden="1">{#N/A,#N/A,TRUE,"Acq-Ass";#N/A,#N/A,TRUE,"Acq-IS";#N/A,#N/A,TRUE,"Acq-BS";#N/A,#N/A,TRUE,"Acq-CF"}</definedName>
    <definedName name="wrn.AcqState." localSheetId="13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._2" localSheetId="6" hidden="1">{#N/A,#N/A,TRUE,"Acq-Ass";#N/A,#N/A,TRUE,"Acq-IS";#N/A,#N/A,TRUE,"Acq-BS";#N/A,#N/A,TRUE,"Acq-CF"}</definedName>
    <definedName name="wrn.AcqState._2" localSheetId="9" hidden="1">{#N/A,#N/A,TRUE,"Acq-Ass";#N/A,#N/A,TRUE,"Acq-IS";#N/A,#N/A,TRUE,"Acq-BS";#N/A,#N/A,TRUE,"Acq-CF"}</definedName>
    <definedName name="wrn.AcqState._2" localSheetId="10" hidden="1">{#N/A,#N/A,TRUE,"Acq-Ass";#N/A,#N/A,TRUE,"Acq-IS";#N/A,#N/A,TRUE,"Acq-BS";#N/A,#N/A,TRUE,"Acq-CF"}</definedName>
    <definedName name="wrn.AcqState._2" localSheetId="12" hidden="1">{#N/A,#N/A,TRUE,"Acq-Ass";#N/A,#N/A,TRUE,"Acq-IS";#N/A,#N/A,TRUE,"Acq-BS";#N/A,#N/A,TRUE,"Acq-CF"}</definedName>
    <definedName name="wrn.AcqState._2" localSheetId="13" hidden="1">{#N/A,#N/A,TRUE,"Acq-Ass";#N/A,#N/A,TRUE,"Acq-IS";#N/A,#N/A,TRUE,"Acq-BS";#N/A,#N/A,TRUE,"Acq-CF"}</definedName>
    <definedName name="wrn.AcqState._2" hidden="1">{#N/A,#N/A,TRUE,"Acq-Ass";#N/A,#N/A,TRUE,"Acq-IS";#N/A,#N/A,TRUE,"Acq-BS";#N/A,#N/A,TRUE,"Acq-CF"}</definedName>
    <definedName name="wrn.AcqState._22" localSheetId="6" hidden="1">{#N/A,#N/A,TRUE,"Acq-Ass";#N/A,#N/A,TRUE,"Acq-IS";#N/A,#N/A,TRUE,"Acq-BS";#N/A,#N/A,TRUE,"Acq-CF"}</definedName>
    <definedName name="wrn.AcqState._22" localSheetId="9" hidden="1">{#N/A,#N/A,TRUE,"Acq-Ass";#N/A,#N/A,TRUE,"Acq-IS";#N/A,#N/A,TRUE,"Acq-BS";#N/A,#N/A,TRUE,"Acq-CF"}</definedName>
    <definedName name="wrn.AcqState._22" localSheetId="10" hidden="1">{#N/A,#N/A,TRUE,"Acq-Ass";#N/A,#N/A,TRUE,"Acq-IS";#N/A,#N/A,TRUE,"Acq-BS";#N/A,#N/A,TRUE,"Acq-CF"}</definedName>
    <definedName name="wrn.AcqState._22" localSheetId="12" hidden="1">{#N/A,#N/A,TRUE,"Acq-Ass";#N/A,#N/A,TRUE,"Acq-IS";#N/A,#N/A,TRUE,"Acq-BS";#N/A,#N/A,TRUE,"Acq-CF"}</definedName>
    <definedName name="wrn.AcqState._22" localSheetId="13" hidden="1">{#N/A,#N/A,TRUE,"Acq-Ass";#N/A,#N/A,TRUE,"Acq-IS";#N/A,#N/A,TRUE,"Acq-BS";#N/A,#N/A,TRUE,"Acq-CF"}</definedName>
    <definedName name="wrn.AcqState._22" hidden="1">{#N/A,#N/A,TRUE,"Acq-Ass";#N/A,#N/A,TRUE,"Acq-IS";#N/A,#N/A,TRUE,"Acq-BS";#N/A,#N/A,TRUE,"Acq-CF"}</definedName>
    <definedName name="wrn.AcqState.2" localSheetId="6" hidden="1">{#N/A,#N/A,TRUE,"Acq-Ass";#N/A,#N/A,TRUE,"Acq-IS";#N/A,#N/A,TRUE,"Acq-BS";#N/A,#N/A,TRUE,"Acq-CF"}</definedName>
    <definedName name="wrn.AcqState.2" localSheetId="9" hidden="1">{#N/A,#N/A,TRUE,"Acq-Ass";#N/A,#N/A,TRUE,"Acq-IS";#N/A,#N/A,TRUE,"Acq-BS";#N/A,#N/A,TRUE,"Acq-CF"}</definedName>
    <definedName name="wrn.AcqState.2" localSheetId="10" hidden="1">{#N/A,#N/A,TRUE,"Acq-Ass";#N/A,#N/A,TRUE,"Acq-IS";#N/A,#N/A,TRUE,"Acq-BS";#N/A,#N/A,TRUE,"Acq-CF"}</definedName>
    <definedName name="wrn.AcqState.2" localSheetId="12" hidden="1">{#N/A,#N/A,TRUE,"Acq-Ass";#N/A,#N/A,TRUE,"Acq-IS";#N/A,#N/A,TRUE,"Acq-BS";#N/A,#N/A,TRUE,"Acq-CF"}</definedName>
    <definedName name="wrn.AcqState.2" localSheetId="13" hidden="1">{#N/A,#N/A,TRUE,"Acq-Ass";#N/A,#N/A,TRUE,"Acq-IS";#N/A,#N/A,TRUE,"Acq-BS";#N/A,#N/A,TRUE,"Acq-CF"}</definedName>
    <definedName name="wrn.AcqState.2" hidden="1">{#N/A,#N/A,TRUE,"Acq-Ass";#N/A,#N/A,TRUE,"Acq-IS";#N/A,#N/A,TRUE,"Acq-BS";#N/A,#N/A,TRUE,"Acq-CF"}</definedName>
    <definedName name="wrn.Acquiror." localSheetId="6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localSheetId="9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localSheetId="1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localSheetId="1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localSheetId="13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" localSheetId="6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" localSheetId="9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" localSheetId="1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" localSheetId="1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" localSheetId="13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2" localSheetId="6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2" localSheetId="9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2" localSheetId="1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2" localSheetId="1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2" localSheetId="13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2" localSheetId="6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2" localSheetId="9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2" localSheetId="1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2" localSheetId="1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2" localSheetId="13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6" hidden="1">{#N/A,#N/A,FALSE,"Acq-Val";#N/A,#N/A,FALSE,"Acq-Mult Val"}</definedName>
    <definedName name="wrn.AcqVal." localSheetId="9" hidden="1">{#N/A,#N/A,FALSE,"Acq-Val";#N/A,#N/A,FALSE,"Acq-Mult Val"}</definedName>
    <definedName name="wrn.AcqVal." localSheetId="10" hidden="1">{#N/A,#N/A,FALSE,"Acq-Val";#N/A,#N/A,FALSE,"Acq-Mult Val"}</definedName>
    <definedName name="wrn.AcqVal." localSheetId="12" hidden="1">{#N/A,#N/A,FALSE,"Acq-Val";#N/A,#N/A,FALSE,"Acq-Mult Val"}</definedName>
    <definedName name="wrn.AcqVal." localSheetId="13" hidden="1">{#N/A,#N/A,FALSE,"Acq-Val";#N/A,#N/A,FALSE,"Acq-Mult Val"}</definedName>
    <definedName name="wrn.AcqVal." hidden="1">{#N/A,#N/A,FALSE,"Acq-Val";#N/A,#N/A,FALSE,"Acq-Mult Val"}</definedName>
    <definedName name="wrn.AcqVal._2" localSheetId="6" hidden="1">{#N/A,#N/A,FALSE,"Acq-Val";#N/A,#N/A,FALSE,"Acq-Mult Val"}</definedName>
    <definedName name="wrn.AcqVal._2" localSheetId="9" hidden="1">{#N/A,#N/A,FALSE,"Acq-Val";#N/A,#N/A,FALSE,"Acq-Mult Val"}</definedName>
    <definedName name="wrn.AcqVal._2" localSheetId="10" hidden="1">{#N/A,#N/A,FALSE,"Acq-Val";#N/A,#N/A,FALSE,"Acq-Mult Val"}</definedName>
    <definedName name="wrn.AcqVal._2" localSheetId="12" hidden="1">{#N/A,#N/A,FALSE,"Acq-Val";#N/A,#N/A,FALSE,"Acq-Mult Val"}</definedName>
    <definedName name="wrn.AcqVal._2" localSheetId="13" hidden="1">{#N/A,#N/A,FALSE,"Acq-Val";#N/A,#N/A,FALSE,"Acq-Mult Val"}</definedName>
    <definedName name="wrn.AcqVal._2" hidden="1">{#N/A,#N/A,FALSE,"Acq-Val";#N/A,#N/A,FALSE,"Acq-Mult Val"}</definedName>
    <definedName name="wrn.AcqVal._22" localSheetId="6" hidden="1">{#N/A,#N/A,FALSE,"Acq-Val";#N/A,#N/A,FALSE,"Acq-Mult Val"}</definedName>
    <definedName name="wrn.AcqVal._22" localSheetId="9" hidden="1">{#N/A,#N/A,FALSE,"Acq-Val";#N/A,#N/A,FALSE,"Acq-Mult Val"}</definedName>
    <definedName name="wrn.AcqVal._22" localSheetId="10" hidden="1">{#N/A,#N/A,FALSE,"Acq-Val";#N/A,#N/A,FALSE,"Acq-Mult Val"}</definedName>
    <definedName name="wrn.AcqVal._22" localSheetId="12" hidden="1">{#N/A,#N/A,FALSE,"Acq-Val";#N/A,#N/A,FALSE,"Acq-Mult Val"}</definedName>
    <definedName name="wrn.AcqVal._22" localSheetId="13" hidden="1">{#N/A,#N/A,FALSE,"Acq-Val";#N/A,#N/A,FALSE,"Acq-Mult Val"}</definedName>
    <definedName name="wrn.AcqVal._22" hidden="1">{#N/A,#N/A,FALSE,"Acq-Val";#N/A,#N/A,FALSE,"Acq-Mult Val"}</definedName>
    <definedName name="wrn.AcqVal.2" localSheetId="6" hidden="1">{#N/A,#N/A,FALSE,"Acq-Val";#N/A,#N/A,FALSE,"Acq-Mult Val"}</definedName>
    <definedName name="wrn.AcqVal.2" localSheetId="9" hidden="1">{#N/A,#N/A,FALSE,"Acq-Val";#N/A,#N/A,FALSE,"Acq-Mult Val"}</definedName>
    <definedName name="wrn.AcqVal.2" localSheetId="10" hidden="1">{#N/A,#N/A,FALSE,"Acq-Val";#N/A,#N/A,FALSE,"Acq-Mult Val"}</definedName>
    <definedName name="wrn.AcqVal.2" localSheetId="12" hidden="1">{#N/A,#N/A,FALSE,"Acq-Val";#N/A,#N/A,FALSE,"Acq-Mult Val"}</definedName>
    <definedName name="wrn.AcqVal.2" localSheetId="13" hidden="1">{#N/A,#N/A,FALSE,"Acq-Val";#N/A,#N/A,FALSE,"Acq-Mult Val"}</definedName>
    <definedName name="wrn.AcqVal.2" hidden="1">{#N/A,#N/A,FALSE,"Acq-Val";#N/A,#N/A,FALSE,"Acq-Mult Val"}</definedName>
    <definedName name="wrn.all." localSheetId="6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" localSheetId="9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" localSheetId="10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" localSheetId="12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" localSheetId="13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_.Financials." localSheetId="6" hidden="1">{#N/A,#N/A,TRUE,"Assumptions";#N/A,#N/A,TRUE,"Op Projection";#N/A,#N/A,TRUE,"Capital";#N/A,#N/A,TRUE,"Income";#N/A,#N/A,TRUE,"Balance";#N/A,#N/A,TRUE,"Sources&amp;Uses"}</definedName>
    <definedName name="wrn.All._.Financials." localSheetId="9" hidden="1">{#N/A,#N/A,TRUE,"Assumptions";#N/A,#N/A,TRUE,"Op Projection";#N/A,#N/A,TRUE,"Capital";#N/A,#N/A,TRUE,"Income";#N/A,#N/A,TRUE,"Balance";#N/A,#N/A,TRUE,"Sources&amp;Uses"}</definedName>
    <definedName name="wrn.All._.Financials." localSheetId="10" hidden="1">{#N/A,#N/A,TRUE,"Assumptions";#N/A,#N/A,TRUE,"Op Projection";#N/A,#N/A,TRUE,"Capital";#N/A,#N/A,TRUE,"Income";#N/A,#N/A,TRUE,"Balance";#N/A,#N/A,TRUE,"Sources&amp;Uses"}</definedName>
    <definedName name="wrn.All._.Financials." localSheetId="12" hidden="1">{#N/A,#N/A,TRUE,"Assumptions";#N/A,#N/A,TRUE,"Op Projection";#N/A,#N/A,TRUE,"Capital";#N/A,#N/A,TRUE,"Income";#N/A,#N/A,TRUE,"Balance";#N/A,#N/A,TRUE,"Sources&amp;Uses"}</definedName>
    <definedName name="wrn.All._.Financials." localSheetId="13" hidden="1">{#N/A,#N/A,TRUE,"Assumptions";#N/A,#N/A,TRUE,"Op Projection";#N/A,#N/A,TRUE,"Capital";#N/A,#N/A,TRUE,"Income";#N/A,#N/A,TRUE,"Balance";#N/A,#N/A,TRUE,"Sources&amp;Uses"}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Balance._.Sheets." localSheetId="6" hidden="1">{#N/A,#N/A,FALSE,"Bal sht";"Qtrly Bal Sht",#N/A,FALSE,"Bal sht - QTR"}</definedName>
    <definedName name="wrn.Balance._.Sheets." localSheetId="9" hidden="1">{#N/A,#N/A,FALSE,"Bal sht";"Qtrly Bal Sht",#N/A,FALSE,"Bal sht - QTR"}</definedName>
    <definedName name="wrn.Balance._.Sheets." localSheetId="10" hidden="1">{#N/A,#N/A,FALSE,"Bal sht";"Qtrly Bal Sht",#N/A,FALSE,"Bal sht - QTR"}</definedName>
    <definedName name="wrn.Balance._.Sheets." localSheetId="12" hidden="1">{#N/A,#N/A,FALSE,"Bal sht";"Qtrly Bal Sht",#N/A,FALSE,"Bal sht - QTR"}</definedName>
    <definedName name="wrn.Balance._.Sheets." localSheetId="13" hidden="1">{#N/A,#N/A,FALSE,"Bal sht";"Qtrly Bal Sht",#N/A,FALSE,"Bal sht - QTR"}</definedName>
    <definedName name="wrn.Balance._.Sheets." hidden="1">{#N/A,#N/A,FALSE,"Bal sht";"Qtrly Bal Sht",#N/A,FALSE,"Bal sht - QTR"}</definedName>
    <definedName name="wrn.Benefits." localSheetId="6" hidden="1">{"Benefits Summary",#N/A,FALSE,"Benefits Info without WC Amount";"Medical and Dental Costs",#N/A,FALSE,"Benefits Info without WC Amount";"Workers' Compensation",#N/A,FALSE,"Benefits Info without WC Amount"}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Board._.Forecast." localSheetId="6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" localSheetId="9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" localSheetId="10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" localSheetId="12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" localSheetId="13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CANWEST._.GLOBAL." localSheetId="6" hidden="1">{"BS",#N/A,FALSE;"RE",#N/A,FALSE;"IS",#N/A,FALSE;"CASH",#N/A,FALSE}</definedName>
    <definedName name="wrn.CANWEST._.GLOBAL." localSheetId="9" hidden="1">{"BS",#N/A,FALSE;"RE",#N/A,FALSE;"IS",#N/A,FALSE;"CASH",#N/A,FALSE}</definedName>
    <definedName name="wrn.CANWEST._.GLOBAL." localSheetId="10" hidden="1">{"BS",#N/A,FALSE;"RE",#N/A,FALSE;"IS",#N/A,FALSE;"CASH",#N/A,FALSE}</definedName>
    <definedName name="wrn.CANWEST._.GLOBAL." localSheetId="12" hidden="1">{"BS",#N/A,FALSE;"RE",#N/A,FALSE;"IS",#N/A,FALSE;"CASH",#N/A,FALSE}</definedName>
    <definedName name="wrn.CANWEST._.GLOBAL." localSheetId="13" hidden="1">{"BS",#N/A,FALSE;"RE",#N/A,FALSE;"IS",#N/A,FALSE;"CASH",#N/A,FALSE}</definedName>
    <definedName name="wrn.CANWEST._.GLOBAL." hidden="1">{"BS",#N/A,FALSE;"RE",#N/A,FALSE;"IS",#N/A,FALSE;"CASH",#N/A,FALSE}</definedName>
    <definedName name="wrn.Cash._.book." localSheetId="6" hidden="1">{#N/A,#N/A,FALSE,"Current &amp; Demand";#N/A,#N/A,FALSE,"Buttress fund 98 "}</definedName>
    <definedName name="wrn.Cash._.book." hidden="1">{#N/A,#N/A,FALSE,"Current &amp; Demand";#N/A,#N/A,FALSE,"Buttress fund 98 "}</definedName>
    <definedName name="wrn.Cashflow." localSheetId="3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wrn.Cashflow." localSheetId="1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wrn.Cashflow." localSheetId="2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wrn.Cashflow.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wrn.CODOGNO._.Print._.all." localSheetId="6" hidden="1">{#N/A,#N/A,FALSE,"Cover";#N/A,#N/A,FALSE,"BS";#N/A,#N/A,FALSE,"IS"}</definedName>
    <definedName name="wrn.CODOGNO._.Print._.all." hidden="1">{#N/A,#N/A,FALSE,"Cover";#N/A,#N/A,FALSE,"BS";#N/A,#N/A,FALSE,"IS"}</definedName>
    <definedName name="wrn.Combination." localSheetId="6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localSheetId="9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localSheetId="1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localSheetId="1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localSheetId="13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" localSheetId="6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" localSheetId="9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" localSheetId="1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" localSheetId="1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" localSheetId="13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2" localSheetId="6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2" localSheetId="9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2" localSheetId="1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2" localSheetId="1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2" localSheetId="13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2" localSheetId="6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2" localSheetId="9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2" localSheetId="1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2" localSheetId="1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2" localSheetId="13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oResults." localSheetId="6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localSheetId="9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localSheetId="1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localSheetId="1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localSheetId="13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" localSheetId="6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" localSheetId="9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" localSheetId="1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" localSheetId="1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" localSheetId="13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2" localSheetId="6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2" localSheetId="9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2" localSheetId="1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2" localSheetId="1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2" localSheetId="13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2" localSheetId="6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2" localSheetId="9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2" localSheetId="1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2" localSheetId="1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2" localSheetId="13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6" hidden="1">{#N/A,#N/A,FALSE,"Combo-Ass ";#N/A,#N/A,FALSE,"Combo-IS";#N/A,#N/A,FALSE,"Combo-BS";#N/A,#N/A,FALSE,"Combo-CF"}</definedName>
    <definedName name="wrn.ComboState." localSheetId="9" hidden="1">{#N/A,#N/A,FALSE,"Combo-Ass ";#N/A,#N/A,FALSE,"Combo-IS";#N/A,#N/A,FALSE,"Combo-BS";#N/A,#N/A,FALSE,"Combo-CF"}</definedName>
    <definedName name="wrn.ComboState." localSheetId="10" hidden="1">{#N/A,#N/A,FALSE,"Combo-Ass ";#N/A,#N/A,FALSE,"Combo-IS";#N/A,#N/A,FALSE,"Combo-BS";#N/A,#N/A,FALSE,"Combo-CF"}</definedName>
    <definedName name="wrn.ComboState." localSheetId="12" hidden="1">{#N/A,#N/A,FALSE,"Combo-Ass ";#N/A,#N/A,FALSE,"Combo-IS";#N/A,#N/A,FALSE,"Combo-BS";#N/A,#N/A,FALSE,"Combo-CF"}</definedName>
    <definedName name="wrn.ComboState." localSheetId="13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boState._2" localSheetId="6" hidden="1">{#N/A,#N/A,FALSE,"Combo-Ass ";#N/A,#N/A,FALSE,"Combo-IS";#N/A,#N/A,FALSE,"Combo-BS";#N/A,#N/A,FALSE,"Combo-CF"}</definedName>
    <definedName name="wrn.ComboState._2" localSheetId="9" hidden="1">{#N/A,#N/A,FALSE,"Combo-Ass ";#N/A,#N/A,FALSE,"Combo-IS";#N/A,#N/A,FALSE,"Combo-BS";#N/A,#N/A,FALSE,"Combo-CF"}</definedName>
    <definedName name="wrn.ComboState._2" localSheetId="10" hidden="1">{#N/A,#N/A,FALSE,"Combo-Ass ";#N/A,#N/A,FALSE,"Combo-IS";#N/A,#N/A,FALSE,"Combo-BS";#N/A,#N/A,FALSE,"Combo-CF"}</definedName>
    <definedName name="wrn.ComboState._2" localSheetId="12" hidden="1">{#N/A,#N/A,FALSE,"Combo-Ass ";#N/A,#N/A,FALSE,"Combo-IS";#N/A,#N/A,FALSE,"Combo-BS";#N/A,#N/A,FALSE,"Combo-CF"}</definedName>
    <definedName name="wrn.ComboState._2" localSheetId="13" hidden="1">{#N/A,#N/A,FALSE,"Combo-Ass ";#N/A,#N/A,FALSE,"Combo-IS";#N/A,#N/A,FALSE,"Combo-BS";#N/A,#N/A,FALSE,"Combo-CF"}</definedName>
    <definedName name="wrn.ComboState._2" hidden="1">{#N/A,#N/A,FALSE,"Combo-Ass ";#N/A,#N/A,FALSE,"Combo-IS";#N/A,#N/A,FALSE,"Combo-BS";#N/A,#N/A,FALSE,"Combo-CF"}</definedName>
    <definedName name="wrn.ComboState._22" localSheetId="6" hidden="1">{#N/A,#N/A,FALSE,"Combo-Ass ";#N/A,#N/A,FALSE,"Combo-IS";#N/A,#N/A,FALSE,"Combo-BS";#N/A,#N/A,FALSE,"Combo-CF"}</definedName>
    <definedName name="wrn.ComboState._22" localSheetId="9" hidden="1">{#N/A,#N/A,FALSE,"Combo-Ass ";#N/A,#N/A,FALSE,"Combo-IS";#N/A,#N/A,FALSE,"Combo-BS";#N/A,#N/A,FALSE,"Combo-CF"}</definedName>
    <definedName name="wrn.ComboState._22" localSheetId="10" hidden="1">{#N/A,#N/A,FALSE,"Combo-Ass ";#N/A,#N/A,FALSE,"Combo-IS";#N/A,#N/A,FALSE,"Combo-BS";#N/A,#N/A,FALSE,"Combo-CF"}</definedName>
    <definedName name="wrn.ComboState._22" localSheetId="12" hidden="1">{#N/A,#N/A,FALSE,"Combo-Ass ";#N/A,#N/A,FALSE,"Combo-IS";#N/A,#N/A,FALSE,"Combo-BS";#N/A,#N/A,FALSE,"Combo-CF"}</definedName>
    <definedName name="wrn.ComboState._22" localSheetId="13" hidden="1">{#N/A,#N/A,FALSE,"Combo-Ass ";#N/A,#N/A,FALSE,"Combo-IS";#N/A,#N/A,FALSE,"Combo-BS";#N/A,#N/A,FALSE,"Combo-CF"}</definedName>
    <definedName name="wrn.ComboState._22" hidden="1">{#N/A,#N/A,FALSE,"Combo-Ass ";#N/A,#N/A,FALSE,"Combo-IS";#N/A,#N/A,FALSE,"Combo-BS";#N/A,#N/A,FALSE,"Combo-CF"}</definedName>
    <definedName name="wrn.ComboState.2" localSheetId="6" hidden="1">{#N/A,#N/A,FALSE,"Combo-Ass ";#N/A,#N/A,FALSE,"Combo-IS";#N/A,#N/A,FALSE,"Combo-BS";#N/A,#N/A,FALSE,"Combo-CF"}</definedName>
    <definedName name="wrn.ComboState.2" localSheetId="9" hidden="1">{#N/A,#N/A,FALSE,"Combo-Ass ";#N/A,#N/A,FALSE,"Combo-IS";#N/A,#N/A,FALSE,"Combo-BS";#N/A,#N/A,FALSE,"Combo-CF"}</definedName>
    <definedName name="wrn.ComboState.2" localSheetId="10" hidden="1">{#N/A,#N/A,FALSE,"Combo-Ass ";#N/A,#N/A,FALSE,"Combo-IS";#N/A,#N/A,FALSE,"Combo-BS";#N/A,#N/A,FALSE,"Combo-CF"}</definedName>
    <definedName name="wrn.ComboState.2" localSheetId="12" hidden="1">{#N/A,#N/A,FALSE,"Combo-Ass ";#N/A,#N/A,FALSE,"Combo-IS";#N/A,#N/A,FALSE,"Combo-BS";#N/A,#N/A,FALSE,"Combo-CF"}</definedName>
    <definedName name="wrn.ComboState.2" localSheetId="13" hidden="1">{#N/A,#N/A,FALSE,"Combo-Ass ";#N/A,#N/A,FALSE,"Combo-IS";#N/A,#N/A,FALSE,"Combo-BS";#N/A,#N/A,FALSE,"Combo-CF"}</definedName>
    <definedName name="wrn.ComboState.2" hidden="1">{#N/A,#N/A,FALSE,"Combo-Ass ";#N/A,#N/A,FALSE,"Combo-IS";#N/A,#N/A,FALSE,"Combo-BS";#N/A,#N/A,FALSE,"Combo-CF"}</definedName>
    <definedName name="wrn.DCF." localSheetId="6" hidden="1">{#N/A,#N/A,FALSE,"Brad_DCFM";#N/A,#N/A,FALSE,"Nick_DCFM";#N/A,#N/A,FALSE,"Mobile_DCFM"}</definedName>
    <definedName name="wrn.DCF." localSheetId="9" hidden="1">{#N/A,#N/A,FALSE,"Brad_DCFM";#N/A,#N/A,FALSE,"Nick_DCFM";#N/A,#N/A,FALSE,"Mobile_DCFM"}</definedName>
    <definedName name="wrn.DCF." localSheetId="10" hidden="1">{#N/A,#N/A,FALSE,"Brad_DCFM";#N/A,#N/A,FALSE,"Nick_DCFM";#N/A,#N/A,FALSE,"Mobile_DCFM"}</definedName>
    <definedName name="wrn.DCF." localSheetId="12" hidden="1">{#N/A,#N/A,FALSE,"Brad_DCFM";#N/A,#N/A,FALSE,"Nick_DCFM";#N/A,#N/A,FALSE,"Mobile_DCFM"}</definedName>
    <definedName name="wrn.DCF." localSheetId="13" hidden="1">{#N/A,#N/A,FALSE,"Brad_DCFM";#N/A,#N/A,FALSE,"Nick_DCFM";#N/A,#N/A,FALSE,"Mobile_DCFM"}</definedName>
    <definedName name="wrn.DCF." hidden="1">{#N/A,#N/A,FALSE,"Brad_DCFM";#N/A,#N/A,FALSE,"Nick_DCFM";#N/A,#N/A,FALSE,"Mobile_DCFM"}</definedName>
    <definedName name="wrn.Detail._.Income._.Statement." localSheetId="6" hidden="1">{"Facility Detail",#N/A,FALSE,"P&amp;L Detail"}</definedName>
    <definedName name="wrn.Detail._.Income._.Statement." localSheetId="9" hidden="1">{"Facility Detail",#N/A,FALSE,"P&amp;L Detail"}</definedName>
    <definedName name="wrn.Detail._.Income._.Statement." localSheetId="10" hidden="1">{"Facility Detail",#N/A,FALSE,"P&amp;L Detail"}</definedName>
    <definedName name="wrn.Detail._.Income._.Statement." localSheetId="12" hidden="1">{"Facility Detail",#N/A,FALSE,"P&amp;L Detail"}</definedName>
    <definedName name="wrn.Detail._.Income._.Statement." localSheetId="13" hidden="1">{"Facility Detail",#N/A,FALSE,"P&amp;L Detail"}</definedName>
    <definedName name="wrn.Detail._.Income._.Statement." hidden="1">{"Facility Detail",#N/A,FALSE,"P&amp;L Detail"}</definedName>
    <definedName name="wrn.Everything." localSheetId="6" hidden="1">{"Inc.St. Annual",#N/A,FALSE,"Inc.St.";"Inc.St. Qtr",#N/A,FALSE,"Inc.St.";#N/A,#N/A,FALSE,"Bal.Sht.";"Cash Flow Annual",#N/A,FALSE,"Cash Flow";"Cash Flow Qtr",#N/A,FALSE,"Cash Flow";#N/A,#N/A,FALSE,"Debt";#N/A,#N/A,FALSE,"DCF";"Summary Annual",#N/A,FALSE,"Summary";"Summary Qtr",#N/A,FALSE,"Summary"}</definedName>
    <definedName name="wrn.Everything." localSheetId="9" hidden="1">{"Inc.St. Annual",#N/A,FALSE,"Inc.St.";"Inc.St. Qtr",#N/A,FALSE,"Inc.St.";#N/A,#N/A,FALSE,"Bal.Sht.";"Cash Flow Annual",#N/A,FALSE,"Cash Flow";"Cash Flow Qtr",#N/A,FALSE,"Cash Flow";#N/A,#N/A,FALSE,"Debt";#N/A,#N/A,FALSE,"DCF";"Summary Annual",#N/A,FALSE,"Summary";"Summary Qtr",#N/A,FALSE,"Summary"}</definedName>
    <definedName name="wrn.Everything." localSheetId="10" hidden="1">{"Inc.St. Annual",#N/A,FALSE,"Inc.St.";"Inc.St. Qtr",#N/A,FALSE,"Inc.St.";#N/A,#N/A,FALSE,"Bal.Sht.";"Cash Flow Annual",#N/A,FALSE,"Cash Flow";"Cash Flow Qtr",#N/A,FALSE,"Cash Flow";#N/A,#N/A,FALSE,"Debt";#N/A,#N/A,FALSE,"DCF";"Summary Annual",#N/A,FALSE,"Summary";"Summary Qtr",#N/A,FALSE,"Summary"}</definedName>
    <definedName name="wrn.Everything." localSheetId="12" hidden="1">{"Inc.St. Annual",#N/A,FALSE,"Inc.St.";"Inc.St. Qtr",#N/A,FALSE,"Inc.St.";#N/A,#N/A,FALSE,"Bal.Sht.";"Cash Flow Annual",#N/A,FALSE,"Cash Flow";"Cash Flow Qtr",#N/A,FALSE,"Cash Flow";#N/A,#N/A,FALSE,"Debt";#N/A,#N/A,FALSE,"DCF";"Summary Annual",#N/A,FALSE,"Summary";"Summary Qtr",#N/A,FALSE,"Summary"}</definedName>
    <definedName name="wrn.Everything." localSheetId="13" hidden="1">{"Inc.St. Annual",#N/A,FALSE,"Inc.St.";"Inc.St. Qtr",#N/A,FALSE,"Inc.St.";#N/A,#N/A,FALSE,"Bal.Sht.";"Cash Flow Annual",#N/A,FALSE,"Cash Flow";"Cash Flow Qtr",#N/A,FALSE,"Cash Flow";#N/A,#N/A,FALSE,"Debt";#N/A,#N/A,FALSE,"DCF";"Summary Annual",#N/A,FALSE,"Summary";"Summary Qtr",#N/A,FALSE,"Summary"}</definedName>
    <definedName name="wrn.Everything." hidden="1">{"Inc.St. Annual",#N/A,FALSE,"Inc.St.";"Inc.St. Qtr",#N/A,FALSE,"Inc.St.";#N/A,#N/A,FALSE,"Bal.Sht.";"Cash Flow Annual",#N/A,FALSE,"Cash Flow";"Cash Flow Qtr",#N/A,FALSE,"Cash Flow";#N/A,#N/A,FALSE,"Debt";#N/A,#N/A,FALSE,"DCF";"Summary Annual",#N/A,FALSE,"Summary";"Summary Qtr",#N/A,FALSE,"Summary"}</definedName>
    <definedName name="wrn.Facility._.Profit._.and._.Loss." localSheetId="6" hidden="1">{"Domestic Prisons - Prior to 1998 - 1",#N/A,FALSE,"Domestic Prisons";"Domestic Prisons - Prior to 1998 - 2",#N/A,FALSE,"Domestic Prisons";"Domestic Prisons - 1998",#N/A,FALSE,"Domestic Prisons";"Domestic Prisons - 1999",#N/A,FALSE,"Domestic Prisons";"Domestic Prisons - 2000",#N/A,FALSE,"Domestic Prisons";"Domestic Prisons - 2001",#N/A,FALSE,"Domestic Prisons"}</definedName>
    <definedName name="wrn.Facility._.Profit._.and._.Loss." localSheetId="9" hidden="1">{"Domestic Prisons - Prior to 1998 - 1",#N/A,FALSE,"Domestic Prisons";"Domestic Prisons - Prior to 1998 - 2",#N/A,FALSE,"Domestic Prisons";"Domestic Prisons - 1998",#N/A,FALSE,"Domestic Prisons";"Domestic Prisons - 1999",#N/A,FALSE,"Domestic Prisons";"Domestic Prisons - 2000",#N/A,FALSE,"Domestic Prisons";"Domestic Prisons - 2001",#N/A,FALSE,"Domestic Prisons"}</definedName>
    <definedName name="wrn.Facility._.Profit._.and._.Loss." localSheetId="10" hidden="1">{"Domestic Prisons - Prior to 1998 - 1",#N/A,FALSE,"Domestic Prisons";"Domestic Prisons - Prior to 1998 - 2",#N/A,FALSE,"Domestic Prisons";"Domestic Prisons - 1998",#N/A,FALSE,"Domestic Prisons";"Domestic Prisons - 1999",#N/A,FALSE,"Domestic Prisons";"Domestic Prisons - 2000",#N/A,FALSE,"Domestic Prisons";"Domestic Prisons - 2001",#N/A,FALSE,"Domestic Prisons"}</definedName>
    <definedName name="wrn.Facility._.Profit._.and._.Loss." localSheetId="12" hidden="1">{"Domestic Prisons - Prior to 1998 - 1",#N/A,FALSE,"Domestic Prisons";"Domestic Prisons - Prior to 1998 - 2",#N/A,FALSE,"Domestic Prisons";"Domestic Prisons - 1998",#N/A,FALSE,"Domestic Prisons";"Domestic Prisons - 1999",#N/A,FALSE,"Domestic Prisons";"Domestic Prisons - 2000",#N/A,FALSE,"Domestic Prisons";"Domestic Prisons - 2001",#N/A,FALSE,"Domestic Prisons"}</definedName>
    <definedName name="wrn.Facility._.Profit._.and._.Loss." localSheetId="13" hidden="1">{"Domestic Prisons - Prior to 1998 - 1",#N/A,FALSE,"Domestic Prisons";"Domestic Prisons - Prior to 1998 - 2",#N/A,FALSE,"Domestic Prisons";"Domestic Prisons - 1998",#N/A,FALSE,"Domestic Prisons";"Domestic Prisons - 1999",#N/A,FALSE,"Domestic Prisons";"Domestic Prisons - 2000",#N/A,FALSE,"Domestic Prisons";"Domestic Prisons - 2001",#N/A,FALSE,"Domestic Prisons"}</definedName>
    <definedName name="wrn.Facility._.Profit._.and._.Loss." hidden="1">{"Domestic Prisons - Prior to 1998 - 1",#N/A,FALSE,"Domestic Prisons";"Domestic Prisons - Prior to 1998 - 2",#N/A,FALSE,"Domestic Prisons";"Domestic Prisons - 1998",#N/A,FALSE,"Domestic Prisons";"Domestic Prisons - 1999",#N/A,FALSE,"Domestic Prisons";"Domestic Prisons - 2000",#N/A,FALSE,"Domestic Prisons";"Domestic Prisons - 2001",#N/A,FALSE,"Domestic Prisons"}</definedName>
    <definedName name="wrn.Financial._.Statements." localSheetId="6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localSheetId="9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localSheetId="10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localSheetId="12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localSheetId="13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etements." localSheetId="6" hidden="1">{#N/A,#N/A,FALSE,"Cover";#N/A,#N/A,FALSE,"Contents";#N/A,#N/A,FALSE,"balance";#N/A,#N/A,FALSE,"p&amp;l";#N/A,#N/A,FALSE,"notes";#N/A,#N/A,FALSE,"underwriting analysis";#N/A,#N/A,FALSE,"Solvency"}</definedName>
    <definedName name="wrn.Financial._.Stetements." hidden="1">{#N/A,#N/A,FALSE,"Cover";#N/A,#N/A,FALSE,"Contents";#N/A,#N/A,FALSE,"balance";#N/A,#N/A,FALSE,"p&amp;l";#N/A,#N/A,FALSE,"notes";#N/A,#N/A,FALSE,"underwriting analysis";#N/A,#N/A,FALSE,"Solvency"}</definedName>
    <definedName name="wrn.Financials." localSheetId="6" hidden="1">{#N/A,#N/A,FALSE,"TITLE";#N/A,#N/A,FALSE,"BS";#N/A,#N/A,FALSE,"IS";#N/A,#N/A,FALSE,"INVEST";#N/A,#N/A,FALSE,"ANALYSIS";#N/A,#N/A,FALSE,"TRUST LIAB";#N/A,#N/A,FALSE,"PAID LOSS";#N/A,#N/A,FALSE,"EXP";#N/A,#N/A,FALSE,"STAT"}</definedName>
    <definedName name="wrn.Financials." hidden="1">{#N/A,#N/A,FALSE,"TITLE";#N/A,#N/A,FALSE,"BS";#N/A,#N/A,FALSE,"IS";#N/A,#N/A,FALSE,"INVEST";#N/A,#N/A,FALSE,"ANALYSIS";#N/A,#N/A,FALSE,"TRUST LIAB";#N/A,#N/A,FALSE,"PAID LOSS";#N/A,#N/A,FALSE,"EXP";#N/A,#N/A,FALSE,"STAT"}</definedName>
    <definedName name="wrn.FreeportIfs." localSheetId="6" hidden="1">{#N/A,#N/A,FALSE,"cover";#N/A,#N/A,FALSE,"Commentary";#N/A,#N/A,FALSE,"balance";#N/A,#N/A,FALSE,"p&amp;l";#N/A,#N/A,FALSE,"notes";#N/A,#N/A,FALSE,"Solvency"}</definedName>
    <definedName name="wrn.FreeportIfs." hidden="1">{#N/A,#N/A,FALSE,"cover";#N/A,#N/A,FALSE,"Commentary";#N/A,#N/A,FALSE,"balance";#N/A,#N/A,FALSE,"p&amp;l";#N/A,#N/A,FALSE,"notes";#N/A,#N/A,FALSE,"Solvency"}</definedName>
    <definedName name="wrn.Haul._.Month._.End." localSheetId="6" hidden="1">{#N/A,#N/A,TRUE,"BS";#N/A,#N/A,TRUE,"IS";#N/A,#N/A,TRUE,"NOTES";#N/A,#N/A,TRUE,"UW"}</definedName>
    <definedName name="wrn.Haul._.Month._.End." hidden="1">{#N/A,#N/A,TRUE,"BS";#N/A,#N/A,TRUE,"IS";#N/A,#N/A,TRUE,"NOTES";#N/A,#N/A,TRUE,"UW"}</definedName>
    <definedName name="wrn.ICP." localSheetId="6" hidden="1">{#N/A,#N/A,FALSE,"ICP Europa";#N/A,#N/A,FALSE,"ICP Francia";#N/A,#N/A,FALSE,"ICP Oriente";#N/A,#N/A,FALSE,"ICP Giappone";#N/A,#N/A,FALSE,"ICP Korea";#N/A,#N/A,FALSE,"ICP Riepilogo"}</definedName>
    <definedName name="wrn.ICP." localSheetId="9" hidden="1">{#N/A,#N/A,FALSE,"ICP Europa";#N/A,#N/A,FALSE,"ICP Francia";#N/A,#N/A,FALSE,"ICP Oriente";#N/A,#N/A,FALSE,"ICP Giappone";#N/A,#N/A,FALSE,"ICP Korea";#N/A,#N/A,FALSE,"ICP Riepilogo"}</definedName>
    <definedName name="wrn.ICP." localSheetId="10" hidden="1">{#N/A,#N/A,FALSE,"ICP Europa";#N/A,#N/A,FALSE,"ICP Francia";#N/A,#N/A,FALSE,"ICP Oriente";#N/A,#N/A,FALSE,"ICP Giappone";#N/A,#N/A,FALSE,"ICP Korea";#N/A,#N/A,FALSE,"ICP Riepilogo"}</definedName>
    <definedName name="wrn.ICP." localSheetId="12" hidden="1">{#N/A,#N/A,FALSE,"ICP Europa";#N/A,#N/A,FALSE,"ICP Francia";#N/A,#N/A,FALSE,"ICP Oriente";#N/A,#N/A,FALSE,"ICP Giappone";#N/A,#N/A,FALSE,"ICP Korea";#N/A,#N/A,FALSE,"ICP Riepilogo"}</definedName>
    <definedName name="wrn.ICP." localSheetId="13" hidden="1">{#N/A,#N/A,FALSE,"ICP Europa";#N/A,#N/A,FALSE,"ICP Francia";#N/A,#N/A,FALSE,"ICP Oriente";#N/A,#N/A,FALSE,"ICP Giappone";#N/A,#N/A,FALSE,"ICP Korea";#N/A,#N/A,FALSE,"ICP Riepilogo"}</definedName>
    <definedName name="wrn.ICP." hidden="1">{#N/A,#N/A,FALSE,"ICP Europa";#N/A,#N/A,FALSE,"ICP Francia";#N/A,#N/A,FALSE,"ICP Oriente";#N/A,#N/A,FALSE,"ICP Giappone";#N/A,#N/A,FALSE,"ICP Korea";#N/A,#N/A,FALSE,"ICP Riepilogo"}</definedName>
    <definedName name="wrn.Income._.Statements." localSheetId="6" hidden="1">{"Income Statement",#N/A,FALSE,"P&amp;L - $";"Quarterly Income Statement",#N/A,FALSE,"P&amp;L Detail"}</definedName>
    <definedName name="wrn.Income._.Statements." localSheetId="9" hidden="1">{"Income Statement",#N/A,FALSE,"P&amp;L - $";"Quarterly Income Statement",#N/A,FALSE,"P&amp;L Detail"}</definedName>
    <definedName name="wrn.Income._.Statements." localSheetId="10" hidden="1">{"Income Statement",#N/A,FALSE,"P&amp;L - $";"Quarterly Income Statement",#N/A,FALSE,"P&amp;L Detail"}</definedName>
    <definedName name="wrn.Income._.Statements." localSheetId="12" hidden="1">{"Income Statement",#N/A,FALSE,"P&amp;L - $";"Quarterly Income Statement",#N/A,FALSE,"P&amp;L Detail"}</definedName>
    <definedName name="wrn.Income._.Statements." localSheetId="13" hidden="1">{"Income Statement",#N/A,FALSE,"P&amp;L - $";"Quarterly Income Statement",#N/A,FALSE,"P&amp;L Detail"}</definedName>
    <definedName name="wrn.Income._.Statements." hidden="1">{"Income Statement",#N/A,FALSE,"P&amp;L - $";"Quarterly Income Statement",#N/A,FALSE,"P&amp;L Detail"}</definedName>
    <definedName name="wrn.INVESTMENTS." localSheetId="6" hidden="1">{#N/A,#N/A,FALSE,"FAIBF";#N/A,#N/A,FALSE,"BARINGS";#N/A,#N/A,FALSE,"PARIBAS";#N/A,#N/A,FALSE,"VOYAGER";#N/A,#N/A,FALSE,"CIF";#N/A,#N/A,FALSE,"ALL"}</definedName>
    <definedName name="wrn.INVESTMENTS." hidden="1">{#N/A,#N/A,FALSE,"FAIBF";#N/A,#N/A,FALSE,"BARINGS";#N/A,#N/A,FALSE,"PARIBAS";#N/A,#N/A,FALSE,"VOYAGER";#N/A,#N/A,FALSE,"CIF";#N/A,#N/A,FALSE,"ALL"}</definedName>
    <definedName name="wrn.Liquidity._.and._.Solvency._.Margins." localSheetId="6" hidden="1">{#N/A,#N/A,FALSE,"Liq";#N/A,#N/A,FALSE,"Solv";#N/A,#N/A,FALSE,"MaxDiv"}</definedName>
    <definedName name="wrn.Liquidity._.and._.Solvency._.Margins." hidden="1">{#N/A,#N/A,FALSE,"Liq";#N/A,#N/A,FALSE,"Solv";#N/A,#N/A,FALSE,"MaxDiv"}</definedName>
    <definedName name="wrn.LUXCOS." localSheetId="6" hidden="1">{"LUX_ASSET",#N/A,FALSE,"CII-Q494.XLS";"LUX_LIAB",#N/A,FALSE,"CII-Q494.XLS";"LUX_INC",#N/A,FALSE,"CII-Q494.XLS";"LUXje",#N/A,FALSE,"CII-Q494.XLS"}</definedName>
    <definedName name="wrn.LUXCOS." localSheetId="9" hidden="1">{"LUX_ASSET",#N/A,FALSE,"CII-Q494.XLS";"LUX_LIAB",#N/A,FALSE,"CII-Q494.XLS";"LUX_INC",#N/A,FALSE,"CII-Q494.XLS";"LUXje",#N/A,FALSE,"CII-Q494.XLS"}</definedName>
    <definedName name="wrn.LUXCOS." localSheetId="10" hidden="1">{"LUX_ASSET",#N/A,FALSE,"CII-Q494.XLS";"LUX_LIAB",#N/A,FALSE,"CII-Q494.XLS";"LUX_INC",#N/A,FALSE,"CII-Q494.XLS";"LUXje",#N/A,FALSE,"CII-Q494.XLS"}</definedName>
    <definedName name="wrn.LUXCOS." localSheetId="12" hidden="1">{"LUX_ASSET",#N/A,FALSE,"CII-Q494.XLS";"LUX_LIAB",#N/A,FALSE,"CII-Q494.XLS";"LUX_INC",#N/A,FALSE,"CII-Q494.XLS";"LUXje",#N/A,FALSE,"CII-Q494.XLS"}</definedName>
    <definedName name="wrn.LUXCOS." localSheetId="13" hidden="1">{"LUX_ASSET",#N/A,FALSE,"CII-Q494.XLS";"LUX_LIAB",#N/A,FALSE,"CII-Q494.XLS";"LUX_INC",#N/A,FALSE,"CII-Q494.XLS";"LUXje",#N/A,FALSE,"CII-Q494.XLS"}</definedName>
    <definedName name="wrn.LUXCOS." hidden="1">{"LUX_ASSET",#N/A,FALSE,"CII-Q494.XLS";"LUX_LIAB",#N/A,FALSE,"CII-Q494.XLS";"LUX_INC",#N/A,FALSE,"CII-Q494.XLS";"LUXje",#N/A,FALSE,"CII-Q494.XLS"}</definedName>
    <definedName name="wrn.Margins." localSheetId="6" hidden="1">{#N/A,#N/A,FALSE,"Liquidity Margin";#N/A,#N/A,FALSE,"Solvency Margin";#N/A,#N/A,FALSE,"Maximum Dividend"}</definedName>
    <definedName name="wrn.Margins." hidden="1">{#N/A,#N/A,FALSE,"Liquidity Margin";#N/A,#N/A,FALSE,"Solvency Margin";#N/A,#N/A,FALSE,"Maximum Dividend"}</definedName>
    <definedName name="wrn.Market._.Share._.Report." localSheetId="6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" localSheetId="9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" localSheetId="10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" localSheetId="12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" localSheetId="13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Operating_Graphs_Stats." localSheetId="3" hidden="1">{#N/A,#N/A,TRUE,"Operating Graphs";#N/A,#N/A,TRUE,"Stats"}</definedName>
    <definedName name="wrn.Operating_Graphs_Stats." localSheetId="1" hidden="1">{#N/A,#N/A,TRUE,"Operating Graphs";#N/A,#N/A,TRUE,"Stats"}</definedName>
    <definedName name="wrn.Operating_Graphs_Stats." localSheetId="2" hidden="1">{#N/A,#N/A,TRUE,"Operating Graphs";#N/A,#N/A,TRUE,"Stats"}</definedName>
    <definedName name="wrn.Operating_Graphs_Stats." hidden="1">{#N/A,#N/A,TRUE,"Operating Graphs";#N/A,#N/A,TRUE,"Stats"}</definedName>
    <definedName name="wrn.Phase._.in." localSheetId="6" hidden="1">{"Phase in summary",#N/A,FALSE,"P&amp;L Phased"}</definedName>
    <definedName name="wrn.Phase._.in." localSheetId="9" hidden="1">{"Phase in summary",#N/A,FALSE,"P&amp;L Phased"}</definedName>
    <definedName name="wrn.Phase._.in." localSheetId="10" hidden="1">{"Phase in summary",#N/A,FALSE,"P&amp;L Phased"}</definedName>
    <definedName name="wrn.Phase._.in." localSheetId="12" hidden="1">{"Phase in summary",#N/A,FALSE,"P&amp;L Phased"}</definedName>
    <definedName name="wrn.Phase._.in." localSheetId="13" hidden="1">{"Phase in summary",#N/A,FALSE,"P&amp;L Phased"}</definedName>
    <definedName name="wrn.Phase._.in." hidden="1">{"Phase in summary",#N/A,FALSE,"P&amp;L Phased"}</definedName>
    <definedName name="wrn.PL._.Detail." localSheetId="6" hidden="1">{#N/A,#N/A,FALSE,"P&amp;L Detail";#N/A,#N/A,FALSE,"P&amp;L Detail";#N/A,#N/A,FALSE,"P&amp;L Detail"}</definedName>
    <definedName name="wrn.PL._.Detail." localSheetId="9" hidden="1">{#N/A,#N/A,FALSE,"P&amp;L Detail";#N/A,#N/A,FALSE,"P&amp;L Detail";#N/A,#N/A,FALSE,"P&amp;L Detail"}</definedName>
    <definedName name="wrn.PL._.Detail." localSheetId="10" hidden="1">{#N/A,#N/A,FALSE,"P&amp;L Detail";#N/A,#N/A,FALSE,"P&amp;L Detail";#N/A,#N/A,FALSE,"P&amp;L Detail"}</definedName>
    <definedName name="wrn.PL._.Detail." localSheetId="12" hidden="1">{#N/A,#N/A,FALSE,"P&amp;L Detail";#N/A,#N/A,FALSE,"P&amp;L Detail";#N/A,#N/A,FALSE,"P&amp;L Detail"}</definedName>
    <definedName name="wrn.PL._.Detail." localSheetId="13" hidden="1">{#N/A,#N/A,FALSE,"P&amp;L Detail";#N/A,#N/A,FALSE,"P&amp;L Detail";#N/A,#N/A,FALSE,"P&amp;L Detail"}</definedName>
    <definedName name="wrn.PL._.Detail." hidden="1">{#N/A,#N/A,FALSE,"P&amp;L Detail";#N/A,#N/A,FALSE,"P&amp;L Detail";#N/A,#N/A,FALSE,"P&amp;L Detail"}</definedName>
    <definedName name="wrn.Print." localSheetId="6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." localSheetId="9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." localSheetId="10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." localSheetId="12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." localSheetId="13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.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._.All." localSheetId="3" hidden="1">{#N/A,#N/A,FALSE,"Summary";#N/A,#N/A,FALSE,"City Gate";#N/A,#N/A,FALSE,"Ind Trans";#N/A,#N/A,FALSE,"Electric Gen"}</definedName>
    <definedName name="wrn.Print._.All." localSheetId="5" hidden="1">{#N/A,#N/A,FALSE,"Summary";#N/A,#N/A,FALSE,"City Gate";#N/A,#N/A,FALSE,"Ind Trans";#N/A,#N/A,FALSE,"Electric Gen"}</definedName>
    <definedName name="wrn.Print._.All." localSheetId="6" hidden="1">{#N/A,#N/A,FALSE,"Summary";#N/A,#N/A,FALSE,"City Gate";#N/A,#N/A,FALSE,"Ind Trans";#N/A,#N/A,FALSE,"Electric Gen"}</definedName>
    <definedName name="wrn.Print._.All." localSheetId="1" hidden="1">{#N/A,#N/A,FALSE,"Summary";#N/A,#N/A,FALSE,"City Gate";#N/A,#N/A,FALSE,"Ind Trans";#N/A,#N/A,FALSE,"Electric Gen"}</definedName>
    <definedName name="wrn.Print._.All." localSheetId="2" hidden="1">{#N/A,#N/A,FALSE,"Summary";#N/A,#N/A,FALSE,"City Gate";#N/A,#N/A,FALSE,"Ind Trans";#N/A,#N/A,FALSE,"Electric Gen"}</definedName>
    <definedName name="wrn.Print._.All." hidden="1">{#N/A,#N/A,FALSE,"Summary";#N/A,#N/A,FALSE,"City Gate";#N/A,#N/A,FALSE,"Ind Trans";#N/A,#N/A,FALSE,"Electric Gen"}</definedName>
    <definedName name="wrn.Print._.All._.Worksheets." localSheetId="6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int._.All._.Worksheets." localSheetId="9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int._.All._.Worksheets." localSheetId="10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int._.All._.Worksheets." localSheetId="12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int._.All._.Worksheets." localSheetId="13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int._.All._.Worksheets.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int2." localSheetId="6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2." localSheetId="9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2." localSheetId="10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2." localSheetId="12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2." localSheetId="13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2.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3." localSheetId="6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3." localSheetId="9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3." localSheetId="10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3." localSheetId="12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3." localSheetId="13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3.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ac." localSheetId="6" hidden="1">{#N/A,#N/A,FALSE,"Op-BS";#N/A,#N/A,FALSE,"Assum";#N/A,#N/A,FALSE,"IS";#N/A,#N/A,FALSE,"Syn+Elim";#N/A,#N/A,FALSE,"BSCF";#N/A,#N/A,FALSE,"Blue_IS";#N/A,#N/A,FALSE,"Blue_BSCF";#N/A,#N/A,FALSE,"Ratings"}</definedName>
    <definedName name="wrn.printac." localSheetId="9" hidden="1">{#N/A,#N/A,FALSE,"Op-BS";#N/A,#N/A,FALSE,"Assum";#N/A,#N/A,FALSE,"IS";#N/A,#N/A,FALSE,"Syn+Elim";#N/A,#N/A,FALSE,"BSCF";#N/A,#N/A,FALSE,"Blue_IS";#N/A,#N/A,FALSE,"Blue_BSCF";#N/A,#N/A,FALSE,"Ratings"}</definedName>
    <definedName name="wrn.printac." localSheetId="10" hidden="1">{#N/A,#N/A,FALSE,"Op-BS";#N/A,#N/A,FALSE,"Assum";#N/A,#N/A,FALSE,"IS";#N/A,#N/A,FALSE,"Syn+Elim";#N/A,#N/A,FALSE,"BSCF";#N/A,#N/A,FALSE,"Blue_IS";#N/A,#N/A,FALSE,"Blue_BSCF";#N/A,#N/A,FALSE,"Ratings"}</definedName>
    <definedName name="wrn.printac." localSheetId="12" hidden="1">{#N/A,#N/A,FALSE,"Op-BS";#N/A,#N/A,FALSE,"Assum";#N/A,#N/A,FALSE,"IS";#N/A,#N/A,FALSE,"Syn+Elim";#N/A,#N/A,FALSE,"BSCF";#N/A,#N/A,FALSE,"Blue_IS";#N/A,#N/A,FALSE,"Blue_BSCF";#N/A,#N/A,FALSE,"Ratings"}</definedName>
    <definedName name="wrn.printac." localSheetId="13" hidden="1">{#N/A,#N/A,FALSE,"Op-BS";#N/A,#N/A,FALSE,"Assum";#N/A,#N/A,FALSE,"IS";#N/A,#N/A,FALSE,"Syn+Elim";#N/A,#N/A,FALSE,"BSCF";#N/A,#N/A,FALSE,"Blue_IS";#N/A,#N/A,FALSE,"Blue_BSCF";#N/A,#N/A,FALSE,"Ratings"}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All." localSheetId="6" hidden="1">{#N/A,#N/A,FALSE,"Summary";#N/A,#N/A,FALSE,"Cust Sales Purchase Volumes";#N/A,#N/A,FALSE,"Gas Sales Rev";#N/A,#N/A,FALSE,"Rev-Rel Taxes";#N/A,#N/A,FALSE,"LUG";#N/A,#N/A,FALSE,"Gas Purch Expense"}</definedName>
    <definedName name="wrn.PrintAll." hidden="1">{#N/A,#N/A,FALSE,"Summary";#N/A,#N/A,FALSE,"Cust Sales Purchase Volumes";#N/A,#N/A,FALSE,"Gas Sales Rev";#N/A,#N/A,FALSE,"Rev-Rel Taxes";#N/A,#N/A,FALSE,"LUG";#N/A,#N/A,FALSE,"Gas Purch Expense"}</definedName>
    <definedName name="wrn.printb1." localSheetId="3" hidden="1">{#N/A,#N/A,FALSE,"B-1";#N/A,#N/A,FALSE,"B-1(P2)";#N/A,#N/A,FALSE,"B-1(P3)";#N/A,#N/A,FALSE,"B-1(P4)"}</definedName>
    <definedName name="wrn.printb1." localSheetId="1" hidden="1">{#N/A,#N/A,FALSE,"B-1";#N/A,#N/A,FALSE,"B-1(P2)";#N/A,#N/A,FALSE,"B-1(P3)";#N/A,#N/A,FALSE,"B-1(P4)"}</definedName>
    <definedName name="wrn.printb1." localSheetId="2" hidden="1">{#N/A,#N/A,FALSE,"B-1";#N/A,#N/A,FALSE,"B-1(P2)";#N/A,#N/A,FALSE,"B-1(P3)";#N/A,#N/A,FALSE,"B-1(P4)"}</definedName>
    <definedName name="wrn.printb1." hidden="1">{#N/A,#N/A,FALSE,"B-1";#N/A,#N/A,FALSE,"B-1(P2)";#N/A,#N/A,FALSE,"B-1(P3)";#N/A,#N/A,FALSE,"B-1(P4)"}</definedName>
    <definedName name="wrn.printb1.4." localSheetId="3" hidden="1">{"page1",#N/A,FALSE,"B-1_4";"page2",#N/A,FALSE,"B-1_4";"page3",#N/A,FALSE,"B-1_4";"page4",#N/A,FALSE,"B-1_4";"page5",#N/A,FALSE,"B-1_4";"page6",#N/A,FALSE,"B-1_4";"page7",#N/A,FALSE,"B-1_4";"page8",#N/A,FALSE,"B-1_4"}</definedName>
    <definedName name="wrn.printb1.4." localSheetId="1" hidden="1">{"page1",#N/A,FALSE,"B-1_4";"page2",#N/A,FALSE,"B-1_4";"page3",#N/A,FALSE,"B-1_4";"page4",#N/A,FALSE,"B-1_4";"page5",#N/A,FALSE,"B-1_4";"page6",#N/A,FALSE,"B-1_4";"page7",#N/A,FALSE,"B-1_4";"page8",#N/A,FALSE,"B-1_4"}</definedName>
    <definedName name="wrn.printb1.4." localSheetId="2" hidden="1">{"page1",#N/A,FALSE,"B-1_4";"page2",#N/A,FALSE,"B-1_4";"page3",#N/A,FALSE,"B-1_4";"page4",#N/A,FALSE,"B-1_4";"page5",#N/A,FALSE,"B-1_4";"page6",#N/A,FALSE,"B-1_4";"page7",#N/A,FALSE,"B-1_4";"page8",#N/A,FALSE,"B-1_4"}</definedName>
    <definedName name="wrn.printb1.4." hidden="1">{"page1",#N/A,FALSE,"B-1_4";"page2",#N/A,FALSE,"B-1_4";"page3",#N/A,FALSE,"B-1_4";"page4",#N/A,FALSE,"B-1_4";"page5",#N/A,FALSE,"B-1_4";"page6",#N/A,FALSE,"B-1_4";"page7",#N/A,FALSE,"B-1_4";"page8",#N/A,FALSE,"B-1_4"}</definedName>
    <definedName name="wrn.Produzione." localSheetId="6" hidden="1">{#N/A,#N/A,FALSE,"Produzione 1";#N/A,#N/A,FALSE,"Rettifica 1";#N/A,#N/A,FALSE,"Produzione 2";#N/A,#N/A,FALSE,"Rettifica 2";#N/A,#N/A,FALSE,"Produzione 3"}</definedName>
    <definedName name="wrn.Produzione." localSheetId="9" hidden="1">{#N/A,#N/A,FALSE,"Produzione 1";#N/A,#N/A,FALSE,"Rettifica 1";#N/A,#N/A,FALSE,"Produzione 2";#N/A,#N/A,FALSE,"Rettifica 2";#N/A,#N/A,FALSE,"Produzione 3"}</definedName>
    <definedName name="wrn.Produzione." localSheetId="10" hidden="1">{#N/A,#N/A,FALSE,"Produzione 1";#N/A,#N/A,FALSE,"Rettifica 1";#N/A,#N/A,FALSE,"Produzione 2";#N/A,#N/A,FALSE,"Rettifica 2";#N/A,#N/A,FALSE,"Produzione 3"}</definedName>
    <definedName name="wrn.Produzione." localSheetId="12" hidden="1">{#N/A,#N/A,FALSE,"Produzione 1";#N/A,#N/A,FALSE,"Rettifica 1";#N/A,#N/A,FALSE,"Produzione 2";#N/A,#N/A,FALSE,"Rettifica 2";#N/A,#N/A,FALSE,"Produzione 3"}</definedName>
    <definedName name="wrn.Produzione." localSheetId="13" hidden="1">{#N/A,#N/A,FALSE,"Produzione 1";#N/A,#N/A,FALSE,"Rettifica 1";#N/A,#N/A,FALSE,"Produzione 2";#N/A,#N/A,FALSE,"Rettifica 2";#N/A,#N/A,FALSE,"Produzione 3"}</definedName>
    <definedName name="wrn.Produzione." hidden="1">{#N/A,#N/A,FALSE,"Produzione 1";#N/A,#N/A,FALSE,"Rettifica 1";#N/A,#N/A,FALSE,"Produzione 2";#N/A,#N/A,FALSE,"Rettifica 2";#N/A,#N/A,FALSE,"Produzione 3"}</definedName>
    <definedName name="wrn.Quarterly._.Income._.Statement." localSheetId="6" hidden="1">{"Quarterly Income Statement",#N/A,FALSE,"P&amp;L Detail"}</definedName>
    <definedName name="wrn.Quarterly._.Income._.Statement." localSheetId="9" hidden="1">{"Quarterly Income Statement",#N/A,FALSE,"P&amp;L Detail"}</definedName>
    <definedName name="wrn.Quarterly._.Income._.Statement." localSheetId="10" hidden="1">{"Quarterly Income Statement",#N/A,FALSE,"P&amp;L Detail"}</definedName>
    <definedName name="wrn.Quarterly._.Income._.Statement." localSheetId="12" hidden="1">{"Quarterly Income Statement",#N/A,FALSE,"P&amp;L Detail"}</definedName>
    <definedName name="wrn.Quarterly._.Income._.Statement." localSheetId="13" hidden="1">{"Quarterly Income Statement",#N/A,FALSE,"P&amp;L Detail"}</definedName>
    <definedName name="wrn.Quarterly._.Income._.Statement." hidden="1">{"Quarterly Income Statement",#N/A,FALSE,"P&amp;L Detail"}</definedName>
    <definedName name="wrn.Report." localSheetId="6" hidden="1">{#N/A,#N/A,FALSE,"Cost Comparison";#N/A,#N/A,FALSE,"ICP Comparison "}</definedName>
    <definedName name="wrn.Report." localSheetId="9" hidden="1">{#N/A,#N/A,FALSE,"Cost Comparison";#N/A,#N/A,FALSE,"ICP Comparison "}</definedName>
    <definedName name="wrn.Report." localSheetId="10" hidden="1">{#N/A,#N/A,FALSE,"Cost Comparison";#N/A,#N/A,FALSE,"ICP Comparison "}</definedName>
    <definedName name="wrn.Report." localSheetId="12" hidden="1">{#N/A,#N/A,FALSE,"Cost Comparison";#N/A,#N/A,FALSE,"ICP Comparison "}</definedName>
    <definedName name="wrn.Report." localSheetId="13" hidden="1">{#N/A,#N/A,FALSE,"Cost Comparison";#N/A,#N/A,FALSE,"ICP Comparison "}</definedName>
    <definedName name="wrn.Report." hidden="1">{#N/A,#N/A,FALSE,"Cost Comparison";#N/A,#N/A,FALSE,"ICP Comparison "}</definedName>
    <definedName name="wrn.Report._.2." localSheetId="6" hidden="1">{#N/A,#N/A,TRUE,"Pivots-Employee";#N/A,"Scenerio2",TRUE,"Assumptions Summary"}</definedName>
    <definedName name="wrn.Report._.2." localSheetId="9" hidden="1">{#N/A,#N/A,TRUE,"Pivots-Employee";#N/A,"Scenerio2",TRUE,"Assumptions Summary"}</definedName>
    <definedName name="wrn.Report._.2." localSheetId="10" hidden="1">{#N/A,#N/A,TRUE,"Pivots-Employee";#N/A,"Scenerio2",TRUE,"Assumptions Summary"}</definedName>
    <definedName name="wrn.Report._.2." localSheetId="12" hidden="1">{#N/A,#N/A,TRUE,"Pivots-Employee";#N/A,"Scenerio2",TRUE,"Assumptions Summary"}</definedName>
    <definedName name="wrn.Report._.2." localSheetId="13" hidden="1">{#N/A,#N/A,TRUE,"Pivots-Employee";#N/A,"Scenerio2",TRUE,"Assumptions Summary"}</definedName>
    <definedName name="wrn.Report._.2." hidden="1">{#N/A,#N/A,TRUE,"Pivots-Employee";#N/A,"Scenerio2",TRUE,"Assumptions Summary"}</definedName>
    <definedName name="wrn.Report1." localSheetId="6" hidden="1">{#N/A,#N/A,TRUE,"Pivots-Employee";#N/A,"Scenario1",TRUE,"Assumptions Summary"}</definedName>
    <definedName name="wrn.Report1." localSheetId="9" hidden="1">{#N/A,#N/A,TRUE,"Pivots-Employee";#N/A,"Scenario1",TRUE,"Assumptions Summary"}</definedName>
    <definedName name="wrn.Report1." localSheetId="10" hidden="1">{#N/A,#N/A,TRUE,"Pivots-Employee";#N/A,"Scenario1",TRUE,"Assumptions Summary"}</definedName>
    <definedName name="wrn.Report1." localSheetId="12" hidden="1">{#N/A,#N/A,TRUE,"Pivots-Employee";#N/A,"Scenario1",TRUE,"Assumptions Summary"}</definedName>
    <definedName name="wrn.Report1." localSheetId="13" hidden="1">{#N/A,#N/A,TRUE,"Pivots-Employee";#N/A,"Scenario1",TRUE,"Assumptions Summary"}</definedName>
    <definedName name="wrn.Report1." hidden="1">{#N/A,#N/A,TRUE,"Pivots-Employee";#N/A,"Scenario1",TRUE,"Assumptions Summary"}</definedName>
    <definedName name="wrn.Research._.Dept." localSheetId="6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localSheetId="9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localSheetId="10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localSheetId="12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localSheetId="13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localSheetId="6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localSheetId="9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localSheetId="10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localSheetId="12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localSheetId="13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iew." localSheetId="6" hidden="1">{"review",#N/A,FALSE,"FACTSHT"}</definedName>
    <definedName name="wrn.review." localSheetId="9" hidden="1">{"review",#N/A,FALSE,"FACTSHT"}</definedName>
    <definedName name="wrn.review." localSheetId="10" hidden="1">{"review",#N/A,FALSE,"FACTSHT"}</definedName>
    <definedName name="wrn.review." localSheetId="12" hidden="1">{"review",#N/A,FALSE,"FACTSHT"}</definedName>
    <definedName name="wrn.review." localSheetId="13" hidden="1">{"review",#N/A,FALSE,"FACTSHT"}</definedName>
    <definedName name="wrn.review." hidden="1">{"review",#N/A,FALSE,"FACTSHT"}</definedName>
    <definedName name="wrn.review1." localSheetId="6" hidden="1">{"review",#N/A,FALSE,"FACTSHT"}</definedName>
    <definedName name="wrn.review1." localSheetId="9" hidden="1">{"review",#N/A,FALSE,"FACTSHT"}</definedName>
    <definedName name="wrn.review1." localSheetId="10" hidden="1">{"review",#N/A,FALSE,"FACTSHT"}</definedName>
    <definedName name="wrn.review1." localSheetId="12" hidden="1">{"review",#N/A,FALSE,"FACTSHT"}</definedName>
    <definedName name="wrn.review1." localSheetId="13" hidden="1">{"review",#N/A,FALSE,"FACTSHT"}</definedName>
    <definedName name="wrn.review1." hidden="1">{"review",#N/A,FALSE,"FACTSHT"}</definedName>
    <definedName name="wrn.SBEI." localSheetId="6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EI." localSheetId="9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EI." localSheetId="10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EI." localSheetId="12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EI." localSheetId="13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EI.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chedule._.J." localSheetId="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5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6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tainless._.FS." localSheetId="6" hidden="1">{#N/A,#N/A,FALSE,"COVER";#N/A,#N/A,FALSE,"Contents";#N/A,#N/A,FALSE,"BS";#N/A,#N/A,FALSE,"P&amp;L";#N/A,#N/A,FALSE,"NOTES";#N/A,#N/A,FALSE,"Underwriting Analysis";#N/A,#N/A,FALSE,"Solvency"}</definedName>
    <definedName name="wrn.Stainless._.FS." hidden="1">{#N/A,#N/A,FALSE,"COVER";#N/A,#N/A,FALSE,"Contents";#N/A,#N/A,FALSE,"BS";#N/A,#N/A,FALSE,"P&amp;L";#N/A,#N/A,FALSE,"NOTES";#N/A,#N/A,FALSE,"Underwriting Analysis";#N/A,#N/A,FALSE,"Solvency"}</definedName>
    <definedName name="wrn.STATEMENTS." localSheetId="6" hidden="1">{#N/A,#N/A,FALSE,"BS";#N/A,#N/A,FALSE,"IS";#N/A,#N/A,FALSE,"STAT";#N/A,#N/A,FALSE,"BUD_qtr";#N/A,#N/A,FALSE,"BUD_ytd"}</definedName>
    <definedName name="wrn.STATEMENTS." hidden="1">{#N/A,#N/A,FALSE,"BS";#N/A,#N/A,FALSE,"IS";#N/A,#N/A,FALSE,"STAT";#N/A,#N/A,FALSE,"BUD_qtr";#N/A,#N/A,FALSE,"BUD_ytd"}</definedName>
    <definedName name="wrn.Statistics." localSheetId="6" hidden="1">{"Std Poor",#N/A,FALSE,"S&amp;P";"Sum Stats",#N/A,FALSE,"Stats"}</definedName>
    <definedName name="wrn.Statistics." localSheetId="9" hidden="1">{"Std Poor",#N/A,FALSE,"S&amp;P";"Sum Stats",#N/A,FALSE,"Stats"}</definedName>
    <definedName name="wrn.Statistics." localSheetId="10" hidden="1">{"Std Poor",#N/A,FALSE,"S&amp;P";"Sum Stats",#N/A,FALSE,"Stats"}</definedName>
    <definedName name="wrn.Statistics." localSheetId="12" hidden="1">{"Std Poor",#N/A,FALSE,"S&amp;P";"Sum Stats",#N/A,FALSE,"Stats"}</definedName>
    <definedName name="wrn.Statistics." localSheetId="13" hidden="1">{"Std Poor",#N/A,FALSE,"S&amp;P";"Sum Stats",#N/A,FALSE,"Stats"}</definedName>
    <definedName name="wrn.Statistics." hidden="1">{"Std Poor",#N/A,FALSE,"S&amp;P";"Sum Stats",#N/A,FALSE,"Stats"}</definedName>
    <definedName name="wrn.suf._.fs." localSheetId="6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f._.fs.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Target." localSheetId="6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localSheetId="9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localSheetId="1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localSheetId="1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localSheetId="13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" localSheetId="6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" localSheetId="9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" localSheetId="1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" localSheetId="1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" localSheetId="13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2" localSheetId="6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2" localSheetId="9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2" localSheetId="1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2" localSheetId="1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2" localSheetId="13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2" localSheetId="6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2" localSheetId="9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2" localSheetId="1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2" localSheetId="1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2" localSheetId="13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6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localSheetId="9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localSheetId="1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localSheetId="1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localSheetId="13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" localSheetId="6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" localSheetId="9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" localSheetId="1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" localSheetId="1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" localSheetId="13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2" localSheetId="6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2" localSheetId="9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2" localSheetId="1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2" localSheetId="1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2" localSheetId="13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2" localSheetId="6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2" localSheetId="9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2" localSheetId="1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2" localSheetId="1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2" localSheetId="13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6" hidden="1">{#N/A,#N/A,FALSE,"Tar-Ass";#N/A,#N/A,FALSE,"Tar-IS";#N/A,#N/A,FALSE,"Tar-BS";#N/A,#N/A,FALSE,"Tar-Adg BS";#N/A,#N/A,FALSE,"Tar-CF"}</definedName>
    <definedName name="wrn.TargetState." localSheetId="9" hidden="1">{#N/A,#N/A,FALSE,"Tar-Ass";#N/A,#N/A,FALSE,"Tar-IS";#N/A,#N/A,FALSE,"Tar-BS";#N/A,#N/A,FALSE,"Tar-Adg BS";#N/A,#N/A,FALSE,"Tar-CF"}</definedName>
    <definedName name="wrn.TargetState." localSheetId="10" hidden="1">{#N/A,#N/A,FALSE,"Tar-Ass";#N/A,#N/A,FALSE,"Tar-IS";#N/A,#N/A,FALSE,"Tar-BS";#N/A,#N/A,FALSE,"Tar-Adg BS";#N/A,#N/A,FALSE,"Tar-CF"}</definedName>
    <definedName name="wrn.TargetState." localSheetId="12" hidden="1">{#N/A,#N/A,FALSE,"Tar-Ass";#N/A,#N/A,FALSE,"Tar-IS";#N/A,#N/A,FALSE,"Tar-BS";#N/A,#N/A,FALSE,"Tar-Adg BS";#N/A,#N/A,FALSE,"Tar-CF"}</definedName>
    <definedName name="wrn.TargetState." localSheetId="13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State._2" localSheetId="6" hidden="1">{#N/A,#N/A,FALSE,"Tar-Ass";#N/A,#N/A,FALSE,"Tar-IS";#N/A,#N/A,FALSE,"Tar-BS";#N/A,#N/A,FALSE,"Tar-Adg BS";#N/A,#N/A,FALSE,"Tar-CF"}</definedName>
    <definedName name="wrn.TargetState._2" localSheetId="9" hidden="1">{#N/A,#N/A,FALSE,"Tar-Ass";#N/A,#N/A,FALSE,"Tar-IS";#N/A,#N/A,FALSE,"Tar-BS";#N/A,#N/A,FALSE,"Tar-Adg BS";#N/A,#N/A,FALSE,"Tar-CF"}</definedName>
    <definedName name="wrn.TargetState._2" localSheetId="10" hidden="1">{#N/A,#N/A,FALSE,"Tar-Ass";#N/A,#N/A,FALSE,"Tar-IS";#N/A,#N/A,FALSE,"Tar-BS";#N/A,#N/A,FALSE,"Tar-Adg BS";#N/A,#N/A,FALSE,"Tar-CF"}</definedName>
    <definedName name="wrn.TargetState._2" localSheetId="12" hidden="1">{#N/A,#N/A,FALSE,"Tar-Ass";#N/A,#N/A,FALSE,"Tar-IS";#N/A,#N/A,FALSE,"Tar-BS";#N/A,#N/A,FALSE,"Tar-Adg BS";#N/A,#N/A,FALSE,"Tar-CF"}</definedName>
    <definedName name="wrn.TargetState._2" localSheetId="13" hidden="1">{#N/A,#N/A,FALSE,"Tar-Ass";#N/A,#N/A,FALSE,"Tar-IS";#N/A,#N/A,FALSE,"Tar-BS";#N/A,#N/A,FALSE,"Tar-Adg BS";#N/A,#N/A,FALSE,"Tar-CF"}</definedName>
    <definedName name="wrn.TargetState._2" hidden="1">{#N/A,#N/A,FALSE,"Tar-Ass";#N/A,#N/A,FALSE,"Tar-IS";#N/A,#N/A,FALSE,"Tar-BS";#N/A,#N/A,FALSE,"Tar-Adg BS";#N/A,#N/A,FALSE,"Tar-CF"}</definedName>
    <definedName name="wrn.TargetState._22" localSheetId="6" hidden="1">{#N/A,#N/A,FALSE,"Tar-Ass";#N/A,#N/A,FALSE,"Tar-IS";#N/A,#N/A,FALSE,"Tar-BS";#N/A,#N/A,FALSE,"Tar-Adg BS";#N/A,#N/A,FALSE,"Tar-CF"}</definedName>
    <definedName name="wrn.TargetState._22" localSheetId="9" hidden="1">{#N/A,#N/A,FALSE,"Tar-Ass";#N/A,#N/A,FALSE,"Tar-IS";#N/A,#N/A,FALSE,"Tar-BS";#N/A,#N/A,FALSE,"Tar-Adg BS";#N/A,#N/A,FALSE,"Tar-CF"}</definedName>
    <definedName name="wrn.TargetState._22" localSheetId="10" hidden="1">{#N/A,#N/A,FALSE,"Tar-Ass";#N/A,#N/A,FALSE,"Tar-IS";#N/A,#N/A,FALSE,"Tar-BS";#N/A,#N/A,FALSE,"Tar-Adg BS";#N/A,#N/A,FALSE,"Tar-CF"}</definedName>
    <definedName name="wrn.TargetState._22" localSheetId="12" hidden="1">{#N/A,#N/A,FALSE,"Tar-Ass";#N/A,#N/A,FALSE,"Tar-IS";#N/A,#N/A,FALSE,"Tar-BS";#N/A,#N/A,FALSE,"Tar-Adg BS";#N/A,#N/A,FALSE,"Tar-CF"}</definedName>
    <definedName name="wrn.TargetState._22" localSheetId="13" hidden="1">{#N/A,#N/A,FALSE,"Tar-Ass";#N/A,#N/A,FALSE,"Tar-IS";#N/A,#N/A,FALSE,"Tar-BS";#N/A,#N/A,FALSE,"Tar-Adg BS";#N/A,#N/A,FALSE,"Tar-CF"}</definedName>
    <definedName name="wrn.TargetState._22" hidden="1">{#N/A,#N/A,FALSE,"Tar-Ass";#N/A,#N/A,FALSE,"Tar-IS";#N/A,#N/A,FALSE,"Tar-BS";#N/A,#N/A,FALSE,"Tar-Adg BS";#N/A,#N/A,FALSE,"Tar-CF"}</definedName>
    <definedName name="wrn.TargetState.2" localSheetId="6" hidden="1">{#N/A,#N/A,FALSE,"Tar-Ass";#N/A,#N/A,FALSE,"Tar-IS";#N/A,#N/A,FALSE,"Tar-BS";#N/A,#N/A,FALSE,"Tar-Adg BS";#N/A,#N/A,FALSE,"Tar-CF"}</definedName>
    <definedName name="wrn.TargetState.2" localSheetId="9" hidden="1">{#N/A,#N/A,FALSE,"Tar-Ass";#N/A,#N/A,FALSE,"Tar-IS";#N/A,#N/A,FALSE,"Tar-BS";#N/A,#N/A,FALSE,"Tar-Adg BS";#N/A,#N/A,FALSE,"Tar-CF"}</definedName>
    <definedName name="wrn.TargetState.2" localSheetId="10" hidden="1">{#N/A,#N/A,FALSE,"Tar-Ass";#N/A,#N/A,FALSE,"Tar-IS";#N/A,#N/A,FALSE,"Tar-BS";#N/A,#N/A,FALSE,"Tar-Adg BS";#N/A,#N/A,FALSE,"Tar-CF"}</definedName>
    <definedName name="wrn.TargetState.2" localSheetId="12" hidden="1">{#N/A,#N/A,FALSE,"Tar-Ass";#N/A,#N/A,FALSE,"Tar-IS";#N/A,#N/A,FALSE,"Tar-BS";#N/A,#N/A,FALSE,"Tar-Adg BS";#N/A,#N/A,FALSE,"Tar-CF"}</definedName>
    <definedName name="wrn.TargetState.2" localSheetId="13" hidden="1">{#N/A,#N/A,FALSE,"Tar-Ass";#N/A,#N/A,FALSE,"Tar-IS";#N/A,#N/A,FALSE,"Tar-BS";#N/A,#N/A,FALSE,"Tar-Adg BS";#N/A,#N/A,FALSE,"Tar-CF"}</definedName>
    <definedName name="wrn.TargetState.2" hidden="1">{#N/A,#N/A,FALSE,"Tar-Ass";#N/A,#N/A,FALSE,"Tar-IS";#N/A,#N/A,FALSE,"Tar-BS";#N/A,#N/A,FALSE,"Tar-Adg BS";#N/A,#N/A,FALSE,"Tar-CF"}</definedName>
    <definedName name="wrn.TargetVal." localSheetId="6" hidden="1">{#N/A,#N/A,TRUE,"Val - sum";#N/A,#N/A,TRUE,"Val - Sum1";#N/A,#N/A,TRUE,"Val - sum2";#N/A,#N/A,TRUE,"Val - Sum3";#N/A,#N/A,TRUE,"Tar-DCF";#N/A,#N/A,TRUE,"Tar-Val LBO";#N/A,#N/A,TRUE,"Tar-Mult Val"}</definedName>
    <definedName name="wrn.TargetVal." localSheetId="9" hidden="1">{#N/A,#N/A,TRUE,"Val - sum";#N/A,#N/A,TRUE,"Val - Sum1";#N/A,#N/A,TRUE,"Val - sum2";#N/A,#N/A,TRUE,"Val - Sum3";#N/A,#N/A,TRUE,"Tar-DCF";#N/A,#N/A,TRUE,"Tar-Val LBO";#N/A,#N/A,TRUE,"Tar-Mult Val"}</definedName>
    <definedName name="wrn.TargetVal." localSheetId="10" hidden="1">{#N/A,#N/A,TRUE,"Val - sum";#N/A,#N/A,TRUE,"Val - Sum1";#N/A,#N/A,TRUE,"Val - sum2";#N/A,#N/A,TRUE,"Val - Sum3";#N/A,#N/A,TRUE,"Tar-DCF";#N/A,#N/A,TRUE,"Tar-Val LBO";#N/A,#N/A,TRUE,"Tar-Mult Val"}</definedName>
    <definedName name="wrn.TargetVal." localSheetId="12" hidden="1">{#N/A,#N/A,TRUE,"Val - sum";#N/A,#N/A,TRUE,"Val - Sum1";#N/A,#N/A,TRUE,"Val - sum2";#N/A,#N/A,TRUE,"Val - Sum3";#N/A,#N/A,TRUE,"Tar-DCF";#N/A,#N/A,TRUE,"Tar-Val LBO";#N/A,#N/A,TRUE,"Tar-Mult Val"}</definedName>
    <definedName name="wrn.TargetVal." localSheetId="13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argetVal._2" localSheetId="6" hidden="1">{#N/A,#N/A,TRUE,"Val - sum";#N/A,#N/A,TRUE,"Val - Sum1";#N/A,#N/A,TRUE,"Val - sum2";#N/A,#N/A,TRUE,"Val - Sum3";#N/A,#N/A,TRUE,"Tar-DCF";#N/A,#N/A,TRUE,"Tar-Val LBO";#N/A,#N/A,TRUE,"Tar-Mult Val"}</definedName>
    <definedName name="wrn.TargetVal._2" localSheetId="9" hidden="1">{#N/A,#N/A,TRUE,"Val - sum";#N/A,#N/A,TRUE,"Val - Sum1";#N/A,#N/A,TRUE,"Val - sum2";#N/A,#N/A,TRUE,"Val - Sum3";#N/A,#N/A,TRUE,"Tar-DCF";#N/A,#N/A,TRUE,"Tar-Val LBO";#N/A,#N/A,TRUE,"Tar-Mult Val"}</definedName>
    <definedName name="wrn.TargetVal._2" localSheetId="10" hidden="1">{#N/A,#N/A,TRUE,"Val - sum";#N/A,#N/A,TRUE,"Val - Sum1";#N/A,#N/A,TRUE,"Val - sum2";#N/A,#N/A,TRUE,"Val - Sum3";#N/A,#N/A,TRUE,"Tar-DCF";#N/A,#N/A,TRUE,"Tar-Val LBO";#N/A,#N/A,TRUE,"Tar-Mult Val"}</definedName>
    <definedName name="wrn.TargetVal._2" localSheetId="12" hidden="1">{#N/A,#N/A,TRUE,"Val - sum";#N/A,#N/A,TRUE,"Val - Sum1";#N/A,#N/A,TRUE,"Val - sum2";#N/A,#N/A,TRUE,"Val - Sum3";#N/A,#N/A,TRUE,"Tar-DCF";#N/A,#N/A,TRUE,"Tar-Val LBO";#N/A,#N/A,TRUE,"Tar-Mult Val"}</definedName>
    <definedName name="wrn.TargetVal._2" localSheetId="13" hidden="1">{#N/A,#N/A,TRUE,"Val - sum";#N/A,#N/A,TRUE,"Val - Sum1";#N/A,#N/A,TRUE,"Val - sum2";#N/A,#N/A,TRUE,"Val - Sum3";#N/A,#N/A,TRUE,"Tar-DCF";#N/A,#N/A,TRUE,"Tar-Val LBO";#N/A,#N/A,TRUE,"Tar-Mult Val"}</definedName>
    <definedName name="wrn.TargetVal._2" hidden="1">{#N/A,#N/A,TRUE,"Val - sum";#N/A,#N/A,TRUE,"Val - Sum1";#N/A,#N/A,TRUE,"Val - sum2";#N/A,#N/A,TRUE,"Val - Sum3";#N/A,#N/A,TRUE,"Tar-DCF";#N/A,#N/A,TRUE,"Tar-Val LBO";#N/A,#N/A,TRUE,"Tar-Mult Val"}</definedName>
    <definedName name="wrn.TargetVal._22" localSheetId="6" hidden="1">{#N/A,#N/A,TRUE,"Val - sum";#N/A,#N/A,TRUE,"Val - Sum1";#N/A,#N/A,TRUE,"Val - sum2";#N/A,#N/A,TRUE,"Val - Sum3";#N/A,#N/A,TRUE,"Tar-DCF";#N/A,#N/A,TRUE,"Tar-Val LBO";#N/A,#N/A,TRUE,"Tar-Mult Val"}</definedName>
    <definedName name="wrn.TargetVal._22" localSheetId="9" hidden="1">{#N/A,#N/A,TRUE,"Val - sum";#N/A,#N/A,TRUE,"Val - Sum1";#N/A,#N/A,TRUE,"Val - sum2";#N/A,#N/A,TRUE,"Val - Sum3";#N/A,#N/A,TRUE,"Tar-DCF";#N/A,#N/A,TRUE,"Tar-Val LBO";#N/A,#N/A,TRUE,"Tar-Mult Val"}</definedName>
    <definedName name="wrn.TargetVal._22" localSheetId="10" hidden="1">{#N/A,#N/A,TRUE,"Val - sum";#N/A,#N/A,TRUE,"Val - Sum1";#N/A,#N/A,TRUE,"Val - sum2";#N/A,#N/A,TRUE,"Val - Sum3";#N/A,#N/A,TRUE,"Tar-DCF";#N/A,#N/A,TRUE,"Tar-Val LBO";#N/A,#N/A,TRUE,"Tar-Mult Val"}</definedName>
    <definedName name="wrn.TargetVal._22" localSheetId="12" hidden="1">{#N/A,#N/A,TRUE,"Val - sum";#N/A,#N/A,TRUE,"Val - Sum1";#N/A,#N/A,TRUE,"Val - sum2";#N/A,#N/A,TRUE,"Val - Sum3";#N/A,#N/A,TRUE,"Tar-DCF";#N/A,#N/A,TRUE,"Tar-Val LBO";#N/A,#N/A,TRUE,"Tar-Mult Val"}</definedName>
    <definedName name="wrn.TargetVal._22" localSheetId="13" hidden="1">{#N/A,#N/A,TRUE,"Val - sum";#N/A,#N/A,TRUE,"Val - Sum1";#N/A,#N/A,TRUE,"Val - sum2";#N/A,#N/A,TRUE,"Val - Sum3";#N/A,#N/A,TRUE,"Tar-DCF";#N/A,#N/A,TRUE,"Tar-Val LBO";#N/A,#N/A,TRUE,"Tar-Mult Val"}</definedName>
    <definedName name="wrn.TargetVal._22" hidden="1">{#N/A,#N/A,TRUE,"Val - sum";#N/A,#N/A,TRUE,"Val - Sum1";#N/A,#N/A,TRUE,"Val - sum2";#N/A,#N/A,TRUE,"Val - Sum3";#N/A,#N/A,TRUE,"Tar-DCF";#N/A,#N/A,TRUE,"Tar-Val LBO";#N/A,#N/A,TRUE,"Tar-Mult Val"}</definedName>
    <definedName name="wrn.TargetVal.2" localSheetId="6" hidden="1">{#N/A,#N/A,TRUE,"Val - sum";#N/A,#N/A,TRUE,"Val - Sum1";#N/A,#N/A,TRUE,"Val - sum2";#N/A,#N/A,TRUE,"Val - Sum3";#N/A,#N/A,TRUE,"Tar-DCF";#N/A,#N/A,TRUE,"Tar-Val LBO";#N/A,#N/A,TRUE,"Tar-Mult Val"}</definedName>
    <definedName name="wrn.TargetVal.2" localSheetId="9" hidden="1">{#N/A,#N/A,TRUE,"Val - sum";#N/A,#N/A,TRUE,"Val - Sum1";#N/A,#N/A,TRUE,"Val - sum2";#N/A,#N/A,TRUE,"Val - Sum3";#N/A,#N/A,TRUE,"Tar-DCF";#N/A,#N/A,TRUE,"Tar-Val LBO";#N/A,#N/A,TRUE,"Tar-Mult Val"}</definedName>
    <definedName name="wrn.TargetVal.2" localSheetId="10" hidden="1">{#N/A,#N/A,TRUE,"Val - sum";#N/A,#N/A,TRUE,"Val - Sum1";#N/A,#N/A,TRUE,"Val - sum2";#N/A,#N/A,TRUE,"Val - Sum3";#N/A,#N/A,TRUE,"Tar-DCF";#N/A,#N/A,TRUE,"Tar-Val LBO";#N/A,#N/A,TRUE,"Tar-Mult Val"}</definedName>
    <definedName name="wrn.TargetVal.2" localSheetId="12" hidden="1">{#N/A,#N/A,TRUE,"Val - sum";#N/A,#N/A,TRUE,"Val - Sum1";#N/A,#N/A,TRUE,"Val - sum2";#N/A,#N/A,TRUE,"Val - Sum3";#N/A,#N/A,TRUE,"Tar-DCF";#N/A,#N/A,TRUE,"Tar-Val LBO";#N/A,#N/A,TRUE,"Tar-Mult Val"}</definedName>
    <definedName name="wrn.TargetVal.2" localSheetId="13" hidden="1">{#N/A,#N/A,TRUE,"Val - sum";#N/A,#N/A,TRUE,"Val - Sum1";#N/A,#N/A,TRUE,"Val - sum2";#N/A,#N/A,TRUE,"Val - Sum3";#N/A,#N/A,TRUE,"Tar-DCF";#N/A,#N/A,TRUE,"Tar-Val LBO";#N/A,#N/A,TRUE,"Tar-Mult Val"}</definedName>
    <definedName name="wrn.TargetVal.2" hidden="1">{#N/A,#N/A,TRUE,"Val - sum";#N/A,#N/A,TRUE,"Val - Sum1";#N/A,#N/A,TRUE,"Val - sum2";#N/A,#N/A,TRUE,"Val - Sum3";#N/A,#N/A,TRUE,"Tar-DCF";#N/A,#N/A,TRUE,"Tar-Val LBO";#N/A,#N/A,TRUE,"Tar-Mult Val"}</definedName>
    <definedName name="wrn.Vendite." localSheetId="6" hidden="1">{#N/A,#N/A,FALSE,"Vendite Europa";#N/A,#N/A,FALSE,"Vendite Francia";#N/A,#N/A,FALSE,"Vendite Korea";#N/A,#N/A,FALSE,"Vendite Oriente";#N/A,#N/A,FALSE,"Vendite Giappone";#N/A,#N/A,FALSE,"Vendite Riepilogo"}</definedName>
    <definedName name="wrn.Vendite." localSheetId="9" hidden="1">{#N/A,#N/A,FALSE,"Vendite Europa";#N/A,#N/A,FALSE,"Vendite Francia";#N/A,#N/A,FALSE,"Vendite Korea";#N/A,#N/A,FALSE,"Vendite Oriente";#N/A,#N/A,FALSE,"Vendite Giappone";#N/A,#N/A,FALSE,"Vendite Riepilogo"}</definedName>
    <definedName name="wrn.Vendite." localSheetId="10" hidden="1">{#N/A,#N/A,FALSE,"Vendite Europa";#N/A,#N/A,FALSE,"Vendite Francia";#N/A,#N/A,FALSE,"Vendite Korea";#N/A,#N/A,FALSE,"Vendite Oriente";#N/A,#N/A,FALSE,"Vendite Giappone";#N/A,#N/A,FALSE,"Vendite Riepilogo"}</definedName>
    <definedName name="wrn.Vendite." localSheetId="12" hidden="1">{#N/A,#N/A,FALSE,"Vendite Europa";#N/A,#N/A,FALSE,"Vendite Francia";#N/A,#N/A,FALSE,"Vendite Korea";#N/A,#N/A,FALSE,"Vendite Oriente";#N/A,#N/A,FALSE,"Vendite Giappone";#N/A,#N/A,FALSE,"Vendite Riepilogo"}</definedName>
    <definedName name="wrn.Vendite." localSheetId="13" hidden="1">{#N/A,#N/A,FALSE,"Vendite Europa";#N/A,#N/A,FALSE,"Vendite Francia";#N/A,#N/A,FALSE,"Vendite Korea";#N/A,#N/A,FALSE,"Vendite Oriente";#N/A,#N/A,FALSE,"Vendite Giappone";#N/A,#N/A,FALSE,"Vendite Riepilogo"}</definedName>
    <definedName name="wrn.Vendite." hidden="1">{#N/A,#N/A,FALSE,"Vendite Europa";#N/A,#N/A,FALSE,"Vendite Francia";#N/A,#N/A,FALSE,"Vendite Korea";#N/A,#N/A,FALSE,"Vendite Oriente";#N/A,#N/A,FALSE,"Vendite Giappone";#N/A,#N/A,FALSE,"Vendite Riepilogo"}</definedName>
    <definedName name="wrn.Wkp._.Capital._.Structure." localSheetId="3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8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7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1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2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9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10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11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12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13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14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localSheetId="3" hidden="1">{"Wkp ComEquity",#N/A,FALSE,"Cap Struct WPs"}</definedName>
    <definedName name="wrn.Wkp._.ComEquity." localSheetId="8" hidden="1">{"Wkp ComEquity",#N/A,FALSE,"Cap Struct WPs"}</definedName>
    <definedName name="wrn.Wkp._.ComEquity." localSheetId="7" hidden="1">{"Wkp ComEquity",#N/A,FALSE,"Cap Struct WPs"}</definedName>
    <definedName name="wrn.Wkp._.ComEquity." localSheetId="1" hidden="1">{"Wkp ComEquity",#N/A,FALSE,"Cap Struct WPs"}</definedName>
    <definedName name="wrn.Wkp._.ComEquity." localSheetId="2" hidden="1">{"Wkp ComEquity",#N/A,FALSE,"Cap Struct WPs"}</definedName>
    <definedName name="wrn.Wkp._.ComEquity." localSheetId="9" hidden="1">{"Wkp ComEquity",#N/A,FALSE,"Cap Struct WPs"}</definedName>
    <definedName name="wrn.Wkp._.ComEquity." localSheetId="10" hidden="1">{"Wkp ComEquity",#N/A,FALSE,"Cap Struct WPs"}</definedName>
    <definedName name="wrn.Wkp._.ComEquity." localSheetId="11" hidden="1">{"Wkp ComEquity",#N/A,FALSE,"Cap Struct WPs"}</definedName>
    <definedName name="wrn.Wkp._.ComEquity." localSheetId="12" hidden="1">{"Wkp ComEquity",#N/A,FALSE,"Cap Struct WPs"}</definedName>
    <definedName name="wrn.Wkp._.ComEquity." localSheetId="13" hidden="1">{"Wkp ComEquity",#N/A,FALSE,"Cap Struct WPs"}</definedName>
    <definedName name="wrn.Wkp._.ComEquity." localSheetId="14" hidden="1">{"Wkp ComEquity",#N/A,FALSE,"Cap Struct WPs"}</definedName>
    <definedName name="wrn.Wkp._.ComEquity." hidden="1">{"Wkp ComEquity",#N/A,FALSE,"Cap Struct WPs"}</definedName>
    <definedName name="wrn.Wkp._.JDITC." localSheetId="3" hidden="1">{"Wkp JDITC",#N/A,FALSE,"Cap Struct WPs"}</definedName>
    <definedName name="wrn.Wkp._.JDITC." localSheetId="8" hidden="1">{"Wkp JDITC",#N/A,FALSE,"Cap Struct WPs"}</definedName>
    <definedName name="wrn.Wkp._.JDITC." localSheetId="7" hidden="1">{"Wkp JDITC",#N/A,FALSE,"Cap Struct WPs"}</definedName>
    <definedName name="wrn.Wkp._.JDITC." localSheetId="1" hidden="1">{"Wkp JDITC",#N/A,FALSE,"Cap Struct WPs"}</definedName>
    <definedName name="wrn.Wkp._.JDITC." localSheetId="2" hidden="1">{"Wkp JDITC",#N/A,FALSE,"Cap Struct WPs"}</definedName>
    <definedName name="wrn.Wkp._.JDITC." localSheetId="9" hidden="1">{"Wkp JDITC",#N/A,FALSE,"Cap Struct WPs"}</definedName>
    <definedName name="wrn.Wkp._.JDITC." localSheetId="10" hidden="1">{"Wkp JDITC",#N/A,FALSE,"Cap Struct WPs"}</definedName>
    <definedName name="wrn.Wkp._.JDITC." localSheetId="11" hidden="1">{"Wkp JDITC",#N/A,FALSE,"Cap Struct WPs"}</definedName>
    <definedName name="wrn.Wkp._.JDITC." localSheetId="12" hidden="1">{"Wkp JDITC",#N/A,FALSE,"Cap Struct WPs"}</definedName>
    <definedName name="wrn.Wkp._.JDITC." localSheetId="13" hidden="1">{"Wkp JDITC",#N/A,FALSE,"Cap Struct WPs"}</definedName>
    <definedName name="wrn.Wkp._.JDITC." localSheetId="14" hidden="1">{"Wkp JDITC",#N/A,FALSE,"Cap Struct WPs"}</definedName>
    <definedName name="wrn.Wkp._.JDITC." hidden="1">{"Wkp JDITC",#N/A,FALSE,"Cap Struct WPs"}</definedName>
    <definedName name="wrn.Wkp._.LTerm._.Debt." localSheetId="3" hidden="1">{"Wkp LTerm Debt",#N/A,FALSE,"Cap Struct WPs"}</definedName>
    <definedName name="wrn.Wkp._.LTerm._.Debt." localSheetId="8" hidden="1">{"Wkp LTerm Debt",#N/A,FALSE,"Cap Struct WPs"}</definedName>
    <definedName name="wrn.Wkp._.LTerm._.Debt." localSheetId="7" hidden="1">{"Wkp LTerm Debt",#N/A,FALSE,"Cap Struct WPs"}</definedName>
    <definedName name="wrn.Wkp._.LTerm._.Debt." localSheetId="1" hidden="1">{"Wkp LTerm Debt",#N/A,FALSE,"Cap Struct WPs"}</definedName>
    <definedName name="wrn.Wkp._.LTerm._.Debt." localSheetId="2" hidden="1">{"Wkp LTerm Debt",#N/A,FALSE,"Cap Struct WPs"}</definedName>
    <definedName name="wrn.Wkp._.LTerm._.Debt." localSheetId="9" hidden="1">{"Wkp LTerm Debt",#N/A,FALSE,"Cap Struct WPs"}</definedName>
    <definedName name="wrn.Wkp._.LTerm._.Debt." localSheetId="10" hidden="1">{"Wkp LTerm Debt",#N/A,FALSE,"Cap Struct WPs"}</definedName>
    <definedName name="wrn.Wkp._.LTerm._.Debt." localSheetId="11" hidden="1">{"Wkp LTerm Debt",#N/A,FALSE,"Cap Struct WPs"}</definedName>
    <definedName name="wrn.Wkp._.LTerm._.Debt." localSheetId="12" hidden="1">{"Wkp LTerm Debt",#N/A,FALSE,"Cap Struct WPs"}</definedName>
    <definedName name="wrn.Wkp._.LTerm._.Debt." localSheetId="13" hidden="1">{"Wkp LTerm Debt",#N/A,FALSE,"Cap Struct WPs"}</definedName>
    <definedName name="wrn.Wkp._.LTerm._.Debt." localSheetId="14" hidden="1">{"Wkp LTerm Debt",#N/A,FALSE,"Cap Struct WPs"}</definedName>
    <definedName name="wrn.Wkp._.LTerm._.Debt." hidden="1">{"Wkp LTerm Debt",#N/A,FALSE,"Cap Struct WPs"}</definedName>
    <definedName name="wrn.Wkp._.LTerm._.Debt._.13Mo._.Avg." localSheetId="3" hidden="1">{"Wkp LTerm Debt 13MoAvg",#N/A,FALSE,"Cap Struct WPs"}</definedName>
    <definedName name="wrn.Wkp._.LTerm._.Debt._.13Mo._.Avg." localSheetId="8" hidden="1">{"Wkp LTerm Debt 13MoAvg",#N/A,FALSE,"Cap Struct WPs"}</definedName>
    <definedName name="wrn.Wkp._.LTerm._.Debt._.13Mo._.Avg." localSheetId="7" hidden="1">{"Wkp LTerm Debt 13MoAvg",#N/A,FALSE,"Cap Struct WPs"}</definedName>
    <definedName name="wrn.Wkp._.LTerm._.Debt._.13Mo._.Avg." localSheetId="1" hidden="1">{"Wkp LTerm Debt 13MoAvg",#N/A,FALSE,"Cap Struct WPs"}</definedName>
    <definedName name="wrn.Wkp._.LTerm._.Debt._.13Mo._.Avg." localSheetId="2" hidden="1">{"Wkp LTerm Debt 13MoAvg",#N/A,FALSE,"Cap Struct WPs"}</definedName>
    <definedName name="wrn.Wkp._.LTerm._.Debt._.13Mo._.Avg." localSheetId="9" hidden="1">{"Wkp LTerm Debt 13MoAvg",#N/A,FALSE,"Cap Struct WPs"}</definedName>
    <definedName name="wrn.Wkp._.LTerm._.Debt._.13Mo._.Avg." localSheetId="10" hidden="1">{"Wkp LTerm Debt 13MoAvg",#N/A,FALSE,"Cap Struct WPs"}</definedName>
    <definedName name="wrn.Wkp._.LTerm._.Debt._.13Mo._.Avg." localSheetId="11" hidden="1">{"Wkp LTerm Debt 13MoAvg",#N/A,FALSE,"Cap Struct WPs"}</definedName>
    <definedName name="wrn.Wkp._.LTerm._.Debt._.13Mo._.Avg." localSheetId="12" hidden="1">{"Wkp LTerm Debt 13MoAvg",#N/A,FALSE,"Cap Struct WPs"}</definedName>
    <definedName name="wrn.Wkp._.LTerm._.Debt._.13Mo._.Avg." localSheetId="13" hidden="1">{"Wkp LTerm Debt 13MoAvg",#N/A,FALSE,"Cap Struct WPs"}</definedName>
    <definedName name="wrn.Wkp._.LTerm._.Debt._.13Mo._.Avg." localSheetId="14" hidden="1">{"Wkp LTerm Debt 13MoAvg",#N/A,FALSE,"Cap Struct WPs"}</definedName>
    <definedName name="wrn.Wkp._.LTerm._.Debt._.13Mo._.Avg." hidden="1">{"Wkp LTerm Debt 13MoAvg",#N/A,FALSE,"Cap Struct WPs"}</definedName>
    <definedName name="wrn.Wkp._.LTerm._.Debt._.Amort." localSheetId="3" hidden="1">{"Wkp Lterm Debt Amort",#N/A,FALSE,"Cap Struct WPs"}</definedName>
    <definedName name="wrn.Wkp._.LTerm._.Debt._.Amort." localSheetId="8" hidden="1">{"Wkp Lterm Debt Amort",#N/A,FALSE,"Cap Struct WPs"}</definedName>
    <definedName name="wrn.Wkp._.LTerm._.Debt._.Amort." localSheetId="7" hidden="1">{"Wkp Lterm Debt Amort",#N/A,FALSE,"Cap Struct WPs"}</definedName>
    <definedName name="wrn.Wkp._.LTerm._.Debt._.Amort." localSheetId="1" hidden="1">{"Wkp Lterm Debt Amort",#N/A,FALSE,"Cap Struct WPs"}</definedName>
    <definedName name="wrn.Wkp._.LTerm._.Debt._.Amort." localSheetId="2" hidden="1">{"Wkp Lterm Debt Amort",#N/A,FALSE,"Cap Struct WPs"}</definedName>
    <definedName name="wrn.Wkp._.LTerm._.Debt._.Amort." localSheetId="9" hidden="1">{"Wkp Lterm Debt Amort",#N/A,FALSE,"Cap Struct WPs"}</definedName>
    <definedName name="wrn.Wkp._.LTerm._.Debt._.Amort." localSheetId="10" hidden="1">{"Wkp Lterm Debt Amort",#N/A,FALSE,"Cap Struct WPs"}</definedName>
    <definedName name="wrn.Wkp._.LTerm._.Debt._.Amort." localSheetId="11" hidden="1">{"Wkp Lterm Debt Amort",#N/A,FALSE,"Cap Struct WPs"}</definedName>
    <definedName name="wrn.Wkp._.LTerm._.Debt._.Amort." localSheetId="12" hidden="1">{"Wkp Lterm Debt Amort",#N/A,FALSE,"Cap Struct WPs"}</definedName>
    <definedName name="wrn.Wkp._.LTerm._.Debt._.Amort." localSheetId="13" hidden="1">{"Wkp Lterm Debt Amort",#N/A,FALSE,"Cap Struct WPs"}</definedName>
    <definedName name="wrn.Wkp._.LTerm._.Debt._.Amort." localSheetId="14" hidden="1">{"Wkp Lterm Debt Amort",#N/A,FALSE,"Cap Struct WPs"}</definedName>
    <definedName name="wrn.Wkp._.LTerm._.Debt._.Amort." hidden="1">{"Wkp Lterm Debt Amort",#N/A,FALSE,"Cap Struct WPs"}</definedName>
    <definedName name="wrn.Wkp._.LTerm._.Debt._.Int." localSheetId="3" hidden="1">{"Wkp LTerm Debt Int",#N/A,FALSE,"Cap Struct WPs"}</definedName>
    <definedName name="wrn.Wkp._.LTerm._.Debt._.Int." localSheetId="8" hidden="1">{"Wkp LTerm Debt Int",#N/A,FALSE,"Cap Struct WPs"}</definedName>
    <definedName name="wrn.Wkp._.LTerm._.Debt._.Int." localSheetId="7" hidden="1">{"Wkp LTerm Debt Int",#N/A,FALSE,"Cap Struct WPs"}</definedName>
    <definedName name="wrn.Wkp._.LTerm._.Debt._.Int." localSheetId="1" hidden="1">{"Wkp LTerm Debt Int",#N/A,FALSE,"Cap Struct WPs"}</definedName>
    <definedName name="wrn.Wkp._.LTerm._.Debt._.Int." localSheetId="2" hidden="1">{"Wkp LTerm Debt Int",#N/A,FALSE,"Cap Struct WPs"}</definedName>
    <definedName name="wrn.Wkp._.LTerm._.Debt._.Int." localSheetId="9" hidden="1">{"Wkp LTerm Debt Int",#N/A,FALSE,"Cap Struct WPs"}</definedName>
    <definedName name="wrn.Wkp._.LTerm._.Debt._.Int." localSheetId="10" hidden="1">{"Wkp LTerm Debt Int",#N/A,FALSE,"Cap Struct WPs"}</definedName>
    <definedName name="wrn.Wkp._.LTerm._.Debt._.Int." localSheetId="11" hidden="1">{"Wkp LTerm Debt Int",#N/A,FALSE,"Cap Struct WPs"}</definedName>
    <definedName name="wrn.Wkp._.LTerm._.Debt._.Int." localSheetId="12" hidden="1">{"Wkp LTerm Debt Int",#N/A,FALSE,"Cap Struct WPs"}</definedName>
    <definedName name="wrn.Wkp._.LTerm._.Debt._.Int." localSheetId="13" hidden="1">{"Wkp LTerm Debt Int",#N/A,FALSE,"Cap Struct WPs"}</definedName>
    <definedName name="wrn.Wkp._.LTerm._.Debt._.Int." localSheetId="14" hidden="1">{"Wkp LTerm Debt Int",#N/A,FALSE,"Cap Struct WPs"}</definedName>
    <definedName name="wrn.Wkp._.LTerm._.Debt._.Int." hidden="1">{"Wkp LTerm Debt Int",#N/A,FALSE,"Cap Struct WPs"}</definedName>
    <definedName name="wrn.Wkp._.PreStock." localSheetId="3" hidden="1">{"Wkp PreStock",#N/A,FALSE,"Cap Struct WPs"}</definedName>
    <definedName name="wrn.Wkp._.PreStock." localSheetId="8" hidden="1">{"Wkp PreStock",#N/A,FALSE,"Cap Struct WPs"}</definedName>
    <definedName name="wrn.Wkp._.PreStock." localSheetId="7" hidden="1">{"Wkp PreStock",#N/A,FALSE,"Cap Struct WPs"}</definedName>
    <definedName name="wrn.Wkp._.PreStock." localSheetId="1" hidden="1">{"Wkp PreStock",#N/A,FALSE,"Cap Struct WPs"}</definedName>
    <definedName name="wrn.Wkp._.PreStock." localSheetId="2" hidden="1">{"Wkp PreStock",#N/A,FALSE,"Cap Struct WPs"}</definedName>
    <definedName name="wrn.Wkp._.PreStock." localSheetId="9" hidden="1">{"Wkp PreStock",#N/A,FALSE,"Cap Struct WPs"}</definedName>
    <definedName name="wrn.Wkp._.PreStock." localSheetId="10" hidden="1">{"Wkp PreStock",#N/A,FALSE,"Cap Struct WPs"}</definedName>
    <definedName name="wrn.Wkp._.PreStock." localSheetId="11" hidden="1">{"Wkp PreStock",#N/A,FALSE,"Cap Struct WPs"}</definedName>
    <definedName name="wrn.Wkp._.PreStock." localSheetId="12" hidden="1">{"Wkp PreStock",#N/A,FALSE,"Cap Struct WPs"}</definedName>
    <definedName name="wrn.Wkp._.PreStock." localSheetId="13" hidden="1">{"Wkp PreStock",#N/A,FALSE,"Cap Struct WPs"}</definedName>
    <definedName name="wrn.Wkp._.PreStock." localSheetId="14" hidden="1">{"Wkp PreStock",#N/A,FALSE,"Cap Struct WPs"}</definedName>
    <definedName name="wrn.Wkp._.PreStock." hidden="1">{"Wkp PreStock",#N/A,FALSE,"Cap Struct WPs"}</definedName>
    <definedName name="wrn.Wkp._.PreStock._.13MoAvg." localSheetId="3" hidden="1">{"Wkp PreStock 13MoAvg",#N/A,FALSE,"Cap Struct WPs"}</definedName>
    <definedName name="wrn.Wkp._.PreStock._.13MoAvg." localSheetId="8" hidden="1">{"Wkp PreStock 13MoAvg",#N/A,FALSE,"Cap Struct WPs"}</definedName>
    <definedName name="wrn.Wkp._.PreStock._.13MoAvg." localSheetId="7" hidden="1">{"Wkp PreStock 13MoAvg",#N/A,FALSE,"Cap Struct WPs"}</definedName>
    <definedName name="wrn.Wkp._.PreStock._.13MoAvg." localSheetId="1" hidden="1">{"Wkp PreStock 13MoAvg",#N/A,FALSE,"Cap Struct WPs"}</definedName>
    <definedName name="wrn.Wkp._.PreStock._.13MoAvg." localSheetId="2" hidden="1">{"Wkp PreStock 13MoAvg",#N/A,FALSE,"Cap Struct WPs"}</definedName>
    <definedName name="wrn.Wkp._.PreStock._.13MoAvg." localSheetId="9" hidden="1">{"Wkp PreStock 13MoAvg",#N/A,FALSE,"Cap Struct WPs"}</definedName>
    <definedName name="wrn.Wkp._.PreStock._.13MoAvg." localSheetId="10" hidden="1">{"Wkp PreStock 13MoAvg",#N/A,FALSE,"Cap Struct WPs"}</definedName>
    <definedName name="wrn.Wkp._.PreStock._.13MoAvg." localSheetId="11" hidden="1">{"Wkp PreStock 13MoAvg",#N/A,FALSE,"Cap Struct WPs"}</definedName>
    <definedName name="wrn.Wkp._.PreStock._.13MoAvg." localSheetId="12" hidden="1">{"Wkp PreStock 13MoAvg",#N/A,FALSE,"Cap Struct WPs"}</definedName>
    <definedName name="wrn.Wkp._.PreStock._.13MoAvg." localSheetId="13" hidden="1">{"Wkp PreStock 13MoAvg",#N/A,FALSE,"Cap Struct WPs"}</definedName>
    <definedName name="wrn.Wkp._.PreStock._.13MoAvg." localSheetId="14" hidden="1">{"Wkp PreStock 13MoAvg",#N/A,FALSE,"Cap Struct WPs"}</definedName>
    <definedName name="wrn.Wkp._.PreStock._.13MoAvg." hidden="1">{"Wkp PreStock 13MoAvg",#N/A,FALSE,"Cap Struct WPs"}</definedName>
    <definedName name="wrn.Wkp._.PreStock._.Amort." localSheetId="3" hidden="1">{"Wkp PreStock Amort",#N/A,FALSE,"Cap Struct WPs"}</definedName>
    <definedName name="wrn.Wkp._.PreStock._.Amort." localSheetId="8" hidden="1">{"Wkp PreStock Amort",#N/A,FALSE,"Cap Struct WPs"}</definedName>
    <definedName name="wrn.Wkp._.PreStock._.Amort." localSheetId="7" hidden="1">{"Wkp PreStock Amort",#N/A,FALSE,"Cap Struct WPs"}</definedName>
    <definedName name="wrn.Wkp._.PreStock._.Amort." localSheetId="1" hidden="1">{"Wkp PreStock Amort",#N/A,FALSE,"Cap Struct WPs"}</definedName>
    <definedName name="wrn.Wkp._.PreStock._.Amort." localSheetId="2" hidden="1">{"Wkp PreStock Amort",#N/A,FALSE,"Cap Struct WPs"}</definedName>
    <definedName name="wrn.Wkp._.PreStock._.Amort." localSheetId="9" hidden="1">{"Wkp PreStock Amort",#N/A,FALSE,"Cap Struct WPs"}</definedName>
    <definedName name="wrn.Wkp._.PreStock._.Amort." localSheetId="10" hidden="1">{"Wkp PreStock Amort",#N/A,FALSE,"Cap Struct WPs"}</definedName>
    <definedName name="wrn.Wkp._.PreStock._.Amort." localSheetId="11" hidden="1">{"Wkp PreStock Amort",#N/A,FALSE,"Cap Struct WPs"}</definedName>
    <definedName name="wrn.Wkp._.PreStock._.Amort." localSheetId="12" hidden="1">{"Wkp PreStock Amort",#N/A,FALSE,"Cap Struct WPs"}</definedName>
    <definedName name="wrn.Wkp._.PreStock._.Amort." localSheetId="13" hidden="1">{"Wkp PreStock Amort",#N/A,FALSE,"Cap Struct WPs"}</definedName>
    <definedName name="wrn.Wkp._.PreStock._.Amort." localSheetId="14" hidden="1">{"Wkp PreStock Amort",#N/A,FALSE,"Cap Struct WPs"}</definedName>
    <definedName name="wrn.Wkp._.PreStock._.Amort." hidden="1">{"Wkp PreStock Amort",#N/A,FALSE,"Cap Struct WPs"}</definedName>
    <definedName name="wrn.Wkp._.PreStock._.Dividend." localSheetId="3" hidden="1">{"Wkp PreStock Dividend",#N/A,FALSE,"Cap Struct WPs"}</definedName>
    <definedName name="wrn.Wkp._.PreStock._.Dividend." localSheetId="8" hidden="1">{"Wkp PreStock Dividend",#N/A,FALSE,"Cap Struct WPs"}</definedName>
    <definedName name="wrn.Wkp._.PreStock._.Dividend." localSheetId="7" hidden="1">{"Wkp PreStock Dividend",#N/A,FALSE,"Cap Struct WPs"}</definedName>
    <definedName name="wrn.Wkp._.PreStock._.Dividend." localSheetId="1" hidden="1">{"Wkp PreStock Dividend",#N/A,FALSE,"Cap Struct WPs"}</definedName>
    <definedName name="wrn.Wkp._.PreStock._.Dividend." localSheetId="2" hidden="1">{"Wkp PreStock Dividend",#N/A,FALSE,"Cap Struct WPs"}</definedName>
    <definedName name="wrn.Wkp._.PreStock._.Dividend." localSheetId="9" hidden="1">{"Wkp PreStock Dividend",#N/A,FALSE,"Cap Struct WPs"}</definedName>
    <definedName name="wrn.Wkp._.PreStock._.Dividend." localSheetId="10" hidden="1">{"Wkp PreStock Dividend",#N/A,FALSE,"Cap Struct WPs"}</definedName>
    <definedName name="wrn.Wkp._.PreStock._.Dividend." localSheetId="11" hidden="1">{"Wkp PreStock Dividend",#N/A,FALSE,"Cap Struct WPs"}</definedName>
    <definedName name="wrn.Wkp._.PreStock._.Dividend." localSheetId="12" hidden="1">{"Wkp PreStock Dividend",#N/A,FALSE,"Cap Struct WPs"}</definedName>
    <definedName name="wrn.Wkp._.PreStock._.Dividend." localSheetId="13" hidden="1">{"Wkp PreStock Dividend",#N/A,FALSE,"Cap Struct WPs"}</definedName>
    <definedName name="wrn.Wkp._.PreStock._.Dividend." localSheetId="14" hidden="1">{"Wkp PreStock Dividend",#N/A,FALSE,"Cap Struct WPs"}</definedName>
    <definedName name="wrn.Wkp._.PreStock._.Dividend." hidden="1">{"Wkp PreStock Dividend",#N/A,FALSE,"Cap Struct WPs"}</definedName>
    <definedName name="wrn.Wkp._.STerm._.Debt." localSheetId="3" hidden="1">{"Wkp STerm Debt",#N/A,FALSE,"Cap Struct WPs"}</definedName>
    <definedName name="wrn.Wkp._.STerm._.Debt." localSheetId="8" hidden="1">{"Wkp STerm Debt",#N/A,FALSE,"Cap Struct WPs"}</definedName>
    <definedName name="wrn.Wkp._.STerm._.Debt." localSheetId="7" hidden="1">{"Wkp STerm Debt",#N/A,FALSE,"Cap Struct WPs"}</definedName>
    <definedName name="wrn.Wkp._.STerm._.Debt." localSheetId="1" hidden="1">{"Wkp STerm Debt",#N/A,FALSE,"Cap Struct WPs"}</definedName>
    <definedName name="wrn.Wkp._.STerm._.Debt." localSheetId="2" hidden="1">{"Wkp STerm Debt",#N/A,FALSE,"Cap Struct WPs"}</definedName>
    <definedName name="wrn.Wkp._.STerm._.Debt." localSheetId="9" hidden="1">{"Wkp STerm Debt",#N/A,FALSE,"Cap Struct WPs"}</definedName>
    <definedName name="wrn.Wkp._.STerm._.Debt." localSheetId="10" hidden="1">{"Wkp STerm Debt",#N/A,FALSE,"Cap Struct WPs"}</definedName>
    <definedName name="wrn.Wkp._.STerm._.Debt." localSheetId="11" hidden="1">{"Wkp STerm Debt",#N/A,FALSE,"Cap Struct WPs"}</definedName>
    <definedName name="wrn.Wkp._.STerm._.Debt." localSheetId="12" hidden="1">{"Wkp STerm Debt",#N/A,FALSE,"Cap Struct WPs"}</definedName>
    <definedName name="wrn.Wkp._.STerm._.Debt." localSheetId="13" hidden="1">{"Wkp STerm Debt",#N/A,FALSE,"Cap Struct WPs"}</definedName>
    <definedName name="wrn.Wkp._.STerm._.Debt." localSheetId="14" hidden="1">{"Wkp STerm Debt",#N/A,FALSE,"Cap Struct WPs"}</definedName>
    <definedName name="wrn.Wkp._.STerm._.Debt." hidden="1">{"Wkp STerm Debt",#N/A,FALSE,"Cap Struct WPs"}</definedName>
    <definedName name="wrn.Wkp._.Unamort._.Debt._.Exp." localSheetId="3" hidden="1">{"Wkp Unamort Debt Exp",#N/A,FALSE,"Cap Struct WPs"}</definedName>
    <definedName name="wrn.Wkp._.Unamort._.Debt._.Exp." localSheetId="8" hidden="1">{"Wkp Unamort Debt Exp",#N/A,FALSE,"Cap Struct WPs"}</definedName>
    <definedName name="wrn.Wkp._.Unamort._.Debt._.Exp." localSheetId="7" hidden="1">{"Wkp Unamort Debt Exp",#N/A,FALSE,"Cap Struct WPs"}</definedName>
    <definedName name="wrn.Wkp._.Unamort._.Debt._.Exp." localSheetId="1" hidden="1">{"Wkp Unamort Debt Exp",#N/A,FALSE,"Cap Struct WPs"}</definedName>
    <definedName name="wrn.Wkp._.Unamort._.Debt._.Exp." localSheetId="2" hidden="1">{"Wkp Unamort Debt Exp",#N/A,FALSE,"Cap Struct WPs"}</definedName>
    <definedName name="wrn.Wkp._.Unamort._.Debt._.Exp." localSheetId="9" hidden="1">{"Wkp Unamort Debt Exp",#N/A,FALSE,"Cap Struct WPs"}</definedName>
    <definedName name="wrn.Wkp._.Unamort._.Debt._.Exp." localSheetId="10" hidden="1">{"Wkp Unamort Debt Exp",#N/A,FALSE,"Cap Struct WPs"}</definedName>
    <definedName name="wrn.Wkp._.Unamort._.Debt._.Exp." localSheetId="11" hidden="1">{"Wkp Unamort Debt Exp",#N/A,FALSE,"Cap Struct WPs"}</definedName>
    <definedName name="wrn.Wkp._.Unamort._.Debt._.Exp." localSheetId="12" hidden="1">{"Wkp Unamort Debt Exp",#N/A,FALSE,"Cap Struct WPs"}</definedName>
    <definedName name="wrn.Wkp._.Unamort._.Debt._.Exp." localSheetId="13" hidden="1">{"Wkp Unamort Debt Exp",#N/A,FALSE,"Cap Struct WPs"}</definedName>
    <definedName name="wrn.Wkp._.Unamort._.Debt._.Exp." localSheetId="14" hidden="1">{"Wkp Unamort Debt Exp",#N/A,FALSE,"Cap Struct WPs"}</definedName>
    <definedName name="wrn.Wkp._.Unamort._.Debt._.Exp." hidden="1">{"Wkp Unamort Debt Exp",#N/A,FALSE,"Cap Struct WPs"}</definedName>
    <definedName name="wrn.Wkp._.Unamort._.PreStock._.Exp." localSheetId="3" hidden="1">{"Wkp Unamort PreStock Exp",#N/A,FALSE,"Cap Struct WPs"}</definedName>
    <definedName name="wrn.Wkp._.Unamort._.PreStock._.Exp." localSheetId="8" hidden="1">{"Wkp Unamort PreStock Exp",#N/A,FALSE,"Cap Struct WPs"}</definedName>
    <definedName name="wrn.Wkp._.Unamort._.PreStock._.Exp." localSheetId="7" hidden="1">{"Wkp Unamort PreStock Exp",#N/A,FALSE,"Cap Struct WPs"}</definedName>
    <definedName name="wrn.Wkp._.Unamort._.PreStock._.Exp." localSheetId="1" hidden="1">{"Wkp Unamort PreStock Exp",#N/A,FALSE,"Cap Struct WPs"}</definedName>
    <definedName name="wrn.Wkp._.Unamort._.PreStock._.Exp." localSheetId="2" hidden="1">{"Wkp Unamort PreStock Exp",#N/A,FALSE,"Cap Struct WPs"}</definedName>
    <definedName name="wrn.Wkp._.Unamort._.PreStock._.Exp." localSheetId="9" hidden="1">{"Wkp Unamort PreStock Exp",#N/A,FALSE,"Cap Struct WPs"}</definedName>
    <definedName name="wrn.Wkp._.Unamort._.PreStock._.Exp." localSheetId="10" hidden="1">{"Wkp Unamort PreStock Exp",#N/A,FALSE,"Cap Struct WPs"}</definedName>
    <definedName name="wrn.Wkp._.Unamort._.PreStock._.Exp." localSheetId="11" hidden="1">{"Wkp Unamort PreStock Exp",#N/A,FALSE,"Cap Struct WPs"}</definedName>
    <definedName name="wrn.Wkp._.Unamort._.PreStock._.Exp." localSheetId="12" hidden="1">{"Wkp Unamort PreStock Exp",#N/A,FALSE,"Cap Struct WPs"}</definedName>
    <definedName name="wrn.Wkp._.Unamort._.PreStock._.Exp." localSheetId="13" hidden="1">{"Wkp Unamort PreStock Exp",#N/A,FALSE,"Cap Struct WPs"}</definedName>
    <definedName name="wrn.Wkp._.Unamort._.PreStock._.Exp." localSheetId="14" hidden="1">{"Wkp Unamort PreStock Exp",#N/A,FALSE,"Cap Struct WPs"}</definedName>
    <definedName name="wrn.Wkp._.Unamort._.PreStock._.Exp." hidden="1">{"Wkp Unamort PreStock Exp",#N/A,FALSE,"Cap Struct WPs"}</definedName>
    <definedName name="wrn.working._.papers." localSheetId="6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n.working._.papers.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vu.ANALYSIS._.1." localSheetId="6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1.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2." localSheetId="6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ANALYSIS._.2.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BALANCE._.SHEET." localSheetId="6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BALANCE._.SHEET.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grid._.lines." localSheetId="6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grid._.lines.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INCONE._.STATEMENT." localSheetId="6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INCONE._.STATEMENT.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OPERATING._.EXPENSES." localSheetId="6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OPERATING._.EXPENSES.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STATUTORY._.RATIOS." localSheetId="6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vu.STATUTORY._.RATIOS.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x">#REF!</definedName>
    <definedName name="XALLDOMESTIC">#REF!</definedName>
    <definedName name="XoXo">1</definedName>
    <definedName name="xxx">#REF!</definedName>
    <definedName name="xxxx" localSheetId="6" hidden="1">{#N/A,#N/A,FALSE,"New-RegularBevel";#N/A,#N/A,FALSE,"Optiva-Optiva2";#N/A,#N/A,FALSE,"Cathlon-Monoblok";#N/A,#N/A,FALSE,"Stylets"}</definedName>
    <definedName name="xxxx" localSheetId="9" hidden="1">{#N/A,#N/A,FALSE,"New-RegularBevel";#N/A,#N/A,FALSE,"Optiva-Optiva2";#N/A,#N/A,FALSE,"Cathlon-Monoblok";#N/A,#N/A,FALSE,"Stylets"}</definedName>
    <definedName name="xxxx" localSheetId="10" hidden="1">{#N/A,#N/A,FALSE,"New-RegularBevel";#N/A,#N/A,FALSE,"Optiva-Optiva2";#N/A,#N/A,FALSE,"Cathlon-Monoblok";#N/A,#N/A,FALSE,"Stylets"}</definedName>
    <definedName name="xxxx" localSheetId="12" hidden="1">{#N/A,#N/A,FALSE,"New-RegularBevel";#N/A,#N/A,FALSE,"Optiva-Optiva2";#N/A,#N/A,FALSE,"Cathlon-Monoblok";#N/A,#N/A,FALSE,"Stylets"}</definedName>
    <definedName name="xxxx" localSheetId="13" hidden="1">{#N/A,#N/A,FALSE,"New-RegularBevel";#N/A,#N/A,FALSE,"Optiva-Optiva2";#N/A,#N/A,FALSE,"Cathlon-Monoblok";#N/A,#N/A,FALSE,"Stylets"}</definedName>
    <definedName name="xxxx" hidden="1">{#N/A,#N/A,FALSE,"New-RegularBevel";#N/A,#N/A,FALSE,"Optiva-Optiva2";#N/A,#N/A,FALSE,"Cathlon-Monoblok";#N/A,#N/A,FALSE,"Stylets"}</definedName>
    <definedName name="xxxxxxxxxxx" localSheetId="6" hidden="1">{#N/A,#N/A,FALSE,"Costi per Gruppo ";#N/A,#N/A,FALSE,"New-RegularBevel";#N/A,#N/A,FALSE,"Optiva-Optiva2";#N/A,#N/A,FALSE,"Cathlon-Monoblok";#N/A,#N/A,FALSE,"Stylets";#N/A,#N/A,FALSE,"Totali"}</definedName>
    <definedName name="xxxxxxxxxxx" localSheetId="9" hidden="1">{#N/A,#N/A,FALSE,"Costi per Gruppo ";#N/A,#N/A,FALSE,"New-RegularBevel";#N/A,#N/A,FALSE,"Optiva-Optiva2";#N/A,#N/A,FALSE,"Cathlon-Monoblok";#N/A,#N/A,FALSE,"Stylets";#N/A,#N/A,FALSE,"Totali"}</definedName>
    <definedName name="xxxxxxxxxxx" localSheetId="10" hidden="1">{#N/A,#N/A,FALSE,"Costi per Gruppo ";#N/A,#N/A,FALSE,"New-RegularBevel";#N/A,#N/A,FALSE,"Optiva-Optiva2";#N/A,#N/A,FALSE,"Cathlon-Monoblok";#N/A,#N/A,FALSE,"Stylets";#N/A,#N/A,FALSE,"Totali"}</definedName>
    <definedName name="xxxxxxxxxxx" localSheetId="12" hidden="1">{#N/A,#N/A,FALSE,"Costi per Gruppo ";#N/A,#N/A,FALSE,"New-RegularBevel";#N/A,#N/A,FALSE,"Optiva-Optiva2";#N/A,#N/A,FALSE,"Cathlon-Monoblok";#N/A,#N/A,FALSE,"Stylets";#N/A,#N/A,FALSE,"Totali"}</definedName>
    <definedName name="xxxxxxxxxxx" localSheetId="13" hidden="1">{#N/A,#N/A,FALSE,"Costi per Gruppo ";#N/A,#N/A,FALSE,"New-RegularBevel";#N/A,#N/A,FALSE,"Optiva-Optiva2";#N/A,#N/A,FALSE,"Cathlon-Monoblok";#N/A,#N/A,FALSE,"Stylets";#N/A,#N/A,FALSE,"Totali"}</definedName>
    <definedName name="xxxxxxxxxxx" hidden="1">{#N/A,#N/A,FALSE,"Costi per Gruppo ";#N/A,#N/A,FALSE,"New-RegularBevel";#N/A,#N/A,FALSE,"Optiva-Optiva2";#N/A,#N/A,FALSE,"Cathlon-Monoblok";#N/A,#N/A,FALSE,"Stylets";#N/A,#N/A,FALSE,"Totali"}</definedName>
    <definedName name="yikes" localSheetId="3" hidden="1">{#N/A,#N/A,FALSE,"Summary";#N/A,#N/A,FALSE,"City Gate";#N/A,#N/A,FALSE,"Ind Trans";#N/A,#N/A,FALSE,"Electric Gen"}</definedName>
    <definedName name="yikes" localSheetId="5" hidden="1">{#N/A,#N/A,FALSE,"Summary";#N/A,#N/A,FALSE,"City Gate";#N/A,#N/A,FALSE,"Ind Trans";#N/A,#N/A,FALSE,"Electric Gen"}</definedName>
    <definedName name="yikes" localSheetId="6" hidden="1">{#N/A,#N/A,FALSE,"Summary";#N/A,#N/A,FALSE,"City Gate";#N/A,#N/A,FALSE,"Ind Trans";#N/A,#N/A,FALSE,"Electric Gen"}</definedName>
    <definedName name="yikes" localSheetId="1" hidden="1">{#N/A,#N/A,FALSE,"Summary";#N/A,#N/A,FALSE,"City Gate";#N/A,#N/A,FALSE,"Ind Trans";#N/A,#N/A,FALSE,"Electric Gen"}</definedName>
    <definedName name="yikes" localSheetId="2" hidden="1">{#N/A,#N/A,FALSE,"Summary";#N/A,#N/A,FALSE,"City Gate";#N/A,#N/A,FALSE,"Ind Trans";#N/A,#N/A,FALSE,"Electric Gen"}</definedName>
    <definedName name="yikes" hidden="1">{#N/A,#N/A,FALSE,"Summary";#N/A,#N/A,FALSE,"City Gate";#N/A,#N/A,FALSE,"Ind Trans";#N/A,#N/A,FALSE,"Electric Gen"}</definedName>
    <definedName name="yikes1" localSheetId="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5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6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y">#REF!</definedName>
    <definedName name="Z_02C5980E_9CED_11D3_8584_00A0C9DF1035_.wvu.PrintArea" hidden="1">#REF!</definedName>
    <definedName name="Z_02C5980F_9CED_11D3_8584_00A0C9DF1035_.wvu.PrintArea" hidden="1">#REF!</definedName>
    <definedName name="Z_02C59811_9CED_11D3_8584_00A0C9DF1035_.wvu.PrintArea" hidden="1">#REF!</definedName>
    <definedName name="Z_02C59812_9CED_11D3_8584_00A0C9DF1035_.wvu.PrintArea" hidden="1">#REF!</definedName>
    <definedName name="Z_02C59813_9CED_11D3_8584_00A0C9DF1035_.wvu.PrintArea" hidden="1">#REF!</definedName>
    <definedName name="Z_02C59814_9CED_11D3_8584_00A0C9DF1035_.wvu.PrintArea" hidden="1">#REF!</definedName>
    <definedName name="Z_02C59816_9CED_11D3_8584_00A0C9DF1035_.wvu.PrintArea" hidden="1">#REF!</definedName>
    <definedName name="Z_02C59817_9CED_11D3_8584_00A0C9DF1035_.wvu.PrintArea" hidden="1">#REF!</definedName>
    <definedName name="Z_02C59818_9CED_11D3_8584_00A0C9DF1035_.wvu.PrintArea" hidden="1">#REF!</definedName>
    <definedName name="Z_02C59819_9CED_11D3_8584_00A0C9DF1035_.wvu.PrintArea" hidden="1">#REF!</definedName>
    <definedName name="Z_02C5981B_9CED_11D3_8584_00A0C9DF1035_.wvu.PrintArea" hidden="1">#REF!</definedName>
    <definedName name="Z_02C5981C_9CED_11D3_8584_00A0C9DF1035_.wvu.PrintArea" hidden="1">#REF!</definedName>
    <definedName name="Z_02C5981E_9CED_11D3_8584_00A0C9DF1035_.wvu.PrintArea" hidden="1">#REF!</definedName>
    <definedName name="Z_02C5981F_9CED_11D3_8584_00A0C9DF1035_.wvu.PrintArea" hidden="1">#REF!</definedName>
    <definedName name="Z_02C59821_9CED_11D3_8584_00A0C9DF1035_.wvu.PrintArea" hidden="1">#REF!</definedName>
    <definedName name="Z_02C59822_9CED_11D3_8584_00A0C9DF1035_.wvu.PrintArea" hidden="1">#REF!</definedName>
    <definedName name="Z_02C59823_9CED_11D3_8584_00A0C9DF1035_.wvu.PrintArea" hidden="1">#REF!</definedName>
    <definedName name="Z_02C59824_9CED_11D3_8584_00A0C9DF1035_.wvu.PrintArea" hidden="1">#REF!</definedName>
    <definedName name="Z_02C59826_9CED_11D3_8584_00A0C9DF1035_.wvu.PrintArea" hidden="1">#REF!</definedName>
    <definedName name="Z_02C59827_9CED_11D3_8584_00A0C9DF1035_.wvu.PrintArea" hidden="1">#REF!</definedName>
    <definedName name="Z_02C59828_9CED_11D3_8584_00A0C9DF1035_.wvu.PrintArea" hidden="1">#REF!</definedName>
    <definedName name="Z_02C59829_9CED_11D3_8584_00A0C9DF1035_.wvu.PrintArea" hidden="1">#REF!</definedName>
    <definedName name="Z_02C5982B_9CED_11D3_8584_00A0C9DF1035_.wvu.PrintArea" hidden="1">#REF!</definedName>
    <definedName name="Z_02C5982C_9CED_11D3_8584_00A0C9DF1035_.wvu.PrintArea" hidden="1">#REF!</definedName>
    <definedName name="Z_04C88C4B_71AF_11D3_ABF0_00A0C9DF1063_.wvu.PrintArea" hidden="1">#REF!</definedName>
    <definedName name="Z_04C88C4C_71AF_11D3_ABF0_00A0C9DF1063_.wvu.PrintArea" hidden="1">#REF!</definedName>
    <definedName name="Z_04C88C4E_71AF_11D3_ABF0_00A0C9DF1063_.wvu.PrintArea" hidden="1">#REF!</definedName>
    <definedName name="Z_04C88C4F_71AF_11D3_ABF0_00A0C9DF1063_.wvu.PrintArea" hidden="1">#REF!</definedName>
    <definedName name="Z_04C88C50_71AF_11D3_ABF0_00A0C9DF1063_.wvu.PrintArea" hidden="1">#REF!</definedName>
    <definedName name="Z_04C88C51_71AF_11D3_ABF0_00A0C9DF1063_.wvu.PrintArea" hidden="1">#REF!</definedName>
    <definedName name="Z_04C88C53_71AF_11D3_ABF0_00A0C9DF1063_.wvu.PrintArea" hidden="1">#REF!</definedName>
    <definedName name="Z_04C88C54_71AF_11D3_ABF0_00A0C9DF1063_.wvu.PrintArea" hidden="1">#REF!</definedName>
    <definedName name="Z_04C88C55_71AF_11D3_ABF0_00A0C9DF1063_.wvu.PrintArea" hidden="1">#REF!</definedName>
    <definedName name="Z_04C88C56_71AF_11D3_ABF0_00A0C9DF1063_.wvu.PrintArea" hidden="1">#REF!</definedName>
    <definedName name="Z_04C88C58_71AF_11D3_ABF0_00A0C9DF1063_.wvu.PrintArea" hidden="1">#REF!</definedName>
    <definedName name="Z_04C88C59_71AF_11D3_ABF0_00A0C9DF1063_.wvu.PrintArea" hidden="1">#REF!</definedName>
    <definedName name="Z_04C88C5B_71AF_11D3_ABF0_00A0C9DF1063_.wvu.PrintArea" hidden="1">#REF!</definedName>
    <definedName name="Z_04C88C5C_71AF_11D3_ABF0_00A0C9DF1063_.wvu.PrintArea" hidden="1">#REF!</definedName>
    <definedName name="Z_04C88C5E_71AF_11D3_ABF0_00A0C9DF1063_.wvu.PrintArea" hidden="1">#REF!</definedName>
    <definedName name="Z_04C88C5F_71AF_11D3_ABF0_00A0C9DF1063_.wvu.PrintArea" hidden="1">#REF!</definedName>
    <definedName name="Z_04C88C60_71AF_11D3_ABF0_00A0C9DF1063_.wvu.PrintArea" hidden="1">#REF!</definedName>
    <definedName name="Z_04C88C61_71AF_11D3_ABF0_00A0C9DF1063_.wvu.PrintArea" hidden="1">#REF!</definedName>
    <definedName name="Z_04C88C63_71AF_11D3_ABF0_00A0C9DF1063_.wvu.PrintArea" hidden="1">#REF!</definedName>
    <definedName name="Z_04C88C64_71AF_11D3_ABF0_00A0C9DF1063_.wvu.PrintArea" hidden="1">#REF!</definedName>
    <definedName name="Z_04C88C65_71AF_11D3_ABF0_00A0C9DF1063_.wvu.PrintArea" hidden="1">#REF!</definedName>
    <definedName name="Z_04C88C66_71AF_11D3_ABF0_00A0C9DF1063_.wvu.PrintArea" hidden="1">#REF!</definedName>
    <definedName name="Z_04C88C68_71AF_11D3_ABF0_00A0C9DF1063_.wvu.PrintArea" hidden="1">#REF!</definedName>
    <definedName name="Z_04C88C69_71AF_11D3_ABF0_00A0C9DF1063_.wvu.PrintArea" hidden="1">#REF!</definedName>
    <definedName name="Z_0F6496EA_CA81_11D3_ABFE_00A0C9DF1063_.wvu.PrintArea" hidden="1">#REF!</definedName>
    <definedName name="Z_0F6496EB_CA81_11D3_ABFE_00A0C9DF1063_.wvu.PrintArea" hidden="1">#REF!</definedName>
    <definedName name="Z_0F6496ED_CA81_11D3_ABFE_00A0C9DF1063_.wvu.PrintArea" hidden="1">#REF!</definedName>
    <definedName name="Z_0F6496EE_CA81_11D3_ABFE_00A0C9DF1063_.wvu.PrintArea" hidden="1">#REF!</definedName>
    <definedName name="Z_0F6496EF_CA81_11D3_ABFE_00A0C9DF1063_.wvu.PrintArea" hidden="1">#REF!</definedName>
    <definedName name="Z_0F6496F0_CA81_11D3_ABFE_00A0C9DF1063_.wvu.PrintArea" hidden="1">#REF!</definedName>
    <definedName name="Z_0F6496F2_CA81_11D3_ABFE_00A0C9DF1063_.wvu.PrintArea" hidden="1">#REF!</definedName>
    <definedName name="Z_0F6496F3_CA81_11D3_ABFE_00A0C9DF1063_.wvu.PrintArea" hidden="1">#REF!</definedName>
    <definedName name="Z_0F6496F4_CA81_11D3_ABFE_00A0C9DF1063_.wvu.PrintArea" hidden="1">#REF!</definedName>
    <definedName name="Z_0F6496F5_CA81_11D3_ABFE_00A0C9DF1063_.wvu.PrintArea" hidden="1">#REF!</definedName>
    <definedName name="Z_0F6496F7_CA81_11D3_ABFE_00A0C9DF1063_.wvu.PrintArea" hidden="1">#REF!</definedName>
    <definedName name="Z_0F6496F8_CA81_11D3_ABFE_00A0C9DF1063_.wvu.PrintArea" hidden="1">#REF!</definedName>
    <definedName name="Z_0F6496FA_CA81_11D3_ABFE_00A0C9DF1063_.wvu.PrintArea" hidden="1">#REF!</definedName>
    <definedName name="Z_0F6496FB_CA81_11D3_ABFE_00A0C9DF1063_.wvu.PrintArea" hidden="1">#REF!</definedName>
    <definedName name="Z_0F6496FD_CA81_11D3_ABFE_00A0C9DF1063_.wvu.PrintArea" hidden="1">#REF!</definedName>
    <definedName name="Z_0F6496FE_CA81_11D3_ABFE_00A0C9DF1063_.wvu.PrintArea" hidden="1">#REF!</definedName>
    <definedName name="Z_0F6496FF_CA81_11D3_ABFE_00A0C9DF1063_.wvu.PrintArea" hidden="1">#REF!</definedName>
    <definedName name="Z_0F649700_CA81_11D3_ABFE_00A0C9DF1063_.wvu.PrintArea" hidden="1">#REF!</definedName>
    <definedName name="Z_0F649702_CA81_11D3_ABFE_00A0C9DF1063_.wvu.PrintArea" hidden="1">#REF!</definedName>
    <definedName name="Z_0F649703_CA81_11D3_ABFE_00A0C9DF1063_.wvu.PrintArea" hidden="1">#REF!</definedName>
    <definedName name="Z_0F649704_CA81_11D3_ABFE_00A0C9DF1063_.wvu.PrintArea" hidden="1">#REF!</definedName>
    <definedName name="Z_0F649705_CA81_11D3_ABFE_00A0C9DF1063_.wvu.PrintArea" hidden="1">#REF!</definedName>
    <definedName name="Z_0F649707_CA81_11D3_ABFE_00A0C9DF1063_.wvu.PrintArea" hidden="1">#REF!</definedName>
    <definedName name="Z_0F649708_CA81_11D3_ABFE_00A0C9DF1063_.wvu.PrintArea" hidden="1">#REF!</definedName>
    <definedName name="Z_181D420F_9B98_11D3_980A_00A0C9DF29C4_.wvu.PrintArea" hidden="1">#REF!</definedName>
    <definedName name="Z_181D4210_9B98_11D3_980A_00A0C9DF29C4_.wvu.PrintArea" hidden="1">#REF!</definedName>
    <definedName name="Z_181D4212_9B98_11D3_980A_00A0C9DF29C4_.wvu.PrintArea" hidden="1">#REF!</definedName>
    <definedName name="Z_181D4213_9B98_11D3_980A_00A0C9DF29C4_.wvu.PrintArea" hidden="1">#REF!</definedName>
    <definedName name="Z_181D4214_9B98_11D3_980A_00A0C9DF29C4_.wvu.PrintArea" hidden="1">#REF!</definedName>
    <definedName name="Z_181D4215_9B98_11D3_980A_00A0C9DF29C4_.wvu.PrintArea" hidden="1">#REF!</definedName>
    <definedName name="Z_181D4217_9B98_11D3_980A_00A0C9DF29C4_.wvu.PrintArea" hidden="1">#REF!</definedName>
    <definedName name="Z_181D4218_9B98_11D3_980A_00A0C9DF29C4_.wvu.PrintArea" hidden="1">#REF!</definedName>
    <definedName name="Z_181D4219_9B98_11D3_980A_00A0C9DF29C4_.wvu.PrintArea" hidden="1">#REF!</definedName>
    <definedName name="Z_181D421A_9B98_11D3_980A_00A0C9DF29C4_.wvu.PrintArea" hidden="1">#REF!</definedName>
    <definedName name="Z_181D421C_9B98_11D3_980A_00A0C9DF29C4_.wvu.PrintArea" hidden="1">#REF!</definedName>
    <definedName name="Z_181D421D_9B98_11D3_980A_00A0C9DF29C4_.wvu.PrintArea" hidden="1">#REF!</definedName>
    <definedName name="Z_181D421F_9B98_11D3_980A_00A0C9DF29C4_.wvu.PrintArea" hidden="1">#REF!</definedName>
    <definedName name="Z_181D4220_9B98_11D3_980A_00A0C9DF29C4_.wvu.PrintArea" hidden="1">#REF!</definedName>
    <definedName name="Z_181D4222_9B98_11D3_980A_00A0C9DF29C4_.wvu.PrintArea" hidden="1">#REF!</definedName>
    <definedName name="Z_181D4223_9B98_11D3_980A_00A0C9DF29C4_.wvu.PrintArea" hidden="1">#REF!</definedName>
    <definedName name="Z_181D4224_9B98_11D3_980A_00A0C9DF29C4_.wvu.PrintArea" hidden="1">#REF!</definedName>
    <definedName name="Z_181D4225_9B98_11D3_980A_00A0C9DF29C4_.wvu.PrintArea" hidden="1">#REF!</definedName>
    <definedName name="Z_181D4227_9B98_11D3_980A_00A0C9DF29C4_.wvu.PrintArea" hidden="1">#REF!</definedName>
    <definedName name="Z_181D4228_9B98_11D3_980A_00A0C9DF29C4_.wvu.PrintArea" hidden="1">#REF!</definedName>
    <definedName name="Z_181D4229_9B98_11D3_980A_00A0C9DF29C4_.wvu.PrintArea" hidden="1">#REF!</definedName>
    <definedName name="Z_181D422A_9B98_11D3_980A_00A0C9DF29C4_.wvu.PrintArea" hidden="1">#REF!</definedName>
    <definedName name="Z_181D422C_9B98_11D3_980A_00A0C9DF29C4_.wvu.PrintArea" hidden="1">#REF!</definedName>
    <definedName name="Z_181D422D_9B98_11D3_980A_00A0C9DF29C4_.wvu.PrintArea" hidden="1">#REF!</definedName>
    <definedName name="Z_1BB02CF2_D326_11D3_9812_00A0C9DF29C4_.wvu.PrintArea" hidden="1">#REF!</definedName>
    <definedName name="Z_1BB02CF3_D326_11D3_9812_00A0C9DF29C4_.wvu.PrintArea" hidden="1">#REF!</definedName>
    <definedName name="Z_1BB02CF5_D326_11D3_9812_00A0C9DF29C4_.wvu.PrintArea" hidden="1">#REF!</definedName>
    <definedName name="Z_1BB02CF6_D326_11D3_9812_00A0C9DF29C4_.wvu.PrintArea" hidden="1">#REF!</definedName>
    <definedName name="Z_1BB02CF7_D326_11D3_9812_00A0C9DF29C4_.wvu.PrintArea" hidden="1">#REF!</definedName>
    <definedName name="Z_1BB02CF8_D326_11D3_9812_00A0C9DF29C4_.wvu.PrintArea" hidden="1">#REF!</definedName>
    <definedName name="Z_1BB02CFA_D326_11D3_9812_00A0C9DF29C4_.wvu.PrintArea" hidden="1">#REF!</definedName>
    <definedName name="Z_1BB02CFB_D326_11D3_9812_00A0C9DF29C4_.wvu.PrintArea" hidden="1">#REF!</definedName>
    <definedName name="Z_1BB02CFC_D326_11D3_9812_00A0C9DF29C4_.wvu.PrintArea" hidden="1">#REF!</definedName>
    <definedName name="Z_1BB02CFD_D326_11D3_9812_00A0C9DF29C4_.wvu.PrintArea" hidden="1">#REF!</definedName>
    <definedName name="Z_1BB02CFF_D326_11D3_9812_00A0C9DF29C4_.wvu.PrintArea" hidden="1">#REF!</definedName>
    <definedName name="Z_1BB02D00_D326_11D3_9812_00A0C9DF29C4_.wvu.PrintArea" hidden="1">#REF!</definedName>
    <definedName name="Z_1BB02D02_D326_11D3_9812_00A0C9DF29C4_.wvu.PrintArea" hidden="1">#REF!</definedName>
    <definedName name="Z_1BB02D03_D326_11D3_9812_00A0C9DF29C4_.wvu.PrintArea" hidden="1">#REF!</definedName>
    <definedName name="Z_1BB02D05_D326_11D3_9812_00A0C9DF29C4_.wvu.PrintArea" hidden="1">#REF!</definedName>
    <definedName name="Z_1BB02D06_D326_11D3_9812_00A0C9DF29C4_.wvu.PrintArea" hidden="1">#REF!</definedName>
    <definedName name="Z_1BB02D07_D326_11D3_9812_00A0C9DF29C4_.wvu.PrintArea" hidden="1">#REF!</definedName>
    <definedName name="Z_1BB02D08_D326_11D3_9812_00A0C9DF29C4_.wvu.PrintArea" hidden="1">#REF!</definedName>
    <definedName name="Z_1BB02D0A_D326_11D3_9812_00A0C9DF29C4_.wvu.PrintArea" hidden="1">#REF!</definedName>
    <definedName name="Z_1BB02D0B_D326_11D3_9812_00A0C9DF29C4_.wvu.PrintArea" hidden="1">#REF!</definedName>
    <definedName name="Z_1BB02D0C_D326_11D3_9812_00A0C9DF29C4_.wvu.PrintArea" hidden="1">#REF!</definedName>
    <definedName name="Z_1BB02D0D_D326_11D3_9812_00A0C9DF29C4_.wvu.PrintArea" hidden="1">#REF!</definedName>
    <definedName name="Z_1BB02D0F_D326_11D3_9812_00A0C9DF29C4_.wvu.PrintArea" hidden="1">#REF!</definedName>
    <definedName name="Z_1BB02D10_D326_11D3_9812_00A0C9DF29C4_.wvu.PrintArea" hidden="1">#REF!</definedName>
    <definedName name="Z_1D18DB46_65F5_11D3_9DAB_00A0C9DF29FD_.wvu.PrintArea" hidden="1">#REF!</definedName>
    <definedName name="Z_1D18DB47_65F5_11D3_9DAB_00A0C9DF29FD_.wvu.PrintArea" hidden="1">#REF!</definedName>
    <definedName name="Z_1D18DB49_65F5_11D3_9DAB_00A0C9DF29FD_.wvu.PrintArea" hidden="1">#REF!</definedName>
    <definedName name="Z_1D18DB4A_65F5_11D3_9DAB_00A0C9DF29FD_.wvu.PrintArea" hidden="1">#REF!</definedName>
    <definedName name="Z_1D18DB4B_65F5_11D3_9DAB_00A0C9DF29FD_.wvu.PrintArea" hidden="1">#REF!</definedName>
    <definedName name="Z_1D18DB4C_65F5_11D3_9DAB_00A0C9DF29FD_.wvu.PrintArea" hidden="1">#REF!</definedName>
    <definedName name="Z_1D18DB4E_65F5_11D3_9DAB_00A0C9DF29FD_.wvu.PrintArea" hidden="1">#REF!</definedName>
    <definedName name="Z_1D18DB4F_65F5_11D3_9DAB_00A0C9DF29FD_.wvu.PrintArea" hidden="1">#REF!</definedName>
    <definedName name="Z_1D18DB50_65F5_11D3_9DAB_00A0C9DF29FD_.wvu.PrintArea" hidden="1">#REF!</definedName>
    <definedName name="Z_1D18DB51_65F5_11D3_9DAB_00A0C9DF29FD_.wvu.PrintArea" hidden="1">#REF!</definedName>
    <definedName name="Z_1D18DB53_65F5_11D3_9DAB_00A0C9DF29FD_.wvu.PrintArea" hidden="1">#REF!</definedName>
    <definedName name="Z_1D18DB54_65F5_11D3_9DAB_00A0C9DF29FD_.wvu.PrintArea" hidden="1">#REF!</definedName>
    <definedName name="Z_1D18DB56_65F5_11D3_9DAB_00A0C9DF29FD_.wvu.PrintArea" hidden="1">#REF!</definedName>
    <definedName name="Z_1D18DB57_65F5_11D3_9DAB_00A0C9DF29FD_.wvu.PrintArea" hidden="1">#REF!</definedName>
    <definedName name="Z_1D18DB59_65F5_11D3_9DAB_00A0C9DF29FD_.wvu.PrintArea" hidden="1">#REF!</definedName>
    <definedName name="Z_1D18DB5A_65F5_11D3_9DAB_00A0C9DF29FD_.wvu.PrintArea" hidden="1">#REF!</definedName>
    <definedName name="Z_1D18DB5B_65F5_11D3_9DAB_00A0C9DF29FD_.wvu.PrintArea" hidden="1">#REF!</definedName>
    <definedName name="Z_1D18DB5C_65F5_11D3_9DAB_00A0C9DF29FD_.wvu.PrintArea" hidden="1">#REF!</definedName>
    <definedName name="Z_1D18DB5E_65F5_11D3_9DAB_00A0C9DF29FD_.wvu.PrintArea" hidden="1">#REF!</definedName>
    <definedName name="Z_1D18DB5F_65F5_11D3_9DAB_00A0C9DF29FD_.wvu.PrintArea" hidden="1">#REF!</definedName>
    <definedName name="Z_1D18DB60_65F5_11D3_9DAB_00A0C9DF29FD_.wvu.PrintArea" hidden="1">#REF!</definedName>
    <definedName name="Z_1D18DB61_65F5_11D3_9DAB_00A0C9DF29FD_.wvu.PrintArea" hidden="1">#REF!</definedName>
    <definedName name="Z_1D18DB63_65F5_11D3_9DAB_00A0C9DF29FD_.wvu.PrintArea" hidden="1">#REF!</definedName>
    <definedName name="Z_1D18DB64_65F5_11D3_9DAB_00A0C9DF29FD_.wvu.PrintArea" hidden="1">#REF!</definedName>
    <definedName name="Z_1EE9C873_3396_11D3_97FD_00A0C9DF29C4_.wvu.PrintArea" hidden="1">#REF!</definedName>
    <definedName name="Z_1EE9C874_3396_11D3_97FD_00A0C9DF29C4_.wvu.PrintArea" hidden="1">#REF!</definedName>
    <definedName name="Z_1EE9C876_3396_11D3_97FD_00A0C9DF29C4_.wvu.PrintArea" hidden="1">#REF!</definedName>
    <definedName name="Z_1EE9C877_3396_11D3_97FD_00A0C9DF29C4_.wvu.PrintArea" hidden="1">#REF!</definedName>
    <definedName name="Z_1EE9C878_3396_11D3_97FD_00A0C9DF29C4_.wvu.PrintArea" hidden="1">#REF!</definedName>
    <definedName name="Z_1EE9C879_3396_11D3_97FD_00A0C9DF29C4_.wvu.PrintArea" hidden="1">#REF!</definedName>
    <definedName name="Z_1EE9C87B_3396_11D3_97FD_00A0C9DF29C4_.wvu.PrintArea" hidden="1">#REF!</definedName>
    <definedName name="Z_1EE9C87C_3396_11D3_97FD_00A0C9DF29C4_.wvu.PrintArea" hidden="1">#REF!</definedName>
    <definedName name="Z_1EE9C87D_3396_11D3_97FD_00A0C9DF29C4_.wvu.PrintArea" hidden="1">#REF!</definedName>
    <definedName name="Z_1EE9C87E_3396_11D3_97FD_00A0C9DF29C4_.wvu.PrintArea" hidden="1">#REF!</definedName>
    <definedName name="Z_1EE9C880_3396_11D3_97FD_00A0C9DF29C4_.wvu.PrintArea" hidden="1">#REF!</definedName>
    <definedName name="Z_1EE9C881_3396_11D3_97FD_00A0C9DF29C4_.wvu.PrintArea" hidden="1">#REF!</definedName>
    <definedName name="Z_1EE9C883_3396_11D3_97FD_00A0C9DF29C4_.wvu.PrintArea" hidden="1">#REF!</definedName>
    <definedName name="Z_1EE9C884_3396_11D3_97FD_00A0C9DF29C4_.wvu.PrintArea" hidden="1">#REF!</definedName>
    <definedName name="Z_1EE9C886_3396_11D3_97FD_00A0C9DF29C4_.wvu.PrintArea" hidden="1">#REF!</definedName>
    <definedName name="Z_1EE9C887_3396_11D3_97FD_00A0C9DF29C4_.wvu.PrintArea" hidden="1">#REF!</definedName>
    <definedName name="Z_1EE9C888_3396_11D3_97FD_00A0C9DF29C4_.wvu.PrintArea" hidden="1">#REF!</definedName>
    <definedName name="Z_1EE9C889_3396_11D3_97FD_00A0C9DF29C4_.wvu.PrintArea" hidden="1">#REF!</definedName>
    <definedName name="Z_1EE9C88B_3396_11D3_97FD_00A0C9DF29C4_.wvu.PrintArea" hidden="1">#REF!</definedName>
    <definedName name="Z_1EE9C88C_3396_11D3_97FD_00A0C9DF29C4_.wvu.PrintArea" hidden="1">#REF!</definedName>
    <definedName name="Z_1EE9C88D_3396_11D3_97FD_00A0C9DF29C4_.wvu.PrintArea" hidden="1">#REF!</definedName>
    <definedName name="Z_1EE9C88E_3396_11D3_97FD_00A0C9DF29C4_.wvu.PrintArea" hidden="1">#REF!</definedName>
    <definedName name="Z_1EE9C890_3396_11D3_97FD_00A0C9DF29C4_.wvu.PrintArea" hidden="1">#REF!</definedName>
    <definedName name="Z_1EE9C891_3396_11D3_97FD_00A0C9DF29C4_.wvu.PrintArea" hidden="1">#REF!</definedName>
    <definedName name="Z_23F18827_7997_11D6_8750_00508BD3B3BA_.wvu.Cols" hidden="1">#REF!,#REF!</definedName>
    <definedName name="Z_23F18827_7997_11D6_8750_00508BD3B3BA_.wvu.PrintArea" hidden="1">#REF!</definedName>
    <definedName name="Z_254F9381_AE38_11D3_9DB4_00A0C9DF29FD_.wvu.PrintArea" hidden="1">#REF!</definedName>
    <definedName name="Z_254F9382_AE38_11D3_9DB4_00A0C9DF29FD_.wvu.PrintArea" hidden="1">#REF!</definedName>
    <definedName name="Z_254F9384_AE38_11D3_9DB4_00A0C9DF29FD_.wvu.PrintArea" hidden="1">#REF!</definedName>
    <definedName name="Z_254F9385_AE38_11D3_9DB4_00A0C9DF29FD_.wvu.PrintArea" hidden="1">#REF!</definedName>
    <definedName name="Z_254F9386_AE38_11D3_9DB4_00A0C9DF29FD_.wvu.PrintArea" hidden="1">#REF!</definedName>
    <definedName name="Z_254F9387_AE38_11D3_9DB4_00A0C9DF29FD_.wvu.PrintArea" hidden="1">#REF!</definedName>
    <definedName name="Z_254F9389_AE38_11D3_9DB4_00A0C9DF29FD_.wvu.PrintArea" hidden="1">#REF!</definedName>
    <definedName name="Z_254F938A_AE38_11D3_9DB4_00A0C9DF29FD_.wvu.PrintArea" hidden="1">#REF!</definedName>
    <definedName name="Z_254F938B_AE38_11D3_9DB4_00A0C9DF29FD_.wvu.PrintArea" hidden="1">#REF!</definedName>
    <definedName name="Z_254F938C_AE38_11D3_9DB4_00A0C9DF29FD_.wvu.PrintArea" hidden="1">#REF!</definedName>
    <definedName name="Z_254F938E_AE38_11D3_9DB4_00A0C9DF29FD_.wvu.PrintArea" hidden="1">#REF!</definedName>
    <definedName name="Z_254F938F_AE38_11D3_9DB4_00A0C9DF29FD_.wvu.PrintArea" hidden="1">#REF!</definedName>
    <definedName name="Z_254F9391_AE38_11D3_9DB4_00A0C9DF29FD_.wvu.PrintArea" hidden="1">#REF!</definedName>
    <definedName name="Z_254F9392_AE38_11D3_9DB4_00A0C9DF29FD_.wvu.PrintArea" hidden="1">#REF!</definedName>
    <definedName name="Z_254F9394_AE38_11D3_9DB4_00A0C9DF29FD_.wvu.PrintArea" hidden="1">#REF!</definedName>
    <definedName name="Z_254F9395_AE38_11D3_9DB4_00A0C9DF29FD_.wvu.PrintArea" hidden="1">#REF!</definedName>
    <definedName name="Z_254F9396_AE38_11D3_9DB4_00A0C9DF29FD_.wvu.PrintArea" hidden="1">#REF!</definedName>
    <definedName name="Z_254F9397_AE38_11D3_9DB4_00A0C9DF29FD_.wvu.PrintArea" hidden="1">#REF!</definedName>
    <definedName name="Z_254F9399_AE38_11D3_9DB4_00A0C9DF29FD_.wvu.PrintArea" hidden="1">#REF!</definedName>
    <definedName name="Z_254F939A_AE38_11D3_9DB4_00A0C9DF29FD_.wvu.PrintArea" hidden="1">#REF!</definedName>
    <definedName name="Z_254F939B_AE38_11D3_9DB4_00A0C9DF29FD_.wvu.PrintArea" hidden="1">#REF!</definedName>
    <definedName name="Z_254F939C_AE38_11D3_9DB4_00A0C9DF29FD_.wvu.PrintArea" hidden="1">#REF!</definedName>
    <definedName name="Z_254F939E_AE38_11D3_9DB4_00A0C9DF29FD_.wvu.PrintArea" hidden="1">#REF!</definedName>
    <definedName name="Z_254F939F_AE38_11D3_9DB4_00A0C9DF29FD_.wvu.PrintArea" hidden="1">#REF!</definedName>
    <definedName name="Z_273BF518_8099_11D3_9808_00A0C9DF29C4_.wvu.PrintArea" hidden="1">#REF!</definedName>
    <definedName name="Z_273BF519_8099_11D3_9808_00A0C9DF29C4_.wvu.PrintArea" hidden="1">#REF!</definedName>
    <definedName name="Z_273BF51B_8099_11D3_9808_00A0C9DF29C4_.wvu.PrintArea" hidden="1">#REF!</definedName>
    <definedName name="Z_273BF51C_8099_11D3_9808_00A0C9DF29C4_.wvu.PrintArea" hidden="1">#REF!</definedName>
    <definedName name="Z_273BF51D_8099_11D3_9808_00A0C9DF29C4_.wvu.PrintArea" hidden="1">#REF!</definedName>
    <definedName name="Z_273BF51E_8099_11D3_9808_00A0C9DF29C4_.wvu.PrintArea" hidden="1">#REF!</definedName>
    <definedName name="Z_273BF520_8099_11D3_9808_00A0C9DF29C4_.wvu.PrintArea" hidden="1">#REF!</definedName>
    <definedName name="Z_273BF521_8099_11D3_9808_00A0C9DF29C4_.wvu.PrintArea" hidden="1">#REF!</definedName>
    <definedName name="Z_273BF522_8099_11D3_9808_00A0C9DF29C4_.wvu.PrintArea" hidden="1">#REF!</definedName>
    <definedName name="Z_273BF523_8099_11D3_9808_00A0C9DF29C4_.wvu.PrintArea" hidden="1">#REF!</definedName>
    <definedName name="Z_273BF525_8099_11D3_9808_00A0C9DF29C4_.wvu.PrintArea" hidden="1">#REF!</definedName>
    <definedName name="Z_273BF526_8099_11D3_9808_00A0C9DF29C4_.wvu.PrintArea" hidden="1">#REF!</definedName>
    <definedName name="Z_273BF528_8099_11D3_9808_00A0C9DF29C4_.wvu.PrintArea" hidden="1">#REF!</definedName>
    <definedName name="Z_273BF529_8099_11D3_9808_00A0C9DF29C4_.wvu.PrintArea" hidden="1">#REF!</definedName>
    <definedName name="Z_273BF52B_8099_11D3_9808_00A0C9DF29C4_.wvu.PrintArea" hidden="1">#REF!</definedName>
    <definedName name="Z_273BF52C_8099_11D3_9808_00A0C9DF29C4_.wvu.PrintArea" hidden="1">#REF!</definedName>
    <definedName name="Z_273BF52D_8099_11D3_9808_00A0C9DF29C4_.wvu.PrintArea" hidden="1">#REF!</definedName>
    <definedName name="Z_273BF52E_8099_11D3_9808_00A0C9DF29C4_.wvu.PrintArea" hidden="1">#REF!</definedName>
    <definedName name="Z_273BF530_8099_11D3_9808_00A0C9DF29C4_.wvu.PrintArea" hidden="1">#REF!</definedName>
    <definedName name="Z_273BF531_8099_11D3_9808_00A0C9DF29C4_.wvu.PrintArea" hidden="1">#REF!</definedName>
    <definedName name="Z_273BF532_8099_11D3_9808_00A0C9DF29C4_.wvu.PrintArea" hidden="1">#REF!</definedName>
    <definedName name="Z_273BF533_8099_11D3_9808_00A0C9DF29C4_.wvu.PrintArea" hidden="1">#REF!</definedName>
    <definedName name="Z_273BF535_8099_11D3_9808_00A0C9DF29C4_.wvu.PrintArea" hidden="1">#REF!</definedName>
    <definedName name="Z_273BF536_8099_11D3_9808_00A0C9DF29C4_.wvu.PrintArea" hidden="1">#REF!</definedName>
    <definedName name="Z_2A4AFF2A_09F9_11D3_88AD_0080C84A5D47_.wvu.PrintArea" hidden="1">#REF!</definedName>
    <definedName name="Z_2A4AFF2B_09F9_11D3_88AD_0080C84A5D47_.wvu.PrintArea" hidden="1">#REF!</definedName>
    <definedName name="Z_2A4AFF2D_09F9_11D3_88AD_0080C84A5D47_.wvu.PrintArea" hidden="1">#REF!</definedName>
    <definedName name="Z_2A4AFF2E_09F9_11D3_88AD_0080C84A5D47_.wvu.PrintArea" hidden="1">#REF!</definedName>
    <definedName name="Z_2A4AFF2F_09F9_11D3_88AD_0080C84A5D47_.wvu.PrintArea" hidden="1">#REF!</definedName>
    <definedName name="Z_2A4AFF30_09F9_11D3_88AD_0080C84A5D47_.wvu.PrintArea" hidden="1">#REF!</definedName>
    <definedName name="Z_2A4AFF32_09F9_11D3_88AD_0080C84A5D47_.wvu.PrintArea" hidden="1">#REF!</definedName>
    <definedName name="Z_2A4AFF33_09F9_11D3_88AD_0080C84A5D47_.wvu.PrintArea" hidden="1">#REF!</definedName>
    <definedName name="Z_2A4AFF34_09F9_11D3_88AD_0080C84A5D47_.wvu.PrintArea" hidden="1">#REF!</definedName>
    <definedName name="Z_2A4AFF35_09F9_11D3_88AD_0080C84A5D47_.wvu.PrintArea" hidden="1">#REF!</definedName>
    <definedName name="Z_2A4AFF37_09F9_11D3_88AD_0080C84A5D47_.wvu.PrintArea" hidden="1">#REF!</definedName>
    <definedName name="Z_2A4AFF38_09F9_11D3_88AD_0080C84A5D47_.wvu.PrintArea" hidden="1">#REF!</definedName>
    <definedName name="Z_2A4AFF3A_09F9_11D3_88AD_0080C84A5D47_.wvu.PrintArea" hidden="1">#REF!</definedName>
    <definedName name="Z_2A4AFF3B_09F9_11D3_88AD_0080C84A5D47_.wvu.PrintArea" hidden="1">#REF!</definedName>
    <definedName name="Z_2A4AFF3D_09F9_11D3_88AD_0080C84A5D47_.wvu.PrintArea" hidden="1">#REF!</definedName>
    <definedName name="Z_2A4AFF3E_09F9_11D3_88AD_0080C84A5D47_.wvu.PrintArea" hidden="1">#REF!</definedName>
    <definedName name="Z_2A4AFF3F_09F9_11D3_88AD_0080C84A5D47_.wvu.PrintArea" hidden="1">#REF!</definedName>
    <definedName name="Z_2A4AFF40_09F9_11D3_88AD_0080C84A5D47_.wvu.PrintArea" hidden="1">#REF!</definedName>
    <definedName name="Z_2A4AFF42_09F9_11D3_88AD_0080C84A5D47_.wvu.PrintArea" hidden="1">#REF!</definedName>
    <definedName name="Z_2A4AFF43_09F9_11D3_88AD_0080C84A5D47_.wvu.PrintArea" hidden="1">#REF!</definedName>
    <definedName name="Z_2A4AFF44_09F9_11D3_88AD_0080C84A5D47_.wvu.PrintArea" hidden="1">#REF!</definedName>
    <definedName name="Z_2A4AFF45_09F9_11D3_88AD_0080C84A5D47_.wvu.PrintArea" hidden="1">#REF!</definedName>
    <definedName name="Z_2A4AFF47_09F9_11D3_88AD_0080C84A5D47_.wvu.PrintArea" hidden="1">#REF!</definedName>
    <definedName name="Z_2A4AFF48_09F9_11D3_88AD_0080C84A5D47_.wvu.PrintArea" hidden="1">#REF!</definedName>
    <definedName name="Z_2B885854_9DB4_11D3_8584_00A0C9DF1035_.wvu.PrintArea" hidden="1">#REF!</definedName>
    <definedName name="Z_2B885855_9DB4_11D3_8584_00A0C9DF1035_.wvu.PrintArea" hidden="1">#REF!</definedName>
    <definedName name="Z_2B885857_9DB4_11D3_8584_00A0C9DF1035_.wvu.PrintArea" hidden="1">#REF!</definedName>
    <definedName name="Z_2B885858_9DB4_11D3_8584_00A0C9DF1035_.wvu.PrintArea" hidden="1">#REF!</definedName>
    <definedName name="Z_2B885859_9DB4_11D3_8584_00A0C9DF1035_.wvu.PrintArea" hidden="1">#REF!</definedName>
    <definedName name="Z_2B88585A_9DB4_11D3_8584_00A0C9DF1035_.wvu.PrintArea" hidden="1">#REF!</definedName>
    <definedName name="Z_2B88585C_9DB4_11D3_8584_00A0C9DF1035_.wvu.PrintArea" hidden="1">#REF!</definedName>
    <definedName name="Z_2B88585D_9DB4_11D3_8584_00A0C9DF1035_.wvu.PrintArea" hidden="1">#REF!</definedName>
    <definedName name="Z_2B88585E_9DB4_11D3_8584_00A0C9DF1035_.wvu.PrintArea" hidden="1">#REF!</definedName>
    <definedName name="Z_2B88585F_9DB4_11D3_8584_00A0C9DF1035_.wvu.PrintArea" hidden="1">#REF!</definedName>
    <definedName name="Z_2B885861_9DB4_11D3_8584_00A0C9DF1035_.wvu.PrintArea" hidden="1">#REF!</definedName>
    <definedName name="Z_2B885862_9DB4_11D3_8584_00A0C9DF1035_.wvu.PrintArea" hidden="1">#REF!</definedName>
    <definedName name="Z_2B885864_9DB4_11D3_8584_00A0C9DF1035_.wvu.PrintArea" hidden="1">#REF!</definedName>
    <definedName name="Z_2B885865_9DB4_11D3_8584_00A0C9DF1035_.wvu.PrintArea" hidden="1">#REF!</definedName>
    <definedName name="Z_2B885867_9DB4_11D3_8584_00A0C9DF1035_.wvu.PrintArea" hidden="1">#REF!</definedName>
    <definedName name="Z_2B885868_9DB4_11D3_8584_00A0C9DF1035_.wvu.PrintArea" hidden="1">#REF!</definedName>
    <definedName name="Z_2B885869_9DB4_11D3_8584_00A0C9DF1035_.wvu.PrintArea" hidden="1">#REF!</definedName>
    <definedName name="Z_2B88586A_9DB4_11D3_8584_00A0C9DF1035_.wvu.PrintArea" hidden="1">#REF!</definedName>
    <definedName name="Z_2B88586C_9DB4_11D3_8584_00A0C9DF1035_.wvu.PrintArea" hidden="1">#REF!</definedName>
    <definedName name="Z_2B88586D_9DB4_11D3_8584_00A0C9DF1035_.wvu.PrintArea" hidden="1">#REF!</definedName>
    <definedName name="Z_2B88586E_9DB4_11D3_8584_00A0C9DF1035_.wvu.PrintArea" hidden="1">#REF!</definedName>
    <definedName name="Z_2B88586F_9DB4_11D3_8584_00A0C9DF1035_.wvu.PrintArea" hidden="1">#REF!</definedName>
    <definedName name="Z_2B885871_9DB4_11D3_8584_00A0C9DF1035_.wvu.PrintArea" hidden="1">#REF!</definedName>
    <definedName name="Z_2B885872_9DB4_11D3_8584_00A0C9DF1035_.wvu.PrintArea" hidden="1">#REF!</definedName>
    <definedName name="Z_2C11EDF9_5561_11D3_9DA5_00A0C9DF29FD_.wvu.PrintArea" hidden="1">#REF!</definedName>
    <definedName name="Z_2C11EDFA_5561_11D3_9DA5_00A0C9DF29FD_.wvu.PrintArea" hidden="1">#REF!</definedName>
    <definedName name="Z_2C11EDFC_5561_11D3_9DA5_00A0C9DF29FD_.wvu.PrintArea" hidden="1">#REF!</definedName>
    <definedName name="Z_2C11EDFD_5561_11D3_9DA5_00A0C9DF29FD_.wvu.PrintArea" hidden="1">#REF!</definedName>
    <definedName name="Z_2C11EDFE_5561_11D3_9DA5_00A0C9DF29FD_.wvu.PrintArea" hidden="1">#REF!</definedName>
    <definedName name="Z_2C11EDFF_5561_11D3_9DA5_00A0C9DF29FD_.wvu.PrintArea" hidden="1">#REF!</definedName>
    <definedName name="Z_2C11EE01_5561_11D3_9DA5_00A0C9DF29FD_.wvu.PrintArea" hidden="1">#REF!</definedName>
    <definedName name="Z_2C11EE02_5561_11D3_9DA5_00A0C9DF29FD_.wvu.PrintArea" hidden="1">#REF!</definedName>
    <definedName name="Z_2C11EE03_5561_11D3_9DA5_00A0C9DF29FD_.wvu.PrintArea" hidden="1">#REF!</definedName>
    <definedName name="Z_2C11EE04_5561_11D3_9DA5_00A0C9DF29FD_.wvu.PrintArea" hidden="1">#REF!</definedName>
    <definedName name="Z_2C11EE06_5561_11D3_9DA5_00A0C9DF29FD_.wvu.PrintArea" hidden="1">#REF!</definedName>
    <definedName name="Z_2C11EE07_5561_11D3_9DA5_00A0C9DF29FD_.wvu.PrintArea" hidden="1">#REF!</definedName>
    <definedName name="Z_2C11EE09_5561_11D3_9DA5_00A0C9DF29FD_.wvu.PrintArea" hidden="1">#REF!</definedName>
    <definedName name="Z_2C11EE0A_5561_11D3_9DA5_00A0C9DF29FD_.wvu.PrintArea" hidden="1">#REF!</definedName>
    <definedName name="Z_2C11EE0C_5561_11D3_9DA5_00A0C9DF29FD_.wvu.PrintArea" hidden="1">#REF!</definedName>
    <definedName name="Z_2C11EE0D_5561_11D3_9DA5_00A0C9DF29FD_.wvu.PrintArea" hidden="1">#REF!</definedName>
    <definedName name="Z_2C11EE0E_5561_11D3_9DA5_00A0C9DF29FD_.wvu.PrintArea" hidden="1">#REF!</definedName>
    <definedName name="Z_2C11EE0F_5561_11D3_9DA5_00A0C9DF29FD_.wvu.PrintArea" hidden="1">#REF!</definedName>
    <definedName name="Z_2C11EE11_5561_11D3_9DA5_00A0C9DF29FD_.wvu.PrintArea" hidden="1">#REF!</definedName>
    <definedName name="Z_2C11EE12_5561_11D3_9DA5_00A0C9DF29FD_.wvu.PrintArea" hidden="1">#REF!</definedName>
    <definedName name="Z_2C11EE13_5561_11D3_9DA5_00A0C9DF29FD_.wvu.PrintArea" hidden="1">#REF!</definedName>
    <definedName name="Z_2C11EE14_5561_11D3_9DA5_00A0C9DF29FD_.wvu.PrintArea" hidden="1">#REF!</definedName>
    <definedName name="Z_2C11EE16_5561_11D3_9DA5_00A0C9DF29FD_.wvu.PrintArea" hidden="1">#REF!</definedName>
    <definedName name="Z_2C11EE17_5561_11D3_9DA5_00A0C9DF29FD_.wvu.PrintArea" hidden="1">#REF!</definedName>
    <definedName name="Z_321AEF13_A729_11D3_980D_00A0C9DF29C4_.wvu.PrintArea" hidden="1">#REF!</definedName>
    <definedName name="Z_321AEF14_A729_11D3_980D_00A0C9DF29C4_.wvu.PrintArea" hidden="1">#REF!</definedName>
    <definedName name="Z_321AEF16_A729_11D3_980D_00A0C9DF29C4_.wvu.PrintArea" hidden="1">#REF!</definedName>
    <definedName name="Z_321AEF17_A729_11D3_980D_00A0C9DF29C4_.wvu.PrintArea" hidden="1">#REF!</definedName>
    <definedName name="Z_321AEF18_A729_11D3_980D_00A0C9DF29C4_.wvu.PrintArea" hidden="1">#REF!</definedName>
    <definedName name="Z_321AEF19_A729_11D3_980D_00A0C9DF29C4_.wvu.PrintArea" hidden="1">#REF!</definedName>
    <definedName name="Z_321AEF1B_A729_11D3_980D_00A0C9DF29C4_.wvu.PrintArea" hidden="1">#REF!</definedName>
    <definedName name="Z_321AEF1C_A729_11D3_980D_00A0C9DF29C4_.wvu.PrintArea" hidden="1">#REF!</definedName>
    <definedName name="Z_321AEF1D_A729_11D3_980D_00A0C9DF29C4_.wvu.PrintArea" hidden="1">#REF!</definedName>
    <definedName name="Z_321AEF1E_A729_11D3_980D_00A0C9DF29C4_.wvu.PrintArea" hidden="1">#REF!</definedName>
    <definedName name="Z_321AEF20_A729_11D3_980D_00A0C9DF29C4_.wvu.PrintArea" hidden="1">#REF!</definedName>
    <definedName name="Z_321AEF21_A729_11D3_980D_00A0C9DF29C4_.wvu.PrintArea" hidden="1">#REF!</definedName>
    <definedName name="Z_321AEF23_A729_11D3_980D_00A0C9DF29C4_.wvu.PrintArea" hidden="1">#REF!</definedName>
    <definedName name="Z_321AEF24_A729_11D3_980D_00A0C9DF29C4_.wvu.PrintArea" hidden="1">#REF!</definedName>
    <definedName name="Z_321AEF26_A729_11D3_980D_00A0C9DF29C4_.wvu.PrintArea" hidden="1">#REF!</definedName>
    <definedName name="Z_321AEF27_A729_11D3_980D_00A0C9DF29C4_.wvu.PrintArea" hidden="1">#REF!</definedName>
    <definedName name="Z_321AEF28_A729_11D3_980D_00A0C9DF29C4_.wvu.PrintArea" hidden="1">#REF!</definedName>
    <definedName name="Z_321AEF29_A729_11D3_980D_00A0C9DF29C4_.wvu.PrintArea" hidden="1">#REF!</definedName>
    <definedName name="Z_321AEF2B_A729_11D3_980D_00A0C9DF29C4_.wvu.PrintArea" hidden="1">#REF!</definedName>
    <definedName name="Z_321AEF2C_A729_11D3_980D_00A0C9DF29C4_.wvu.PrintArea" hidden="1">#REF!</definedName>
    <definedName name="Z_321AEF2D_A729_11D3_980D_00A0C9DF29C4_.wvu.PrintArea" hidden="1">#REF!</definedName>
    <definedName name="Z_321AEF2E_A729_11D3_980D_00A0C9DF29C4_.wvu.PrintArea" hidden="1">#REF!</definedName>
    <definedName name="Z_321AEF30_A729_11D3_980D_00A0C9DF29C4_.wvu.PrintArea" hidden="1">#REF!</definedName>
    <definedName name="Z_321AEF31_A729_11D3_980D_00A0C9DF29C4_.wvu.PrintArea" hidden="1">#REF!</definedName>
    <definedName name="Z_321AEFBD_A729_11D3_980D_00A0C9DF29C4_.wvu.PrintArea" hidden="1">#REF!</definedName>
    <definedName name="Z_321AEFBE_A729_11D3_980D_00A0C9DF29C4_.wvu.PrintArea" hidden="1">#REF!</definedName>
    <definedName name="Z_321AEFC0_A729_11D3_980D_00A0C9DF29C4_.wvu.PrintArea" hidden="1">#REF!</definedName>
    <definedName name="Z_321AEFC1_A729_11D3_980D_00A0C9DF29C4_.wvu.PrintArea" hidden="1">#REF!</definedName>
    <definedName name="Z_321AEFC2_A729_11D3_980D_00A0C9DF29C4_.wvu.PrintArea" hidden="1">#REF!</definedName>
    <definedName name="Z_321AEFC3_A729_11D3_980D_00A0C9DF29C4_.wvu.PrintArea" hidden="1">#REF!</definedName>
    <definedName name="Z_321AEFC5_A729_11D3_980D_00A0C9DF29C4_.wvu.PrintArea" hidden="1">#REF!</definedName>
    <definedName name="Z_321AEFC6_A729_11D3_980D_00A0C9DF29C4_.wvu.PrintArea" hidden="1">#REF!</definedName>
    <definedName name="Z_321AEFC7_A729_11D3_980D_00A0C9DF29C4_.wvu.PrintArea" hidden="1">#REF!</definedName>
    <definedName name="Z_321AEFC8_A729_11D3_980D_00A0C9DF29C4_.wvu.PrintArea" hidden="1">#REF!</definedName>
    <definedName name="Z_321AEFCA_A729_11D3_980D_00A0C9DF29C4_.wvu.PrintArea" hidden="1">#REF!</definedName>
    <definedName name="Z_321AEFCB_A729_11D3_980D_00A0C9DF29C4_.wvu.PrintArea" hidden="1">#REF!</definedName>
    <definedName name="Z_321AEFCD_A729_11D3_980D_00A0C9DF29C4_.wvu.PrintArea" hidden="1">#REF!</definedName>
    <definedName name="Z_321AEFCE_A729_11D3_980D_00A0C9DF29C4_.wvu.PrintArea" hidden="1">#REF!</definedName>
    <definedName name="Z_321AEFD0_A729_11D3_980D_00A0C9DF29C4_.wvu.PrintArea" hidden="1">#REF!</definedName>
    <definedName name="Z_321AEFD1_A729_11D3_980D_00A0C9DF29C4_.wvu.PrintArea" hidden="1">#REF!</definedName>
    <definedName name="Z_321AEFD2_A729_11D3_980D_00A0C9DF29C4_.wvu.PrintArea" hidden="1">#REF!</definedName>
    <definedName name="Z_321AEFD3_A729_11D3_980D_00A0C9DF29C4_.wvu.PrintArea" hidden="1">#REF!</definedName>
    <definedName name="Z_321AEFD5_A729_11D3_980D_00A0C9DF29C4_.wvu.PrintArea" hidden="1">#REF!</definedName>
    <definedName name="Z_321AEFD6_A729_11D3_980D_00A0C9DF29C4_.wvu.PrintArea" hidden="1">#REF!</definedName>
    <definedName name="Z_321AEFD7_A729_11D3_980D_00A0C9DF29C4_.wvu.PrintArea" hidden="1">#REF!</definedName>
    <definedName name="Z_321AEFD8_A729_11D3_980D_00A0C9DF29C4_.wvu.PrintArea" hidden="1">#REF!</definedName>
    <definedName name="Z_321AEFDA_A729_11D3_980D_00A0C9DF29C4_.wvu.PrintArea" hidden="1">#REF!</definedName>
    <definedName name="Z_321AEFDB_A729_11D3_980D_00A0C9DF29C4_.wvu.PrintArea" hidden="1">#REF!</definedName>
    <definedName name="Z_39BD05C5_DE27_11D3_9813_00A0C9DF29C4_.wvu.PrintArea" hidden="1">#REF!</definedName>
    <definedName name="Z_39BD05C6_DE27_11D3_9813_00A0C9DF29C4_.wvu.PrintArea" hidden="1">#REF!</definedName>
    <definedName name="Z_39BD05C8_DE27_11D3_9813_00A0C9DF29C4_.wvu.PrintArea" hidden="1">#REF!</definedName>
    <definedName name="Z_39BD05C9_DE27_11D3_9813_00A0C9DF29C4_.wvu.PrintArea" hidden="1">#REF!</definedName>
    <definedName name="Z_39BD05CA_DE27_11D3_9813_00A0C9DF29C4_.wvu.PrintArea" hidden="1">#REF!</definedName>
    <definedName name="Z_39BD05CB_DE27_11D3_9813_00A0C9DF29C4_.wvu.PrintArea" hidden="1">#REF!</definedName>
    <definedName name="Z_39BD05CD_DE27_11D3_9813_00A0C9DF29C4_.wvu.PrintArea" hidden="1">#REF!</definedName>
    <definedName name="Z_39BD05CE_DE27_11D3_9813_00A0C9DF29C4_.wvu.PrintArea" hidden="1">#REF!</definedName>
    <definedName name="Z_39BD05CF_DE27_11D3_9813_00A0C9DF29C4_.wvu.PrintArea" hidden="1">#REF!</definedName>
    <definedName name="Z_39BD05D0_DE27_11D3_9813_00A0C9DF29C4_.wvu.PrintArea" hidden="1">#REF!</definedName>
    <definedName name="Z_39BD05D2_DE27_11D3_9813_00A0C9DF29C4_.wvu.PrintArea" hidden="1">#REF!</definedName>
    <definedName name="Z_39BD05D3_DE27_11D3_9813_00A0C9DF29C4_.wvu.PrintArea" hidden="1">#REF!</definedName>
    <definedName name="Z_39BD05D5_DE27_11D3_9813_00A0C9DF29C4_.wvu.PrintArea" hidden="1">#REF!</definedName>
    <definedName name="Z_39BD05D6_DE27_11D3_9813_00A0C9DF29C4_.wvu.PrintArea" hidden="1">#REF!</definedName>
    <definedName name="Z_39BD05D8_DE27_11D3_9813_00A0C9DF29C4_.wvu.PrintArea" hidden="1">#REF!</definedName>
    <definedName name="Z_39BD05D9_DE27_11D3_9813_00A0C9DF29C4_.wvu.PrintArea" hidden="1">#REF!</definedName>
    <definedName name="Z_39BD05DA_DE27_11D3_9813_00A0C9DF29C4_.wvu.PrintArea" hidden="1">#REF!</definedName>
    <definedName name="Z_39BD05DB_DE27_11D3_9813_00A0C9DF29C4_.wvu.PrintArea" hidden="1">#REF!</definedName>
    <definedName name="Z_39BD05DD_DE27_11D3_9813_00A0C9DF29C4_.wvu.PrintArea" hidden="1">#REF!</definedName>
    <definedName name="Z_39BD05DE_DE27_11D3_9813_00A0C9DF29C4_.wvu.PrintArea" hidden="1">#REF!</definedName>
    <definedName name="Z_39BD05DF_DE27_11D3_9813_00A0C9DF29C4_.wvu.PrintArea" hidden="1">#REF!</definedName>
    <definedName name="Z_39BD05E0_DE27_11D3_9813_00A0C9DF29C4_.wvu.PrintArea" hidden="1">#REF!</definedName>
    <definedName name="Z_39BD05E2_DE27_11D3_9813_00A0C9DF29C4_.wvu.PrintArea" hidden="1">#REF!</definedName>
    <definedName name="Z_39BD05E3_DE27_11D3_9813_00A0C9DF29C4_.wvu.PrintArea" hidden="1">#REF!</definedName>
    <definedName name="Z_4369C1C2_0865_11D3_88AD_0080C84A5D47_.wvu.PrintArea" hidden="1">#REF!</definedName>
    <definedName name="Z_4369C1C3_0865_11D3_88AD_0080C84A5D47_.wvu.PrintArea" hidden="1">#REF!</definedName>
    <definedName name="Z_4369C1C5_0865_11D3_88AD_0080C84A5D47_.wvu.PrintArea" hidden="1">#REF!</definedName>
    <definedName name="Z_4369C1C6_0865_11D3_88AD_0080C84A5D47_.wvu.PrintArea" hidden="1">#REF!</definedName>
    <definedName name="Z_4369C1C7_0865_11D3_88AD_0080C84A5D47_.wvu.PrintArea" hidden="1">#REF!</definedName>
    <definedName name="Z_4369C1C8_0865_11D3_88AD_0080C84A5D47_.wvu.PrintArea" hidden="1">#REF!</definedName>
    <definedName name="Z_4369C1CA_0865_11D3_88AD_0080C84A5D47_.wvu.PrintArea" hidden="1">#REF!</definedName>
    <definedName name="Z_4369C1CB_0865_11D3_88AD_0080C84A5D47_.wvu.PrintArea" hidden="1">#REF!</definedName>
    <definedName name="Z_4369C1CC_0865_11D3_88AD_0080C84A5D47_.wvu.PrintArea" hidden="1">#REF!</definedName>
    <definedName name="Z_4369C1CD_0865_11D3_88AD_0080C84A5D47_.wvu.PrintArea" hidden="1">#REF!</definedName>
    <definedName name="Z_4369C1CF_0865_11D3_88AD_0080C84A5D47_.wvu.PrintArea" hidden="1">#REF!</definedName>
    <definedName name="Z_4369C1D0_0865_11D3_88AD_0080C84A5D47_.wvu.PrintArea" hidden="1">#REF!</definedName>
    <definedName name="Z_4369C1D2_0865_11D3_88AD_0080C84A5D47_.wvu.PrintArea" hidden="1">#REF!</definedName>
    <definedName name="Z_4369C1D3_0865_11D3_88AD_0080C84A5D47_.wvu.PrintArea" hidden="1">#REF!</definedName>
    <definedName name="Z_4369C1D5_0865_11D3_88AD_0080C84A5D47_.wvu.PrintArea" hidden="1">#REF!</definedName>
    <definedName name="Z_4369C1D6_0865_11D3_88AD_0080C84A5D47_.wvu.PrintArea" hidden="1">#REF!</definedName>
    <definedName name="Z_4369C1D7_0865_11D3_88AD_0080C84A5D47_.wvu.PrintArea" hidden="1">#REF!</definedName>
    <definedName name="Z_4369C1D8_0865_11D3_88AD_0080C84A5D47_.wvu.PrintArea" hidden="1">#REF!</definedName>
    <definedName name="Z_4369C1DA_0865_11D3_88AD_0080C84A5D47_.wvu.PrintArea" hidden="1">#REF!</definedName>
    <definedName name="Z_4369C1DB_0865_11D3_88AD_0080C84A5D47_.wvu.PrintArea" hidden="1">#REF!</definedName>
    <definedName name="Z_4369C1DC_0865_11D3_88AD_0080C84A5D47_.wvu.PrintArea" hidden="1">#REF!</definedName>
    <definedName name="Z_4369C1DD_0865_11D3_88AD_0080C84A5D47_.wvu.PrintArea" hidden="1">#REF!</definedName>
    <definedName name="Z_4369C1DF_0865_11D3_88AD_0080C84A5D47_.wvu.PrintArea" hidden="1">#REF!</definedName>
    <definedName name="Z_4369C1E0_0865_11D3_88AD_0080C84A5D47_.wvu.PrintArea" hidden="1">#REF!</definedName>
    <definedName name="Z_4369C1FD_0865_11D3_88AD_0080C84A5D47_.wvu.PrintArea" hidden="1">#REF!</definedName>
    <definedName name="Z_4369C1FE_0865_11D3_88AD_0080C84A5D47_.wvu.PrintArea" hidden="1">#REF!</definedName>
    <definedName name="Z_4369C200_0865_11D3_88AD_0080C84A5D47_.wvu.PrintArea" hidden="1">#REF!</definedName>
    <definedName name="Z_4369C201_0865_11D3_88AD_0080C84A5D47_.wvu.PrintArea" hidden="1">#REF!</definedName>
    <definedName name="Z_4369C202_0865_11D3_88AD_0080C84A5D47_.wvu.PrintArea" hidden="1">#REF!</definedName>
    <definedName name="Z_4369C203_0865_11D3_88AD_0080C84A5D47_.wvu.PrintArea" hidden="1">#REF!</definedName>
    <definedName name="Z_4369C205_0865_11D3_88AD_0080C84A5D47_.wvu.PrintArea" hidden="1">#REF!</definedName>
    <definedName name="Z_4369C206_0865_11D3_88AD_0080C84A5D47_.wvu.PrintArea" hidden="1">#REF!</definedName>
    <definedName name="Z_4369C207_0865_11D3_88AD_0080C84A5D47_.wvu.PrintArea" hidden="1">#REF!</definedName>
    <definedName name="Z_4369C208_0865_11D3_88AD_0080C84A5D47_.wvu.PrintArea" hidden="1">#REF!</definedName>
    <definedName name="Z_4369C20A_0865_11D3_88AD_0080C84A5D47_.wvu.PrintArea" hidden="1">#REF!</definedName>
    <definedName name="Z_4369C20B_0865_11D3_88AD_0080C84A5D47_.wvu.PrintArea" hidden="1">#REF!</definedName>
    <definedName name="Z_4369C20D_0865_11D3_88AD_0080C84A5D47_.wvu.PrintArea" hidden="1">#REF!</definedName>
    <definedName name="Z_4369C20E_0865_11D3_88AD_0080C84A5D47_.wvu.PrintArea" hidden="1">#REF!</definedName>
    <definedName name="Z_4369C210_0865_11D3_88AD_0080C84A5D47_.wvu.PrintArea" hidden="1">#REF!</definedName>
    <definedName name="Z_4369C211_0865_11D3_88AD_0080C84A5D47_.wvu.PrintArea" hidden="1">#REF!</definedName>
    <definedName name="Z_4369C212_0865_11D3_88AD_0080C84A5D47_.wvu.PrintArea" hidden="1">#REF!</definedName>
    <definedName name="Z_4369C213_0865_11D3_88AD_0080C84A5D47_.wvu.PrintArea" hidden="1">#REF!</definedName>
    <definedName name="Z_4369C215_0865_11D3_88AD_0080C84A5D47_.wvu.PrintArea" hidden="1">#REF!</definedName>
    <definedName name="Z_4369C216_0865_11D3_88AD_0080C84A5D47_.wvu.PrintArea" hidden="1">#REF!</definedName>
    <definedName name="Z_4369C217_0865_11D3_88AD_0080C84A5D47_.wvu.PrintArea" hidden="1">#REF!</definedName>
    <definedName name="Z_4369C218_0865_11D3_88AD_0080C84A5D47_.wvu.PrintArea" hidden="1">#REF!</definedName>
    <definedName name="Z_4369C21A_0865_11D3_88AD_0080C84A5D47_.wvu.PrintArea" hidden="1">#REF!</definedName>
    <definedName name="Z_4369C21B_0865_11D3_88AD_0080C84A5D47_.wvu.PrintArea" hidden="1">#REF!</definedName>
    <definedName name="Z_473C207F_0F72_11D3_97F6_00A0C9DF29C4_.wvu.PrintArea" hidden="1">#REF!</definedName>
    <definedName name="Z_473C2080_0F72_11D3_97F6_00A0C9DF29C4_.wvu.PrintArea" hidden="1">#REF!</definedName>
    <definedName name="Z_473C2082_0F72_11D3_97F6_00A0C9DF29C4_.wvu.PrintArea" hidden="1">#REF!</definedName>
    <definedName name="Z_473C2083_0F72_11D3_97F6_00A0C9DF29C4_.wvu.PrintArea" hidden="1">#REF!</definedName>
    <definedName name="Z_473C2084_0F72_11D3_97F6_00A0C9DF29C4_.wvu.PrintArea" hidden="1">#REF!</definedName>
    <definedName name="Z_473C2085_0F72_11D3_97F6_00A0C9DF29C4_.wvu.PrintArea" hidden="1">#REF!</definedName>
    <definedName name="Z_473C2087_0F72_11D3_97F6_00A0C9DF29C4_.wvu.PrintArea" hidden="1">#REF!</definedName>
    <definedName name="Z_473C2088_0F72_11D3_97F6_00A0C9DF29C4_.wvu.PrintArea" hidden="1">#REF!</definedName>
    <definedName name="Z_473C2089_0F72_11D3_97F6_00A0C9DF29C4_.wvu.PrintArea" hidden="1">#REF!</definedName>
    <definedName name="Z_473C208A_0F72_11D3_97F6_00A0C9DF29C4_.wvu.PrintArea" hidden="1">#REF!</definedName>
    <definedName name="Z_473C208C_0F72_11D3_97F6_00A0C9DF29C4_.wvu.PrintArea" hidden="1">#REF!</definedName>
    <definedName name="Z_473C208D_0F72_11D3_97F6_00A0C9DF29C4_.wvu.PrintArea" hidden="1">#REF!</definedName>
    <definedName name="Z_473C208F_0F72_11D3_97F6_00A0C9DF29C4_.wvu.PrintArea" hidden="1">#REF!</definedName>
    <definedName name="Z_473C2090_0F72_11D3_97F6_00A0C9DF29C4_.wvu.PrintArea" hidden="1">#REF!</definedName>
    <definedName name="Z_473C2092_0F72_11D3_97F6_00A0C9DF29C4_.wvu.PrintArea" hidden="1">#REF!</definedName>
    <definedName name="Z_473C2093_0F72_11D3_97F6_00A0C9DF29C4_.wvu.PrintArea" hidden="1">#REF!</definedName>
    <definedName name="Z_473C2094_0F72_11D3_97F6_00A0C9DF29C4_.wvu.PrintArea" hidden="1">#REF!</definedName>
    <definedName name="Z_473C2095_0F72_11D3_97F6_00A0C9DF29C4_.wvu.PrintArea" hidden="1">#REF!</definedName>
    <definedName name="Z_473C2097_0F72_11D3_97F6_00A0C9DF29C4_.wvu.PrintArea" hidden="1">#REF!</definedName>
    <definedName name="Z_473C2098_0F72_11D3_97F6_00A0C9DF29C4_.wvu.PrintArea" hidden="1">#REF!</definedName>
    <definedName name="Z_473C2099_0F72_11D3_97F6_00A0C9DF29C4_.wvu.PrintArea" hidden="1">#REF!</definedName>
    <definedName name="Z_473C209A_0F72_11D3_97F6_00A0C9DF29C4_.wvu.PrintArea" hidden="1">#REF!</definedName>
    <definedName name="Z_473C209C_0F72_11D3_97F6_00A0C9DF29C4_.wvu.PrintArea" hidden="1">#REF!</definedName>
    <definedName name="Z_473C209D_0F72_11D3_97F6_00A0C9DF29C4_.wvu.PrintArea" hidden="1">#REF!</definedName>
    <definedName name="Z_4DD326A3_87AA_11D3_ABF4_00A0C9DF1063_.wvu.PrintArea" hidden="1">#REF!</definedName>
    <definedName name="Z_4DD326A4_87AA_11D3_ABF4_00A0C9DF1063_.wvu.PrintArea" hidden="1">#REF!</definedName>
    <definedName name="Z_4DD326A6_87AA_11D3_ABF4_00A0C9DF1063_.wvu.PrintArea" hidden="1">#REF!</definedName>
    <definedName name="Z_4DD326A7_87AA_11D3_ABF4_00A0C9DF1063_.wvu.PrintArea" hidden="1">#REF!</definedName>
    <definedName name="Z_4DD326A8_87AA_11D3_ABF4_00A0C9DF1063_.wvu.PrintArea" hidden="1">#REF!</definedName>
    <definedName name="Z_4DD326A9_87AA_11D3_ABF4_00A0C9DF1063_.wvu.PrintArea" hidden="1">#REF!</definedName>
    <definedName name="Z_4DD326AB_87AA_11D3_ABF4_00A0C9DF1063_.wvu.PrintArea" hidden="1">#REF!</definedName>
    <definedName name="Z_4DD326AC_87AA_11D3_ABF4_00A0C9DF1063_.wvu.PrintArea" hidden="1">#REF!</definedName>
    <definedName name="Z_4DD326AD_87AA_11D3_ABF4_00A0C9DF1063_.wvu.PrintArea" hidden="1">#REF!</definedName>
    <definedName name="Z_4DD326AE_87AA_11D3_ABF4_00A0C9DF1063_.wvu.PrintArea" hidden="1">#REF!</definedName>
    <definedName name="Z_4DD326B0_87AA_11D3_ABF4_00A0C9DF1063_.wvu.PrintArea" hidden="1">#REF!</definedName>
    <definedName name="Z_4DD326B1_87AA_11D3_ABF4_00A0C9DF1063_.wvu.PrintArea" hidden="1">#REF!</definedName>
    <definedName name="Z_4DD326B3_87AA_11D3_ABF4_00A0C9DF1063_.wvu.PrintArea" hidden="1">#REF!</definedName>
    <definedName name="Z_4DD326B4_87AA_11D3_ABF4_00A0C9DF1063_.wvu.PrintArea" hidden="1">#REF!</definedName>
    <definedName name="Z_4DD326B6_87AA_11D3_ABF4_00A0C9DF1063_.wvu.PrintArea" hidden="1">#REF!</definedName>
    <definedName name="Z_4DD326B7_87AA_11D3_ABF4_00A0C9DF1063_.wvu.PrintArea" hidden="1">#REF!</definedName>
    <definedName name="Z_4DD326B8_87AA_11D3_ABF4_00A0C9DF1063_.wvu.PrintArea" hidden="1">#REF!</definedName>
    <definedName name="Z_4DD326B9_87AA_11D3_ABF4_00A0C9DF1063_.wvu.PrintArea" hidden="1">#REF!</definedName>
    <definedName name="Z_4DD326BB_87AA_11D3_ABF4_00A0C9DF1063_.wvu.PrintArea" hidden="1">#REF!</definedName>
    <definedName name="Z_4DD326BC_87AA_11D3_ABF4_00A0C9DF1063_.wvu.PrintArea" hidden="1">#REF!</definedName>
    <definedName name="Z_4DD326BD_87AA_11D3_ABF4_00A0C9DF1063_.wvu.PrintArea" hidden="1">#REF!</definedName>
    <definedName name="Z_4DD326BE_87AA_11D3_ABF4_00A0C9DF1063_.wvu.PrintArea" hidden="1">#REF!</definedName>
    <definedName name="Z_4DD326C0_87AA_11D3_ABF4_00A0C9DF1063_.wvu.PrintArea" hidden="1">#REF!</definedName>
    <definedName name="Z_4DD326C1_87AA_11D3_ABF4_00A0C9DF1063_.wvu.PrintArea" hidden="1">#REF!</definedName>
    <definedName name="Z_554BC936_C826_11D3_ABFC_00A0C9DF1063_.wvu.PrintArea" hidden="1">#REF!</definedName>
    <definedName name="Z_554BC937_C826_11D3_ABFC_00A0C9DF1063_.wvu.PrintArea" hidden="1">#REF!</definedName>
    <definedName name="Z_554BC939_C826_11D3_ABFC_00A0C9DF1063_.wvu.PrintArea" hidden="1">#REF!</definedName>
    <definedName name="Z_554BC93A_C826_11D3_ABFC_00A0C9DF1063_.wvu.PrintArea" hidden="1">#REF!</definedName>
    <definedName name="Z_554BC93B_C826_11D3_ABFC_00A0C9DF1063_.wvu.PrintArea" hidden="1">#REF!</definedName>
    <definedName name="Z_554BC93C_C826_11D3_ABFC_00A0C9DF1063_.wvu.PrintArea" hidden="1">#REF!</definedName>
    <definedName name="Z_554BC93E_C826_11D3_ABFC_00A0C9DF1063_.wvu.PrintArea" hidden="1">#REF!</definedName>
    <definedName name="Z_554BC93F_C826_11D3_ABFC_00A0C9DF1063_.wvu.PrintArea" hidden="1">#REF!</definedName>
    <definedName name="Z_554BC940_C826_11D3_ABFC_00A0C9DF1063_.wvu.PrintArea" hidden="1">#REF!</definedName>
    <definedName name="Z_554BC941_C826_11D3_ABFC_00A0C9DF1063_.wvu.PrintArea" hidden="1">#REF!</definedName>
    <definedName name="Z_554BC943_C826_11D3_ABFC_00A0C9DF1063_.wvu.PrintArea" hidden="1">#REF!</definedName>
    <definedName name="Z_554BC944_C826_11D3_ABFC_00A0C9DF1063_.wvu.PrintArea" hidden="1">#REF!</definedName>
    <definedName name="Z_554BC946_C826_11D3_ABFC_00A0C9DF1063_.wvu.PrintArea" hidden="1">#REF!</definedName>
    <definedName name="Z_554BC947_C826_11D3_ABFC_00A0C9DF1063_.wvu.PrintArea" hidden="1">#REF!</definedName>
    <definedName name="Z_554BC949_C826_11D3_ABFC_00A0C9DF1063_.wvu.PrintArea" hidden="1">#REF!</definedName>
    <definedName name="Z_554BC94A_C826_11D3_ABFC_00A0C9DF1063_.wvu.PrintArea" hidden="1">#REF!</definedName>
    <definedName name="Z_554BC94B_C826_11D3_ABFC_00A0C9DF1063_.wvu.PrintArea" hidden="1">#REF!</definedName>
    <definedName name="Z_554BC94C_C826_11D3_ABFC_00A0C9DF1063_.wvu.PrintArea" hidden="1">#REF!</definedName>
    <definedName name="Z_554BC94E_C826_11D3_ABFC_00A0C9DF1063_.wvu.PrintArea" hidden="1">#REF!</definedName>
    <definedName name="Z_554BC94F_C826_11D3_ABFC_00A0C9DF1063_.wvu.PrintArea" hidden="1">#REF!</definedName>
    <definedName name="Z_554BC950_C826_11D3_ABFC_00A0C9DF1063_.wvu.PrintArea" hidden="1">#REF!</definedName>
    <definedName name="Z_554BC951_C826_11D3_ABFC_00A0C9DF1063_.wvu.PrintArea" hidden="1">#REF!</definedName>
    <definedName name="Z_554BC953_C826_11D3_ABFC_00A0C9DF1063_.wvu.PrintArea" hidden="1">#REF!</definedName>
    <definedName name="Z_554BC954_C826_11D3_ABFC_00A0C9DF1063_.wvu.PrintArea" hidden="1">#REF!</definedName>
    <definedName name="Z_554BC95E_C826_11D3_ABFC_00A0C9DF1063_.wvu.PrintArea" hidden="1">#REF!</definedName>
    <definedName name="Z_554BC95F_C826_11D3_ABFC_00A0C9DF1063_.wvu.PrintArea" hidden="1">#REF!</definedName>
    <definedName name="Z_554BC961_C826_11D3_ABFC_00A0C9DF1063_.wvu.PrintArea" hidden="1">#REF!</definedName>
    <definedName name="Z_554BC962_C826_11D3_ABFC_00A0C9DF1063_.wvu.PrintArea" hidden="1">#REF!</definedName>
    <definedName name="Z_554BC963_C826_11D3_ABFC_00A0C9DF1063_.wvu.PrintArea" hidden="1">#REF!</definedName>
    <definedName name="Z_554BC964_C826_11D3_ABFC_00A0C9DF1063_.wvu.PrintArea" hidden="1">#REF!</definedName>
    <definedName name="Z_554BC966_C826_11D3_ABFC_00A0C9DF1063_.wvu.PrintArea" hidden="1">#REF!</definedName>
    <definedName name="Z_554BC967_C826_11D3_ABFC_00A0C9DF1063_.wvu.PrintArea" hidden="1">#REF!</definedName>
    <definedName name="Z_554BC968_C826_11D3_ABFC_00A0C9DF1063_.wvu.PrintArea" hidden="1">#REF!</definedName>
    <definedName name="Z_554BC969_C826_11D3_ABFC_00A0C9DF1063_.wvu.PrintArea" hidden="1">#REF!</definedName>
    <definedName name="Z_554BC96B_C826_11D3_ABFC_00A0C9DF1063_.wvu.PrintArea" hidden="1">#REF!</definedName>
    <definedName name="Z_554BC96C_C826_11D3_ABFC_00A0C9DF1063_.wvu.PrintArea" hidden="1">#REF!</definedName>
    <definedName name="Z_554BC96E_C826_11D3_ABFC_00A0C9DF1063_.wvu.PrintArea" hidden="1">#REF!</definedName>
    <definedName name="Z_554BC96F_C826_11D3_ABFC_00A0C9DF1063_.wvu.PrintArea" hidden="1">#REF!</definedName>
    <definedName name="Z_554BC971_C826_11D3_ABFC_00A0C9DF1063_.wvu.PrintArea" hidden="1">#REF!</definedName>
    <definedName name="Z_554BC972_C826_11D3_ABFC_00A0C9DF1063_.wvu.PrintArea" hidden="1">#REF!</definedName>
    <definedName name="Z_554BC973_C826_11D3_ABFC_00A0C9DF1063_.wvu.PrintArea" hidden="1">#REF!</definedName>
    <definedName name="Z_554BC974_C826_11D3_ABFC_00A0C9DF1063_.wvu.PrintArea" hidden="1">#REF!</definedName>
    <definedName name="Z_554BC976_C826_11D3_ABFC_00A0C9DF1063_.wvu.PrintArea" hidden="1">#REF!</definedName>
    <definedName name="Z_554BC977_C826_11D3_ABFC_00A0C9DF1063_.wvu.PrintArea" hidden="1">#REF!</definedName>
    <definedName name="Z_554BC978_C826_11D3_ABFC_00A0C9DF1063_.wvu.PrintArea" hidden="1">#REF!</definedName>
    <definedName name="Z_554BC979_C826_11D3_ABFC_00A0C9DF1063_.wvu.PrintArea" hidden="1">#REF!</definedName>
    <definedName name="Z_554BC97B_C826_11D3_ABFC_00A0C9DF1063_.wvu.PrintArea" hidden="1">#REF!</definedName>
    <definedName name="Z_554BC97C_C826_11D3_ABFC_00A0C9DF1063_.wvu.PrintArea" hidden="1">#REF!</definedName>
    <definedName name="Z_67BC4B83_092D_11D3_88AD_0080C84A5D47_.wvu.PrintArea" hidden="1">#REF!</definedName>
    <definedName name="Z_67BC4B84_092D_11D3_88AD_0080C84A5D47_.wvu.PrintArea" hidden="1">#REF!</definedName>
    <definedName name="Z_67BC4B86_092D_11D3_88AD_0080C84A5D47_.wvu.PrintArea" hidden="1">#REF!</definedName>
    <definedName name="Z_67BC4B87_092D_11D3_88AD_0080C84A5D47_.wvu.PrintArea" hidden="1">#REF!</definedName>
    <definedName name="Z_67BC4B88_092D_11D3_88AD_0080C84A5D47_.wvu.PrintArea" hidden="1">#REF!</definedName>
    <definedName name="Z_67BC4B89_092D_11D3_88AD_0080C84A5D47_.wvu.PrintArea" hidden="1">#REF!</definedName>
    <definedName name="Z_67BC4B8B_092D_11D3_88AD_0080C84A5D47_.wvu.PrintArea" hidden="1">#REF!</definedName>
    <definedName name="Z_67BC4B8C_092D_11D3_88AD_0080C84A5D47_.wvu.PrintArea" hidden="1">#REF!</definedName>
    <definedName name="Z_67BC4B8D_092D_11D3_88AD_0080C84A5D47_.wvu.PrintArea" hidden="1">#REF!</definedName>
    <definedName name="Z_67BC4B8E_092D_11D3_88AD_0080C84A5D47_.wvu.PrintArea" hidden="1">#REF!</definedName>
    <definedName name="Z_67BC4B90_092D_11D3_88AD_0080C84A5D47_.wvu.PrintArea" hidden="1">#REF!</definedName>
    <definedName name="Z_67BC4B91_092D_11D3_88AD_0080C84A5D47_.wvu.PrintArea" hidden="1">#REF!</definedName>
    <definedName name="Z_67BC4B93_092D_11D3_88AD_0080C84A5D47_.wvu.PrintArea" hidden="1">#REF!</definedName>
    <definedName name="Z_67BC4B94_092D_11D3_88AD_0080C84A5D47_.wvu.PrintArea" hidden="1">#REF!</definedName>
    <definedName name="Z_67BC4B96_092D_11D3_88AD_0080C84A5D47_.wvu.PrintArea" hidden="1">#REF!</definedName>
    <definedName name="Z_67BC4B97_092D_11D3_88AD_0080C84A5D47_.wvu.PrintArea" hidden="1">#REF!</definedName>
    <definedName name="Z_67BC4B98_092D_11D3_88AD_0080C84A5D47_.wvu.PrintArea" hidden="1">#REF!</definedName>
    <definedName name="Z_67BC4B99_092D_11D3_88AD_0080C84A5D47_.wvu.PrintArea" hidden="1">#REF!</definedName>
    <definedName name="Z_67BC4B9B_092D_11D3_88AD_0080C84A5D47_.wvu.PrintArea" hidden="1">#REF!</definedName>
    <definedName name="Z_67BC4B9C_092D_11D3_88AD_0080C84A5D47_.wvu.PrintArea" hidden="1">#REF!</definedName>
    <definedName name="Z_67BC4B9D_092D_11D3_88AD_0080C84A5D47_.wvu.PrintArea" hidden="1">#REF!</definedName>
    <definedName name="Z_67BC4B9E_092D_11D3_88AD_0080C84A5D47_.wvu.PrintArea" hidden="1">#REF!</definedName>
    <definedName name="Z_67BC4BA0_092D_11D3_88AD_0080C84A5D47_.wvu.PrintArea" hidden="1">#REF!</definedName>
    <definedName name="Z_67BC4BA1_092D_11D3_88AD_0080C84A5D47_.wvu.PrintArea" hidden="1">#REF!</definedName>
    <definedName name="Z_67BC4BAF_092D_11D3_88AD_0080C84A5D47_.wvu.PrintArea" hidden="1">#REF!</definedName>
    <definedName name="Z_67BC4BB0_092D_11D3_88AD_0080C84A5D47_.wvu.PrintArea" hidden="1">#REF!</definedName>
    <definedName name="Z_67BC4BB2_092D_11D3_88AD_0080C84A5D47_.wvu.PrintArea" hidden="1">#REF!</definedName>
    <definedName name="Z_67BC4BB3_092D_11D3_88AD_0080C84A5D47_.wvu.PrintArea" hidden="1">#REF!</definedName>
    <definedName name="Z_67BC4BB4_092D_11D3_88AD_0080C84A5D47_.wvu.PrintArea" hidden="1">#REF!</definedName>
    <definedName name="Z_67BC4BB5_092D_11D3_88AD_0080C84A5D47_.wvu.PrintArea" hidden="1">#REF!</definedName>
    <definedName name="Z_67BC4BB7_092D_11D3_88AD_0080C84A5D47_.wvu.PrintArea" hidden="1">#REF!</definedName>
    <definedName name="Z_67BC4BB8_092D_11D3_88AD_0080C84A5D47_.wvu.PrintArea" hidden="1">#REF!</definedName>
    <definedName name="Z_67BC4BB9_092D_11D3_88AD_0080C84A5D47_.wvu.PrintArea" hidden="1">#REF!</definedName>
    <definedName name="Z_67BC4BBA_092D_11D3_88AD_0080C84A5D47_.wvu.PrintArea" hidden="1">#REF!</definedName>
    <definedName name="Z_67BC4BBC_092D_11D3_88AD_0080C84A5D47_.wvu.PrintArea" hidden="1">#REF!</definedName>
    <definedName name="Z_67BC4BBD_092D_11D3_88AD_0080C84A5D47_.wvu.PrintArea" hidden="1">#REF!</definedName>
    <definedName name="Z_67BC4BBF_092D_11D3_88AD_0080C84A5D47_.wvu.PrintArea" hidden="1">#REF!</definedName>
    <definedName name="Z_67BC4BC0_092D_11D3_88AD_0080C84A5D47_.wvu.PrintArea" hidden="1">#REF!</definedName>
    <definedName name="Z_67BC4BC2_092D_11D3_88AD_0080C84A5D47_.wvu.PrintArea" hidden="1">#REF!</definedName>
    <definedName name="Z_67BC4BC3_092D_11D3_88AD_0080C84A5D47_.wvu.PrintArea" hidden="1">#REF!</definedName>
    <definedName name="Z_67BC4BC4_092D_11D3_88AD_0080C84A5D47_.wvu.PrintArea" hidden="1">#REF!</definedName>
    <definedName name="Z_67BC4BC5_092D_11D3_88AD_0080C84A5D47_.wvu.PrintArea" hidden="1">#REF!</definedName>
    <definedName name="Z_67BC4BC7_092D_11D3_88AD_0080C84A5D47_.wvu.PrintArea" hidden="1">#REF!</definedName>
    <definedName name="Z_67BC4BC8_092D_11D3_88AD_0080C84A5D47_.wvu.PrintArea" hidden="1">#REF!</definedName>
    <definedName name="Z_67BC4BC9_092D_11D3_88AD_0080C84A5D47_.wvu.PrintArea" hidden="1">#REF!</definedName>
    <definedName name="Z_67BC4BCA_092D_11D3_88AD_0080C84A5D47_.wvu.PrintArea" hidden="1">#REF!</definedName>
    <definedName name="Z_67BC4BCC_092D_11D3_88AD_0080C84A5D47_.wvu.PrintArea" hidden="1">#REF!</definedName>
    <definedName name="Z_67BC4BCD_092D_11D3_88AD_0080C84A5D47_.wvu.PrintArea" hidden="1">#REF!</definedName>
    <definedName name="Z_71977450_6063_11D3_9DA6_00A0C9DF29FD_.wvu.PrintArea" hidden="1">#REF!</definedName>
    <definedName name="Z_71977451_6063_11D3_9DA6_00A0C9DF29FD_.wvu.PrintArea" hidden="1">#REF!</definedName>
    <definedName name="Z_71977453_6063_11D3_9DA6_00A0C9DF29FD_.wvu.PrintArea" hidden="1">#REF!</definedName>
    <definedName name="Z_71977454_6063_11D3_9DA6_00A0C9DF29FD_.wvu.PrintArea" hidden="1">#REF!</definedName>
    <definedName name="Z_71977455_6063_11D3_9DA6_00A0C9DF29FD_.wvu.PrintArea" hidden="1">#REF!</definedName>
    <definedName name="Z_71977456_6063_11D3_9DA6_00A0C9DF29FD_.wvu.PrintArea" hidden="1">#REF!</definedName>
    <definedName name="Z_71977458_6063_11D3_9DA6_00A0C9DF29FD_.wvu.PrintArea" hidden="1">#REF!</definedName>
    <definedName name="Z_71977459_6063_11D3_9DA6_00A0C9DF29FD_.wvu.PrintArea" hidden="1">#REF!</definedName>
    <definedName name="Z_7197745A_6063_11D3_9DA6_00A0C9DF29FD_.wvu.PrintArea" hidden="1">#REF!</definedName>
    <definedName name="Z_7197745B_6063_11D3_9DA6_00A0C9DF29FD_.wvu.PrintArea" hidden="1">#REF!</definedName>
    <definedName name="Z_7197745D_6063_11D3_9DA6_00A0C9DF29FD_.wvu.PrintArea" hidden="1">#REF!</definedName>
    <definedName name="Z_7197745E_6063_11D3_9DA6_00A0C9DF29FD_.wvu.PrintArea" hidden="1">#REF!</definedName>
    <definedName name="Z_71977460_6063_11D3_9DA6_00A0C9DF29FD_.wvu.PrintArea" hidden="1">#REF!</definedName>
    <definedName name="Z_71977461_6063_11D3_9DA6_00A0C9DF29FD_.wvu.PrintArea" hidden="1">#REF!</definedName>
    <definedName name="Z_71977463_6063_11D3_9DA6_00A0C9DF29FD_.wvu.PrintArea" hidden="1">#REF!</definedName>
    <definedName name="Z_71977464_6063_11D3_9DA6_00A0C9DF29FD_.wvu.PrintArea" hidden="1">#REF!</definedName>
    <definedName name="Z_71977465_6063_11D3_9DA6_00A0C9DF29FD_.wvu.PrintArea" hidden="1">#REF!</definedName>
    <definedName name="Z_71977466_6063_11D3_9DA6_00A0C9DF29FD_.wvu.PrintArea" hidden="1">#REF!</definedName>
    <definedName name="Z_71977468_6063_11D3_9DA6_00A0C9DF29FD_.wvu.PrintArea" hidden="1">#REF!</definedName>
    <definedName name="Z_71977469_6063_11D3_9DA6_00A0C9DF29FD_.wvu.PrintArea" hidden="1">#REF!</definedName>
    <definedName name="Z_7197746A_6063_11D3_9DA6_00A0C9DF29FD_.wvu.PrintArea" hidden="1">#REF!</definedName>
    <definedName name="Z_7197746B_6063_11D3_9DA6_00A0C9DF29FD_.wvu.PrintArea" hidden="1">#REF!</definedName>
    <definedName name="Z_7197746D_6063_11D3_9DA6_00A0C9DF29FD_.wvu.PrintArea" hidden="1">#REF!</definedName>
    <definedName name="Z_7197746E_6063_11D3_9DA6_00A0C9DF29FD_.wvu.PrintArea" hidden="1">#REF!</definedName>
    <definedName name="Z_76AA5B36_8615_11D3_ABF3_00A0C9DF1063_.wvu.PrintArea" hidden="1">#REF!</definedName>
    <definedName name="Z_76AA5B37_8615_11D3_ABF3_00A0C9DF1063_.wvu.PrintArea" hidden="1">#REF!</definedName>
    <definedName name="Z_76AA5B39_8615_11D3_ABF3_00A0C9DF1063_.wvu.PrintArea" hidden="1">#REF!</definedName>
    <definedName name="Z_76AA5B3A_8615_11D3_ABF3_00A0C9DF1063_.wvu.PrintArea" hidden="1">#REF!</definedName>
    <definedName name="Z_76AA5B3B_8615_11D3_ABF3_00A0C9DF1063_.wvu.PrintArea" hidden="1">#REF!</definedName>
    <definedName name="Z_76AA5B3C_8615_11D3_ABF3_00A0C9DF1063_.wvu.PrintArea" hidden="1">#REF!</definedName>
    <definedName name="Z_76AA5B3E_8615_11D3_ABF3_00A0C9DF1063_.wvu.PrintArea" hidden="1">#REF!</definedName>
    <definedName name="Z_76AA5B3F_8615_11D3_ABF3_00A0C9DF1063_.wvu.PrintArea" hidden="1">#REF!</definedName>
    <definedName name="Z_76AA5B40_8615_11D3_ABF3_00A0C9DF1063_.wvu.PrintArea" hidden="1">#REF!</definedName>
    <definedName name="Z_76AA5B41_8615_11D3_ABF3_00A0C9DF1063_.wvu.PrintArea" hidden="1">#REF!</definedName>
    <definedName name="Z_76AA5B43_8615_11D3_ABF3_00A0C9DF1063_.wvu.PrintArea" hidden="1">#REF!</definedName>
    <definedName name="Z_76AA5B44_8615_11D3_ABF3_00A0C9DF1063_.wvu.PrintArea" hidden="1">#REF!</definedName>
    <definedName name="Z_76AA5B46_8615_11D3_ABF3_00A0C9DF1063_.wvu.PrintArea" hidden="1">#REF!</definedName>
    <definedName name="Z_76AA5B47_8615_11D3_ABF3_00A0C9DF1063_.wvu.PrintArea" hidden="1">#REF!</definedName>
    <definedName name="Z_76AA5B49_8615_11D3_ABF3_00A0C9DF1063_.wvu.PrintArea" hidden="1">#REF!</definedName>
    <definedName name="Z_76AA5B4A_8615_11D3_ABF3_00A0C9DF1063_.wvu.PrintArea" hidden="1">#REF!</definedName>
    <definedName name="Z_76AA5B4B_8615_11D3_ABF3_00A0C9DF1063_.wvu.PrintArea" hidden="1">#REF!</definedName>
    <definedName name="Z_76AA5B4C_8615_11D3_ABF3_00A0C9DF1063_.wvu.PrintArea" hidden="1">#REF!</definedName>
    <definedName name="Z_76AA5B4E_8615_11D3_ABF3_00A0C9DF1063_.wvu.PrintArea" hidden="1">#REF!</definedName>
    <definedName name="Z_76AA5B4F_8615_11D3_ABF3_00A0C9DF1063_.wvu.PrintArea" hidden="1">#REF!</definedName>
    <definedName name="Z_76AA5B50_8615_11D3_ABF3_00A0C9DF1063_.wvu.PrintArea" hidden="1">#REF!</definedName>
    <definedName name="Z_76AA5B51_8615_11D3_ABF3_00A0C9DF1063_.wvu.PrintArea" hidden="1">#REF!</definedName>
    <definedName name="Z_76AA5B53_8615_11D3_ABF3_00A0C9DF1063_.wvu.PrintArea" hidden="1">#REF!</definedName>
    <definedName name="Z_76AA5B54_8615_11D3_ABF3_00A0C9DF1063_.wvu.PrintArea" hidden="1">#REF!</definedName>
    <definedName name="Z_78F39282_0DE2_11D3_97F6_00A0C9DF29C4_.wvu.PrintArea" hidden="1">#REF!</definedName>
    <definedName name="Z_78F39283_0DE2_11D3_97F6_00A0C9DF29C4_.wvu.PrintArea" hidden="1">#REF!</definedName>
    <definedName name="Z_78F39285_0DE2_11D3_97F6_00A0C9DF29C4_.wvu.PrintArea" hidden="1">#REF!</definedName>
    <definedName name="Z_78F39286_0DE2_11D3_97F6_00A0C9DF29C4_.wvu.PrintArea" hidden="1">#REF!</definedName>
    <definedName name="Z_78F39287_0DE2_11D3_97F6_00A0C9DF29C4_.wvu.PrintArea" hidden="1">#REF!</definedName>
    <definedName name="Z_78F39288_0DE2_11D3_97F6_00A0C9DF29C4_.wvu.PrintArea" hidden="1">#REF!</definedName>
    <definedName name="Z_78F3928A_0DE2_11D3_97F6_00A0C9DF29C4_.wvu.PrintArea" hidden="1">#REF!</definedName>
    <definedName name="Z_78F3928B_0DE2_11D3_97F6_00A0C9DF29C4_.wvu.PrintArea" hidden="1">#REF!</definedName>
    <definedName name="Z_78F3928C_0DE2_11D3_97F6_00A0C9DF29C4_.wvu.PrintArea" hidden="1">#REF!</definedName>
    <definedName name="Z_78F3928D_0DE2_11D3_97F6_00A0C9DF29C4_.wvu.PrintArea" hidden="1">#REF!</definedName>
    <definedName name="Z_78F3928F_0DE2_11D3_97F6_00A0C9DF29C4_.wvu.PrintArea" hidden="1">#REF!</definedName>
    <definedName name="Z_78F39290_0DE2_11D3_97F6_00A0C9DF29C4_.wvu.PrintArea" hidden="1">#REF!</definedName>
    <definedName name="Z_78F39292_0DE2_11D3_97F6_00A0C9DF29C4_.wvu.PrintArea" hidden="1">#REF!</definedName>
    <definedName name="Z_78F39293_0DE2_11D3_97F6_00A0C9DF29C4_.wvu.PrintArea" hidden="1">#REF!</definedName>
    <definedName name="Z_78F39295_0DE2_11D3_97F6_00A0C9DF29C4_.wvu.PrintArea" hidden="1">#REF!</definedName>
    <definedName name="Z_78F39296_0DE2_11D3_97F6_00A0C9DF29C4_.wvu.PrintArea" hidden="1">#REF!</definedName>
    <definedName name="Z_78F39297_0DE2_11D3_97F6_00A0C9DF29C4_.wvu.PrintArea" hidden="1">#REF!</definedName>
    <definedName name="Z_78F39298_0DE2_11D3_97F6_00A0C9DF29C4_.wvu.PrintArea" hidden="1">#REF!</definedName>
    <definedName name="Z_78F3929A_0DE2_11D3_97F6_00A0C9DF29C4_.wvu.PrintArea" hidden="1">#REF!</definedName>
    <definedName name="Z_78F3929B_0DE2_11D3_97F6_00A0C9DF29C4_.wvu.PrintArea" hidden="1">#REF!</definedName>
    <definedName name="Z_78F3929C_0DE2_11D3_97F6_00A0C9DF29C4_.wvu.PrintArea" hidden="1">#REF!</definedName>
    <definedName name="Z_78F3929D_0DE2_11D3_97F6_00A0C9DF29C4_.wvu.PrintArea" hidden="1">#REF!</definedName>
    <definedName name="Z_78F3929F_0DE2_11D3_97F6_00A0C9DF29C4_.wvu.PrintArea" hidden="1">#REF!</definedName>
    <definedName name="Z_78F392A0_0DE2_11D3_97F6_00A0C9DF29C4_.wvu.PrintArea" hidden="1">#REF!</definedName>
    <definedName name="Z_797E0CC1_6F4E_11D3_ABEF_00A0C9DF1063_.wvu.PrintArea" hidden="1">#REF!</definedName>
    <definedName name="Z_797E0CC2_6F4E_11D3_ABEF_00A0C9DF1063_.wvu.PrintArea" hidden="1">#REF!</definedName>
    <definedName name="Z_797E0CC4_6F4E_11D3_ABEF_00A0C9DF1063_.wvu.PrintArea" hidden="1">#REF!</definedName>
    <definedName name="Z_797E0CC5_6F4E_11D3_ABEF_00A0C9DF1063_.wvu.PrintArea" hidden="1">#REF!</definedName>
    <definedName name="Z_797E0CC6_6F4E_11D3_ABEF_00A0C9DF1063_.wvu.PrintArea" hidden="1">#REF!</definedName>
    <definedName name="Z_797E0CC7_6F4E_11D3_ABEF_00A0C9DF1063_.wvu.PrintArea" hidden="1">#REF!</definedName>
    <definedName name="Z_797E0CC9_6F4E_11D3_ABEF_00A0C9DF1063_.wvu.PrintArea" hidden="1">#REF!</definedName>
    <definedName name="Z_797E0CCA_6F4E_11D3_ABEF_00A0C9DF1063_.wvu.PrintArea" hidden="1">#REF!</definedName>
    <definedName name="Z_797E0CCB_6F4E_11D3_ABEF_00A0C9DF1063_.wvu.PrintArea" hidden="1">#REF!</definedName>
    <definedName name="Z_797E0CCC_6F4E_11D3_ABEF_00A0C9DF1063_.wvu.PrintArea" hidden="1">#REF!</definedName>
    <definedName name="Z_797E0CCE_6F4E_11D3_ABEF_00A0C9DF1063_.wvu.PrintArea" hidden="1">#REF!</definedName>
    <definedName name="Z_797E0CCF_6F4E_11D3_ABEF_00A0C9DF1063_.wvu.PrintArea" hidden="1">#REF!</definedName>
    <definedName name="Z_797E0CD1_6F4E_11D3_ABEF_00A0C9DF1063_.wvu.PrintArea" hidden="1">#REF!</definedName>
    <definedName name="Z_797E0CD2_6F4E_11D3_ABEF_00A0C9DF1063_.wvu.PrintArea" hidden="1">#REF!</definedName>
    <definedName name="Z_797E0CD4_6F4E_11D3_ABEF_00A0C9DF1063_.wvu.PrintArea" hidden="1">#REF!</definedName>
    <definedName name="Z_797E0CD5_6F4E_11D3_ABEF_00A0C9DF1063_.wvu.PrintArea" hidden="1">#REF!</definedName>
    <definedName name="Z_797E0CD6_6F4E_11D3_ABEF_00A0C9DF1063_.wvu.PrintArea" hidden="1">#REF!</definedName>
    <definedName name="Z_797E0CD7_6F4E_11D3_ABEF_00A0C9DF1063_.wvu.PrintArea" hidden="1">#REF!</definedName>
    <definedName name="Z_797E0CD9_6F4E_11D3_ABEF_00A0C9DF1063_.wvu.PrintArea" hidden="1">#REF!</definedName>
    <definedName name="Z_797E0CDA_6F4E_11D3_ABEF_00A0C9DF1063_.wvu.PrintArea" hidden="1">#REF!</definedName>
    <definedName name="Z_797E0CDB_6F4E_11D3_ABEF_00A0C9DF1063_.wvu.PrintArea" hidden="1">#REF!</definedName>
    <definedName name="Z_797E0CDC_6F4E_11D3_ABEF_00A0C9DF1063_.wvu.PrintArea" hidden="1">#REF!</definedName>
    <definedName name="Z_797E0CDE_6F4E_11D3_ABEF_00A0C9DF1063_.wvu.PrintArea" hidden="1">#REF!</definedName>
    <definedName name="Z_797E0CDF_6F4E_11D3_ABEF_00A0C9DF1063_.wvu.PrintArea" hidden="1">#REF!</definedName>
    <definedName name="Z_7B604A82_0D1B_11D3_ABDC_00A0C9DF1063_.wvu.PrintArea" hidden="1">#REF!</definedName>
    <definedName name="Z_7B604A83_0D1B_11D3_ABDC_00A0C9DF1063_.wvu.PrintArea" hidden="1">#REF!</definedName>
    <definedName name="Z_7B604A85_0D1B_11D3_ABDC_00A0C9DF1063_.wvu.PrintArea" hidden="1">#REF!</definedName>
    <definedName name="Z_7B604A86_0D1B_11D3_ABDC_00A0C9DF1063_.wvu.PrintArea" hidden="1">#REF!</definedName>
    <definedName name="Z_7B604A87_0D1B_11D3_ABDC_00A0C9DF1063_.wvu.PrintArea" hidden="1">#REF!</definedName>
    <definedName name="Z_7B604A88_0D1B_11D3_ABDC_00A0C9DF1063_.wvu.PrintArea" hidden="1">#REF!</definedName>
    <definedName name="Z_7B604A8A_0D1B_11D3_ABDC_00A0C9DF1063_.wvu.PrintArea" hidden="1">#REF!</definedName>
    <definedName name="Z_7B604A8B_0D1B_11D3_ABDC_00A0C9DF1063_.wvu.PrintArea" hidden="1">#REF!</definedName>
    <definedName name="Z_7B604A8C_0D1B_11D3_ABDC_00A0C9DF1063_.wvu.PrintArea" hidden="1">#REF!</definedName>
    <definedName name="Z_7B604A8D_0D1B_11D3_ABDC_00A0C9DF1063_.wvu.PrintArea" hidden="1">#REF!</definedName>
    <definedName name="Z_7B604A8F_0D1B_11D3_ABDC_00A0C9DF1063_.wvu.PrintArea" hidden="1">#REF!</definedName>
    <definedName name="Z_7B604A90_0D1B_11D3_ABDC_00A0C9DF1063_.wvu.PrintArea" hidden="1">#REF!</definedName>
    <definedName name="Z_7B604A92_0D1B_11D3_ABDC_00A0C9DF1063_.wvu.PrintArea" hidden="1">#REF!</definedName>
    <definedName name="Z_7B604A93_0D1B_11D3_ABDC_00A0C9DF1063_.wvu.PrintArea" hidden="1">#REF!</definedName>
    <definedName name="Z_7B604A95_0D1B_11D3_ABDC_00A0C9DF1063_.wvu.PrintArea" hidden="1">#REF!</definedName>
    <definedName name="Z_7B604A96_0D1B_11D3_ABDC_00A0C9DF1063_.wvu.PrintArea" hidden="1">#REF!</definedName>
    <definedName name="Z_7B604A97_0D1B_11D3_ABDC_00A0C9DF1063_.wvu.PrintArea" hidden="1">#REF!</definedName>
    <definedName name="Z_7B604A98_0D1B_11D3_ABDC_00A0C9DF1063_.wvu.PrintArea" hidden="1">#REF!</definedName>
    <definedName name="Z_7B604A9A_0D1B_11D3_ABDC_00A0C9DF1063_.wvu.PrintArea" hidden="1">#REF!</definedName>
    <definedName name="Z_7B604A9B_0D1B_11D3_ABDC_00A0C9DF1063_.wvu.PrintArea" hidden="1">#REF!</definedName>
    <definedName name="Z_7B604A9C_0D1B_11D3_ABDC_00A0C9DF1063_.wvu.PrintArea" hidden="1">#REF!</definedName>
    <definedName name="Z_7B604A9D_0D1B_11D3_ABDC_00A0C9DF1063_.wvu.PrintArea" hidden="1">#REF!</definedName>
    <definedName name="Z_7B604A9F_0D1B_11D3_ABDC_00A0C9DF1063_.wvu.PrintArea" hidden="1">#REF!</definedName>
    <definedName name="Z_7B604AA0_0D1B_11D3_ABDC_00A0C9DF1063_.wvu.PrintArea" hidden="1">#REF!</definedName>
    <definedName name="Z_7B604AAB_0D1B_11D3_ABDC_00A0C9DF1063_.wvu.PrintArea" hidden="1">#REF!</definedName>
    <definedName name="Z_7B604AAC_0D1B_11D3_ABDC_00A0C9DF1063_.wvu.PrintArea" hidden="1">#REF!</definedName>
    <definedName name="Z_7B604AAE_0D1B_11D3_ABDC_00A0C9DF1063_.wvu.PrintArea" hidden="1">#REF!</definedName>
    <definedName name="Z_7B604AAF_0D1B_11D3_ABDC_00A0C9DF1063_.wvu.PrintArea" hidden="1">#REF!</definedName>
    <definedName name="Z_7B604AB0_0D1B_11D3_ABDC_00A0C9DF1063_.wvu.PrintArea" hidden="1">#REF!</definedName>
    <definedName name="Z_7B604AB1_0D1B_11D3_ABDC_00A0C9DF1063_.wvu.PrintArea" hidden="1">#REF!</definedName>
    <definedName name="Z_7B604AB3_0D1B_11D3_ABDC_00A0C9DF1063_.wvu.PrintArea" hidden="1">#REF!</definedName>
    <definedName name="Z_7B604AB4_0D1B_11D3_ABDC_00A0C9DF1063_.wvu.PrintArea" hidden="1">#REF!</definedName>
    <definedName name="Z_7B604AB5_0D1B_11D3_ABDC_00A0C9DF1063_.wvu.PrintArea" hidden="1">#REF!</definedName>
    <definedName name="Z_7B604AB6_0D1B_11D3_ABDC_00A0C9DF1063_.wvu.PrintArea" hidden="1">#REF!</definedName>
    <definedName name="Z_7B604AB8_0D1B_11D3_ABDC_00A0C9DF1063_.wvu.PrintArea" hidden="1">#REF!</definedName>
    <definedName name="Z_7B604AB9_0D1B_11D3_ABDC_00A0C9DF1063_.wvu.PrintArea" hidden="1">#REF!</definedName>
    <definedName name="Z_7B604ABB_0D1B_11D3_ABDC_00A0C9DF1063_.wvu.PrintArea" hidden="1">#REF!</definedName>
    <definedName name="Z_7B604ABC_0D1B_11D3_ABDC_00A0C9DF1063_.wvu.PrintArea" hidden="1">#REF!</definedName>
    <definedName name="Z_7B604ABE_0D1B_11D3_ABDC_00A0C9DF1063_.wvu.PrintArea" hidden="1">#REF!</definedName>
    <definedName name="Z_7B604ABF_0D1B_11D3_ABDC_00A0C9DF1063_.wvu.PrintArea" hidden="1">#REF!</definedName>
    <definedName name="Z_7B604AC0_0D1B_11D3_ABDC_00A0C9DF1063_.wvu.PrintArea" hidden="1">#REF!</definedName>
    <definedName name="Z_7B604AC1_0D1B_11D3_ABDC_00A0C9DF1063_.wvu.PrintArea" hidden="1">#REF!</definedName>
    <definedName name="Z_7B604AC3_0D1B_11D3_ABDC_00A0C9DF1063_.wvu.PrintArea" hidden="1">#REF!</definedName>
    <definedName name="Z_7B604AC4_0D1B_11D3_ABDC_00A0C9DF1063_.wvu.PrintArea" hidden="1">#REF!</definedName>
    <definedName name="Z_7B604AC5_0D1B_11D3_ABDC_00A0C9DF1063_.wvu.PrintArea" hidden="1">#REF!</definedName>
    <definedName name="Z_7B604AC6_0D1B_11D3_ABDC_00A0C9DF1063_.wvu.PrintArea" hidden="1">#REF!</definedName>
    <definedName name="Z_7B604AC8_0D1B_11D3_ABDC_00A0C9DF1063_.wvu.PrintArea" hidden="1">#REF!</definedName>
    <definedName name="Z_7B604AC9_0D1B_11D3_ABDC_00A0C9DF1063_.wvu.PrintArea" hidden="1">#REF!</definedName>
    <definedName name="Z_7B604AD6_0D1B_11D3_ABDC_00A0C9DF1063_.wvu.PrintArea" hidden="1">#REF!</definedName>
    <definedName name="Z_7B604AD7_0D1B_11D3_ABDC_00A0C9DF1063_.wvu.PrintArea" hidden="1">#REF!</definedName>
    <definedName name="Z_7B604AD9_0D1B_11D3_ABDC_00A0C9DF1063_.wvu.PrintArea" hidden="1">#REF!</definedName>
    <definedName name="Z_7B604ADA_0D1B_11D3_ABDC_00A0C9DF1063_.wvu.PrintArea" hidden="1">#REF!</definedName>
    <definedName name="Z_7B604ADB_0D1B_11D3_ABDC_00A0C9DF1063_.wvu.PrintArea" hidden="1">#REF!</definedName>
    <definedName name="Z_7B604ADC_0D1B_11D3_ABDC_00A0C9DF1063_.wvu.PrintArea" hidden="1">#REF!</definedName>
    <definedName name="Z_7B604ADE_0D1B_11D3_ABDC_00A0C9DF1063_.wvu.PrintArea" hidden="1">#REF!</definedName>
    <definedName name="Z_7B604ADF_0D1B_11D3_ABDC_00A0C9DF1063_.wvu.PrintArea" hidden="1">#REF!</definedName>
    <definedName name="Z_7B604AE0_0D1B_11D3_ABDC_00A0C9DF1063_.wvu.PrintArea" hidden="1">#REF!</definedName>
    <definedName name="Z_7B604AE1_0D1B_11D3_ABDC_00A0C9DF1063_.wvu.PrintArea" hidden="1">#REF!</definedName>
    <definedName name="Z_7B604AE3_0D1B_11D3_ABDC_00A0C9DF1063_.wvu.PrintArea" hidden="1">#REF!</definedName>
    <definedName name="Z_7B604AE4_0D1B_11D3_ABDC_00A0C9DF1063_.wvu.PrintArea" hidden="1">#REF!</definedName>
    <definedName name="Z_7B604AE6_0D1B_11D3_ABDC_00A0C9DF1063_.wvu.PrintArea" hidden="1">#REF!</definedName>
    <definedName name="Z_7B604AE7_0D1B_11D3_ABDC_00A0C9DF1063_.wvu.PrintArea" hidden="1">#REF!</definedName>
    <definedName name="Z_7B604AE9_0D1B_11D3_ABDC_00A0C9DF1063_.wvu.PrintArea" hidden="1">#REF!</definedName>
    <definedName name="Z_7B604AEA_0D1B_11D3_ABDC_00A0C9DF1063_.wvu.PrintArea" hidden="1">#REF!</definedName>
    <definedName name="Z_7B604AEB_0D1B_11D3_ABDC_00A0C9DF1063_.wvu.PrintArea" hidden="1">#REF!</definedName>
    <definedName name="Z_7B604AEC_0D1B_11D3_ABDC_00A0C9DF1063_.wvu.PrintArea" hidden="1">#REF!</definedName>
    <definedName name="Z_7B604AEE_0D1B_11D3_ABDC_00A0C9DF1063_.wvu.PrintArea" hidden="1">#REF!</definedName>
    <definedName name="Z_7B604AEF_0D1B_11D3_ABDC_00A0C9DF1063_.wvu.PrintArea" hidden="1">#REF!</definedName>
    <definedName name="Z_7B604AF0_0D1B_11D3_ABDC_00A0C9DF1063_.wvu.PrintArea" hidden="1">#REF!</definedName>
    <definedName name="Z_7B604AF1_0D1B_11D3_ABDC_00A0C9DF1063_.wvu.PrintArea" hidden="1">#REF!</definedName>
    <definedName name="Z_7B604AF3_0D1B_11D3_ABDC_00A0C9DF1063_.wvu.PrintArea" hidden="1">#REF!</definedName>
    <definedName name="Z_7B604AF4_0D1B_11D3_ABDC_00A0C9DF1063_.wvu.PrintArea" hidden="1">#REF!</definedName>
    <definedName name="Z_7D5CD582_AF03_11D3_9DB4_00A0C9DF29FD_.wvu.PrintArea" hidden="1">#REF!</definedName>
    <definedName name="Z_7D5CD583_AF03_11D3_9DB4_00A0C9DF29FD_.wvu.PrintArea" hidden="1">#REF!</definedName>
    <definedName name="Z_7D5CD585_AF03_11D3_9DB4_00A0C9DF29FD_.wvu.PrintArea" hidden="1">#REF!</definedName>
    <definedName name="Z_7D5CD586_AF03_11D3_9DB4_00A0C9DF29FD_.wvu.PrintArea" hidden="1">#REF!</definedName>
    <definedName name="Z_7D5CD587_AF03_11D3_9DB4_00A0C9DF29FD_.wvu.PrintArea" hidden="1">#REF!</definedName>
    <definedName name="Z_7D5CD588_AF03_11D3_9DB4_00A0C9DF29FD_.wvu.PrintArea" hidden="1">#REF!</definedName>
    <definedName name="Z_7D5CD58A_AF03_11D3_9DB4_00A0C9DF29FD_.wvu.PrintArea" hidden="1">#REF!</definedName>
    <definedName name="Z_7D5CD58B_AF03_11D3_9DB4_00A0C9DF29FD_.wvu.PrintArea" hidden="1">#REF!</definedName>
    <definedName name="Z_7D5CD58C_AF03_11D3_9DB4_00A0C9DF29FD_.wvu.PrintArea" hidden="1">#REF!</definedName>
    <definedName name="Z_7D5CD58D_AF03_11D3_9DB4_00A0C9DF29FD_.wvu.PrintArea" hidden="1">#REF!</definedName>
    <definedName name="Z_7D5CD58F_AF03_11D3_9DB4_00A0C9DF29FD_.wvu.PrintArea" hidden="1">#REF!</definedName>
    <definedName name="Z_7D5CD590_AF03_11D3_9DB4_00A0C9DF29FD_.wvu.PrintArea" hidden="1">#REF!</definedName>
    <definedName name="Z_7D5CD592_AF03_11D3_9DB4_00A0C9DF29FD_.wvu.PrintArea" hidden="1">#REF!</definedName>
    <definedName name="Z_7D5CD593_AF03_11D3_9DB4_00A0C9DF29FD_.wvu.PrintArea" hidden="1">#REF!</definedName>
    <definedName name="Z_7D5CD595_AF03_11D3_9DB4_00A0C9DF29FD_.wvu.PrintArea" hidden="1">#REF!</definedName>
    <definedName name="Z_7D5CD596_AF03_11D3_9DB4_00A0C9DF29FD_.wvu.PrintArea" hidden="1">#REF!</definedName>
    <definedName name="Z_7D5CD597_AF03_11D3_9DB4_00A0C9DF29FD_.wvu.PrintArea" hidden="1">#REF!</definedName>
    <definedName name="Z_7D5CD598_AF03_11D3_9DB4_00A0C9DF29FD_.wvu.PrintArea" hidden="1">#REF!</definedName>
    <definedName name="Z_7D5CD59A_AF03_11D3_9DB4_00A0C9DF29FD_.wvu.PrintArea" hidden="1">#REF!</definedName>
    <definedName name="Z_7D5CD59B_AF03_11D3_9DB4_00A0C9DF29FD_.wvu.PrintArea" hidden="1">#REF!</definedName>
    <definedName name="Z_7D5CD59C_AF03_11D3_9DB4_00A0C9DF29FD_.wvu.PrintArea" hidden="1">#REF!</definedName>
    <definedName name="Z_7D5CD59D_AF03_11D3_9DB4_00A0C9DF29FD_.wvu.PrintArea" hidden="1">#REF!</definedName>
    <definedName name="Z_7D5CD59F_AF03_11D3_9DB4_00A0C9DF29FD_.wvu.PrintArea" hidden="1">#REF!</definedName>
    <definedName name="Z_7D5CD5A0_AF03_11D3_9DB4_00A0C9DF29FD_.wvu.PrintArea" hidden="1">#REF!</definedName>
    <definedName name="Z_81A955A2_B15B_11D3_8587_00A0C9DF1035_.wvu.PrintArea" hidden="1">#REF!</definedName>
    <definedName name="Z_81A955A3_B15B_11D3_8587_00A0C9DF1035_.wvu.PrintArea" hidden="1">#REF!</definedName>
    <definedName name="Z_81A955A5_B15B_11D3_8587_00A0C9DF1035_.wvu.PrintArea" hidden="1">#REF!</definedName>
    <definedName name="Z_81A955A6_B15B_11D3_8587_00A0C9DF1035_.wvu.PrintArea" hidden="1">#REF!</definedName>
    <definedName name="Z_81A955A7_B15B_11D3_8587_00A0C9DF1035_.wvu.PrintArea" hidden="1">#REF!</definedName>
    <definedName name="Z_81A955A8_B15B_11D3_8587_00A0C9DF1035_.wvu.PrintArea" hidden="1">#REF!</definedName>
    <definedName name="Z_81A955AA_B15B_11D3_8587_00A0C9DF1035_.wvu.PrintArea" hidden="1">#REF!</definedName>
    <definedName name="Z_81A955AB_B15B_11D3_8587_00A0C9DF1035_.wvu.PrintArea" hidden="1">#REF!</definedName>
    <definedName name="Z_81A955AC_B15B_11D3_8587_00A0C9DF1035_.wvu.PrintArea" hidden="1">#REF!</definedName>
    <definedName name="Z_81A955AD_B15B_11D3_8587_00A0C9DF1035_.wvu.PrintArea" hidden="1">#REF!</definedName>
    <definedName name="Z_81A955AF_B15B_11D3_8587_00A0C9DF1035_.wvu.PrintArea" hidden="1">#REF!</definedName>
    <definedName name="Z_81A955B0_B15B_11D3_8587_00A0C9DF1035_.wvu.PrintArea" hidden="1">#REF!</definedName>
    <definedName name="Z_81A955B2_B15B_11D3_8587_00A0C9DF1035_.wvu.PrintArea" hidden="1">#REF!</definedName>
    <definedName name="Z_81A955B3_B15B_11D3_8587_00A0C9DF1035_.wvu.PrintArea" hidden="1">#REF!</definedName>
    <definedName name="Z_81A955B5_B15B_11D3_8587_00A0C9DF1035_.wvu.PrintArea" hidden="1">#REF!</definedName>
    <definedName name="Z_81A955B6_B15B_11D3_8587_00A0C9DF1035_.wvu.PrintArea" hidden="1">#REF!</definedName>
    <definedName name="Z_81A955B7_B15B_11D3_8587_00A0C9DF1035_.wvu.PrintArea" hidden="1">#REF!</definedName>
    <definedName name="Z_81A955B8_B15B_11D3_8587_00A0C9DF1035_.wvu.PrintArea" hidden="1">#REF!</definedName>
    <definedName name="Z_81A955BA_B15B_11D3_8587_00A0C9DF1035_.wvu.PrintArea" hidden="1">#REF!</definedName>
    <definedName name="Z_81A955BB_B15B_11D3_8587_00A0C9DF1035_.wvu.PrintArea" hidden="1">#REF!</definedName>
    <definedName name="Z_81A955BC_B15B_11D3_8587_00A0C9DF1035_.wvu.PrintArea" hidden="1">#REF!</definedName>
    <definedName name="Z_81A955BD_B15B_11D3_8587_00A0C9DF1035_.wvu.PrintArea" hidden="1">#REF!</definedName>
    <definedName name="Z_81A955BF_B15B_11D3_8587_00A0C9DF1035_.wvu.PrintArea" hidden="1">#REF!</definedName>
    <definedName name="Z_81A955C0_B15B_11D3_8587_00A0C9DF1035_.wvu.PrintArea" hidden="1">#REF!</definedName>
    <definedName name="Z_85019DFF_A33B_11D3_9DB2_00A0C9DF29FD_.wvu.PrintArea" hidden="1">#REF!</definedName>
    <definedName name="Z_85019E00_A33B_11D3_9DB2_00A0C9DF29FD_.wvu.PrintArea" hidden="1">#REF!</definedName>
    <definedName name="Z_85019E02_A33B_11D3_9DB2_00A0C9DF29FD_.wvu.PrintArea" hidden="1">#REF!</definedName>
    <definedName name="Z_85019E03_A33B_11D3_9DB2_00A0C9DF29FD_.wvu.PrintArea" hidden="1">#REF!</definedName>
    <definedName name="Z_85019E04_A33B_11D3_9DB2_00A0C9DF29FD_.wvu.PrintArea" hidden="1">#REF!</definedName>
    <definedName name="Z_85019E05_A33B_11D3_9DB2_00A0C9DF29FD_.wvu.PrintArea" hidden="1">#REF!</definedName>
    <definedName name="Z_85019E07_A33B_11D3_9DB2_00A0C9DF29FD_.wvu.PrintArea" hidden="1">#REF!</definedName>
    <definedName name="Z_85019E08_A33B_11D3_9DB2_00A0C9DF29FD_.wvu.PrintArea" hidden="1">#REF!</definedName>
    <definedName name="Z_85019E09_A33B_11D3_9DB2_00A0C9DF29FD_.wvu.PrintArea" hidden="1">#REF!</definedName>
    <definedName name="Z_85019E0A_A33B_11D3_9DB2_00A0C9DF29FD_.wvu.PrintArea" hidden="1">#REF!</definedName>
    <definedName name="Z_85019E0C_A33B_11D3_9DB2_00A0C9DF29FD_.wvu.PrintArea" hidden="1">#REF!</definedName>
    <definedName name="Z_85019E0D_A33B_11D3_9DB2_00A0C9DF29FD_.wvu.PrintArea" hidden="1">#REF!</definedName>
    <definedName name="Z_85019E0F_A33B_11D3_9DB2_00A0C9DF29FD_.wvu.PrintArea" hidden="1">#REF!</definedName>
    <definedName name="Z_85019E10_A33B_11D3_9DB2_00A0C9DF29FD_.wvu.PrintArea" hidden="1">#REF!</definedName>
    <definedName name="Z_85019E12_A33B_11D3_9DB2_00A0C9DF29FD_.wvu.PrintArea" hidden="1">#REF!</definedName>
    <definedName name="Z_85019E13_A33B_11D3_9DB2_00A0C9DF29FD_.wvu.PrintArea" hidden="1">#REF!</definedName>
    <definedName name="Z_85019E14_A33B_11D3_9DB2_00A0C9DF29FD_.wvu.PrintArea" hidden="1">#REF!</definedName>
    <definedName name="Z_85019E15_A33B_11D3_9DB2_00A0C9DF29FD_.wvu.PrintArea" hidden="1">#REF!</definedName>
    <definedName name="Z_85019E17_A33B_11D3_9DB2_00A0C9DF29FD_.wvu.PrintArea" hidden="1">#REF!</definedName>
    <definedName name="Z_85019E18_A33B_11D3_9DB2_00A0C9DF29FD_.wvu.PrintArea" hidden="1">#REF!</definedName>
    <definedName name="Z_85019E19_A33B_11D3_9DB2_00A0C9DF29FD_.wvu.PrintArea" hidden="1">#REF!</definedName>
    <definedName name="Z_85019E1A_A33B_11D3_9DB2_00A0C9DF29FD_.wvu.PrintArea" hidden="1">#REF!</definedName>
    <definedName name="Z_85019E1C_A33B_11D3_9DB2_00A0C9DF29FD_.wvu.PrintArea" hidden="1">#REF!</definedName>
    <definedName name="Z_85019E1D_A33B_11D3_9DB2_00A0C9DF29FD_.wvu.PrintArea" hidden="1">#REF!</definedName>
    <definedName name="Z_895A36AF_C501_11D3_9810_00A0C9DF29C4_.wvu.PrintArea" hidden="1">#REF!</definedName>
    <definedName name="Z_895A36B0_C501_11D3_9810_00A0C9DF29C4_.wvu.PrintArea" hidden="1">#REF!</definedName>
    <definedName name="Z_895A36B2_C501_11D3_9810_00A0C9DF29C4_.wvu.PrintArea" hidden="1">#REF!</definedName>
    <definedName name="Z_895A36B3_C501_11D3_9810_00A0C9DF29C4_.wvu.PrintArea" hidden="1">#REF!</definedName>
    <definedName name="Z_895A36B4_C501_11D3_9810_00A0C9DF29C4_.wvu.PrintArea" hidden="1">#REF!</definedName>
    <definedName name="Z_895A36B5_C501_11D3_9810_00A0C9DF29C4_.wvu.PrintArea" hidden="1">#REF!</definedName>
    <definedName name="Z_895A36B7_C501_11D3_9810_00A0C9DF29C4_.wvu.PrintArea" hidden="1">#REF!</definedName>
    <definedName name="Z_895A36B8_C501_11D3_9810_00A0C9DF29C4_.wvu.PrintArea" hidden="1">#REF!</definedName>
    <definedName name="Z_895A36B9_C501_11D3_9810_00A0C9DF29C4_.wvu.PrintArea" hidden="1">#REF!</definedName>
    <definedName name="Z_895A36BA_C501_11D3_9810_00A0C9DF29C4_.wvu.PrintArea" hidden="1">#REF!</definedName>
    <definedName name="Z_895A36BC_C501_11D3_9810_00A0C9DF29C4_.wvu.PrintArea" hidden="1">#REF!</definedName>
    <definedName name="Z_895A36BD_C501_11D3_9810_00A0C9DF29C4_.wvu.PrintArea" hidden="1">#REF!</definedName>
    <definedName name="Z_895A36BF_C501_11D3_9810_00A0C9DF29C4_.wvu.PrintArea" hidden="1">#REF!</definedName>
    <definedName name="Z_895A36C0_C501_11D3_9810_00A0C9DF29C4_.wvu.PrintArea" hidden="1">#REF!</definedName>
    <definedName name="Z_895A36C2_C501_11D3_9810_00A0C9DF29C4_.wvu.PrintArea" hidden="1">#REF!</definedName>
    <definedName name="Z_895A36C3_C501_11D3_9810_00A0C9DF29C4_.wvu.PrintArea" hidden="1">#REF!</definedName>
    <definedName name="Z_895A36C4_C501_11D3_9810_00A0C9DF29C4_.wvu.PrintArea" hidden="1">#REF!</definedName>
    <definedName name="Z_895A36C5_C501_11D3_9810_00A0C9DF29C4_.wvu.PrintArea" hidden="1">#REF!</definedName>
    <definedName name="Z_895A36C7_C501_11D3_9810_00A0C9DF29C4_.wvu.PrintArea" hidden="1">#REF!</definedName>
    <definedName name="Z_895A36C8_C501_11D3_9810_00A0C9DF29C4_.wvu.PrintArea" hidden="1">#REF!</definedName>
    <definedName name="Z_895A36C9_C501_11D3_9810_00A0C9DF29C4_.wvu.PrintArea" hidden="1">#REF!</definedName>
    <definedName name="Z_895A36CA_C501_11D3_9810_00A0C9DF29C4_.wvu.PrintArea" hidden="1">#REF!</definedName>
    <definedName name="Z_895A36CC_C501_11D3_9810_00A0C9DF29C4_.wvu.PrintArea" hidden="1">#REF!</definedName>
    <definedName name="Z_895A36CD_C501_11D3_9810_00A0C9DF29C4_.wvu.PrintArea" hidden="1">#REF!</definedName>
    <definedName name="Z_8EBA90B0_77F8_11D3_9805_00A0C9DF29C4_.wvu.PrintArea" hidden="1">#REF!</definedName>
    <definedName name="Z_8EBA90B1_77F8_11D3_9805_00A0C9DF29C4_.wvu.PrintArea" hidden="1">#REF!</definedName>
    <definedName name="Z_8EBA90B3_77F8_11D3_9805_00A0C9DF29C4_.wvu.PrintArea" hidden="1">#REF!</definedName>
    <definedName name="Z_8EBA90B4_77F8_11D3_9805_00A0C9DF29C4_.wvu.PrintArea" hidden="1">#REF!</definedName>
    <definedName name="Z_8EBA90B5_77F8_11D3_9805_00A0C9DF29C4_.wvu.PrintArea" hidden="1">#REF!</definedName>
    <definedName name="Z_8EBA90B6_77F8_11D3_9805_00A0C9DF29C4_.wvu.PrintArea" hidden="1">#REF!</definedName>
    <definedName name="Z_8EBA90B8_77F8_11D3_9805_00A0C9DF29C4_.wvu.PrintArea" hidden="1">#REF!</definedName>
    <definedName name="Z_8EBA90B9_77F8_11D3_9805_00A0C9DF29C4_.wvu.PrintArea" hidden="1">#REF!</definedName>
    <definedName name="Z_8EBA90BA_77F8_11D3_9805_00A0C9DF29C4_.wvu.PrintArea" hidden="1">#REF!</definedName>
    <definedName name="Z_8EBA90BB_77F8_11D3_9805_00A0C9DF29C4_.wvu.PrintArea" hidden="1">#REF!</definedName>
    <definedName name="Z_8EBA90BD_77F8_11D3_9805_00A0C9DF29C4_.wvu.PrintArea" hidden="1">#REF!</definedName>
    <definedName name="Z_8EBA90BE_77F8_11D3_9805_00A0C9DF29C4_.wvu.PrintArea" hidden="1">#REF!</definedName>
    <definedName name="Z_8EBA90C0_77F8_11D3_9805_00A0C9DF29C4_.wvu.PrintArea" hidden="1">#REF!</definedName>
    <definedName name="Z_8EBA90C1_77F8_11D3_9805_00A0C9DF29C4_.wvu.PrintArea" hidden="1">#REF!</definedName>
    <definedName name="Z_8EBA90C3_77F8_11D3_9805_00A0C9DF29C4_.wvu.PrintArea" hidden="1">#REF!</definedName>
    <definedName name="Z_8EBA90C4_77F8_11D3_9805_00A0C9DF29C4_.wvu.PrintArea" hidden="1">#REF!</definedName>
    <definedName name="Z_8EBA90C5_77F8_11D3_9805_00A0C9DF29C4_.wvu.PrintArea" hidden="1">#REF!</definedName>
    <definedName name="Z_8EBA90C6_77F8_11D3_9805_00A0C9DF29C4_.wvu.PrintArea" hidden="1">#REF!</definedName>
    <definedName name="Z_8EBA90C8_77F8_11D3_9805_00A0C9DF29C4_.wvu.PrintArea" hidden="1">#REF!</definedName>
    <definedName name="Z_8EBA90C9_77F8_11D3_9805_00A0C9DF29C4_.wvu.PrintArea" hidden="1">#REF!</definedName>
    <definedName name="Z_8EBA90CA_77F8_11D3_9805_00A0C9DF29C4_.wvu.PrintArea" hidden="1">#REF!</definedName>
    <definedName name="Z_8EBA90CB_77F8_11D3_9805_00A0C9DF29C4_.wvu.PrintArea" hidden="1">#REF!</definedName>
    <definedName name="Z_8EBA90CD_77F8_11D3_9805_00A0C9DF29C4_.wvu.PrintArea" hidden="1">#REF!</definedName>
    <definedName name="Z_8EBA90CE_77F8_11D3_9805_00A0C9DF29C4_.wvu.PrintArea" hidden="1">#REF!</definedName>
    <definedName name="Z_8FDBA68C_7273_11D3_9DAC_00A0C9DF29FD_.wvu.PrintArea" hidden="1">#REF!</definedName>
    <definedName name="Z_8FDBA68D_7273_11D3_9DAC_00A0C9DF29FD_.wvu.PrintArea" hidden="1">#REF!</definedName>
    <definedName name="Z_8FDBA68F_7273_11D3_9DAC_00A0C9DF29FD_.wvu.PrintArea" hidden="1">#REF!</definedName>
    <definedName name="Z_8FDBA690_7273_11D3_9DAC_00A0C9DF29FD_.wvu.PrintArea" hidden="1">#REF!</definedName>
    <definedName name="Z_8FDBA691_7273_11D3_9DAC_00A0C9DF29FD_.wvu.PrintArea" hidden="1">#REF!</definedName>
    <definedName name="Z_8FDBA692_7273_11D3_9DAC_00A0C9DF29FD_.wvu.PrintArea" hidden="1">#REF!</definedName>
    <definedName name="Z_8FDBA694_7273_11D3_9DAC_00A0C9DF29FD_.wvu.PrintArea" hidden="1">#REF!</definedName>
    <definedName name="Z_8FDBA695_7273_11D3_9DAC_00A0C9DF29FD_.wvu.PrintArea" hidden="1">#REF!</definedName>
    <definedName name="Z_8FDBA696_7273_11D3_9DAC_00A0C9DF29FD_.wvu.PrintArea" hidden="1">#REF!</definedName>
    <definedName name="Z_8FDBA697_7273_11D3_9DAC_00A0C9DF29FD_.wvu.PrintArea" hidden="1">#REF!</definedName>
    <definedName name="Z_8FDBA699_7273_11D3_9DAC_00A0C9DF29FD_.wvu.PrintArea" hidden="1">#REF!</definedName>
    <definedName name="Z_8FDBA69A_7273_11D3_9DAC_00A0C9DF29FD_.wvu.PrintArea" hidden="1">#REF!</definedName>
    <definedName name="Z_8FDBA69C_7273_11D3_9DAC_00A0C9DF29FD_.wvu.PrintArea" hidden="1">#REF!</definedName>
    <definedName name="Z_8FDBA69D_7273_11D3_9DAC_00A0C9DF29FD_.wvu.PrintArea" hidden="1">#REF!</definedName>
    <definedName name="Z_8FDBA69F_7273_11D3_9DAC_00A0C9DF29FD_.wvu.PrintArea" hidden="1">#REF!</definedName>
    <definedName name="Z_8FDBA6A0_7273_11D3_9DAC_00A0C9DF29FD_.wvu.PrintArea" hidden="1">#REF!</definedName>
    <definedName name="Z_8FDBA6A1_7273_11D3_9DAC_00A0C9DF29FD_.wvu.PrintArea" hidden="1">#REF!</definedName>
    <definedName name="Z_8FDBA6A2_7273_11D3_9DAC_00A0C9DF29FD_.wvu.PrintArea" hidden="1">#REF!</definedName>
    <definedName name="Z_8FDBA6A4_7273_11D3_9DAC_00A0C9DF29FD_.wvu.PrintArea" hidden="1">#REF!</definedName>
    <definedName name="Z_8FDBA6A5_7273_11D3_9DAC_00A0C9DF29FD_.wvu.PrintArea" hidden="1">#REF!</definedName>
    <definedName name="Z_8FDBA6A6_7273_11D3_9DAC_00A0C9DF29FD_.wvu.PrintArea" hidden="1">#REF!</definedName>
    <definedName name="Z_8FDBA6A7_7273_11D3_9DAC_00A0C9DF29FD_.wvu.PrintArea" hidden="1">#REF!</definedName>
    <definedName name="Z_8FDBA6A9_7273_11D3_9DAC_00A0C9DF29FD_.wvu.PrintArea" hidden="1">#REF!</definedName>
    <definedName name="Z_8FDBA6AA_7273_11D3_9DAC_00A0C9DF29FD_.wvu.PrintArea" hidden="1">#REF!</definedName>
    <definedName name="Z_9A6F73DA_66AB_11D3_857C_00A0C9DF1035_.wvu.PrintArea" hidden="1">#REF!</definedName>
    <definedName name="Z_9A6F73DB_66AB_11D3_857C_00A0C9DF1035_.wvu.PrintArea" hidden="1">#REF!</definedName>
    <definedName name="Z_9A6F73DD_66AB_11D3_857C_00A0C9DF1035_.wvu.PrintArea" hidden="1">#REF!</definedName>
    <definedName name="Z_9A6F73DE_66AB_11D3_857C_00A0C9DF1035_.wvu.PrintArea" hidden="1">#REF!</definedName>
    <definedName name="Z_9A6F73DF_66AB_11D3_857C_00A0C9DF1035_.wvu.PrintArea" hidden="1">#REF!</definedName>
    <definedName name="Z_9A6F73E0_66AB_11D3_857C_00A0C9DF1035_.wvu.PrintArea" hidden="1">#REF!</definedName>
    <definedName name="Z_9A6F73E2_66AB_11D3_857C_00A0C9DF1035_.wvu.PrintArea" hidden="1">#REF!</definedName>
    <definedName name="Z_9A6F73E3_66AB_11D3_857C_00A0C9DF1035_.wvu.PrintArea" hidden="1">#REF!</definedName>
    <definedName name="Z_9A6F73E4_66AB_11D3_857C_00A0C9DF1035_.wvu.PrintArea" hidden="1">#REF!</definedName>
    <definedName name="Z_9A6F73E5_66AB_11D3_857C_00A0C9DF1035_.wvu.PrintArea" hidden="1">#REF!</definedName>
    <definedName name="Z_9A6F73E7_66AB_11D3_857C_00A0C9DF1035_.wvu.PrintArea" hidden="1">#REF!</definedName>
    <definedName name="Z_9A6F73E8_66AB_11D3_857C_00A0C9DF1035_.wvu.PrintArea" hidden="1">#REF!</definedName>
    <definedName name="Z_9A6F73EA_66AB_11D3_857C_00A0C9DF1035_.wvu.PrintArea" hidden="1">#REF!</definedName>
    <definedName name="Z_9A6F73EB_66AB_11D3_857C_00A0C9DF1035_.wvu.PrintArea" hidden="1">#REF!</definedName>
    <definedName name="Z_9A6F73ED_66AB_11D3_857C_00A0C9DF1035_.wvu.PrintArea" hidden="1">#REF!</definedName>
    <definedName name="Z_9A6F73EE_66AB_11D3_857C_00A0C9DF1035_.wvu.PrintArea" hidden="1">#REF!</definedName>
    <definedName name="Z_9A6F73EF_66AB_11D3_857C_00A0C9DF1035_.wvu.PrintArea" hidden="1">#REF!</definedName>
    <definedName name="Z_9A6F73F0_66AB_11D3_857C_00A0C9DF1035_.wvu.PrintArea" hidden="1">#REF!</definedName>
    <definedName name="Z_9A6F73F2_66AB_11D3_857C_00A0C9DF1035_.wvu.PrintArea" hidden="1">#REF!</definedName>
    <definedName name="Z_9A6F73F3_66AB_11D3_857C_00A0C9DF1035_.wvu.PrintArea" hidden="1">#REF!</definedName>
    <definedName name="Z_9A6F73F4_66AB_11D3_857C_00A0C9DF1035_.wvu.PrintArea" hidden="1">#REF!</definedName>
    <definedName name="Z_9A6F73F5_66AB_11D3_857C_00A0C9DF1035_.wvu.PrintArea" hidden="1">#REF!</definedName>
    <definedName name="Z_9A6F73F7_66AB_11D3_857C_00A0C9DF1035_.wvu.PrintArea" hidden="1">#REF!</definedName>
    <definedName name="Z_9A6F73F8_66AB_11D3_857C_00A0C9DF1035_.wvu.PrintArea" hidden="1">#REF!</definedName>
    <definedName name="Z_9F520CC2_86F7_11D3_9808_00A0C9DF29C4_.wvu.PrintArea" hidden="1">#REF!</definedName>
    <definedName name="Z_9F520CC3_86F7_11D3_9808_00A0C9DF29C4_.wvu.PrintArea" hidden="1">#REF!</definedName>
    <definedName name="Z_9F520CC5_86F7_11D3_9808_00A0C9DF29C4_.wvu.PrintArea" hidden="1">#REF!</definedName>
    <definedName name="Z_9F520CC6_86F7_11D3_9808_00A0C9DF29C4_.wvu.PrintArea" hidden="1">#REF!</definedName>
    <definedName name="Z_9F520CC7_86F7_11D3_9808_00A0C9DF29C4_.wvu.PrintArea" hidden="1">#REF!</definedName>
    <definedName name="Z_9F520CC8_86F7_11D3_9808_00A0C9DF29C4_.wvu.PrintArea" hidden="1">#REF!</definedName>
    <definedName name="Z_9F520CCA_86F7_11D3_9808_00A0C9DF29C4_.wvu.PrintArea" hidden="1">#REF!</definedName>
    <definedName name="Z_9F520CCB_86F7_11D3_9808_00A0C9DF29C4_.wvu.PrintArea" hidden="1">#REF!</definedName>
    <definedName name="Z_9F520CCC_86F7_11D3_9808_00A0C9DF29C4_.wvu.PrintArea" hidden="1">#REF!</definedName>
    <definedName name="Z_9F520CCD_86F7_11D3_9808_00A0C9DF29C4_.wvu.PrintArea" hidden="1">#REF!</definedName>
    <definedName name="Z_9F520CCF_86F7_11D3_9808_00A0C9DF29C4_.wvu.PrintArea" hidden="1">#REF!</definedName>
    <definedName name="Z_9F520CD0_86F7_11D3_9808_00A0C9DF29C4_.wvu.PrintArea" hidden="1">#REF!</definedName>
    <definedName name="Z_9F520CD2_86F7_11D3_9808_00A0C9DF29C4_.wvu.PrintArea" hidden="1">#REF!</definedName>
    <definedName name="Z_9F520CD3_86F7_11D3_9808_00A0C9DF29C4_.wvu.PrintArea" hidden="1">#REF!</definedName>
    <definedName name="Z_9F520CD5_86F7_11D3_9808_00A0C9DF29C4_.wvu.PrintArea" hidden="1">#REF!</definedName>
    <definedName name="Z_9F520CD6_86F7_11D3_9808_00A0C9DF29C4_.wvu.PrintArea" hidden="1">#REF!</definedName>
    <definedName name="Z_9F520CD7_86F7_11D3_9808_00A0C9DF29C4_.wvu.PrintArea" hidden="1">#REF!</definedName>
    <definedName name="Z_9F520CD8_86F7_11D3_9808_00A0C9DF29C4_.wvu.PrintArea" hidden="1">#REF!</definedName>
    <definedName name="Z_9F520CDA_86F7_11D3_9808_00A0C9DF29C4_.wvu.PrintArea" hidden="1">#REF!</definedName>
    <definedName name="Z_9F520CDB_86F7_11D3_9808_00A0C9DF29C4_.wvu.PrintArea" hidden="1">#REF!</definedName>
    <definedName name="Z_9F520CDC_86F7_11D3_9808_00A0C9DF29C4_.wvu.PrintArea" hidden="1">#REF!</definedName>
    <definedName name="Z_9F520CDD_86F7_11D3_9808_00A0C9DF29C4_.wvu.PrintArea" hidden="1">#REF!</definedName>
    <definedName name="Z_9F520CDF_86F7_11D3_9808_00A0C9DF29C4_.wvu.PrintArea" hidden="1">#REF!</definedName>
    <definedName name="Z_9F520CE0_86F7_11D3_9808_00A0C9DF29C4_.wvu.PrintArea" hidden="1">#REF!</definedName>
    <definedName name="Z_A1F52E4A_03D7_11D3_88AD_0080C84A5D47_.wvu.PrintArea" hidden="1">#REF!</definedName>
    <definedName name="Z_A1F52E4C_03D7_11D3_88AD_0080C84A5D47_.wvu.PrintArea" hidden="1">#REF!</definedName>
    <definedName name="Z_A1F52E4D_03D7_11D3_88AD_0080C84A5D47_.wvu.PrintArea" hidden="1">#REF!</definedName>
    <definedName name="Z_A1F52E4E_03D7_11D3_88AD_0080C84A5D47_.wvu.PrintArea" hidden="1">#REF!</definedName>
    <definedName name="Z_A1F52E50_03D7_11D3_88AD_0080C84A5D47_.wvu.PrintArea" hidden="1">#REF!</definedName>
    <definedName name="Z_A1F52E51_03D7_11D3_88AD_0080C84A5D47_.wvu.PrintArea" hidden="1">#REF!</definedName>
    <definedName name="Z_A1F52E52_03D7_11D3_88AD_0080C84A5D47_.wvu.PrintArea" hidden="1">#REF!</definedName>
    <definedName name="Z_A1F52E54_03D7_11D3_88AD_0080C84A5D47_.wvu.PrintArea" hidden="1">#REF!</definedName>
    <definedName name="Z_A1F52E55_03D7_11D3_88AD_0080C84A5D47_.wvu.PrintArea" hidden="1">#REF!</definedName>
    <definedName name="Z_A1F52E57_03D7_11D3_88AD_0080C84A5D47_.wvu.PrintArea" hidden="1">#REF!</definedName>
    <definedName name="Z_A1F52E59_03D7_11D3_88AD_0080C84A5D47_.wvu.PrintArea" hidden="1">#REF!</definedName>
    <definedName name="Z_A1F52E5A_03D7_11D3_88AD_0080C84A5D47_.wvu.PrintArea" hidden="1">#REF!</definedName>
    <definedName name="Z_A1F52E5B_03D7_11D3_88AD_0080C84A5D47_.wvu.PrintArea" hidden="1">#REF!</definedName>
    <definedName name="Z_A1F52E5D_03D7_11D3_88AD_0080C84A5D47_.wvu.PrintArea" hidden="1">#REF!</definedName>
    <definedName name="Z_A1F52E5E_03D7_11D3_88AD_0080C84A5D47_.wvu.PrintArea" hidden="1">#REF!</definedName>
    <definedName name="Z_A1F52E5F_03D7_11D3_88AD_0080C84A5D47_.wvu.PrintArea" hidden="1">#REF!</definedName>
    <definedName name="Z_A1F52E61_03D7_11D3_88AD_0080C84A5D47_.wvu.PrintArea" hidden="1">#REF!</definedName>
    <definedName name="Z_A1F52E62_03D7_11D3_88AD_0080C84A5D47_.wvu.PrintArea" hidden="1">#REF!</definedName>
    <definedName name="Z_AF0B9184_56F4_11D3_97FE_00A0C9DF29C4_.wvu.PrintArea" hidden="1">#REF!</definedName>
    <definedName name="Z_AF0B9185_56F4_11D3_97FE_00A0C9DF29C4_.wvu.PrintArea" hidden="1">#REF!</definedName>
    <definedName name="Z_AF0B9187_56F4_11D3_97FE_00A0C9DF29C4_.wvu.PrintArea" hidden="1">#REF!</definedName>
    <definedName name="Z_AF0B9188_56F4_11D3_97FE_00A0C9DF29C4_.wvu.PrintArea" hidden="1">#REF!</definedName>
    <definedName name="Z_AF0B9189_56F4_11D3_97FE_00A0C9DF29C4_.wvu.PrintArea" hidden="1">#REF!</definedName>
    <definedName name="Z_AF0B918A_56F4_11D3_97FE_00A0C9DF29C4_.wvu.PrintArea" hidden="1">#REF!</definedName>
    <definedName name="Z_AF0B918C_56F4_11D3_97FE_00A0C9DF29C4_.wvu.PrintArea" hidden="1">#REF!</definedName>
    <definedName name="Z_AF0B918D_56F4_11D3_97FE_00A0C9DF29C4_.wvu.PrintArea" hidden="1">#REF!</definedName>
    <definedName name="Z_AF0B918E_56F4_11D3_97FE_00A0C9DF29C4_.wvu.PrintArea" hidden="1">#REF!</definedName>
    <definedName name="Z_AF0B918F_56F4_11D3_97FE_00A0C9DF29C4_.wvu.PrintArea" hidden="1">#REF!</definedName>
    <definedName name="Z_AF0B9191_56F4_11D3_97FE_00A0C9DF29C4_.wvu.PrintArea" hidden="1">#REF!</definedName>
    <definedName name="Z_AF0B9192_56F4_11D3_97FE_00A0C9DF29C4_.wvu.PrintArea" hidden="1">#REF!</definedName>
    <definedName name="Z_AF0B9194_56F4_11D3_97FE_00A0C9DF29C4_.wvu.PrintArea" hidden="1">#REF!</definedName>
    <definedName name="Z_AF0B9195_56F4_11D3_97FE_00A0C9DF29C4_.wvu.PrintArea" hidden="1">#REF!</definedName>
    <definedName name="Z_AF0B9197_56F4_11D3_97FE_00A0C9DF29C4_.wvu.PrintArea" hidden="1">#REF!</definedName>
    <definedName name="Z_AF0B9198_56F4_11D3_97FE_00A0C9DF29C4_.wvu.PrintArea" hidden="1">#REF!</definedName>
    <definedName name="Z_AF0B9199_56F4_11D3_97FE_00A0C9DF29C4_.wvu.PrintArea" hidden="1">#REF!</definedName>
    <definedName name="Z_AF0B919A_56F4_11D3_97FE_00A0C9DF29C4_.wvu.PrintArea" hidden="1">#REF!</definedName>
    <definedName name="Z_AF0B919C_56F4_11D3_97FE_00A0C9DF29C4_.wvu.PrintArea" hidden="1">#REF!</definedName>
    <definedName name="Z_AF0B919D_56F4_11D3_97FE_00A0C9DF29C4_.wvu.PrintArea" hidden="1">#REF!</definedName>
    <definedName name="Z_AF0B919E_56F4_11D3_97FE_00A0C9DF29C4_.wvu.PrintArea" hidden="1">#REF!</definedName>
    <definedName name="Z_AF0B919F_56F4_11D3_97FE_00A0C9DF29C4_.wvu.PrintArea" hidden="1">#REF!</definedName>
    <definedName name="Z_AF0B91A1_56F4_11D3_97FE_00A0C9DF29C4_.wvu.PrintArea" hidden="1">#REF!</definedName>
    <definedName name="Z_AF0B91A2_56F4_11D3_97FE_00A0C9DF29C4_.wvu.PrintArea" hidden="1">#REF!</definedName>
    <definedName name="Z_B7259815_225C_11D3_8571_00A0C9DF1035_.wvu.PrintArea" hidden="1">#REF!</definedName>
    <definedName name="Z_B7259816_225C_11D3_8571_00A0C9DF1035_.wvu.PrintArea" hidden="1">#REF!</definedName>
    <definedName name="Z_B7259818_225C_11D3_8571_00A0C9DF1035_.wvu.PrintArea" hidden="1">#REF!</definedName>
    <definedName name="Z_B7259819_225C_11D3_8571_00A0C9DF1035_.wvu.PrintArea" hidden="1">#REF!</definedName>
    <definedName name="Z_B725981A_225C_11D3_8571_00A0C9DF1035_.wvu.PrintArea" hidden="1">#REF!</definedName>
    <definedName name="Z_B725981B_225C_11D3_8571_00A0C9DF1035_.wvu.PrintArea" hidden="1">#REF!</definedName>
    <definedName name="Z_B725981D_225C_11D3_8571_00A0C9DF1035_.wvu.PrintArea" hidden="1">#REF!</definedName>
    <definedName name="Z_B725981E_225C_11D3_8571_00A0C9DF1035_.wvu.PrintArea" hidden="1">#REF!</definedName>
    <definedName name="Z_B725981F_225C_11D3_8571_00A0C9DF1035_.wvu.PrintArea" hidden="1">#REF!</definedName>
    <definedName name="Z_B7259820_225C_11D3_8571_00A0C9DF1035_.wvu.PrintArea" hidden="1">#REF!</definedName>
    <definedName name="Z_B7259822_225C_11D3_8571_00A0C9DF1035_.wvu.PrintArea" hidden="1">#REF!</definedName>
    <definedName name="Z_B7259823_225C_11D3_8571_00A0C9DF1035_.wvu.PrintArea" hidden="1">#REF!</definedName>
    <definedName name="Z_B7259825_225C_11D3_8571_00A0C9DF1035_.wvu.PrintArea" hidden="1">#REF!</definedName>
    <definedName name="Z_B7259826_225C_11D3_8571_00A0C9DF1035_.wvu.PrintArea" hidden="1">#REF!</definedName>
    <definedName name="Z_B7259828_225C_11D3_8571_00A0C9DF1035_.wvu.PrintArea" hidden="1">#REF!</definedName>
    <definedName name="Z_B7259829_225C_11D3_8571_00A0C9DF1035_.wvu.PrintArea" hidden="1">#REF!</definedName>
    <definedName name="Z_B725982A_225C_11D3_8571_00A0C9DF1035_.wvu.PrintArea" hidden="1">#REF!</definedName>
    <definedName name="Z_B725982B_225C_11D3_8571_00A0C9DF1035_.wvu.PrintArea" hidden="1">#REF!</definedName>
    <definedName name="Z_B725982D_225C_11D3_8571_00A0C9DF1035_.wvu.PrintArea" hidden="1">#REF!</definedName>
    <definedName name="Z_B725982E_225C_11D3_8571_00A0C9DF1035_.wvu.PrintArea" hidden="1">#REF!</definedName>
    <definedName name="Z_B725982F_225C_11D3_8571_00A0C9DF1035_.wvu.PrintArea" hidden="1">#REF!</definedName>
    <definedName name="Z_B7259830_225C_11D3_8571_00A0C9DF1035_.wvu.PrintArea" hidden="1">#REF!</definedName>
    <definedName name="Z_B7259832_225C_11D3_8571_00A0C9DF1035_.wvu.PrintArea" hidden="1">#REF!</definedName>
    <definedName name="Z_B7259833_225C_11D3_8571_00A0C9DF1035_.wvu.PrintArea" hidden="1">#REF!</definedName>
    <definedName name="Z_B7F9DAA5_441F_11D3_8575_00A0C9DF1035_.wvu.PrintArea" hidden="1">#REF!</definedName>
    <definedName name="Z_B7F9DAA6_441F_11D3_8575_00A0C9DF1035_.wvu.PrintArea" hidden="1">#REF!</definedName>
    <definedName name="Z_B7F9DAA8_441F_11D3_8575_00A0C9DF1035_.wvu.PrintArea" hidden="1">#REF!</definedName>
    <definedName name="Z_B7F9DAA9_441F_11D3_8575_00A0C9DF1035_.wvu.PrintArea" hidden="1">#REF!</definedName>
    <definedName name="Z_B7F9DAAA_441F_11D3_8575_00A0C9DF1035_.wvu.PrintArea" hidden="1">#REF!</definedName>
    <definedName name="Z_B7F9DAAB_441F_11D3_8575_00A0C9DF1035_.wvu.PrintArea" hidden="1">#REF!</definedName>
    <definedName name="Z_B7F9DAAD_441F_11D3_8575_00A0C9DF1035_.wvu.PrintArea" hidden="1">#REF!</definedName>
    <definedName name="Z_B7F9DAAE_441F_11D3_8575_00A0C9DF1035_.wvu.PrintArea" hidden="1">#REF!</definedName>
    <definedName name="Z_B7F9DAAF_441F_11D3_8575_00A0C9DF1035_.wvu.PrintArea" hidden="1">#REF!</definedName>
    <definedName name="Z_B7F9DAB0_441F_11D3_8575_00A0C9DF1035_.wvu.PrintArea" hidden="1">#REF!</definedName>
    <definedName name="Z_B7F9DAB2_441F_11D3_8575_00A0C9DF1035_.wvu.PrintArea" hidden="1">#REF!</definedName>
    <definedName name="Z_B7F9DAB3_441F_11D3_8575_00A0C9DF1035_.wvu.PrintArea" hidden="1">#REF!</definedName>
    <definedName name="Z_B7F9DAB5_441F_11D3_8575_00A0C9DF1035_.wvu.PrintArea" hidden="1">#REF!</definedName>
    <definedName name="Z_B7F9DAB6_441F_11D3_8575_00A0C9DF1035_.wvu.PrintArea" hidden="1">#REF!</definedName>
    <definedName name="Z_B7F9DAB8_441F_11D3_8575_00A0C9DF1035_.wvu.PrintArea" hidden="1">#REF!</definedName>
    <definedName name="Z_B7F9DAB9_441F_11D3_8575_00A0C9DF1035_.wvu.PrintArea" hidden="1">#REF!</definedName>
    <definedName name="Z_B7F9DABA_441F_11D3_8575_00A0C9DF1035_.wvu.PrintArea" hidden="1">#REF!</definedName>
    <definedName name="Z_B7F9DABB_441F_11D3_8575_00A0C9DF1035_.wvu.PrintArea" hidden="1">#REF!</definedName>
    <definedName name="Z_B7F9DABD_441F_11D3_8575_00A0C9DF1035_.wvu.PrintArea" hidden="1">#REF!</definedName>
    <definedName name="Z_B7F9DABE_441F_11D3_8575_00A0C9DF1035_.wvu.PrintArea" hidden="1">#REF!</definedName>
    <definedName name="Z_B7F9DABF_441F_11D3_8575_00A0C9DF1035_.wvu.PrintArea" hidden="1">#REF!</definedName>
    <definedName name="Z_B7F9DAC0_441F_11D3_8575_00A0C9DF1035_.wvu.PrintArea" hidden="1">#REF!</definedName>
    <definedName name="Z_B7F9DAC2_441F_11D3_8575_00A0C9DF1035_.wvu.PrintArea" hidden="1">#REF!</definedName>
    <definedName name="Z_B7F9DAC3_441F_11D3_8575_00A0C9DF1035_.wvu.PrintArea" hidden="1">#REF!</definedName>
    <definedName name="Z_BE87EB26_C75B_11D3_9810_00A0C9DF29C4_.wvu.PrintArea" hidden="1">#REF!</definedName>
    <definedName name="Z_BE87EB27_C75B_11D3_9810_00A0C9DF29C4_.wvu.PrintArea" hidden="1">#REF!</definedName>
    <definedName name="Z_BE87EB29_C75B_11D3_9810_00A0C9DF29C4_.wvu.PrintArea" hidden="1">#REF!</definedName>
    <definedName name="Z_BE87EB2A_C75B_11D3_9810_00A0C9DF29C4_.wvu.PrintArea" hidden="1">#REF!</definedName>
    <definedName name="Z_BE87EB2B_C75B_11D3_9810_00A0C9DF29C4_.wvu.PrintArea" hidden="1">#REF!</definedName>
    <definedName name="Z_BE87EB2C_C75B_11D3_9810_00A0C9DF29C4_.wvu.PrintArea" hidden="1">#REF!</definedName>
    <definedName name="Z_BE87EB2E_C75B_11D3_9810_00A0C9DF29C4_.wvu.PrintArea" hidden="1">#REF!</definedName>
    <definedName name="Z_BE87EB2F_C75B_11D3_9810_00A0C9DF29C4_.wvu.PrintArea" hidden="1">#REF!</definedName>
    <definedName name="Z_BE87EB30_C75B_11D3_9810_00A0C9DF29C4_.wvu.PrintArea" hidden="1">#REF!</definedName>
    <definedName name="Z_BE87EB31_C75B_11D3_9810_00A0C9DF29C4_.wvu.PrintArea" hidden="1">#REF!</definedName>
    <definedName name="Z_BE87EB33_C75B_11D3_9810_00A0C9DF29C4_.wvu.PrintArea" hidden="1">#REF!</definedName>
    <definedName name="Z_BE87EB34_C75B_11D3_9810_00A0C9DF29C4_.wvu.PrintArea" hidden="1">#REF!</definedName>
    <definedName name="Z_BE87EB36_C75B_11D3_9810_00A0C9DF29C4_.wvu.PrintArea" hidden="1">#REF!</definedName>
    <definedName name="Z_BE87EB37_C75B_11D3_9810_00A0C9DF29C4_.wvu.PrintArea" hidden="1">#REF!</definedName>
    <definedName name="Z_BE87EB39_C75B_11D3_9810_00A0C9DF29C4_.wvu.PrintArea" hidden="1">#REF!</definedName>
    <definedName name="Z_BE87EB3A_C75B_11D3_9810_00A0C9DF29C4_.wvu.PrintArea" hidden="1">#REF!</definedName>
    <definedName name="Z_BE87EB3B_C75B_11D3_9810_00A0C9DF29C4_.wvu.PrintArea" hidden="1">#REF!</definedName>
    <definedName name="Z_BE87EB3C_C75B_11D3_9810_00A0C9DF29C4_.wvu.PrintArea" hidden="1">#REF!</definedName>
    <definedName name="Z_BE87EB3E_C75B_11D3_9810_00A0C9DF29C4_.wvu.PrintArea" hidden="1">#REF!</definedName>
    <definedName name="Z_BE87EB3F_C75B_11D3_9810_00A0C9DF29C4_.wvu.PrintArea" hidden="1">#REF!</definedName>
    <definedName name="Z_BE87EB40_C75B_11D3_9810_00A0C9DF29C4_.wvu.PrintArea" hidden="1">#REF!</definedName>
    <definedName name="Z_BE87EB41_C75B_11D3_9810_00A0C9DF29C4_.wvu.PrintArea" hidden="1">#REF!</definedName>
    <definedName name="Z_BE87EB43_C75B_11D3_9810_00A0C9DF29C4_.wvu.PrintArea" hidden="1">#REF!</definedName>
    <definedName name="Z_BE87EB44_C75B_11D3_9810_00A0C9DF29C4_.wvu.PrintArea" hidden="1">#REF!</definedName>
    <definedName name="Z_C20A3D4D_6B6B_11D3_ABEF_00A0C9DF1063_.wvu.PrintArea" hidden="1">#REF!</definedName>
    <definedName name="Z_C20A3D4E_6B6B_11D3_ABEF_00A0C9DF1063_.wvu.PrintArea" hidden="1">#REF!</definedName>
    <definedName name="Z_C20A3D50_6B6B_11D3_ABEF_00A0C9DF1063_.wvu.PrintArea" hidden="1">#REF!</definedName>
    <definedName name="Z_C20A3D51_6B6B_11D3_ABEF_00A0C9DF1063_.wvu.PrintArea" hidden="1">#REF!</definedName>
    <definedName name="Z_C20A3D52_6B6B_11D3_ABEF_00A0C9DF1063_.wvu.PrintArea" hidden="1">#REF!</definedName>
    <definedName name="Z_C20A3D53_6B6B_11D3_ABEF_00A0C9DF1063_.wvu.PrintArea" hidden="1">#REF!</definedName>
    <definedName name="Z_C20A3D55_6B6B_11D3_ABEF_00A0C9DF1063_.wvu.PrintArea" hidden="1">#REF!</definedName>
    <definedName name="Z_C20A3D56_6B6B_11D3_ABEF_00A0C9DF1063_.wvu.PrintArea" hidden="1">#REF!</definedName>
    <definedName name="Z_C20A3D57_6B6B_11D3_ABEF_00A0C9DF1063_.wvu.PrintArea" hidden="1">#REF!</definedName>
    <definedName name="Z_C20A3D58_6B6B_11D3_ABEF_00A0C9DF1063_.wvu.PrintArea" hidden="1">#REF!</definedName>
    <definedName name="Z_C20A3D5A_6B6B_11D3_ABEF_00A0C9DF1063_.wvu.PrintArea" hidden="1">#REF!</definedName>
    <definedName name="Z_C20A3D5B_6B6B_11D3_ABEF_00A0C9DF1063_.wvu.PrintArea" hidden="1">#REF!</definedName>
    <definedName name="Z_C20A3D5D_6B6B_11D3_ABEF_00A0C9DF1063_.wvu.PrintArea" hidden="1">#REF!</definedName>
    <definedName name="Z_C20A3D5E_6B6B_11D3_ABEF_00A0C9DF1063_.wvu.PrintArea" hidden="1">#REF!</definedName>
    <definedName name="Z_C20A3D60_6B6B_11D3_ABEF_00A0C9DF1063_.wvu.PrintArea" hidden="1">#REF!</definedName>
    <definedName name="Z_C20A3D61_6B6B_11D3_ABEF_00A0C9DF1063_.wvu.PrintArea" hidden="1">#REF!</definedName>
    <definedName name="Z_C20A3D62_6B6B_11D3_ABEF_00A0C9DF1063_.wvu.PrintArea" hidden="1">#REF!</definedName>
    <definedName name="Z_C20A3D63_6B6B_11D3_ABEF_00A0C9DF1063_.wvu.PrintArea" hidden="1">#REF!</definedName>
    <definedName name="Z_C20A3D65_6B6B_11D3_ABEF_00A0C9DF1063_.wvu.PrintArea" hidden="1">#REF!</definedName>
    <definedName name="Z_C20A3D66_6B6B_11D3_ABEF_00A0C9DF1063_.wvu.PrintArea" hidden="1">#REF!</definedName>
    <definedName name="Z_C20A3D67_6B6B_11D3_ABEF_00A0C9DF1063_.wvu.PrintArea" hidden="1">#REF!</definedName>
    <definedName name="Z_C20A3D68_6B6B_11D3_ABEF_00A0C9DF1063_.wvu.PrintArea" hidden="1">#REF!</definedName>
    <definedName name="Z_C20A3D6A_6B6B_11D3_ABEF_00A0C9DF1063_.wvu.PrintArea" hidden="1">#REF!</definedName>
    <definedName name="Z_C20A3D6B_6B6B_11D3_ABEF_00A0C9DF1063_.wvu.PrintArea" hidden="1">#REF!</definedName>
    <definedName name="Z_C20A3DDF_6B6B_11D3_ABEF_00A0C9DF1063_.wvu.PrintArea" hidden="1">#REF!</definedName>
    <definedName name="Z_C20A3DE0_6B6B_11D3_ABEF_00A0C9DF1063_.wvu.PrintArea" hidden="1">#REF!</definedName>
    <definedName name="Z_C20A3DE2_6B6B_11D3_ABEF_00A0C9DF1063_.wvu.PrintArea" hidden="1">#REF!</definedName>
    <definedName name="Z_C20A3DE3_6B6B_11D3_ABEF_00A0C9DF1063_.wvu.PrintArea" hidden="1">#REF!</definedName>
    <definedName name="Z_C20A3DE4_6B6B_11D3_ABEF_00A0C9DF1063_.wvu.PrintArea" hidden="1">#REF!</definedName>
    <definedName name="Z_C20A3DE5_6B6B_11D3_ABEF_00A0C9DF1063_.wvu.PrintArea" hidden="1">#REF!</definedName>
    <definedName name="Z_C20A3DE7_6B6B_11D3_ABEF_00A0C9DF1063_.wvu.PrintArea" hidden="1">#REF!</definedName>
    <definedName name="Z_C20A3DE8_6B6B_11D3_ABEF_00A0C9DF1063_.wvu.PrintArea" hidden="1">#REF!</definedName>
    <definedName name="Z_C20A3DE9_6B6B_11D3_ABEF_00A0C9DF1063_.wvu.PrintArea" hidden="1">#REF!</definedName>
    <definedName name="Z_C20A3DEA_6B6B_11D3_ABEF_00A0C9DF1063_.wvu.PrintArea" hidden="1">#REF!</definedName>
    <definedName name="Z_C20A3DEC_6B6B_11D3_ABEF_00A0C9DF1063_.wvu.PrintArea" hidden="1">#REF!</definedName>
    <definedName name="Z_C20A3DED_6B6B_11D3_ABEF_00A0C9DF1063_.wvu.PrintArea" hidden="1">#REF!</definedName>
    <definedName name="Z_C20A3DEF_6B6B_11D3_ABEF_00A0C9DF1063_.wvu.PrintArea" hidden="1">#REF!</definedName>
    <definedName name="Z_C20A3DF0_6B6B_11D3_ABEF_00A0C9DF1063_.wvu.PrintArea" hidden="1">#REF!</definedName>
    <definedName name="Z_C20A3DF2_6B6B_11D3_ABEF_00A0C9DF1063_.wvu.PrintArea" hidden="1">#REF!</definedName>
    <definedName name="Z_C20A3DF3_6B6B_11D3_ABEF_00A0C9DF1063_.wvu.PrintArea" hidden="1">#REF!</definedName>
    <definedName name="Z_C20A3DF4_6B6B_11D3_ABEF_00A0C9DF1063_.wvu.PrintArea" hidden="1">#REF!</definedName>
    <definedName name="Z_C20A3DF5_6B6B_11D3_ABEF_00A0C9DF1063_.wvu.PrintArea" hidden="1">#REF!</definedName>
    <definedName name="Z_C20A3DF7_6B6B_11D3_ABEF_00A0C9DF1063_.wvu.PrintArea" hidden="1">#REF!</definedName>
    <definedName name="Z_C20A3DF8_6B6B_11D3_ABEF_00A0C9DF1063_.wvu.PrintArea" hidden="1">#REF!</definedName>
    <definedName name="Z_C20A3DF9_6B6B_11D3_ABEF_00A0C9DF1063_.wvu.PrintArea" hidden="1">#REF!</definedName>
    <definedName name="Z_C20A3DFA_6B6B_11D3_ABEF_00A0C9DF1063_.wvu.PrintArea" hidden="1">#REF!</definedName>
    <definedName name="Z_C20A3DFC_6B6B_11D3_ABEF_00A0C9DF1063_.wvu.PrintArea" hidden="1">#REF!</definedName>
    <definedName name="Z_C20A3DFD_6B6B_11D3_ABEF_00A0C9DF1063_.wvu.PrintArea" hidden="1">#REF!</definedName>
    <definedName name="Z_C453FA0A_6CF6_11D3_ABEF_00A0C9DF1063_.wvu.PrintArea" hidden="1">#REF!</definedName>
    <definedName name="Z_C453FA0B_6CF6_11D3_ABEF_00A0C9DF1063_.wvu.PrintArea" hidden="1">#REF!</definedName>
    <definedName name="Z_C453FA0D_6CF6_11D3_ABEF_00A0C9DF1063_.wvu.PrintArea" hidden="1">#REF!</definedName>
    <definedName name="Z_C453FA0E_6CF6_11D3_ABEF_00A0C9DF1063_.wvu.PrintArea" hidden="1">#REF!</definedName>
    <definedName name="Z_C453FA0F_6CF6_11D3_ABEF_00A0C9DF1063_.wvu.PrintArea" hidden="1">#REF!</definedName>
    <definedName name="Z_C453FA10_6CF6_11D3_ABEF_00A0C9DF1063_.wvu.PrintArea" hidden="1">#REF!</definedName>
    <definedName name="Z_C453FA12_6CF6_11D3_ABEF_00A0C9DF1063_.wvu.PrintArea" hidden="1">#REF!</definedName>
    <definedName name="Z_C453FA13_6CF6_11D3_ABEF_00A0C9DF1063_.wvu.PrintArea" hidden="1">#REF!</definedName>
    <definedName name="Z_C453FA14_6CF6_11D3_ABEF_00A0C9DF1063_.wvu.PrintArea" hidden="1">#REF!</definedName>
    <definedName name="Z_C453FA15_6CF6_11D3_ABEF_00A0C9DF1063_.wvu.PrintArea" hidden="1">#REF!</definedName>
    <definedName name="Z_C453FA17_6CF6_11D3_ABEF_00A0C9DF1063_.wvu.PrintArea" hidden="1">#REF!</definedName>
    <definedName name="Z_C453FA18_6CF6_11D3_ABEF_00A0C9DF1063_.wvu.PrintArea" hidden="1">#REF!</definedName>
    <definedName name="Z_C453FA1A_6CF6_11D3_ABEF_00A0C9DF1063_.wvu.PrintArea" hidden="1">#REF!</definedName>
    <definedName name="Z_C453FA1B_6CF6_11D3_ABEF_00A0C9DF1063_.wvu.PrintArea" hidden="1">#REF!</definedName>
    <definedName name="Z_C453FA1D_6CF6_11D3_ABEF_00A0C9DF1063_.wvu.PrintArea" hidden="1">#REF!</definedName>
    <definedName name="Z_C453FA1E_6CF6_11D3_ABEF_00A0C9DF1063_.wvu.PrintArea" hidden="1">#REF!</definedName>
    <definedName name="Z_C453FA1F_6CF6_11D3_ABEF_00A0C9DF1063_.wvu.PrintArea" hidden="1">#REF!</definedName>
    <definedName name="Z_C453FA20_6CF6_11D3_ABEF_00A0C9DF1063_.wvu.PrintArea" hidden="1">#REF!</definedName>
    <definedName name="Z_C453FA22_6CF6_11D3_ABEF_00A0C9DF1063_.wvu.PrintArea" hidden="1">#REF!</definedName>
    <definedName name="Z_C453FA23_6CF6_11D3_ABEF_00A0C9DF1063_.wvu.PrintArea" hidden="1">#REF!</definedName>
    <definedName name="Z_C453FA24_6CF6_11D3_ABEF_00A0C9DF1063_.wvu.PrintArea" hidden="1">#REF!</definedName>
    <definedName name="Z_C453FA25_6CF6_11D3_ABEF_00A0C9DF1063_.wvu.PrintArea" hidden="1">#REF!</definedName>
    <definedName name="Z_C453FA27_6CF6_11D3_ABEF_00A0C9DF1063_.wvu.PrintArea" hidden="1">#REF!</definedName>
    <definedName name="Z_C453FA28_6CF6_11D3_ABEF_00A0C9DF1063_.wvu.PrintArea" hidden="1">#REF!</definedName>
    <definedName name="Z_D59CE115_23E5_11D3_97FA_00A0C9DF29C4_.wvu.PrintArea" hidden="1">#REF!</definedName>
    <definedName name="Z_D59CE116_23E5_11D3_97FA_00A0C9DF29C4_.wvu.PrintArea" hidden="1">#REF!</definedName>
    <definedName name="Z_D59CE118_23E5_11D3_97FA_00A0C9DF29C4_.wvu.PrintArea" hidden="1">#REF!</definedName>
    <definedName name="Z_D59CE119_23E5_11D3_97FA_00A0C9DF29C4_.wvu.PrintArea" hidden="1">#REF!</definedName>
    <definedName name="Z_D59CE11A_23E5_11D3_97FA_00A0C9DF29C4_.wvu.PrintArea" hidden="1">#REF!</definedName>
    <definedName name="Z_D59CE11B_23E5_11D3_97FA_00A0C9DF29C4_.wvu.PrintArea" hidden="1">#REF!</definedName>
    <definedName name="Z_D59CE11D_23E5_11D3_97FA_00A0C9DF29C4_.wvu.PrintArea" hidden="1">#REF!</definedName>
    <definedName name="Z_D59CE11E_23E5_11D3_97FA_00A0C9DF29C4_.wvu.PrintArea" hidden="1">#REF!</definedName>
    <definedName name="Z_D59CE11F_23E5_11D3_97FA_00A0C9DF29C4_.wvu.PrintArea" hidden="1">#REF!</definedName>
    <definedName name="Z_D59CE120_23E5_11D3_97FA_00A0C9DF29C4_.wvu.PrintArea" hidden="1">#REF!</definedName>
    <definedName name="Z_D59CE122_23E5_11D3_97FA_00A0C9DF29C4_.wvu.PrintArea" hidden="1">#REF!</definedName>
    <definedName name="Z_D59CE123_23E5_11D3_97FA_00A0C9DF29C4_.wvu.PrintArea" hidden="1">#REF!</definedName>
    <definedName name="Z_D59CE125_23E5_11D3_97FA_00A0C9DF29C4_.wvu.PrintArea" hidden="1">#REF!</definedName>
    <definedName name="Z_D59CE126_23E5_11D3_97FA_00A0C9DF29C4_.wvu.PrintArea" hidden="1">#REF!</definedName>
    <definedName name="Z_D59CE128_23E5_11D3_97FA_00A0C9DF29C4_.wvu.PrintArea" hidden="1">#REF!</definedName>
    <definedName name="Z_D59CE129_23E5_11D3_97FA_00A0C9DF29C4_.wvu.PrintArea" hidden="1">#REF!</definedName>
    <definedName name="Z_D59CE12A_23E5_11D3_97FA_00A0C9DF29C4_.wvu.PrintArea" hidden="1">#REF!</definedName>
    <definedName name="Z_D59CE12B_23E5_11D3_97FA_00A0C9DF29C4_.wvu.PrintArea" hidden="1">#REF!</definedName>
    <definedName name="Z_D59CE12D_23E5_11D3_97FA_00A0C9DF29C4_.wvu.PrintArea" hidden="1">#REF!</definedName>
    <definedName name="Z_D59CE12E_23E5_11D3_97FA_00A0C9DF29C4_.wvu.PrintArea" hidden="1">#REF!</definedName>
    <definedName name="Z_D59CE12F_23E5_11D3_97FA_00A0C9DF29C4_.wvu.PrintArea" hidden="1">#REF!</definedName>
    <definedName name="Z_D59CE130_23E5_11D3_97FA_00A0C9DF29C4_.wvu.PrintArea" hidden="1">#REF!</definedName>
    <definedName name="Z_D59CE132_23E5_11D3_97FA_00A0C9DF29C4_.wvu.PrintArea" hidden="1">#REF!</definedName>
    <definedName name="Z_D59CE133_23E5_11D3_97FA_00A0C9DF29C4_.wvu.PrintArea" hidden="1">#REF!</definedName>
    <definedName name="Z_D7AAD4B4_562F_11D3_97FE_00A0C9DF29C4_.wvu.PrintArea" hidden="1">#REF!</definedName>
    <definedName name="Z_D7AAD4B5_562F_11D3_97FE_00A0C9DF29C4_.wvu.PrintArea" hidden="1">#REF!</definedName>
    <definedName name="Z_D7AAD4B7_562F_11D3_97FE_00A0C9DF29C4_.wvu.PrintArea" hidden="1">#REF!</definedName>
    <definedName name="Z_D7AAD4B8_562F_11D3_97FE_00A0C9DF29C4_.wvu.PrintArea" hidden="1">#REF!</definedName>
    <definedName name="Z_D7AAD4B9_562F_11D3_97FE_00A0C9DF29C4_.wvu.PrintArea" hidden="1">#REF!</definedName>
    <definedName name="Z_D7AAD4BA_562F_11D3_97FE_00A0C9DF29C4_.wvu.PrintArea" hidden="1">#REF!</definedName>
    <definedName name="Z_D7AAD4BC_562F_11D3_97FE_00A0C9DF29C4_.wvu.PrintArea" hidden="1">#REF!</definedName>
    <definedName name="Z_D7AAD4BD_562F_11D3_97FE_00A0C9DF29C4_.wvu.PrintArea" hidden="1">#REF!</definedName>
    <definedName name="Z_D7AAD4BE_562F_11D3_97FE_00A0C9DF29C4_.wvu.PrintArea" hidden="1">#REF!</definedName>
    <definedName name="Z_D7AAD4BF_562F_11D3_97FE_00A0C9DF29C4_.wvu.PrintArea" hidden="1">#REF!</definedName>
    <definedName name="Z_D7AAD4C1_562F_11D3_97FE_00A0C9DF29C4_.wvu.PrintArea" hidden="1">#REF!</definedName>
    <definedName name="Z_D7AAD4C2_562F_11D3_97FE_00A0C9DF29C4_.wvu.PrintArea" hidden="1">#REF!</definedName>
    <definedName name="Z_D7AAD4C4_562F_11D3_97FE_00A0C9DF29C4_.wvu.PrintArea" hidden="1">#REF!</definedName>
    <definedName name="Z_D7AAD4C5_562F_11D3_97FE_00A0C9DF29C4_.wvu.PrintArea" hidden="1">#REF!</definedName>
    <definedName name="Z_D7AAD4C7_562F_11D3_97FE_00A0C9DF29C4_.wvu.PrintArea" hidden="1">#REF!</definedName>
    <definedName name="Z_D7AAD4C8_562F_11D3_97FE_00A0C9DF29C4_.wvu.PrintArea" hidden="1">#REF!</definedName>
    <definedName name="Z_D7AAD4C9_562F_11D3_97FE_00A0C9DF29C4_.wvu.PrintArea" hidden="1">#REF!</definedName>
    <definedName name="Z_D7AAD4CA_562F_11D3_97FE_00A0C9DF29C4_.wvu.PrintArea" hidden="1">#REF!</definedName>
    <definedName name="Z_D7AAD4CC_562F_11D3_97FE_00A0C9DF29C4_.wvu.PrintArea" hidden="1">#REF!</definedName>
    <definedName name="Z_D7AAD4CD_562F_11D3_97FE_00A0C9DF29C4_.wvu.PrintArea" hidden="1">#REF!</definedName>
    <definedName name="Z_D7AAD4CE_562F_11D3_97FE_00A0C9DF29C4_.wvu.PrintArea" hidden="1">#REF!</definedName>
    <definedName name="Z_D7AAD4CF_562F_11D3_97FE_00A0C9DF29C4_.wvu.PrintArea" hidden="1">#REF!</definedName>
    <definedName name="Z_D7AAD4D1_562F_11D3_97FE_00A0C9DF29C4_.wvu.PrintArea" hidden="1">#REF!</definedName>
    <definedName name="Z_D7AAD4D2_562F_11D3_97FE_00A0C9DF29C4_.wvu.PrintArea" hidden="1">#REF!</definedName>
    <definedName name="Z_DC61789C_03B0_11D3_88AD_0080C84A5D47_.wvu.PrintArea" hidden="1">#REF!</definedName>
    <definedName name="Z_DC61789E_03B0_11D3_88AD_0080C84A5D47_.wvu.PrintArea" hidden="1">#REF!</definedName>
    <definedName name="Z_DC61789F_03B0_11D3_88AD_0080C84A5D47_.wvu.PrintArea" hidden="1">#REF!</definedName>
    <definedName name="Z_DC6178A0_03B0_11D3_88AD_0080C84A5D47_.wvu.PrintArea" hidden="1">#REF!</definedName>
    <definedName name="Z_DC6178A2_03B0_11D3_88AD_0080C84A5D47_.wvu.PrintArea" hidden="1">#REF!</definedName>
    <definedName name="Z_DC6178A3_03B0_11D3_88AD_0080C84A5D47_.wvu.PrintArea" hidden="1">#REF!</definedName>
    <definedName name="Z_DC6178A4_03B0_11D3_88AD_0080C84A5D47_.wvu.PrintArea" hidden="1">#REF!</definedName>
    <definedName name="Z_DC6178A6_03B0_11D3_88AD_0080C84A5D47_.wvu.PrintArea" hidden="1">#REF!</definedName>
    <definedName name="Z_DC6178A7_03B0_11D3_88AD_0080C84A5D47_.wvu.PrintArea" hidden="1">#REF!</definedName>
    <definedName name="Z_DC6178A9_03B0_11D3_88AD_0080C84A5D47_.wvu.PrintArea" hidden="1">#REF!</definedName>
    <definedName name="Z_DC6178AB_03B0_11D3_88AD_0080C84A5D47_.wvu.PrintArea" hidden="1">#REF!</definedName>
    <definedName name="Z_DC6178AC_03B0_11D3_88AD_0080C84A5D47_.wvu.PrintArea" hidden="1">#REF!</definedName>
    <definedName name="Z_DC6178AD_03B0_11D3_88AD_0080C84A5D47_.wvu.PrintArea" hidden="1">#REF!</definedName>
    <definedName name="Z_DC6178AF_03B0_11D3_88AD_0080C84A5D47_.wvu.PrintArea" hidden="1">#REF!</definedName>
    <definedName name="Z_DC6178B0_03B0_11D3_88AD_0080C84A5D47_.wvu.PrintArea" hidden="1">#REF!</definedName>
    <definedName name="Z_DC6178B1_03B0_11D3_88AD_0080C84A5D47_.wvu.PrintArea" hidden="1">#REF!</definedName>
    <definedName name="Z_DC6178B3_03B0_11D3_88AD_0080C84A5D47_.wvu.PrintArea" hidden="1">#REF!</definedName>
    <definedName name="Z_DC6178B4_03B0_11D3_88AD_0080C84A5D47_.wvu.PrintArea" hidden="1">#REF!</definedName>
    <definedName name="Z_DDB19300_2316_11D3_9DA0_00A0C9DF29FD_.wvu.PrintArea" hidden="1">#REF!</definedName>
    <definedName name="Z_DDB19301_2316_11D3_9DA0_00A0C9DF29FD_.wvu.PrintArea" hidden="1">#REF!</definedName>
    <definedName name="Z_DDB19303_2316_11D3_9DA0_00A0C9DF29FD_.wvu.PrintArea" hidden="1">#REF!</definedName>
    <definedName name="Z_DDB19304_2316_11D3_9DA0_00A0C9DF29FD_.wvu.PrintArea" hidden="1">#REF!</definedName>
    <definedName name="Z_DDB19305_2316_11D3_9DA0_00A0C9DF29FD_.wvu.PrintArea" hidden="1">#REF!</definedName>
    <definedName name="Z_DDB19306_2316_11D3_9DA0_00A0C9DF29FD_.wvu.PrintArea" hidden="1">#REF!</definedName>
    <definedName name="Z_DDB19308_2316_11D3_9DA0_00A0C9DF29FD_.wvu.PrintArea" hidden="1">#REF!</definedName>
    <definedName name="Z_DDB19309_2316_11D3_9DA0_00A0C9DF29FD_.wvu.PrintArea" hidden="1">#REF!</definedName>
    <definedName name="Z_DDB1930A_2316_11D3_9DA0_00A0C9DF29FD_.wvu.PrintArea" hidden="1">#REF!</definedName>
    <definedName name="Z_DDB1930B_2316_11D3_9DA0_00A0C9DF29FD_.wvu.PrintArea" hidden="1">#REF!</definedName>
    <definedName name="Z_DDB1930D_2316_11D3_9DA0_00A0C9DF29FD_.wvu.PrintArea" hidden="1">#REF!</definedName>
    <definedName name="Z_DDB1930E_2316_11D3_9DA0_00A0C9DF29FD_.wvu.PrintArea" hidden="1">#REF!</definedName>
    <definedName name="Z_DDB19310_2316_11D3_9DA0_00A0C9DF29FD_.wvu.PrintArea" hidden="1">#REF!</definedName>
    <definedName name="Z_DDB19311_2316_11D3_9DA0_00A0C9DF29FD_.wvu.PrintArea" hidden="1">#REF!</definedName>
    <definedName name="Z_DDB19313_2316_11D3_9DA0_00A0C9DF29FD_.wvu.PrintArea" hidden="1">#REF!</definedName>
    <definedName name="Z_DDB19314_2316_11D3_9DA0_00A0C9DF29FD_.wvu.PrintArea" hidden="1">#REF!</definedName>
    <definedName name="Z_DDB19315_2316_11D3_9DA0_00A0C9DF29FD_.wvu.PrintArea" hidden="1">#REF!</definedName>
    <definedName name="Z_DDB19316_2316_11D3_9DA0_00A0C9DF29FD_.wvu.PrintArea" hidden="1">#REF!</definedName>
    <definedName name="Z_DDB19318_2316_11D3_9DA0_00A0C9DF29FD_.wvu.PrintArea" hidden="1">#REF!</definedName>
    <definedName name="Z_DDB19319_2316_11D3_9DA0_00A0C9DF29FD_.wvu.PrintArea" hidden="1">#REF!</definedName>
    <definedName name="Z_DDB1931A_2316_11D3_9DA0_00A0C9DF29FD_.wvu.PrintArea" hidden="1">#REF!</definedName>
    <definedName name="Z_DDB1931B_2316_11D3_9DA0_00A0C9DF29FD_.wvu.PrintArea" hidden="1">#REF!</definedName>
    <definedName name="Z_DDB1931D_2316_11D3_9DA0_00A0C9DF29FD_.wvu.PrintArea" hidden="1">#REF!</definedName>
    <definedName name="Z_DDB1931E_2316_11D3_9DA0_00A0C9DF29FD_.wvu.PrintArea" hidden="1">#REF!</definedName>
    <definedName name="Z_DDB1932D_2316_11D3_9DA0_00A0C9DF29FD_.wvu.PrintArea" hidden="1">#REF!</definedName>
    <definedName name="Z_DDB1932E_2316_11D3_9DA0_00A0C9DF29FD_.wvu.PrintArea" hidden="1">#REF!</definedName>
    <definedName name="Z_DDB19330_2316_11D3_9DA0_00A0C9DF29FD_.wvu.PrintArea" hidden="1">#REF!</definedName>
    <definedName name="Z_DDB19331_2316_11D3_9DA0_00A0C9DF29FD_.wvu.PrintArea" hidden="1">#REF!</definedName>
    <definedName name="Z_DDB19332_2316_11D3_9DA0_00A0C9DF29FD_.wvu.PrintArea" hidden="1">#REF!</definedName>
    <definedName name="Z_DDB19333_2316_11D3_9DA0_00A0C9DF29FD_.wvu.PrintArea" hidden="1">#REF!</definedName>
    <definedName name="Z_DDB19335_2316_11D3_9DA0_00A0C9DF29FD_.wvu.PrintArea" hidden="1">#REF!</definedName>
    <definedName name="Z_DDB19336_2316_11D3_9DA0_00A0C9DF29FD_.wvu.PrintArea" hidden="1">#REF!</definedName>
    <definedName name="Z_DDB19337_2316_11D3_9DA0_00A0C9DF29FD_.wvu.PrintArea" hidden="1">#REF!</definedName>
    <definedName name="Z_DDB19338_2316_11D3_9DA0_00A0C9DF29FD_.wvu.PrintArea" hidden="1">#REF!</definedName>
    <definedName name="Z_DDB1933A_2316_11D3_9DA0_00A0C9DF29FD_.wvu.PrintArea" hidden="1">#REF!</definedName>
    <definedName name="Z_DDB1933B_2316_11D3_9DA0_00A0C9DF29FD_.wvu.PrintArea" hidden="1">#REF!</definedName>
    <definedName name="Z_DDB1933D_2316_11D3_9DA0_00A0C9DF29FD_.wvu.PrintArea" hidden="1">#REF!</definedName>
    <definedName name="Z_DDB1933E_2316_11D3_9DA0_00A0C9DF29FD_.wvu.PrintArea" hidden="1">#REF!</definedName>
    <definedName name="Z_DDB19340_2316_11D3_9DA0_00A0C9DF29FD_.wvu.PrintArea" hidden="1">#REF!</definedName>
    <definedName name="Z_DDB19341_2316_11D3_9DA0_00A0C9DF29FD_.wvu.PrintArea" hidden="1">#REF!</definedName>
    <definedName name="Z_DDB19342_2316_11D3_9DA0_00A0C9DF29FD_.wvu.PrintArea" hidden="1">#REF!</definedName>
    <definedName name="Z_DDB19343_2316_11D3_9DA0_00A0C9DF29FD_.wvu.PrintArea" hidden="1">#REF!</definedName>
    <definedName name="Z_DDB19345_2316_11D3_9DA0_00A0C9DF29FD_.wvu.PrintArea" hidden="1">#REF!</definedName>
    <definedName name="Z_DDB19346_2316_11D3_9DA0_00A0C9DF29FD_.wvu.PrintArea" hidden="1">#REF!</definedName>
    <definedName name="Z_DDB19347_2316_11D3_9DA0_00A0C9DF29FD_.wvu.PrintArea" hidden="1">#REF!</definedName>
    <definedName name="Z_DDB19348_2316_11D3_9DA0_00A0C9DF29FD_.wvu.PrintArea" hidden="1">#REF!</definedName>
    <definedName name="Z_DDB1934A_2316_11D3_9DA0_00A0C9DF29FD_.wvu.PrintArea" hidden="1">#REF!</definedName>
    <definedName name="Z_DDB1934B_2316_11D3_9DA0_00A0C9DF29FD_.wvu.PrintArea" hidden="1">#REF!</definedName>
    <definedName name="Z_DDB19355_2316_11D3_9DA0_00A0C9DF29FD_.wvu.PrintArea" hidden="1">#REF!</definedName>
    <definedName name="Z_DDB19356_2316_11D3_9DA0_00A0C9DF29FD_.wvu.PrintArea" hidden="1">#REF!</definedName>
    <definedName name="Z_DDB19358_2316_11D3_9DA0_00A0C9DF29FD_.wvu.PrintArea" hidden="1">#REF!</definedName>
    <definedName name="Z_DDB19359_2316_11D3_9DA0_00A0C9DF29FD_.wvu.PrintArea" hidden="1">#REF!</definedName>
    <definedName name="Z_DDB1935A_2316_11D3_9DA0_00A0C9DF29FD_.wvu.PrintArea" hidden="1">#REF!</definedName>
    <definedName name="Z_DDB1935B_2316_11D3_9DA0_00A0C9DF29FD_.wvu.PrintArea" hidden="1">#REF!</definedName>
    <definedName name="Z_DDB1935D_2316_11D3_9DA0_00A0C9DF29FD_.wvu.PrintArea" hidden="1">#REF!</definedName>
    <definedName name="Z_DDB1935E_2316_11D3_9DA0_00A0C9DF29FD_.wvu.PrintArea" hidden="1">#REF!</definedName>
    <definedName name="Z_DDB1935F_2316_11D3_9DA0_00A0C9DF29FD_.wvu.PrintArea" hidden="1">#REF!</definedName>
    <definedName name="Z_DDB19360_2316_11D3_9DA0_00A0C9DF29FD_.wvu.PrintArea" hidden="1">#REF!</definedName>
    <definedName name="Z_DDB19362_2316_11D3_9DA0_00A0C9DF29FD_.wvu.PrintArea" hidden="1">#REF!</definedName>
    <definedName name="Z_DDB19363_2316_11D3_9DA0_00A0C9DF29FD_.wvu.PrintArea" hidden="1">#REF!</definedName>
    <definedName name="Z_DDB19365_2316_11D3_9DA0_00A0C9DF29FD_.wvu.PrintArea" hidden="1">#REF!</definedName>
    <definedName name="Z_DDB19366_2316_11D3_9DA0_00A0C9DF29FD_.wvu.PrintArea" hidden="1">#REF!</definedName>
    <definedName name="Z_DDB19368_2316_11D3_9DA0_00A0C9DF29FD_.wvu.PrintArea" hidden="1">#REF!</definedName>
    <definedName name="Z_DDB19369_2316_11D3_9DA0_00A0C9DF29FD_.wvu.PrintArea" hidden="1">#REF!</definedName>
    <definedName name="Z_DDB1936A_2316_11D3_9DA0_00A0C9DF29FD_.wvu.PrintArea" hidden="1">#REF!</definedName>
    <definedName name="Z_DDB1936B_2316_11D3_9DA0_00A0C9DF29FD_.wvu.PrintArea" hidden="1">#REF!</definedName>
    <definedName name="Z_DDB1936D_2316_11D3_9DA0_00A0C9DF29FD_.wvu.PrintArea" hidden="1">#REF!</definedName>
    <definedName name="Z_DDB1936E_2316_11D3_9DA0_00A0C9DF29FD_.wvu.PrintArea" hidden="1">#REF!</definedName>
    <definedName name="Z_DDB1936F_2316_11D3_9DA0_00A0C9DF29FD_.wvu.PrintArea" hidden="1">#REF!</definedName>
    <definedName name="Z_DDB19370_2316_11D3_9DA0_00A0C9DF29FD_.wvu.PrintArea" hidden="1">#REF!</definedName>
    <definedName name="Z_DDB19372_2316_11D3_9DA0_00A0C9DF29FD_.wvu.PrintArea" hidden="1">#REF!</definedName>
    <definedName name="Z_DDB19373_2316_11D3_9DA0_00A0C9DF29FD_.wvu.PrintArea" hidden="1">#REF!</definedName>
    <definedName name="Z_DF4E112B_079B_11D3_88AD_0080C84A5D47_.wvu.PrintArea" hidden="1">#REF!</definedName>
    <definedName name="Z_DF4E112C_079B_11D3_88AD_0080C84A5D47_.wvu.PrintArea" hidden="1">#REF!</definedName>
    <definedName name="Z_DF4E112E_079B_11D3_88AD_0080C84A5D47_.wvu.PrintArea" hidden="1">#REF!</definedName>
    <definedName name="Z_DF4E112F_079B_11D3_88AD_0080C84A5D47_.wvu.PrintArea" hidden="1">#REF!</definedName>
    <definedName name="Z_DF4E1130_079B_11D3_88AD_0080C84A5D47_.wvu.PrintArea" hidden="1">#REF!</definedName>
    <definedName name="Z_DF4E1131_079B_11D3_88AD_0080C84A5D47_.wvu.PrintArea" hidden="1">#REF!</definedName>
    <definedName name="Z_DF4E1133_079B_11D3_88AD_0080C84A5D47_.wvu.PrintArea" hidden="1">#REF!</definedName>
    <definedName name="Z_DF4E1134_079B_11D3_88AD_0080C84A5D47_.wvu.PrintArea" hidden="1">#REF!</definedName>
    <definedName name="Z_DF4E1135_079B_11D3_88AD_0080C84A5D47_.wvu.PrintArea" hidden="1">#REF!</definedName>
    <definedName name="Z_DF4E1136_079B_11D3_88AD_0080C84A5D47_.wvu.PrintArea" hidden="1">#REF!</definedName>
    <definedName name="Z_DF4E1138_079B_11D3_88AD_0080C84A5D47_.wvu.PrintArea" hidden="1">#REF!</definedName>
    <definedName name="Z_DF4E1139_079B_11D3_88AD_0080C84A5D47_.wvu.PrintArea" hidden="1">#REF!</definedName>
    <definedName name="Z_DF4E113B_079B_11D3_88AD_0080C84A5D47_.wvu.PrintArea" hidden="1">#REF!</definedName>
    <definedName name="Z_DF4E113C_079B_11D3_88AD_0080C84A5D47_.wvu.PrintArea" hidden="1">#REF!</definedName>
    <definedName name="Z_DF4E113E_079B_11D3_88AD_0080C84A5D47_.wvu.PrintArea" hidden="1">#REF!</definedName>
    <definedName name="Z_DF4E113F_079B_11D3_88AD_0080C84A5D47_.wvu.PrintArea" hidden="1">#REF!</definedName>
    <definedName name="Z_DF4E1140_079B_11D3_88AD_0080C84A5D47_.wvu.PrintArea" hidden="1">#REF!</definedName>
    <definedName name="Z_DF4E1141_079B_11D3_88AD_0080C84A5D47_.wvu.PrintArea" hidden="1">#REF!</definedName>
    <definedName name="Z_DF4E1143_079B_11D3_88AD_0080C84A5D47_.wvu.PrintArea" hidden="1">#REF!</definedName>
    <definedName name="Z_DF4E1144_079B_11D3_88AD_0080C84A5D47_.wvu.PrintArea" hidden="1">#REF!</definedName>
    <definedName name="Z_DF4E1145_079B_11D3_88AD_0080C84A5D47_.wvu.PrintArea" hidden="1">#REF!</definedName>
    <definedName name="Z_DF4E1146_079B_11D3_88AD_0080C84A5D47_.wvu.PrintArea" hidden="1">#REF!</definedName>
    <definedName name="Z_DF4E1148_079B_11D3_88AD_0080C84A5D47_.wvu.PrintArea" hidden="1">#REF!</definedName>
    <definedName name="Z_DF4E1149_079B_11D3_88AD_0080C84A5D47_.wvu.PrintArea" hidden="1">#REF!</definedName>
    <definedName name="Z_E0C0E4FB_6A98_11D3_857C_00A0C9DF1035_.wvu.PrintArea" hidden="1">#REF!</definedName>
    <definedName name="Z_E0C0E4FC_6A98_11D3_857C_00A0C9DF1035_.wvu.PrintArea" hidden="1">#REF!</definedName>
    <definedName name="Z_E0C0E4FE_6A98_11D3_857C_00A0C9DF1035_.wvu.PrintArea" hidden="1">#REF!</definedName>
    <definedName name="Z_E0C0E4FF_6A98_11D3_857C_00A0C9DF1035_.wvu.PrintArea" hidden="1">#REF!</definedName>
    <definedName name="Z_E0C0E500_6A98_11D3_857C_00A0C9DF1035_.wvu.PrintArea" hidden="1">#REF!</definedName>
    <definedName name="Z_E0C0E501_6A98_11D3_857C_00A0C9DF1035_.wvu.PrintArea" hidden="1">#REF!</definedName>
    <definedName name="Z_E0C0E503_6A98_11D3_857C_00A0C9DF1035_.wvu.PrintArea" hidden="1">#REF!</definedName>
    <definedName name="Z_E0C0E504_6A98_11D3_857C_00A0C9DF1035_.wvu.PrintArea" hidden="1">#REF!</definedName>
    <definedName name="Z_E0C0E505_6A98_11D3_857C_00A0C9DF1035_.wvu.PrintArea" hidden="1">#REF!</definedName>
    <definedName name="Z_E0C0E506_6A98_11D3_857C_00A0C9DF1035_.wvu.PrintArea" hidden="1">#REF!</definedName>
    <definedName name="Z_E0C0E508_6A98_11D3_857C_00A0C9DF1035_.wvu.PrintArea" hidden="1">#REF!</definedName>
    <definedName name="Z_E0C0E509_6A98_11D3_857C_00A0C9DF1035_.wvu.PrintArea" hidden="1">#REF!</definedName>
    <definedName name="Z_E0C0E50B_6A98_11D3_857C_00A0C9DF1035_.wvu.PrintArea" hidden="1">#REF!</definedName>
    <definedName name="Z_E0C0E50C_6A98_11D3_857C_00A0C9DF1035_.wvu.PrintArea" hidden="1">#REF!</definedName>
    <definedName name="Z_E0C0E50E_6A98_11D3_857C_00A0C9DF1035_.wvu.PrintArea" hidden="1">#REF!</definedName>
    <definedName name="Z_E0C0E50F_6A98_11D3_857C_00A0C9DF1035_.wvu.PrintArea" hidden="1">#REF!</definedName>
    <definedName name="Z_E0C0E510_6A98_11D3_857C_00A0C9DF1035_.wvu.PrintArea" hidden="1">#REF!</definedName>
    <definedName name="Z_E0C0E511_6A98_11D3_857C_00A0C9DF1035_.wvu.PrintArea" hidden="1">#REF!</definedName>
    <definedName name="Z_E0C0E513_6A98_11D3_857C_00A0C9DF1035_.wvu.PrintArea" hidden="1">#REF!</definedName>
    <definedName name="Z_E0C0E514_6A98_11D3_857C_00A0C9DF1035_.wvu.PrintArea" hidden="1">#REF!</definedName>
    <definedName name="Z_E0C0E515_6A98_11D3_857C_00A0C9DF1035_.wvu.PrintArea" hidden="1">#REF!</definedName>
    <definedName name="Z_E0C0E516_6A98_11D3_857C_00A0C9DF1035_.wvu.PrintArea" hidden="1">#REF!</definedName>
    <definedName name="Z_E0C0E518_6A98_11D3_857C_00A0C9DF1035_.wvu.PrintArea" hidden="1">#REF!</definedName>
    <definedName name="Z_E0C0E519_6A98_11D3_857C_00A0C9DF1035_.wvu.PrintArea" hidden="1">#REF!</definedName>
    <definedName name="Z_E3339D5D_3855_11D3_8575_00A0C9DF1035_.wvu.PrintArea" hidden="1">#REF!</definedName>
    <definedName name="Z_E3339D5E_3855_11D3_8575_00A0C9DF1035_.wvu.PrintArea" hidden="1">#REF!</definedName>
    <definedName name="Z_E3339D60_3855_11D3_8575_00A0C9DF1035_.wvu.PrintArea" hidden="1">#REF!</definedName>
    <definedName name="Z_E3339D61_3855_11D3_8575_00A0C9DF1035_.wvu.PrintArea" hidden="1">#REF!</definedName>
    <definedName name="Z_E3339D62_3855_11D3_8575_00A0C9DF1035_.wvu.PrintArea" hidden="1">#REF!</definedName>
    <definedName name="Z_E3339D63_3855_11D3_8575_00A0C9DF1035_.wvu.PrintArea" hidden="1">#REF!</definedName>
    <definedName name="Z_E3339D65_3855_11D3_8575_00A0C9DF1035_.wvu.PrintArea" hidden="1">#REF!</definedName>
    <definedName name="Z_E3339D66_3855_11D3_8575_00A0C9DF1035_.wvu.PrintArea" hidden="1">#REF!</definedName>
    <definedName name="Z_E3339D67_3855_11D3_8575_00A0C9DF1035_.wvu.PrintArea" hidden="1">#REF!</definedName>
    <definedName name="Z_E3339D68_3855_11D3_8575_00A0C9DF1035_.wvu.PrintArea" hidden="1">#REF!</definedName>
    <definedName name="Z_E3339D6A_3855_11D3_8575_00A0C9DF1035_.wvu.PrintArea" hidden="1">#REF!</definedName>
    <definedName name="Z_E3339D6B_3855_11D3_8575_00A0C9DF1035_.wvu.PrintArea" hidden="1">#REF!</definedName>
    <definedName name="Z_E3339D6D_3855_11D3_8575_00A0C9DF1035_.wvu.PrintArea" hidden="1">#REF!</definedName>
    <definedName name="Z_E3339D6E_3855_11D3_8575_00A0C9DF1035_.wvu.PrintArea" hidden="1">#REF!</definedName>
    <definedName name="Z_E3339D70_3855_11D3_8575_00A0C9DF1035_.wvu.PrintArea" hidden="1">#REF!</definedName>
    <definedName name="Z_E3339D71_3855_11D3_8575_00A0C9DF1035_.wvu.PrintArea" hidden="1">#REF!</definedName>
    <definedName name="Z_E3339D72_3855_11D3_8575_00A0C9DF1035_.wvu.PrintArea" hidden="1">#REF!</definedName>
    <definedName name="Z_E3339D73_3855_11D3_8575_00A0C9DF1035_.wvu.PrintArea" hidden="1">#REF!</definedName>
    <definedName name="Z_E3339D75_3855_11D3_8575_00A0C9DF1035_.wvu.PrintArea" hidden="1">#REF!</definedName>
    <definedName name="Z_E3339D76_3855_11D3_8575_00A0C9DF1035_.wvu.PrintArea" hidden="1">#REF!</definedName>
    <definedName name="Z_E3339D77_3855_11D3_8575_00A0C9DF1035_.wvu.PrintArea" hidden="1">#REF!</definedName>
    <definedName name="Z_E3339D78_3855_11D3_8575_00A0C9DF1035_.wvu.PrintArea" hidden="1">#REF!</definedName>
    <definedName name="Z_E3339D7A_3855_11D3_8575_00A0C9DF1035_.wvu.PrintArea" hidden="1">#REF!</definedName>
    <definedName name="Z_E3339D7B_3855_11D3_8575_00A0C9DF1035_.wvu.PrintArea" hidden="1">#REF!</definedName>
    <definedName name="Z_E3381B9F_39E1_11D3_97FE_00A0C9DF29C4_.wvu.PrintArea" hidden="1">#REF!</definedName>
    <definedName name="Z_E3381BA0_39E1_11D3_97FE_00A0C9DF29C4_.wvu.PrintArea" hidden="1">#REF!</definedName>
    <definedName name="Z_E3381BA2_39E1_11D3_97FE_00A0C9DF29C4_.wvu.PrintArea" hidden="1">#REF!</definedName>
    <definedName name="Z_E3381BA3_39E1_11D3_97FE_00A0C9DF29C4_.wvu.PrintArea" hidden="1">#REF!</definedName>
    <definedName name="Z_E3381BA4_39E1_11D3_97FE_00A0C9DF29C4_.wvu.PrintArea" hidden="1">#REF!</definedName>
    <definedName name="Z_E3381BA5_39E1_11D3_97FE_00A0C9DF29C4_.wvu.PrintArea" hidden="1">#REF!</definedName>
    <definedName name="Z_E3381BA7_39E1_11D3_97FE_00A0C9DF29C4_.wvu.PrintArea" hidden="1">#REF!</definedName>
    <definedName name="Z_E3381BA8_39E1_11D3_97FE_00A0C9DF29C4_.wvu.PrintArea" hidden="1">#REF!</definedName>
    <definedName name="Z_E3381BA9_39E1_11D3_97FE_00A0C9DF29C4_.wvu.PrintArea" hidden="1">#REF!</definedName>
    <definedName name="Z_E3381BAA_39E1_11D3_97FE_00A0C9DF29C4_.wvu.PrintArea" hidden="1">#REF!</definedName>
    <definedName name="Z_E3381BAC_39E1_11D3_97FE_00A0C9DF29C4_.wvu.PrintArea" hidden="1">#REF!</definedName>
    <definedName name="Z_E3381BAD_39E1_11D3_97FE_00A0C9DF29C4_.wvu.PrintArea" hidden="1">#REF!</definedName>
    <definedName name="Z_E3381BAF_39E1_11D3_97FE_00A0C9DF29C4_.wvu.PrintArea" hidden="1">#REF!</definedName>
    <definedName name="Z_E3381BB0_39E1_11D3_97FE_00A0C9DF29C4_.wvu.PrintArea" hidden="1">#REF!</definedName>
    <definedName name="Z_E3381BB2_39E1_11D3_97FE_00A0C9DF29C4_.wvu.PrintArea" hidden="1">#REF!</definedName>
    <definedName name="Z_E3381BB3_39E1_11D3_97FE_00A0C9DF29C4_.wvu.PrintArea" hidden="1">#REF!</definedName>
    <definedName name="Z_E3381BB4_39E1_11D3_97FE_00A0C9DF29C4_.wvu.PrintArea" hidden="1">#REF!</definedName>
    <definedName name="Z_E3381BB5_39E1_11D3_97FE_00A0C9DF29C4_.wvu.PrintArea" hidden="1">#REF!</definedName>
    <definedName name="Z_E3381BB7_39E1_11D3_97FE_00A0C9DF29C4_.wvu.PrintArea" hidden="1">#REF!</definedName>
    <definedName name="Z_E3381BB8_39E1_11D3_97FE_00A0C9DF29C4_.wvu.PrintArea" hidden="1">#REF!</definedName>
    <definedName name="Z_E3381BB9_39E1_11D3_97FE_00A0C9DF29C4_.wvu.PrintArea" hidden="1">#REF!</definedName>
    <definedName name="Z_E3381BBA_39E1_11D3_97FE_00A0C9DF29C4_.wvu.PrintArea" hidden="1">#REF!</definedName>
    <definedName name="Z_E3381BBC_39E1_11D3_97FE_00A0C9DF29C4_.wvu.PrintArea" hidden="1">#REF!</definedName>
    <definedName name="Z_E3381BBD_39E1_11D3_97FE_00A0C9DF29C4_.wvu.PrintArea" hidden="1">#REF!</definedName>
    <definedName name="Z_E359ABDC_4366_11D3_8575_00A0C9DF1035_.wvu.PrintArea" hidden="1">#REF!</definedName>
    <definedName name="Z_E359ABDD_4366_11D3_8575_00A0C9DF1035_.wvu.PrintArea" hidden="1">#REF!</definedName>
    <definedName name="Z_E359ABDF_4366_11D3_8575_00A0C9DF1035_.wvu.PrintArea" hidden="1">#REF!</definedName>
    <definedName name="Z_E359ABE0_4366_11D3_8575_00A0C9DF1035_.wvu.PrintArea" hidden="1">#REF!</definedName>
    <definedName name="Z_E359ABE1_4366_11D3_8575_00A0C9DF1035_.wvu.PrintArea" hidden="1">#REF!</definedName>
    <definedName name="Z_E359ABE2_4366_11D3_8575_00A0C9DF1035_.wvu.PrintArea" hidden="1">#REF!</definedName>
    <definedName name="Z_E359ABE4_4366_11D3_8575_00A0C9DF1035_.wvu.PrintArea" hidden="1">#REF!</definedName>
    <definedName name="Z_E359ABE5_4366_11D3_8575_00A0C9DF1035_.wvu.PrintArea" hidden="1">#REF!</definedName>
    <definedName name="Z_E359ABE6_4366_11D3_8575_00A0C9DF1035_.wvu.PrintArea" hidden="1">#REF!</definedName>
    <definedName name="Z_E359ABE7_4366_11D3_8575_00A0C9DF1035_.wvu.PrintArea" hidden="1">#REF!</definedName>
    <definedName name="Z_E359ABE9_4366_11D3_8575_00A0C9DF1035_.wvu.PrintArea" hidden="1">#REF!</definedName>
    <definedName name="Z_E359ABEA_4366_11D3_8575_00A0C9DF1035_.wvu.PrintArea" hidden="1">#REF!</definedName>
    <definedName name="Z_E359ABEC_4366_11D3_8575_00A0C9DF1035_.wvu.PrintArea" hidden="1">#REF!</definedName>
    <definedName name="Z_E359ABED_4366_11D3_8575_00A0C9DF1035_.wvu.PrintArea" hidden="1">#REF!</definedName>
    <definedName name="Z_E359ABEF_4366_11D3_8575_00A0C9DF1035_.wvu.PrintArea" hidden="1">#REF!</definedName>
    <definedName name="Z_E359ABF0_4366_11D3_8575_00A0C9DF1035_.wvu.PrintArea" hidden="1">#REF!</definedName>
    <definedName name="Z_E359ABF1_4366_11D3_8575_00A0C9DF1035_.wvu.PrintArea" hidden="1">#REF!</definedName>
    <definedName name="Z_E359ABF2_4366_11D3_8575_00A0C9DF1035_.wvu.PrintArea" hidden="1">#REF!</definedName>
    <definedName name="Z_E359ABF4_4366_11D3_8575_00A0C9DF1035_.wvu.PrintArea" hidden="1">#REF!</definedName>
    <definedName name="Z_E359ABF5_4366_11D3_8575_00A0C9DF1035_.wvu.PrintArea" hidden="1">#REF!</definedName>
    <definedName name="Z_E359ABF6_4366_11D3_8575_00A0C9DF1035_.wvu.PrintArea" hidden="1">#REF!</definedName>
    <definedName name="Z_E359ABF7_4366_11D3_8575_00A0C9DF1035_.wvu.PrintArea" hidden="1">#REF!</definedName>
    <definedName name="Z_E359ABF9_4366_11D3_8575_00A0C9DF1035_.wvu.PrintArea" hidden="1">#REF!</definedName>
    <definedName name="Z_E359ABFA_4366_11D3_8575_00A0C9DF1035_.wvu.PrintArea" hidden="1">#REF!</definedName>
    <definedName name="Z_E84C5E09_352A_11D3_97FE_00A0C9DF29C4_.wvu.PrintArea" hidden="1">#REF!</definedName>
    <definedName name="Z_E84C5E0A_352A_11D3_97FE_00A0C9DF29C4_.wvu.PrintArea" hidden="1">#REF!</definedName>
    <definedName name="Z_E84C5E0C_352A_11D3_97FE_00A0C9DF29C4_.wvu.PrintArea" hidden="1">#REF!</definedName>
    <definedName name="Z_E84C5E0D_352A_11D3_97FE_00A0C9DF29C4_.wvu.PrintArea" hidden="1">#REF!</definedName>
    <definedName name="Z_E84C5E0E_352A_11D3_97FE_00A0C9DF29C4_.wvu.PrintArea" hidden="1">#REF!</definedName>
    <definedName name="Z_E84C5E0F_352A_11D3_97FE_00A0C9DF29C4_.wvu.PrintArea" hidden="1">#REF!</definedName>
    <definedName name="Z_E84C5E11_352A_11D3_97FE_00A0C9DF29C4_.wvu.PrintArea" hidden="1">#REF!</definedName>
    <definedName name="Z_E84C5E12_352A_11D3_97FE_00A0C9DF29C4_.wvu.PrintArea" hidden="1">#REF!</definedName>
    <definedName name="Z_E84C5E13_352A_11D3_97FE_00A0C9DF29C4_.wvu.PrintArea" hidden="1">#REF!</definedName>
    <definedName name="Z_E84C5E14_352A_11D3_97FE_00A0C9DF29C4_.wvu.PrintArea" hidden="1">#REF!</definedName>
    <definedName name="Z_E84C5E16_352A_11D3_97FE_00A0C9DF29C4_.wvu.PrintArea" hidden="1">#REF!</definedName>
    <definedName name="Z_E84C5E17_352A_11D3_97FE_00A0C9DF29C4_.wvu.PrintArea" hidden="1">#REF!</definedName>
    <definedName name="Z_E84C5E19_352A_11D3_97FE_00A0C9DF29C4_.wvu.PrintArea" hidden="1">#REF!</definedName>
    <definedName name="Z_E84C5E1A_352A_11D3_97FE_00A0C9DF29C4_.wvu.PrintArea" hidden="1">#REF!</definedName>
    <definedName name="Z_E84C5E1C_352A_11D3_97FE_00A0C9DF29C4_.wvu.PrintArea" hidden="1">#REF!</definedName>
    <definedName name="Z_E84C5E1D_352A_11D3_97FE_00A0C9DF29C4_.wvu.PrintArea" hidden="1">#REF!</definedName>
    <definedName name="Z_E84C5E1E_352A_11D3_97FE_00A0C9DF29C4_.wvu.PrintArea" hidden="1">#REF!</definedName>
    <definedName name="Z_E84C5E1F_352A_11D3_97FE_00A0C9DF29C4_.wvu.PrintArea" hidden="1">#REF!</definedName>
    <definedName name="Z_E84C5E21_352A_11D3_97FE_00A0C9DF29C4_.wvu.PrintArea" hidden="1">#REF!</definedName>
    <definedName name="Z_E84C5E22_352A_11D3_97FE_00A0C9DF29C4_.wvu.PrintArea" hidden="1">#REF!</definedName>
    <definedName name="Z_E84C5E23_352A_11D3_97FE_00A0C9DF29C4_.wvu.PrintArea" hidden="1">#REF!</definedName>
    <definedName name="Z_E84C5E24_352A_11D3_97FE_00A0C9DF29C4_.wvu.PrintArea" hidden="1">#REF!</definedName>
    <definedName name="Z_E84C5E26_352A_11D3_97FE_00A0C9DF29C4_.wvu.PrintArea" hidden="1">#REF!</definedName>
    <definedName name="Z_E84C5E27_352A_11D3_97FE_00A0C9DF29C4_.wvu.PrintArea" hidden="1">#REF!</definedName>
    <definedName name="Z_EF3BA654_A7EF_11D3_980D_00A0C9DF29C4_.wvu.PrintArea" hidden="1">#REF!</definedName>
    <definedName name="Z_EF3BA655_A7EF_11D3_980D_00A0C9DF29C4_.wvu.PrintArea" hidden="1">#REF!</definedName>
    <definedName name="Z_EF3BA657_A7EF_11D3_980D_00A0C9DF29C4_.wvu.PrintArea" hidden="1">#REF!</definedName>
    <definedName name="Z_EF3BA658_A7EF_11D3_980D_00A0C9DF29C4_.wvu.PrintArea" hidden="1">#REF!</definedName>
    <definedName name="Z_EF3BA659_A7EF_11D3_980D_00A0C9DF29C4_.wvu.PrintArea" hidden="1">#REF!</definedName>
    <definedName name="Z_EF3BA65A_A7EF_11D3_980D_00A0C9DF29C4_.wvu.PrintArea" hidden="1">#REF!</definedName>
    <definedName name="Z_EF3BA65C_A7EF_11D3_980D_00A0C9DF29C4_.wvu.PrintArea" hidden="1">#REF!</definedName>
    <definedName name="Z_EF3BA65D_A7EF_11D3_980D_00A0C9DF29C4_.wvu.PrintArea" hidden="1">#REF!</definedName>
    <definedName name="Z_EF3BA65E_A7EF_11D3_980D_00A0C9DF29C4_.wvu.PrintArea" hidden="1">#REF!</definedName>
    <definedName name="Z_EF3BA65F_A7EF_11D3_980D_00A0C9DF29C4_.wvu.PrintArea" hidden="1">#REF!</definedName>
    <definedName name="Z_EF3BA661_A7EF_11D3_980D_00A0C9DF29C4_.wvu.PrintArea" hidden="1">#REF!</definedName>
    <definedName name="Z_EF3BA662_A7EF_11D3_980D_00A0C9DF29C4_.wvu.PrintArea" hidden="1">#REF!</definedName>
    <definedName name="Z_EF3BA664_A7EF_11D3_980D_00A0C9DF29C4_.wvu.PrintArea" hidden="1">#REF!</definedName>
    <definedName name="Z_EF3BA665_A7EF_11D3_980D_00A0C9DF29C4_.wvu.PrintArea" hidden="1">#REF!</definedName>
    <definedName name="Z_EF3BA667_A7EF_11D3_980D_00A0C9DF29C4_.wvu.PrintArea" hidden="1">#REF!</definedName>
    <definedName name="Z_EF3BA668_A7EF_11D3_980D_00A0C9DF29C4_.wvu.PrintArea" hidden="1">#REF!</definedName>
    <definedName name="Z_EF3BA669_A7EF_11D3_980D_00A0C9DF29C4_.wvu.PrintArea" hidden="1">#REF!</definedName>
    <definedName name="Z_EF3BA66A_A7EF_11D3_980D_00A0C9DF29C4_.wvu.PrintArea" hidden="1">#REF!</definedName>
    <definedName name="Z_EF3BA66C_A7EF_11D3_980D_00A0C9DF29C4_.wvu.PrintArea" hidden="1">#REF!</definedName>
    <definedName name="Z_EF3BA66D_A7EF_11D3_980D_00A0C9DF29C4_.wvu.PrintArea" hidden="1">#REF!</definedName>
    <definedName name="Z_EF3BA66E_A7EF_11D3_980D_00A0C9DF29C4_.wvu.PrintArea" hidden="1">#REF!</definedName>
    <definedName name="Z_EF3BA66F_A7EF_11D3_980D_00A0C9DF29C4_.wvu.PrintArea" hidden="1">#REF!</definedName>
    <definedName name="Z_EF3BA671_A7EF_11D3_980D_00A0C9DF29C4_.wvu.PrintArea" hidden="1">#REF!</definedName>
    <definedName name="Z_EF3BA672_A7EF_11D3_980D_00A0C9DF29C4_.wvu.PrintArea" hidden="1">#REF!</definedName>
    <definedName name="Z_F56C154B_3AB1_11D3_ABE7_00A0C9DF1063_.wvu.PrintArea" hidden="1">#REF!</definedName>
    <definedName name="Z_F56C154C_3AB1_11D3_ABE7_00A0C9DF1063_.wvu.PrintArea" hidden="1">#REF!</definedName>
    <definedName name="Z_F56C154E_3AB1_11D3_ABE7_00A0C9DF1063_.wvu.PrintArea" hidden="1">#REF!</definedName>
    <definedName name="Z_F56C154F_3AB1_11D3_ABE7_00A0C9DF1063_.wvu.PrintArea" hidden="1">#REF!</definedName>
    <definedName name="Z_F56C1550_3AB1_11D3_ABE7_00A0C9DF1063_.wvu.PrintArea" hidden="1">#REF!</definedName>
    <definedName name="Z_F56C1551_3AB1_11D3_ABE7_00A0C9DF1063_.wvu.PrintArea" hidden="1">#REF!</definedName>
    <definedName name="Z_F56C1553_3AB1_11D3_ABE7_00A0C9DF1063_.wvu.PrintArea" hidden="1">#REF!</definedName>
    <definedName name="Z_F56C1554_3AB1_11D3_ABE7_00A0C9DF1063_.wvu.PrintArea" hidden="1">#REF!</definedName>
    <definedName name="Z_F56C1555_3AB1_11D3_ABE7_00A0C9DF1063_.wvu.PrintArea" hidden="1">#REF!</definedName>
    <definedName name="Z_F56C1556_3AB1_11D3_ABE7_00A0C9DF1063_.wvu.PrintArea" hidden="1">#REF!</definedName>
    <definedName name="Z_F56C1558_3AB1_11D3_ABE7_00A0C9DF1063_.wvu.PrintArea" hidden="1">#REF!</definedName>
    <definedName name="Z_F56C1559_3AB1_11D3_ABE7_00A0C9DF1063_.wvu.PrintArea" hidden="1">#REF!</definedName>
    <definedName name="Z_F56C155B_3AB1_11D3_ABE7_00A0C9DF1063_.wvu.PrintArea" hidden="1">#REF!</definedName>
    <definedName name="Z_F56C155C_3AB1_11D3_ABE7_00A0C9DF1063_.wvu.PrintArea" hidden="1">#REF!</definedName>
    <definedName name="Z_F56C155E_3AB1_11D3_ABE7_00A0C9DF1063_.wvu.PrintArea" hidden="1">#REF!</definedName>
    <definedName name="Z_F56C155F_3AB1_11D3_ABE7_00A0C9DF1063_.wvu.PrintArea" hidden="1">#REF!</definedName>
    <definedName name="Z_F56C1560_3AB1_11D3_ABE7_00A0C9DF1063_.wvu.PrintArea" hidden="1">#REF!</definedName>
    <definedName name="Z_F56C1561_3AB1_11D3_ABE7_00A0C9DF1063_.wvu.PrintArea" hidden="1">#REF!</definedName>
    <definedName name="Z_F56C1563_3AB1_11D3_ABE7_00A0C9DF1063_.wvu.PrintArea" hidden="1">#REF!</definedName>
    <definedName name="Z_F56C1564_3AB1_11D3_ABE7_00A0C9DF1063_.wvu.PrintArea" hidden="1">#REF!</definedName>
    <definedName name="Z_F56C1565_3AB1_11D3_ABE7_00A0C9DF1063_.wvu.PrintArea" hidden="1">#REF!</definedName>
    <definedName name="Z_F56C1566_3AB1_11D3_ABE7_00A0C9DF1063_.wvu.PrintArea" hidden="1">#REF!</definedName>
    <definedName name="Z_F56C1568_3AB1_11D3_ABE7_00A0C9DF1063_.wvu.PrintArea" hidden="1">#REF!</definedName>
    <definedName name="Z_F56C1569_3AB1_11D3_ABE7_00A0C9DF1063_.wvu.PrintArea" hidden="1">#REF!</definedName>
    <definedName name="Z_F854DE9C_9E82_11D3_9DB2_00A0C9DF29FD_.wvu.PrintArea" hidden="1">#REF!</definedName>
    <definedName name="Z_F854DE9D_9E82_11D3_9DB2_00A0C9DF29FD_.wvu.PrintArea" hidden="1">#REF!</definedName>
    <definedName name="Z_F854DE9F_9E82_11D3_9DB2_00A0C9DF29FD_.wvu.PrintArea" hidden="1">#REF!</definedName>
    <definedName name="Z_F854DEA0_9E82_11D3_9DB2_00A0C9DF29FD_.wvu.PrintArea" hidden="1">#REF!</definedName>
    <definedName name="Z_F854DEA1_9E82_11D3_9DB2_00A0C9DF29FD_.wvu.PrintArea" hidden="1">#REF!</definedName>
    <definedName name="Z_F854DEA2_9E82_11D3_9DB2_00A0C9DF29FD_.wvu.PrintArea" hidden="1">#REF!</definedName>
    <definedName name="Z_F854DEA4_9E82_11D3_9DB2_00A0C9DF29FD_.wvu.PrintArea" hidden="1">#REF!</definedName>
    <definedName name="Z_F854DEA5_9E82_11D3_9DB2_00A0C9DF29FD_.wvu.PrintArea" hidden="1">#REF!</definedName>
    <definedName name="Z_F854DEA6_9E82_11D3_9DB2_00A0C9DF29FD_.wvu.PrintArea" hidden="1">#REF!</definedName>
    <definedName name="Z_F854DEA7_9E82_11D3_9DB2_00A0C9DF29FD_.wvu.PrintArea" hidden="1">#REF!</definedName>
    <definedName name="Z_F854DEA9_9E82_11D3_9DB2_00A0C9DF29FD_.wvu.PrintArea" hidden="1">#REF!</definedName>
    <definedName name="Z_F854DEAA_9E82_11D3_9DB2_00A0C9DF29FD_.wvu.PrintArea" hidden="1">#REF!</definedName>
    <definedName name="Z_F854DEAC_9E82_11D3_9DB2_00A0C9DF29FD_.wvu.PrintArea" hidden="1">#REF!</definedName>
    <definedName name="Z_F854DEAD_9E82_11D3_9DB2_00A0C9DF29FD_.wvu.PrintArea" hidden="1">#REF!</definedName>
    <definedName name="Z_F854DEAF_9E82_11D3_9DB2_00A0C9DF29FD_.wvu.PrintArea" hidden="1">#REF!</definedName>
    <definedName name="Z_F854DEB0_9E82_11D3_9DB2_00A0C9DF29FD_.wvu.PrintArea" hidden="1">#REF!</definedName>
    <definedName name="Z_F854DEB1_9E82_11D3_9DB2_00A0C9DF29FD_.wvu.PrintArea" hidden="1">#REF!</definedName>
    <definedName name="Z_F854DEB2_9E82_11D3_9DB2_00A0C9DF29FD_.wvu.PrintArea" hidden="1">#REF!</definedName>
    <definedName name="Z_F854DEB4_9E82_11D3_9DB2_00A0C9DF29FD_.wvu.PrintArea" hidden="1">#REF!</definedName>
    <definedName name="Z_F854DEB5_9E82_11D3_9DB2_00A0C9DF29FD_.wvu.PrintArea" hidden="1">#REF!</definedName>
    <definedName name="Z_F854DEB6_9E82_11D3_9DB2_00A0C9DF29FD_.wvu.PrintArea" hidden="1">#REF!</definedName>
    <definedName name="Z_F854DEB7_9E82_11D3_9DB2_00A0C9DF29FD_.wvu.PrintArea" hidden="1">#REF!</definedName>
    <definedName name="Z_F854DEB9_9E82_11D3_9DB2_00A0C9DF29FD_.wvu.PrintArea" hidden="1">#REF!</definedName>
    <definedName name="Z_F854DEBA_9E82_11D3_9DB2_00A0C9DF29FD_.wvu.PrintArea" hidden="1">#REF!</definedName>
    <definedName name="Z_FACAB6C6_C9E7_11D3_9DB9_00A0C9DF29FD_.wvu.PrintArea" hidden="1">#REF!</definedName>
    <definedName name="Z_FACAB6C7_C9E7_11D3_9DB9_00A0C9DF29FD_.wvu.PrintArea" hidden="1">#REF!</definedName>
    <definedName name="Z_FACAB6C9_C9E7_11D3_9DB9_00A0C9DF29FD_.wvu.PrintArea" hidden="1">#REF!</definedName>
    <definedName name="Z_FACAB6CA_C9E7_11D3_9DB9_00A0C9DF29FD_.wvu.PrintArea" hidden="1">#REF!</definedName>
    <definedName name="Z_FACAB6CB_C9E7_11D3_9DB9_00A0C9DF29FD_.wvu.PrintArea" hidden="1">#REF!</definedName>
    <definedName name="Z_FACAB6CC_C9E7_11D3_9DB9_00A0C9DF29FD_.wvu.PrintArea" hidden="1">#REF!</definedName>
    <definedName name="Z_FACAB6CE_C9E7_11D3_9DB9_00A0C9DF29FD_.wvu.PrintArea" hidden="1">#REF!</definedName>
    <definedName name="Z_FACAB6CF_C9E7_11D3_9DB9_00A0C9DF29FD_.wvu.PrintArea" hidden="1">#REF!</definedName>
    <definedName name="Z_FACAB6D0_C9E7_11D3_9DB9_00A0C9DF29FD_.wvu.PrintArea" hidden="1">#REF!</definedName>
    <definedName name="Z_FACAB6D1_C9E7_11D3_9DB9_00A0C9DF29FD_.wvu.PrintArea" hidden="1">#REF!</definedName>
    <definedName name="Z_FACAB6D3_C9E7_11D3_9DB9_00A0C9DF29FD_.wvu.PrintArea" hidden="1">#REF!</definedName>
    <definedName name="Z_FACAB6D4_C9E7_11D3_9DB9_00A0C9DF29FD_.wvu.PrintArea" hidden="1">#REF!</definedName>
    <definedName name="Z_FACAB6D6_C9E7_11D3_9DB9_00A0C9DF29FD_.wvu.PrintArea" hidden="1">#REF!</definedName>
    <definedName name="Z_FACAB6D7_C9E7_11D3_9DB9_00A0C9DF29FD_.wvu.PrintArea" hidden="1">#REF!</definedName>
    <definedName name="Z_FACAB6D9_C9E7_11D3_9DB9_00A0C9DF29FD_.wvu.PrintArea" hidden="1">#REF!</definedName>
    <definedName name="Z_FACAB6DA_C9E7_11D3_9DB9_00A0C9DF29FD_.wvu.PrintArea" hidden="1">#REF!</definedName>
    <definedName name="Z_FACAB6DB_C9E7_11D3_9DB9_00A0C9DF29FD_.wvu.PrintArea" hidden="1">#REF!</definedName>
    <definedName name="Z_FACAB6DC_C9E7_11D3_9DB9_00A0C9DF29FD_.wvu.PrintArea" hidden="1">#REF!</definedName>
    <definedName name="Z_FACAB6DE_C9E7_11D3_9DB9_00A0C9DF29FD_.wvu.PrintArea" hidden="1">#REF!</definedName>
    <definedName name="Z_FACAB6DF_C9E7_11D3_9DB9_00A0C9DF29FD_.wvu.PrintArea" hidden="1">#REF!</definedName>
    <definedName name="Z_FACAB6E0_C9E7_11D3_9DB9_00A0C9DF29FD_.wvu.PrintArea" hidden="1">#REF!</definedName>
    <definedName name="Z_FACAB6E1_C9E7_11D3_9DB9_00A0C9DF29FD_.wvu.PrintArea" hidden="1">#REF!</definedName>
    <definedName name="Z_FACAB6E3_C9E7_11D3_9DB9_00A0C9DF29FD_.wvu.PrintArea" hidden="1">#REF!</definedName>
    <definedName name="Z_FACAB6E4_C9E7_11D3_9DB9_00A0C9DF29FD_.wvu.PrintArea" hidden="1">#REF!</definedName>
    <definedName name="zzzzzzzzzzzzzzzzz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8" l="1"/>
  <c r="F57" i="9"/>
  <c r="F59" i="8" l="1"/>
  <c r="F13" i="6" s="1"/>
  <c r="F60" i="1"/>
  <c r="F58" i="1" l="1"/>
  <c r="G24" i="6"/>
  <c r="G23" i="6"/>
  <c r="G22" i="6"/>
  <c r="D24" i="6"/>
  <c r="D23" i="6"/>
  <c r="D22" i="6"/>
  <c r="C24" i="6"/>
  <c r="C23" i="6"/>
  <c r="C22" i="6"/>
  <c r="B24" i="6"/>
  <c r="B23" i="6"/>
  <c r="B22" i="6"/>
  <c r="F59" i="9"/>
  <c r="F22" i="6" s="1"/>
  <c r="F68" i="9" s="1"/>
  <c r="R41" i="9"/>
  <c r="R40" i="9"/>
  <c r="R39" i="9"/>
  <c r="L41" i="9"/>
  <c r="L40" i="9"/>
  <c r="L39" i="9"/>
  <c r="H41" i="9"/>
  <c r="H40" i="9"/>
  <c r="H39" i="9"/>
  <c r="D41" i="9"/>
  <c r="D40" i="9"/>
  <c r="D39" i="9"/>
  <c r="Q33" i="16"/>
  <c r="U33" i="16" s="1"/>
  <c r="Q32" i="16"/>
  <c r="U32" i="16" s="1"/>
  <c r="Q31" i="16"/>
  <c r="U31" i="16" s="1"/>
  <c r="Q30" i="16"/>
  <c r="U30" i="16" s="1"/>
  <c r="Q29" i="16"/>
  <c r="U29" i="16" s="1"/>
  <c r="Q28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Q19" i="16"/>
  <c r="U19" i="16" s="1"/>
  <c r="Q18" i="16"/>
  <c r="U18" i="16" s="1"/>
  <c r="Q17" i="16"/>
  <c r="U17" i="16" s="1"/>
  <c r="Q16" i="16"/>
  <c r="U16" i="16" s="1"/>
  <c r="Q15" i="16"/>
  <c r="U15" i="16" s="1"/>
  <c r="A15" i="16"/>
  <c r="A16" i="16" s="1"/>
  <c r="A17" i="16" s="1"/>
  <c r="A18" i="16" s="1"/>
  <c r="A19" i="16" s="1"/>
  <c r="A21" i="16" s="1"/>
  <c r="A28" i="16" s="1"/>
  <c r="A29" i="16" s="1"/>
  <c r="A30" i="16" s="1"/>
  <c r="A31" i="16" s="1"/>
  <c r="A32" i="16" s="1"/>
  <c r="A33" i="16" s="1"/>
  <c r="A35" i="16" s="1"/>
  <c r="A37" i="16" s="1"/>
  <c r="Q14" i="16"/>
  <c r="E54" i="15"/>
  <c r="D54" i="15"/>
  <c r="F52" i="15"/>
  <c r="H52" i="15" s="1"/>
  <c r="J52" i="15" s="1"/>
  <c r="F50" i="15"/>
  <c r="H50" i="15" s="1"/>
  <c r="J50" i="15" s="1"/>
  <c r="F48" i="15"/>
  <c r="H48" i="15" s="1"/>
  <c r="J48" i="15" s="1"/>
  <c r="F46" i="15"/>
  <c r="H46" i="15" s="1"/>
  <c r="J46" i="15" s="1"/>
  <c r="A46" i="15"/>
  <c r="A48" i="15" s="1"/>
  <c r="A50" i="15" s="1"/>
  <c r="A52" i="15" s="1"/>
  <c r="A54" i="15" s="1"/>
  <c r="F44" i="15"/>
  <c r="H44" i="15" s="1"/>
  <c r="J44" i="15" s="1"/>
  <c r="A44" i="15"/>
  <c r="I54" i="15"/>
  <c r="C54" i="15"/>
  <c r="A36" i="15"/>
  <c r="A31" i="15"/>
  <c r="E26" i="15"/>
  <c r="F24" i="15"/>
  <c r="H24" i="15" s="1"/>
  <c r="J24" i="15" s="1"/>
  <c r="F22" i="15"/>
  <c r="H22" i="15" s="1"/>
  <c r="J22" i="15" s="1"/>
  <c r="A22" i="15"/>
  <c r="A24" i="15" s="1"/>
  <c r="A26" i="15" s="1"/>
  <c r="F20" i="15"/>
  <c r="H20" i="15" s="1"/>
  <c r="J20" i="15" s="1"/>
  <c r="A20" i="15"/>
  <c r="F18" i="15"/>
  <c r="H18" i="15" s="1"/>
  <c r="J18" i="15" s="1"/>
  <c r="A18" i="15"/>
  <c r="F16" i="15"/>
  <c r="H16" i="15" s="1"/>
  <c r="J16" i="15" s="1"/>
  <c r="A16" i="15"/>
  <c r="I26" i="15"/>
  <c r="J36" i="15"/>
  <c r="A35" i="15"/>
  <c r="A30" i="15"/>
  <c r="A29" i="15"/>
  <c r="K32" i="14"/>
  <c r="A31" i="14"/>
  <c r="A25" i="14"/>
  <c r="F23" i="6" l="1"/>
  <c r="F69" i="9" s="1"/>
  <c r="F24" i="6"/>
  <c r="H22" i="6"/>
  <c r="Q35" i="16"/>
  <c r="U28" i="16"/>
  <c r="U35" i="16" s="1"/>
  <c r="Q21" i="16"/>
  <c r="Q37" i="16" s="1"/>
  <c r="U14" i="16"/>
  <c r="U21" i="16" s="1"/>
  <c r="U37" i="16" s="1"/>
  <c r="C26" i="15"/>
  <c r="D26" i="15"/>
  <c r="F14" i="15"/>
  <c r="F42" i="15"/>
  <c r="H23" i="6" l="1"/>
  <c r="H24" i="6"/>
  <c r="F70" i="9"/>
  <c r="H42" i="15"/>
  <c r="F54" i="15"/>
  <c r="H14" i="15"/>
  <c r="F26" i="15"/>
  <c r="J14" i="15" l="1"/>
  <c r="J26" i="15" s="1"/>
  <c r="H26" i="15"/>
  <c r="H54" i="15"/>
  <c r="J42" i="15"/>
  <c r="J54" i="15" s="1"/>
  <c r="L18" i="9" l="1"/>
  <c r="D18" i="9"/>
  <c r="F14" i="9" s="1"/>
  <c r="N16" i="9"/>
  <c r="J16" i="9"/>
  <c r="J15" i="9"/>
  <c r="N15" i="9" s="1"/>
  <c r="J14" i="9"/>
  <c r="J18" i="9" s="1"/>
  <c r="J85" i="8"/>
  <c r="J84" i="8"/>
  <c r="J83" i="8"/>
  <c r="H83" i="8"/>
  <c r="F68" i="8"/>
  <c r="H13" i="6"/>
  <c r="G15" i="6"/>
  <c r="G14" i="6"/>
  <c r="G13" i="6"/>
  <c r="F15" i="6"/>
  <c r="H85" i="8" s="1"/>
  <c r="F14" i="6"/>
  <c r="F69" i="8" s="1"/>
  <c r="D14" i="6"/>
  <c r="D15" i="6"/>
  <c r="D13" i="6"/>
  <c r="C15" i="6"/>
  <c r="C14" i="6"/>
  <c r="C13" i="6"/>
  <c r="B15" i="6"/>
  <c r="B14" i="6"/>
  <c r="B13" i="6"/>
  <c r="R41" i="8"/>
  <c r="R40" i="8"/>
  <c r="R39" i="8"/>
  <c r="L41" i="8"/>
  <c r="L40" i="8"/>
  <c r="L39" i="8"/>
  <c r="H41" i="8"/>
  <c r="H40" i="8"/>
  <c r="H39" i="8"/>
  <c r="D41" i="8"/>
  <c r="D40" i="8"/>
  <c r="D39" i="8"/>
  <c r="U65" i="13"/>
  <c r="Q65" i="13"/>
  <c r="Q63" i="13"/>
  <c r="U63" i="13" s="1"/>
  <c r="Q62" i="13"/>
  <c r="U62" i="13" s="1"/>
  <c r="U55" i="13"/>
  <c r="Q55" i="13"/>
  <c r="Q53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A47" i="13"/>
  <c r="U33" i="13"/>
  <c r="Q33" i="13"/>
  <c r="Q32" i="13"/>
  <c r="U32" i="13" s="1"/>
  <c r="Q31" i="13"/>
  <c r="U31" i="13" s="1"/>
  <c r="Q30" i="13"/>
  <c r="U30" i="13" s="1"/>
  <c r="Q29" i="13"/>
  <c r="U29" i="13" s="1"/>
  <c r="Q28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Q19" i="13"/>
  <c r="U19" i="13" s="1"/>
  <c r="Q18" i="13"/>
  <c r="U18" i="13" s="1"/>
  <c r="Q17" i="13"/>
  <c r="U17" i="13" s="1"/>
  <c r="Q16" i="13"/>
  <c r="U16" i="13" s="1"/>
  <c r="Q15" i="13"/>
  <c r="U15" i="13" s="1"/>
  <c r="A15" i="13"/>
  <c r="A16" i="13" s="1"/>
  <c r="A17" i="13" s="1"/>
  <c r="A18" i="13" s="1"/>
  <c r="A19" i="13" s="1"/>
  <c r="A21" i="13" s="1"/>
  <c r="A28" i="13" s="1"/>
  <c r="A29" i="13" s="1"/>
  <c r="A30" i="13" s="1"/>
  <c r="A31" i="13" s="1"/>
  <c r="A32" i="13" s="1"/>
  <c r="A33" i="13" s="1"/>
  <c r="A35" i="13" s="1"/>
  <c r="A37" i="13" s="1"/>
  <c r="Q14" i="13"/>
  <c r="U49" i="13"/>
  <c r="A48" i="13"/>
  <c r="A45" i="13"/>
  <c r="A43" i="13"/>
  <c r="A42" i="13"/>
  <c r="E59" i="12"/>
  <c r="N58" i="12"/>
  <c r="F55" i="12"/>
  <c r="H55" i="12" s="1"/>
  <c r="J55" i="12" s="1"/>
  <c r="F53" i="12"/>
  <c r="H53" i="12" s="1"/>
  <c r="J53" i="12" s="1"/>
  <c r="F51" i="12"/>
  <c r="H51" i="12" s="1"/>
  <c r="J51" i="12" s="1"/>
  <c r="F49" i="12"/>
  <c r="H49" i="12" s="1"/>
  <c r="J49" i="12" s="1"/>
  <c r="I59" i="12"/>
  <c r="F47" i="12"/>
  <c r="H47" i="12" s="1"/>
  <c r="J47" i="12" s="1"/>
  <c r="F45" i="12"/>
  <c r="A39" i="12"/>
  <c r="A38" i="12"/>
  <c r="A34" i="12"/>
  <c r="E28" i="12"/>
  <c r="F26" i="12"/>
  <c r="H26" i="12" s="1"/>
  <c r="J26" i="12" s="1"/>
  <c r="F24" i="12"/>
  <c r="H24" i="12" s="1"/>
  <c r="J24" i="12" s="1"/>
  <c r="F22" i="12"/>
  <c r="H22" i="12" s="1"/>
  <c r="J22" i="12" s="1"/>
  <c r="F20" i="12"/>
  <c r="H20" i="12" s="1"/>
  <c r="J20" i="12" s="1"/>
  <c r="F18" i="12"/>
  <c r="H18" i="12" s="1"/>
  <c r="J18" i="12" s="1"/>
  <c r="I28" i="12"/>
  <c r="F16" i="12"/>
  <c r="H16" i="12" s="1"/>
  <c r="J16" i="12" s="1"/>
  <c r="J39" i="12"/>
  <c r="A33" i="12"/>
  <c r="A32" i="12"/>
  <c r="K32" i="11"/>
  <c r="A31" i="11"/>
  <c r="D22" i="10"/>
  <c r="E22" i="10" s="1"/>
  <c r="D20" i="10"/>
  <c r="E18" i="10"/>
  <c r="E16" i="10"/>
  <c r="E14" i="10"/>
  <c r="E20" i="10" s="1"/>
  <c r="N14" i="9" l="1"/>
  <c r="N18" i="9" s="1"/>
  <c r="L83" i="8"/>
  <c r="N83" i="8" s="1"/>
  <c r="L85" i="8"/>
  <c r="N85" i="8" s="1"/>
  <c r="H84" i="8"/>
  <c r="L84" i="8" s="1"/>
  <c r="N84" i="8" s="1"/>
  <c r="H15" i="6"/>
  <c r="H14" i="6"/>
  <c r="F70" i="8"/>
  <c r="P15" i="9"/>
  <c r="T15" i="9" s="1"/>
  <c r="P16" i="9"/>
  <c r="T16" i="9" s="1"/>
  <c r="P14" i="9"/>
  <c r="F16" i="9"/>
  <c r="F15" i="9"/>
  <c r="F18" i="9" s="1"/>
  <c r="Q21" i="13"/>
  <c r="Q37" i="13" s="1"/>
  <c r="U14" i="13"/>
  <c r="U21" i="13" s="1"/>
  <c r="U37" i="13" s="1"/>
  <c r="U53" i="13"/>
  <c r="U57" i="13" s="1"/>
  <c r="U59" i="13" s="1"/>
  <c r="Q57" i="13"/>
  <c r="Q59" i="13" s="1"/>
  <c r="Q35" i="13"/>
  <c r="U28" i="13"/>
  <c r="U35" i="13" s="1"/>
  <c r="C28" i="12"/>
  <c r="D59" i="12"/>
  <c r="D28" i="12"/>
  <c r="H45" i="12"/>
  <c r="F14" i="12"/>
  <c r="F57" i="12"/>
  <c r="H57" i="12" s="1"/>
  <c r="J57" i="12" s="1"/>
  <c r="E24" i="10"/>
  <c r="E26" i="10" s="1"/>
  <c r="E28" i="10"/>
  <c r="E30" i="10"/>
  <c r="P18" i="9" l="1"/>
  <c r="T14" i="9"/>
  <c r="C59" i="12"/>
  <c r="F28" i="12"/>
  <c r="H14" i="12"/>
  <c r="J45" i="12"/>
  <c r="J59" i="12" s="1"/>
  <c r="H59" i="12"/>
  <c r="F59" i="12"/>
  <c r="T18" i="9" l="1"/>
  <c r="H28" i="12"/>
  <c r="J14" i="12"/>
  <c r="J28" i="12" s="1"/>
  <c r="V18" i="9" l="1"/>
  <c r="L18" i="8"/>
  <c r="D18" i="8"/>
  <c r="F14" i="8" s="1"/>
  <c r="J16" i="8"/>
  <c r="N16" i="8" s="1"/>
  <c r="F16" i="8"/>
  <c r="J15" i="8"/>
  <c r="N15" i="8" s="1"/>
  <c r="J14" i="8"/>
  <c r="N14" i="8" s="1"/>
  <c r="N18" i="8" s="1"/>
  <c r="R26" i="8"/>
  <c r="H83" i="9"/>
  <c r="F72" i="9"/>
  <c r="H85" i="9"/>
  <c r="H84" i="9"/>
  <c r="L84" i="9" s="1"/>
  <c r="N84" i="9" s="1"/>
  <c r="H70" i="9"/>
  <c r="F85" i="9" s="1"/>
  <c r="R53" i="9"/>
  <c r="R68" i="9" s="1"/>
  <c r="J83" i="9" s="1"/>
  <c r="R55" i="9"/>
  <c r="R70" i="9" s="1"/>
  <c r="J85" i="9" s="1"/>
  <c r="J41" i="9"/>
  <c r="N41" i="9" s="1"/>
  <c r="R54" i="9"/>
  <c r="R69" i="9" s="1"/>
  <c r="J84" i="9" s="1"/>
  <c r="J40" i="9"/>
  <c r="N40" i="9" s="1"/>
  <c r="L43" i="9"/>
  <c r="R26" i="9"/>
  <c r="R28" i="9"/>
  <c r="R27" i="9"/>
  <c r="H87" i="8"/>
  <c r="F85" i="8"/>
  <c r="L87" i="8"/>
  <c r="F84" i="8"/>
  <c r="F83" i="8"/>
  <c r="H69" i="8"/>
  <c r="H68" i="8"/>
  <c r="H70" i="8"/>
  <c r="R53" i="8"/>
  <c r="R68" i="8" s="1"/>
  <c r="R55" i="8"/>
  <c r="R70" i="8" s="1"/>
  <c r="J41" i="8"/>
  <c r="N41" i="8" s="1"/>
  <c r="R54" i="8"/>
  <c r="R69" i="8" s="1"/>
  <c r="L43" i="8"/>
  <c r="J40" i="8"/>
  <c r="N40" i="8" s="1"/>
  <c r="D54" i="8" s="1"/>
  <c r="D69" i="8" s="1"/>
  <c r="R28" i="8"/>
  <c r="R27" i="8"/>
  <c r="G4" i="6"/>
  <c r="C6" i="6"/>
  <c r="G6" i="6" s="1"/>
  <c r="C5" i="6"/>
  <c r="G5" i="6" s="1"/>
  <c r="C4" i="6"/>
  <c r="H25" i="6"/>
  <c r="F25" i="6"/>
  <c r="D25" i="6"/>
  <c r="B25" i="6"/>
  <c r="H16" i="6"/>
  <c r="F16" i="6"/>
  <c r="D16" i="6"/>
  <c r="B16" i="6"/>
  <c r="L85" i="9" l="1"/>
  <c r="N85" i="9" s="1"/>
  <c r="J18" i="8"/>
  <c r="H87" i="9"/>
  <c r="L83" i="9"/>
  <c r="H72" i="8"/>
  <c r="F87" i="8"/>
  <c r="N69" i="8"/>
  <c r="P15" i="8"/>
  <c r="T15" i="8" s="1"/>
  <c r="P16" i="8"/>
  <c r="T16" i="8" s="1"/>
  <c r="P14" i="8"/>
  <c r="F15" i="8"/>
  <c r="F18" i="8" s="1"/>
  <c r="D28" i="8"/>
  <c r="D27" i="8"/>
  <c r="D55" i="8"/>
  <c r="F72" i="8"/>
  <c r="D43" i="8"/>
  <c r="F41" i="8" s="1"/>
  <c r="D55" i="9"/>
  <c r="F40" i="9"/>
  <c r="D54" i="9"/>
  <c r="J39" i="8"/>
  <c r="J39" i="9"/>
  <c r="D43" i="9"/>
  <c r="F41" i="9" s="1"/>
  <c r="N87" i="8"/>
  <c r="H68" i="9"/>
  <c r="H69" i="9"/>
  <c r="F84" i="9" s="1"/>
  <c r="N83" i="9" l="1"/>
  <c r="N87" i="9" s="1"/>
  <c r="L87" i="9"/>
  <c r="F39" i="9"/>
  <c r="F43" i="9" s="1"/>
  <c r="P84" i="8"/>
  <c r="P83" i="8"/>
  <c r="P85" i="8"/>
  <c r="F39" i="8"/>
  <c r="F43" i="8" s="1"/>
  <c r="F40" i="8"/>
  <c r="P18" i="8"/>
  <c r="T14" i="8"/>
  <c r="D70" i="8"/>
  <c r="N70" i="8" s="1"/>
  <c r="J43" i="8"/>
  <c r="N39" i="8"/>
  <c r="D27" i="9"/>
  <c r="H72" i="9"/>
  <c r="F83" i="9"/>
  <c r="F87" i="9" s="1"/>
  <c r="D69" i="9"/>
  <c r="N69" i="9" s="1"/>
  <c r="D28" i="9"/>
  <c r="D26" i="9"/>
  <c r="J43" i="9"/>
  <c r="N39" i="9"/>
  <c r="D70" i="9"/>
  <c r="N70" i="9" s="1"/>
  <c r="P87" i="8" l="1"/>
  <c r="T18" i="8"/>
  <c r="F26" i="9"/>
  <c r="N26" i="9" s="1"/>
  <c r="D26" i="8"/>
  <c r="F27" i="9"/>
  <c r="N27" i="9" s="1"/>
  <c r="P83" i="9"/>
  <c r="P84" i="9"/>
  <c r="P85" i="9"/>
  <c r="D30" i="9"/>
  <c r="D53" i="9"/>
  <c r="N43" i="9"/>
  <c r="X16" i="9"/>
  <c r="X14" i="9"/>
  <c r="X15" i="9"/>
  <c r="D53" i="8"/>
  <c r="N43" i="8"/>
  <c r="V18" i="8" l="1"/>
  <c r="P41" i="9"/>
  <c r="P40" i="9"/>
  <c r="X14" i="8"/>
  <c r="X15" i="8"/>
  <c r="X16" i="8"/>
  <c r="D68" i="9"/>
  <c r="D57" i="9"/>
  <c r="F26" i="8"/>
  <c r="N26" i="8" s="1"/>
  <c r="D30" i="8"/>
  <c r="P40" i="8"/>
  <c r="P41" i="8"/>
  <c r="P39" i="8"/>
  <c r="F28" i="9"/>
  <c r="N28" i="9" s="1"/>
  <c r="N30" i="9" s="1"/>
  <c r="P26" i="9" s="1"/>
  <c r="X18" i="9"/>
  <c r="D68" i="8"/>
  <c r="D57" i="8"/>
  <c r="P39" i="9"/>
  <c r="P87" i="9"/>
  <c r="X18" i="8" l="1"/>
  <c r="T40" i="8"/>
  <c r="V40" i="8" s="1"/>
  <c r="F54" i="8"/>
  <c r="N54" i="8" s="1"/>
  <c r="F55" i="8"/>
  <c r="N55" i="8" s="1"/>
  <c r="T41" i="8"/>
  <c r="V41" i="8" s="1"/>
  <c r="F54" i="9"/>
  <c r="N54" i="9" s="1"/>
  <c r="T40" i="9"/>
  <c r="D72" i="9"/>
  <c r="N68" i="9"/>
  <c r="F53" i="9"/>
  <c r="N53" i="9" s="1"/>
  <c r="P43" i="9"/>
  <c r="T39" i="9"/>
  <c r="V39" i="9" s="1"/>
  <c r="F27" i="8"/>
  <c r="N27" i="8" s="1"/>
  <c r="T26" i="9"/>
  <c r="N68" i="8"/>
  <c r="D72" i="8"/>
  <c r="T41" i="9"/>
  <c r="F55" i="9"/>
  <c r="N55" i="9" s="1"/>
  <c r="P28" i="9"/>
  <c r="T28" i="9" s="1"/>
  <c r="F28" i="8"/>
  <c r="N28" i="8" s="1"/>
  <c r="P43" i="8"/>
  <c r="T39" i="8"/>
  <c r="V39" i="8" s="1"/>
  <c r="F53" i="8"/>
  <c r="N53" i="8" s="1"/>
  <c r="P27" i="9"/>
  <c r="T27" i="9" s="1"/>
  <c r="V40" i="9" l="1"/>
  <c r="X40" i="9" s="1"/>
  <c r="V41" i="9"/>
  <c r="X41" i="9" s="1"/>
  <c r="X27" i="9"/>
  <c r="Z27" i="9" s="1"/>
  <c r="X28" i="9"/>
  <c r="Z28" i="9" s="1"/>
  <c r="T43" i="8"/>
  <c r="X41" i="8"/>
  <c r="P30" i="9"/>
  <c r="N57" i="8"/>
  <c r="T30" i="9"/>
  <c r="T43" i="9"/>
  <c r="N30" i="8"/>
  <c r="P27" i="8" s="1"/>
  <c r="T27" i="8" s="1"/>
  <c r="N57" i="9"/>
  <c r="X40" i="8"/>
  <c r="N72" i="8"/>
  <c r="N72" i="9"/>
  <c r="P54" i="9" l="1"/>
  <c r="T54" i="9" s="1"/>
  <c r="V54" i="9" s="1"/>
  <c r="X54" i="9" s="1"/>
  <c r="Z54" i="9" s="1"/>
  <c r="P54" i="8"/>
  <c r="T54" i="8" s="1"/>
  <c r="V54" i="8" s="1"/>
  <c r="X54" i="8" s="1"/>
  <c r="Z54" i="8" s="1"/>
  <c r="P53" i="9"/>
  <c r="T53" i="9" s="1"/>
  <c r="V53" i="9" s="1"/>
  <c r="P53" i="8"/>
  <c r="T53" i="8" s="1"/>
  <c r="V53" i="8" s="1"/>
  <c r="P28" i="8"/>
  <c r="T28" i="8" s="1"/>
  <c r="V43" i="9"/>
  <c r="X39" i="9"/>
  <c r="X43" i="9" s="1"/>
  <c r="V30" i="9"/>
  <c r="X26" i="9"/>
  <c r="P69" i="8"/>
  <c r="T69" i="8" s="1"/>
  <c r="V69" i="8" s="1"/>
  <c r="P70" i="8"/>
  <c r="T70" i="8" s="1"/>
  <c r="V70" i="8" s="1"/>
  <c r="P69" i="9"/>
  <c r="T69" i="9" s="1"/>
  <c r="P70" i="9"/>
  <c r="T70" i="9" s="1"/>
  <c r="P68" i="9"/>
  <c r="X27" i="8"/>
  <c r="Z27" i="8" s="1"/>
  <c r="P26" i="8"/>
  <c r="P68" i="8"/>
  <c r="P55" i="8"/>
  <c r="T55" i="8" s="1"/>
  <c r="V55" i="8" s="1"/>
  <c r="P55" i="9"/>
  <c r="T55" i="9" s="1"/>
  <c r="V43" i="8"/>
  <c r="X39" i="8"/>
  <c r="X43" i="8" s="1"/>
  <c r="V55" i="9" l="1"/>
  <c r="X55" i="9" s="1"/>
  <c r="Z55" i="9" s="1"/>
  <c r="V70" i="9"/>
  <c r="X70" i="9" s="1"/>
  <c r="Z70" i="9" s="1"/>
  <c r="V69" i="9"/>
  <c r="X69" i="9" s="1"/>
  <c r="Z69" i="9" s="1"/>
  <c r="X28" i="8"/>
  <c r="Z28" i="8" s="1"/>
  <c r="P57" i="9"/>
  <c r="P57" i="8"/>
  <c r="T57" i="8"/>
  <c r="X30" i="9"/>
  <c r="Z26" i="9"/>
  <c r="Z30" i="9" s="1"/>
  <c r="T68" i="9"/>
  <c r="V68" i="9" s="1"/>
  <c r="P72" i="9"/>
  <c r="T57" i="9"/>
  <c r="X69" i="8"/>
  <c r="Z69" i="8" s="1"/>
  <c r="X70" i="8"/>
  <c r="Z70" i="8" s="1"/>
  <c r="X55" i="8"/>
  <c r="Z55" i="8" s="1"/>
  <c r="T68" i="8"/>
  <c r="V68" i="8" s="1"/>
  <c r="P72" i="8"/>
  <c r="T26" i="8"/>
  <c r="P30" i="8"/>
  <c r="T72" i="9" l="1"/>
  <c r="T72" i="8"/>
  <c r="T30" i="8"/>
  <c r="V57" i="9"/>
  <c r="X53" i="9"/>
  <c r="V57" i="8"/>
  <c r="X53" i="8"/>
  <c r="V72" i="9" l="1"/>
  <c r="X68" i="9"/>
  <c r="V30" i="8"/>
  <c r="X26" i="8"/>
  <c r="V72" i="8"/>
  <c r="X68" i="8"/>
  <c r="Z53" i="8"/>
  <c r="Z57" i="8" s="1"/>
  <c r="X57" i="8"/>
  <c r="X57" i="9"/>
  <c r="Z53" i="9"/>
  <c r="Z57" i="9" s="1"/>
  <c r="X72" i="8" l="1"/>
  <c r="Z68" i="8"/>
  <c r="Z72" i="8" s="1"/>
  <c r="X30" i="8"/>
  <c r="Z26" i="8"/>
  <c r="Z30" i="8" s="1"/>
  <c r="X72" i="9"/>
  <c r="Z68" i="9"/>
  <c r="Z72" i="9" s="1"/>
  <c r="V42" i="1" l="1"/>
  <c r="V56" i="1" s="1"/>
  <c r="V71" i="1" s="1"/>
  <c r="J83" i="1" s="1"/>
  <c r="V41" i="1"/>
  <c r="V55" i="1" s="1"/>
  <c r="V70" i="1" s="1"/>
  <c r="J82" i="1" s="1"/>
  <c r="V40" i="1"/>
  <c r="V54" i="1" s="1"/>
  <c r="V69" i="1" s="1"/>
  <c r="J81" i="1" s="1"/>
  <c r="J40" i="1"/>
  <c r="D42" i="1"/>
  <c r="D41" i="1"/>
  <c r="D40" i="1"/>
  <c r="E20" i="5"/>
  <c r="D20" i="5"/>
  <c r="D22" i="5" s="1"/>
  <c r="E22" i="5" s="1"/>
  <c r="E18" i="5"/>
  <c r="E16" i="5"/>
  <c r="E14" i="5"/>
  <c r="D44" i="1" l="1"/>
  <c r="E24" i="5"/>
  <c r="E26" i="5" s="1"/>
  <c r="E28" i="5" s="1"/>
  <c r="E30" i="5" s="1"/>
  <c r="Q66" i="4" l="1"/>
  <c r="Q64" i="4"/>
  <c r="P63" i="4"/>
  <c r="O63" i="4"/>
  <c r="I63" i="4"/>
  <c r="H63" i="4"/>
  <c r="G63" i="4"/>
  <c r="N63" i="4"/>
  <c r="Q56" i="4"/>
  <c r="S56" i="4"/>
  <c r="U56" i="4" s="1"/>
  <c r="Q54" i="4"/>
  <c r="P52" i="4"/>
  <c r="O52" i="4"/>
  <c r="N52" i="4"/>
  <c r="M52" i="4"/>
  <c r="L52" i="4"/>
  <c r="K52" i="4"/>
  <c r="J52" i="4"/>
  <c r="I52" i="4"/>
  <c r="H52" i="4"/>
  <c r="G52" i="4"/>
  <c r="F52" i="4"/>
  <c r="E52" i="4"/>
  <c r="A48" i="4"/>
  <c r="Q34" i="4"/>
  <c r="U34" i="4" s="1"/>
  <c r="S33" i="4"/>
  <c r="S66" i="4" s="1"/>
  <c r="Q33" i="4"/>
  <c r="U33" i="4" s="1"/>
  <c r="Q32" i="4"/>
  <c r="Q31" i="4"/>
  <c r="Q30" i="4"/>
  <c r="Q29" i="4"/>
  <c r="Q28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Q19" i="4"/>
  <c r="Q18" i="4"/>
  <c r="Q17" i="4"/>
  <c r="S34" i="4"/>
  <c r="Q16" i="4"/>
  <c r="U16" i="4" s="1"/>
  <c r="Q15" i="4"/>
  <c r="A15" i="4"/>
  <c r="A16" i="4" s="1"/>
  <c r="A17" i="4" s="1"/>
  <c r="A18" i="4" s="1"/>
  <c r="A19" i="4" s="1"/>
  <c r="A21" i="4" s="1"/>
  <c r="A28" i="4" s="1"/>
  <c r="A29" i="4" s="1"/>
  <c r="A30" i="4" s="1"/>
  <c r="A31" i="4" s="1"/>
  <c r="A32" i="4" s="1"/>
  <c r="A33" i="4" s="1"/>
  <c r="A34" i="4" s="1"/>
  <c r="A36" i="4" s="1"/>
  <c r="A38" i="4" s="1"/>
  <c r="S15" i="4"/>
  <c r="Q14" i="4"/>
  <c r="U50" i="4"/>
  <c r="A49" i="4"/>
  <c r="A46" i="4"/>
  <c r="A44" i="4"/>
  <c r="A43" i="4"/>
  <c r="A49" i="3"/>
  <c r="M46" i="3"/>
  <c r="L46" i="3"/>
  <c r="K46" i="3"/>
  <c r="G46" i="3"/>
  <c r="G44" i="3" s="1"/>
  <c r="F44" i="3"/>
  <c r="G42" i="3"/>
  <c r="G40" i="3"/>
  <c r="D40" i="3"/>
  <c r="A53" i="3"/>
  <c r="A50" i="3"/>
  <c r="D44" i="3"/>
  <c r="D42" i="3"/>
  <c r="G20" i="3"/>
  <c r="J42" i="1" s="1"/>
  <c r="D22" i="3"/>
  <c r="A33" i="3"/>
  <c r="A57" i="3" s="1"/>
  <c r="E49" i="2"/>
  <c r="F47" i="2"/>
  <c r="Q45" i="2"/>
  <c r="G45" i="2"/>
  <c r="F45" i="2"/>
  <c r="Q43" i="2"/>
  <c r="J43" i="2"/>
  <c r="F43" i="2"/>
  <c r="J41" i="2"/>
  <c r="Q41" i="2"/>
  <c r="F41" i="2"/>
  <c r="J39" i="2"/>
  <c r="I49" i="2"/>
  <c r="D49" i="2"/>
  <c r="A33" i="2"/>
  <c r="A28" i="2"/>
  <c r="A27" i="2"/>
  <c r="A26" i="2"/>
  <c r="E22" i="2"/>
  <c r="J20" i="2"/>
  <c r="F20" i="2"/>
  <c r="J18" i="2"/>
  <c r="F18" i="2"/>
  <c r="C22" i="2"/>
  <c r="I22" i="2"/>
  <c r="J16" i="2"/>
  <c r="F16" i="2"/>
  <c r="J14" i="2"/>
  <c r="J22" i="2" s="1"/>
  <c r="F14" i="2"/>
  <c r="J33" i="2"/>
  <c r="A32" i="2"/>
  <c r="Q36" i="4" l="1"/>
  <c r="U17" i="4"/>
  <c r="U64" i="4"/>
  <c r="U54" i="4"/>
  <c r="U58" i="4" s="1"/>
  <c r="U60" i="4" s="1"/>
  <c r="Q58" i="4"/>
  <c r="Q60" i="4" s="1"/>
  <c r="U14" i="4"/>
  <c r="Q21" i="4"/>
  <c r="Q38" i="4" s="1"/>
  <c r="U15" i="4"/>
  <c r="U30" i="4"/>
  <c r="U66" i="4"/>
  <c r="S29" i="4"/>
  <c r="U29" i="4" s="1"/>
  <c r="S17" i="4"/>
  <c r="S30" i="4"/>
  <c r="J63" i="4"/>
  <c r="S63" i="4"/>
  <c r="S64" i="4"/>
  <c r="S28" i="4"/>
  <c r="U28" i="4" s="1"/>
  <c r="S18" i="4"/>
  <c r="U18" i="4" s="1"/>
  <c r="S31" i="4"/>
  <c r="U31" i="4" s="1"/>
  <c r="K63" i="4"/>
  <c r="S32" i="4"/>
  <c r="U32" i="4" s="1"/>
  <c r="L63" i="4"/>
  <c r="S19" i="4"/>
  <c r="U19" i="4" s="1"/>
  <c r="E63" i="4"/>
  <c r="M63" i="4"/>
  <c r="F63" i="4"/>
  <c r="D46" i="3"/>
  <c r="E40" i="3" s="1"/>
  <c r="G18" i="3"/>
  <c r="J41" i="1" s="1"/>
  <c r="H47" i="2"/>
  <c r="F22" i="2"/>
  <c r="Q47" i="2"/>
  <c r="G43" i="2"/>
  <c r="G41" i="2"/>
  <c r="C49" i="2"/>
  <c r="D22" i="2"/>
  <c r="Q39" i="2"/>
  <c r="J45" i="2"/>
  <c r="G18" i="2"/>
  <c r="G14" i="2"/>
  <c r="H22" i="2"/>
  <c r="T45" i="2"/>
  <c r="G16" i="2"/>
  <c r="G20" i="2"/>
  <c r="F39" i="2"/>
  <c r="E42" i="3" l="1"/>
  <c r="U36" i="4"/>
  <c r="Q63" i="4"/>
  <c r="U63" i="4" s="1"/>
  <c r="U21" i="4"/>
  <c r="U38" i="4" s="1"/>
  <c r="J40" i="3"/>
  <c r="I40" i="3"/>
  <c r="H40" i="3"/>
  <c r="L40" i="3"/>
  <c r="M40" i="3"/>
  <c r="K40" i="3"/>
  <c r="H42" i="3"/>
  <c r="M42" i="3"/>
  <c r="K42" i="3"/>
  <c r="I42" i="3"/>
  <c r="L42" i="3"/>
  <c r="E44" i="3"/>
  <c r="J42" i="3"/>
  <c r="G39" i="2"/>
  <c r="F49" i="2"/>
  <c r="H49" i="2"/>
  <c r="Q49" i="2" s="1"/>
  <c r="J47" i="2"/>
  <c r="J49" i="2" s="1"/>
  <c r="N40" i="3" l="1"/>
  <c r="N42" i="3"/>
  <c r="E18" i="3" s="1"/>
  <c r="M44" i="3"/>
  <c r="L44" i="3"/>
  <c r="H44" i="3"/>
  <c r="I44" i="3"/>
  <c r="J44" i="3"/>
  <c r="K44" i="3"/>
  <c r="E46" i="3"/>
  <c r="F18" i="3" l="1"/>
  <c r="H18" i="3" s="1"/>
  <c r="F41" i="1"/>
  <c r="H41" i="1" s="1"/>
  <c r="L41" i="1" s="1"/>
  <c r="D66" i="3"/>
  <c r="E16" i="3"/>
  <c r="F40" i="1" s="1"/>
  <c r="N44" i="3"/>
  <c r="E20" i="3" s="1"/>
  <c r="H40" i="1" l="1"/>
  <c r="F20" i="3"/>
  <c r="H20" i="3" s="1"/>
  <c r="D68" i="3" s="1"/>
  <c r="F42" i="1"/>
  <c r="H42" i="1" s="1"/>
  <c r="L42" i="1" s="1"/>
  <c r="E22" i="3"/>
  <c r="F16" i="3"/>
  <c r="N46" i="3"/>
  <c r="L40" i="1" l="1"/>
  <c r="H44" i="1"/>
  <c r="F44" i="1"/>
  <c r="F22" i="3"/>
  <c r="H16" i="3"/>
  <c r="L44" i="1" l="1"/>
  <c r="N40" i="1" s="1"/>
  <c r="D64" i="3"/>
  <c r="H22" i="3"/>
  <c r="N41" i="1" l="1"/>
  <c r="N42" i="1"/>
  <c r="K18" i="3"/>
  <c r="K20" i="3"/>
  <c r="D70" i="3"/>
  <c r="K16" i="3"/>
  <c r="B4" i="6" s="1"/>
  <c r="N44" i="1" l="1"/>
  <c r="M18" i="3"/>
  <c r="B5" i="6"/>
  <c r="D5" i="6" s="1"/>
  <c r="M20" i="3"/>
  <c r="B6" i="6"/>
  <c r="D6" i="6" s="1"/>
  <c r="D4" i="6"/>
  <c r="E66" i="3"/>
  <c r="E68" i="3"/>
  <c r="E64" i="3"/>
  <c r="M16" i="3"/>
  <c r="K22" i="3"/>
  <c r="M22" i="3" l="1"/>
  <c r="D7" i="6"/>
  <c r="B7" i="6"/>
  <c r="J64" i="3"/>
  <c r="I64" i="3"/>
  <c r="H64" i="3"/>
  <c r="E70" i="3"/>
  <c r="G64" i="3"/>
  <c r="F64" i="3"/>
  <c r="J68" i="3"/>
  <c r="I68" i="3"/>
  <c r="H68" i="3"/>
  <c r="G68" i="3"/>
  <c r="F68" i="3"/>
  <c r="J66" i="3"/>
  <c r="I66" i="3"/>
  <c r="H66" i="3"/>
  <c r="G66" i="3"/>
  <c r="F66" i="3"/>
  <c r="K66" i="3" l="1"/>
  <c r="I18" i="3" s="1"/>
  <c r="K64" i="3"/>
  <c r="K68" i="3"/>
  <c r="I20" i="3" s="1"/>
  <c r="J20" i="3" l="1"/>
  <c r="P42" i="1"/>
  <c r="R42" i="1" s="1"/>
  <c r="J18" i="3"/>
  <c r="P41" i="1"/>
  <c r="R41" i="1" s="1"/>
  <c r="K70" i="3"/>
  <c r="I16" i="3"/>
  <c r="P40" i="1" s="1"/>
  <c r="D55" i="1" l="1"/>
  <c r="D70" i="1" s="1"/>
  <c r="D56" i="1"/>
  <c r="D71" i="1" s="1"/>
  <c r="P44" i="1"/>
  <c r="R40" i="1"/>
  <c r="I22" i="3"/>
  <c r="J16" i="3"/>
  <c r="J22" i="3" l="1"/>
  <c r="F4" i="6"/>
  <c r="R44" i="1"/>
  <c r="D54" i="1"/>
  <c r="V28" i="1"/>
  <c r="V27" i="1"/>
  <c r="D27" i="1"/>
  <c r="V26" i="1"/>
  <c r="P18" i="1"/>
  <c r="F18" i="1"/>
  <c r="D18" i="1"/>
  <c r="H16" i="1"/>
  <c r="L16" i="1" s="1"/>
  <c r="H15" i="1"/>
  <c r="L15" i="1" s="1"/>
  <c r="R15" i="1" s="1"/>
  <c r="H14" i="1"/>
  <c r="L14" i="1" s="1"/>
  <c r="T42" i="1" l="1"/>
  <c r="T41" i="1"/>
  <c r="H4" i="6"/>
  <c r="L81" i="1" s="1"/>
  <c r="N81" i="1" s="1"/>
  <c r="H81" i="1"/>
  <c r="F69" i="1"/>
  <c r="F5" i="6"/>
  <c r="F6" i="6"/>
  <c r="T40" i="1"/>
  <c r="D58" i="1"/>
  <c r="D69" i="1"/>
  <c r="L18" i="1"/>
  <c r="N14" i="1" s="1"/>
  <c r="R14" i="1"/>
  <c r="D26" i="1" s="1"/>
  <c r="N15" i="1"/>
  <c r="R16" i="1"/>
  <c r="D28" i="1" s="1"/>
  <c r="H18" i="1"/>
  <c r="F7" i="6" l="1"/>
  <c r="H83" i="1"/>
  <c r="F83" i="1" s="1"/>
  <c r="F71" i="1"/>
  <c r="H71" i="1" s="1"/>
  <c r="L71" i="1" s="1"/>
  <c r="H69" i="1"/>
  <c r="F81" i="1"/>
  <c r="H82" i="1"/>
  <c r="F82" i="1" s="1"/>
  <c r="F70" i="1"/>
  <c r="H70" i="1" s="1"/>
  <c r="L70" i="1" s="1"/>
  <c r="D73" i="1"/>
  <c r="L69" i="1"/>
  <c r="X41" i="1"/>
  <c r="Z41" i="1" s="1"/>
  <c r="F55" i="1"/>
  <c r="L55" i="1" s="1"/>
  <c r="F54" i="1"/>
  <c r="L54" i="1" s="1"/>
  <c r="T44" i="1"/>
  <c r="X40" i="1"/>
  <c r="X42" i="1"/>
  <c r="Z42" i="1" s="1"/>
  <c r="F56" i="1"/>
  <c r="L56" i="1" s="1"/>
  <c r="D30" i="1"/>
  <c r="N16" i="1"/>
  <c r="N18" i="1" s="1"/>
  <c r="R18" i="1"/>
  <c r="T14" i="1"/>
  <c r="F26" i="1" s="1"/>
  <c r="L26" i="1" s="1"/>
  <c r="F85" i="1" l="1"/>
  <c r="P81" i="1" s="1"/>
  <c r="I81" i="1"/>
  <c r="I82" i="1"/>
  <c r="F73" i="1"/>
  <c r="Z40" i="1"/>
  <c r="Z44" i="1" s="1"/>
  <c r="X44" i="1"/>
  <c r="H85" i="1"/>
  <c r="H73" i="1"/>
  <c r="L58" i="1"/>
  <c r="N55" i="1" s="1"/>
  <c r="X55" i="1" s="1"/>
  <c r="Z55" i="1" s="1"/>
  <c r="AB55" i="1" s="1"/>
  <c r="N54" i="1"/>
  <c r="O54" i="1"/>
  <c r="L73" i="1"/>
  <c r="O70" i="1" s="1"/>
  <c r="O69" i="1"/>
  <c r="N56" i="1"/>
  <c r="X56" i="1" s="1"/>
  <c r="Z56" i="1" s="1"/>
  <c r="AB56" i="1" s="1"/>
  <c r="O56" i="1"/>
  <c r="I83" i="1"/>
  <c r="AB42" i="1"/>
  <c r="AB41" i="1"/>
  <c r="T15" i="1"/>
  <c r="X14" i="1"/>
  <c r="T16" i="1"/>
  <c r="O71" i="1" l="1"/>
  <c r="AD56" i="1"/>
  <c r="O55" i="1"/>
  <c r="N58" i="1"/>
  <c r="X54" i="1"/>
  <c r="I85" i="1"/>
  <c r="O58" i="1"/>
  <c r="O73" i="1"/>
  <c r="N69" i="1"/>
  <c r="N70" i="1"/>
  <c r="X70" i="1" s="1"/>
  <c r="Z70" i="1" s="1"/>
  <c r="AB70" i="1" s="1"/>
  <c r="AD70" i="1" s="1"/>
  <c r="AB40" i="1"/>
  <c r="AB44" i="1" s="1"/>
  <c r="AD55" i="1"/>
  <c r="N71" i="1"/>
  <c r="X71" i="1" s="1"/>
  <c r="Z71" i="1" s="1"/>
  <c r="AB71" i="1" s="1"/>
  <c r="AD71" i="1" s="1"/>
  <c r="AE71" i="1" s="1"/>
  <c r="AE73" i="1" s="1"/>
  <c r="X16" i="1"/>
  <c r="F28" i="1"/>
  <c r="L28" i="1" s="1"/>
  <c r="X15" i="1"/>
  <c r="F27" i="1"/>
  <c r="L27" i="1" s="1"/>
  <c r="AB16" i="1"/>
  <c r="Z28" i="1"/>
  <c r="X18" i="1"/>
  <c r="T18" i="1"/>
  <c r="X58" i="1" l="1"/>
  <c r="Z54" i="1"/>
  <c r="X69" i="1"/>
  <c r="N73" i="1"/>
  <c r="AB15" i="1"/>
  <c r="L30" i="1"/>
  <c r="N28" i="1" s="1"/>
  <c r="X28" i="1" s="1"/>
  <c r="N27" i="1"/>
  <c r="X27" i="1" s="1"/>
  <c r="O27" i="1"/>
  <c r="AB28" i="1"/>
  <c r="AD28" i="1" s="1"/>
  <c r="Z27" i="1"/>
  <c r="Z26" i="1"/>
  <c r="Z18" i="1"/>
  <c r="AB14" i="1"/>
  <c r="AB18" i="1" s="1"/>
  <c r="Z69" i="1" l="1"/>
  <c r="X73" i="1"/>
  <c r="Z58" i="1"/>
  <c r="AB54" i="1"/>
  <c r="O28" i="1"/>
  <c r="N26" i="1"/>
  <c r="O26" i="1"/>
  <c r="O30" i="1" s="1"/>
  <c r="AB27" i="1"/>
  <c r="AD27" i="1" s="1"/>
  <c r="Z30" i="1"/>
  <c r="AB26" i="1"/>
  <c r="AB58" i="1" l="1"/>
  <c r="AD54" i="1"/>
  <c r="AD58" i="1" s="1"/>
  <c r="Z73" i="1"/>
  <c r="AB69" i="1"/>
  <c r="X26" i="1"/>
  <c r="X30" i="1" s="1"/>
  <c r="N30" i="1"/>
  <c r="AB30" i="1"/>
  <c r="AD26" i="1"/>
  <c r="AD30" i="1" s="1"/>
  <c r="AD69" i="1" l="1"/>
  <c r="AD73" i="1" s="1"/>
  <c r="AB73" i="1"/>
  <c r="H5" i="6"/>
  <c r="L82" i="1" s="1"/>
  <c r="H6" i="6"/>
  <c r="L83" i="1" s="1"/>
  <c r="N83" i="1" l="1"/>
  <c r="P83" i="1" s="1"/>
  <c r="N82" i="1"/>
  <c r="L85" i="1"/>
  <c r="H7" i="6"/>
  <c r="N85" i="1" l="1"/>
  <c r="P82" i="1"/>
  <c r="P85" i="1" s="1"/>
</calcChain>
</file>

<file path=xl/sharedStrings.xml><?xml version="1.0" encoding="utf-8"?>
<sst xmlns="http://schemas.openxmlformats.org/spreadsheetml/2006/main" count="1441" uniqueCount="325">
  <si>
    <t>Case No. 2025-00113</t>
  </si>
  <si>
    <t>Test Year Ending December 31, 2026</t>
  </si>
  <si>
    <t>KU</t>
  </si>
  <si>
    <t>Adjusted</t>
  </si>
  <si>
    <t>13 Month</t>
  </si>
  <si>
    <t xml:space="preserve">Kentucky </t>
  </si>
  <si>
    <t>Average</t>
  </si>
  <si>
    <t>Proforma</t>
  </si>
  <si>
    <t>Total Co.</t>
  </si>
  <si>
    <t>Jurisdictional</t>
  </si>
  <si>
    <t>Capital</t>
  </si>
  <si>
    <t xml:space="preserve">Jurisdictional </t>
  </si>
  <si>
    <t>Component</t>
  </si>
  <si>
    <t>Weighted</t>
  </si>
  <si>
    <t>Grossed Up</t>
  </si>
  <si>
    <t>Balance</t>
  </si>
  <si>
    <t>Adjustments</t>
  </si>
  <si>
    <t>Capitalization</t>
  </si>
  <si>
    <t>Factor</t>
  </si>
  <si>
    <t>Ratio</t>
  </si>
  <si>
    <t>Costs</t>
  </si>
  <si>
    <t>Avg Cost</t>
  </si>
  <si>
    <t>Cost</t>
  </si>
  <si>
    <t>Short Term Debt</t>
  </si>
  <si>
    <t>Long Term Debt</t>
  </si>
  <si>
    <t>Common Equity</t>
  </si>
  <si>
    <t>Total Capital</t>
  </si>
  <si>
    <t xml:space="preserve">Revenue </t>
  </si>
  <si>
    <t>Requirement</t>
  </si>
  <si>
    <t>AG-KIUC</t>
  </si>
  <si>
    <t>Kentucky</t>
  </si>
  <si>
    <t>Incremental</t>
  </si>
  <si>
    <r>
      <t>Adjustment</t>
    </r>
    <r>
      <rPr>
        <vertAlign val="superscript"/>
        <sz val="10"/>
        <rFont val="Arial"/>
        <family val="2"/>
      </rPr>
      <t xml:space="preserve"> (1)</t>
    </r>
  </si>
  <si>
    <t>Revenue</t>
  </si>
  <si>
    <t>KY Jurisd</t>
  </si>
  <si>
    <t>CONSTRUCTION WORK IN PROGRESS</t>
  </si>
  <si>
    <t>DATA:__X__BASE  PERIOD____FORECASTED  PERIOD</t>
  </si>
  <si>
    <t>SCHEDULE B-4</t>
  </si>
  <si>
    <t>PAGE 1 OF 2</t>
  </si>
  <si>
    <t>WORKPAPER REFERENCE NO(S).:</t>
  </si>
  <si>
    <t>ACCUMULATED COSTS</t>
  </si>
  <si>
    <t>LINE NO.</t>
  </si>
  <si>
    <t>MAJOR PROPERTY GROUPING</t>
  </si>
  <si>
    <t>CONSTRUCTION AMOUNT</t>
  </si>
  <si>
    <t>AFUDC CAPITALIZED</t>
  </si>
  <si>
    <t>INDIRECT COSTS</t>
  </si>
  <si>
    <t>TOTAL COSTS</t>
  </si>
  <si>
    <t>JURIS. PERCENT</t>
  </si>
  <si>
    <t>JURISDICTIONAL TOTAL</t>
  </si>
  <si>
    <t>ADJUSTMENTS</t>
  </si>
  <si>
    <t>ADJUSTED JURISDICTION</t>
  </si>
  <si>
    <t>$</t>
  </si>
  <si>
    <t>check</t>
  </si>
  <si>
    <t>PRODUCTION</t>
  </si>
  <si>
    <t>TRANSMISSION</t>
  </si>
  <si>
    <t>DISTRIBUTION</t>
  </si>
  <si>
    <t>GENERAL</t>
  </si>
  <si>
    <t>TOTAL ELECTRIC</t>
  </si>
  <si>
    <t>DATA:____BASE  PERIOD__X__FORECASTED  PERIOD</t>
  </si>
  <si>
    <t>PAGE 2 OF 2</t>
  </si>
  <si>
    <t>13 MO AVG CONSTRUCTION AMOUNT</t>
  </si>
  <si>
    <t>formula</t>
  </si>
  <si>
    <t>ENERGY STORAGE</t>
  </si>
  <si>
    <t>COST OF CAPITAL SUMMARY</t>
  </si>
  <si>
    <t>THIRTEEN MONTH AVERAGE</t>
  </si>
  <si>
    <t>DATE OF CAPITAL STRUCTURE: 13 MO AVG FOR FORECASTED  PERIOD</t>
  </si>
  <si>
    <t>SCHEDULE J-1.1/J-1.2</t>
  </si>
  <si>
    <t>PAGE 1 OF 3</t>
  </si>
  <si>
    <t xml:space="preserve">WORKPAPER REFERENCE NO(S).: </t>
  </si>
  <si>
    <t>CLASS OF CAPITAL</t>
  </si>
  <si>
    <t>WORKPAPER REFERENCE</t>
  </si>
  <si>
    <t>13 MONTH AVERAGE AMOUNT</t>
  </si>
  <si>
    <t>ADJUSTMENT AMOUNT</t>
  </si>
  <si>
    <t>ADJUSTED CAPITAL</t>
  </si>
  <si>
    <t>JURISDICTIONAL RATE BASE PERCENTAGE</t>
  </si>
  <si>
    <t>JURISDICTIONAL CAPITAL</t>
  </si>
  <si>
    <t>JURISDICTIONAL ADJUSTMENTS</t>
  </si>
  <si>
    <t>JURISDICTIONAL ADJUSTED CAPITAL</t>
  </si>
  <si>
    <t>PERCENT OF TOTAL</t>
  </si>
  <si>
    <t>COST RATE</t>
  </si>
  <si>
    <t>13 MONTH AVERAGE WEIGHTED COST</t>
  </si>
  <si>
    <t>(A)</t>
  </si>
  <si>
    <t>(B)</t>
  </si>
  <si>
    <t>(C)</t>
  </si>
  <si>
    <t>(D)</t>
  </si>
  <si>
    <t>(E=C+D)</t>
  </si>
  <si>
    <t>(F)</t>
  </si>
  <si>
    <t>(G=ExF)</t>
  </si>
  <si>
    <t>(H)</t>
  </si>
  <si>
    <t>(I=G+H)</t>
  </si>
  <si>
    <t>(J)</t>
  </si>
  <si>
    <t>(K)</t>
  </si>
  <si>
    <t>(L=JxK)</t>
  </si>
  <si>
    <t>%</t>
  </si>
  <si>
    <t>SHORT-TERM DEBT</t>
  </si>
  <si>
    <t>J-2</t>
  </si>
  <si>
    <t>LONG-TERM DEBT</t>
  </si>
  <si>
    <t>J-3</t>
  </si>
  <si>
    <t>COMMON EQUITY</t>
  </si>
  <si>
    <t>TOTAL CAPITAL</t>
  </si>
  <si>
    <t>COST OF CAPITAL SUMMARY - ADJUSTMENT AMOUNT</t>
  </si>
  <si>
    <t>PAGE 2 OF 3</t>
  </si>
  <si>
    <t>OTHER COMPREHENSIVE INCOME - EEI</t>
  </si>
  <si>
    <t>EEI DEFERRED TAXES</t>
  </si>
  <si>
    <t>INVESTMENT IN OVEC</t>
  </si>
  <si>
    <t>NET NONUTILITY PROPERTY</t>
  </si>
  <si>
    <t>ADIT PRORATION ADJUSTMENT</t>
  </si>
  <si>
    <t>AMI REG. LIABILITY SAVING</t>
  </si>
  <si>
    <t>WACC REG. ASSET NEW GEN</t>
  </si>
  <si>
    <t>IT SOFTWARE COST REGULATORY ASSET</t>
  </si>
  <si>
    <t>(E)</t>
  </si>
  <si>
    <t>(G)</t>
  </si>
  <si>
    <t>(I)</t>
  </si>
  <si>
    <t>(L)</t>
  </si>
  <si>
    <t>(M=E+F+G+H+I+J+K+L)</t>
  </si>
  <si>
    <t>COST OF CAPITAL SUMMARY - JURISDICTIONAL ADJUSTMENTS</t>
  </si>
  <si>
    <t>PAGE 3 OF 3</t>
  </si>
  <si>
    <t>ECR RATE BASE</t>
  </si>
  <si>
    <t>DSM RATE BASE</t>
  </si>
  <si>
    <t>AMI</t>
  </si>
  <si>
    <t>CPCN
 NEW GEN</t>
  </si>
  <si>
    <t>TRIMBLE CO. STACK PROJECT</t>
  </si>
  <si>
    <t>(C=PAGE 1 COL G)</t>
  </si>
  <si>
    <t>(J=E+F+G+H+I)</t>
  </si>
  <si>
    <t>CASH WORKING CAPITAL COMPONENTS</t>
  </si>
  <si>
    <t>SCHEDULE B-5.2</t>
  </si>
  <si>
    <t>PAGE 5 OF 6</t>
  </si>
  <si>
    <t>ACCT. NO.</t>
  </si>
  <si>
    <t>DESCRIPTION</t>
  </si>
  <si>
    <t>DEC 2025</t>
  </si>
  <si>
    <t>JAN 2026</t>
  </si>
  <si>
    <t>FEB 2026</t>
  </si>
  <si>
    <t>MAR 2026</t>
  </si>
  <si>
    <t>APR 2026</t>
  </si>
  <si>
    <t>MAY 2026</t>
  </si>
  <si>
    <t>JUN 2026</t>
  </si>
  <si>
    <t>JUL 2026</t>
  </si>
  <si>
    <t>AUG 2026</t>
  </si>
  <si>
    <t>SEP 2026</t>
  </si>
  <si>
    <t>OCT 2026</t>
  </si>
  <si>
    <t>NOV 2026</t>
  </si>
  <si>
    <t>DEC 2026</t>
  </si>
  <si>
    <t>13 MONTH AVERAGE</t>
  </si>
  <si>
    <t>JURISDICTIONAL AMOUNT</t>
  </si>
  <si>
    <t>ADDITIONAL USES OF CASH WORKING CAPITAL:</t>
  </si>
  <si>
    <t>PREPAID PENSION</t>
  </si>
  <si>
    <t>REGULATORY ASSET - FAS 158 PENSION</t>
  </si>
  <si>
    <t>PRELIMINARY SURVEY</t>
  </si>
  <si>
    <t>PENSION CLEARING</t>
  </si>
  <si>
    <t>MISC DEFERRED DEBITS</t>
  </si>
  <si>
    <t>RESRCH/DEV/DEMO EXP</t>
  </si>
  <si>
    <t>TOTAL USES OF CASH WORKING CAPITAL</t>
  </si>
  <si>
    <t>ADDITIONAL SOURCES OF CASH WORKING CAPITAL:</t>
  </si>
  <si>
    <t>MISC LONG TERM LIABILITIES</t>
  </si>
  <si>
    <t>ACCUM PROVISION FOR POST RETIREMENT BENEFITS</t>
  </si>
  <si>
    <t>MISC LIABILITY</t>
  </si>
  <si>
    <t>OTHER DEFERRED CREDITS</t>
  </si>
  <si>
    <t>REGULATORY LIABILITY - POST RETIREMENT</t>
  </si>
  <si>
    <t>143/232</t>
  </si>
  <si>
    <t>NET ACCRUED CWIP</t>
  </si>
  <si>
    <t>NET ACCRUED RWIP</t>
  </si>
  <si>
    <t>TOTAL SOURCES OF CASH WORKING CAPITAL</t>
  </si>
  <si>
    <t>TOTAL USES / (SOURCES) OF CASH WORKING CAPITAL (LINE 7 + 15)</t>
  </si>
  <si>
    <t>PAGE 6 OF 6</t>
  </si>
  <si>
    <t>TOTAL COMPANY</t>
  </si>
  <si>
    <t>ECR OPERATING AND MAINTENANCE EXPENSE</t>
  </si>
  <si>
    <t>ELECTRIC POWER PURCHASED</t>
  </si>
  <si>
    <t>O&amp;M LESS PURCHASE POWER EXPENSE (LINE 1 - 2)</t>
  </si>
  <si>
    <t>ECR CASH WORKING CAPITAL (12.5% OF LINE 3)</t>
  </si>
  <si>
    <t>CASH WORKING CAPITAL ADJUSTMENTS</t>
  </si>
  <si>
    <t>PRELIMINARY SURVEY - MERCER COUNTY LAND</t>
  </si>
  <si>
    <t>PRELIMINARY SURVEY - 2025 CPCN</t>
  </si>
  <si>
    <t>NET ACCRUED CWIP - CPCN</t>
  </si>
  <si>
    <t>COMPUTATION OF GROSS REVENUE CONVERSION FACTOR</t>
  </si>
  <si>
    <t>DATA:__X__BASE  PERIOD__X__FORECASTED  PERIOD</t>
  </si>
  <si>
    <t>SCHEDULE H-1</t>
  </si>
  <si>
    <t>TYPE OF FILING: __X__ ORIGINAL  _____ UPDATED  _____ REVISED</t>
  </si>
  <si>
    <t>PAGE 1 OF 1</t>
  </si>
  <si>
    <t>WORKPAPER REFERENCE NO(S).: WPH-1</t>
  </si>
  <si>
    <t>PERCENTAGE OF INCREMENTAL GROSS REVENUE</t>
  </si>
  <si>
    <t>STATE</t>
  </si>
  <si>
    <t>FEDERAL</t>
  </si>
  <si>
    <t>OPERATING REVENUE</t>
  </si>
  <si>
    <t>LESS: UNCOLLECTIBLE ACCOUNTS EXPENSE</t>
  </si>
  <si>
    <t>LESS: PSC FEES</t>
  </si>
  <si>
    <t>INCOME BEFORE STATE INCOME TAX</t>
  </si>
  <si>
    <t>STATE INCOME TAX</t>
  </si>
  <si>
    <t>INCOME BEFORE FEDERAL INCOME TAX</t>
  </si>
  <si>
    <t>FEDERAL INCOME TAX</t>
  </si>
  <si>
    <t>OPERATING INCOME PERCENTAGE (LINES 4 - 5 - 7)</t>
  </si>
  <si>
    <t>GROSS REVENUE CONVERSION FACTOR (100% / LINE 8)</t>
  </si>
  <si>
    <r>
      <t xml:space="preserve">II.  Capitalization Per Filing </t>
    </r>
    <r>
      <rPr>
        <b/>
        <vertAlign val="superscript"/>
        <sz val="10"/>
        <rFont val="Arial"/>
        <family val="2"/>
      </rPr>
      <t>(2)</t>
    </r>
  </si>
  <si>
    <r>
      <t xml:space="preserve">III.  Adjusted Capitalization - Remove CWIP net accrual </t>
    </r>
    <r>
      <rPr>
        <b/>
        <vertAlign val="superscript"/>
        <sz val="10"/>
        <rFont val="Arial"/>
        <family val="2"/>
      </rPr>
      <t>(2)</t>
    </r>
  </si>
  <si>
    <t xml:space="preserve">Adjustment </t>
  </si>
  <si>
    <r>
      <t xml:space="preserve">KY Jurisd </t>
    </r>
    <r>
      <rPr>
        <vertAlign val="superscript"/>
        <sz val="10"/>
        <rFont val="Arial"/>
        <family val="2"/>
      </rPr>
      <t>(3)</t>
    </r>
  </si>
  <si>
    <r>
      <t xml:space="preserve">CWIP Accrual per Sch B-5.2 F </t>
    </r>
    <r>
      <rPr>
        <vertAlign val="superscript"/>
        <sz val="10"/>
        <rFont val="Arial"/>
        <family val="2"/>
      </rPr>
      <t>(2)</t>
    </r>
  </si>
  <si>
    <r>
      <t xml:space="preserve">III.  Adjusted Capitalization - Remove Generation and Transmission CWIP net accrual </t>
    </r>
    <r>
      <rPr>
        <b/>
        <vertAlign val="superscript"/>
        <sz val="10"/>
        <rFont val="Arial"/>
        <family val="2"/>
      </rPr>
      <t>(2)</t>
    </r>
  </si>
  <si>
    <t>AFUDC</t>
  </si>
  <si>
    <r>
      <t>Ratio</t>
    </r>
    <r>
      <rPr>
        <vertAlign val="superscript"/>
        <sz val="10"/>
        <rFont val="Arial"/>
        <family val="2"/>
      </rPr>
      <t xml:space="preserve"> (4)</t>
    </r>
  </si>
  <si>
    <r>
      <t xml:space="preserve">KY Jurisd </t>
    </r>
    <r>
      <rPr>
        <vertAlign val="superscript"/>
        <sz val="10"/>
        <rFont val="Arial"/>
        <family val="2"/>
      </rPr>
      <t>(3)(4)</t>
    </r>
  </si>
  <si>
    <t>V.  Revenue Requirement reduction using CWIP net accrual and apply AFUDC rates</t>
  </si>
  <si>
    <r>
      <t xml:space="preserve">Ratio </t>
    </r>
    <r>
      <rPr>
        <vertAlign val="superscript"/>
        <sz val="10"/>
        <rFont val="Arial"/>
        <family val="2"/>
      </rPr>
      <t>(4)</t>
    </r>
  </si>
  <si>
    <r>
      <t>Costs</t>
    </r>
    <r>
      <rPr>
        <vertAlign val="superscript"/>
        <sz val="10"/>
        <rFont val="Arial"/>
        <family val="2"/>
      </rPr>
      <t xml:space="preserve"> (4)</t>
    </r>
  </si>
  <si>
    <r>
      <t xml:space="preserve">Avg Cost </t>
    </r>
    <r>
      <rPr>
        <vertAlign val="superscript"/>
        <sz val="10"/>
        <rFont val="Arial"/>
        <family val="2"/>
      </rPr>
      <t>(4)</t>
    </r>
  </si>
  <si>
    <r>
      <t xml:space="preserve">IV.  Adjusted Capitalization - Remove Generation and Transmission CWIP net accrual and apply AFUDC rates </t>
    </r>
    <r>
      <rPr>
        <b/>
        <vertAlign val="superscript"/>
        <sz val="10"/>
        <rFont val="Arial"/>
        <family val="2"/>
      </rPr>
      <t>(2)</t>
    </r>
  </si>
  <si>
    <t>KENTUCKY UTILITIES COMPANY</t>
  </si>
  <si>
    <r>
      <t>WACC AS FILED</t>
    </r>
    <r>
      <rPr>
        <b/>
        <vertAlign val="superscript"/>
        <sz val="10"/>
        <rFont val="Arial"/>
        <family val="2"/>
      </rPr>
      <t xml:space="preserve"> (1)</t>
    </r>
  </si>
  <si>
    <t>AFUDC FERC</t>
  </si>
  <si>
    <t>AVERAGE WEIGHTED COST</t>
  </si>
  <si>
    <t>LOUISVILLE GAS AND ELECTRIC COMPANY (ELECTRIC)</t>
  </si>
  <si>
    <t>LOUISVILLE GAS AND ELECTRIC COMPANY (GAS)</t>
  </si>
  <si>
    <t>2. KU Supplemental Response to PSC 1-54 – Schedule J (Ky. PSC Aug. 25, 2025);  KU Supplemental Response to PSC 1-54 – Schedule B (Ky. PSC Aug. 25, 2025).</t>
  </si>
  <si>
    <r>
      <t xml:space="preserve">3. 13 Month Average Generation and Transmission CWIP per Sch B-1 net pro rata accrual per Sch B-5.2 F </t>
    </r>
    <r>
      <rPr>
        <vertAlign val="superscript"/>
        <sz val="10"/>
        <rFont val="Arial"/>
        <family val="2"/>
      </rPr>
      <t>(2)</t>
    </r>
  </si>
  <si>
    <t>CASE NO. 2025-00113</t>
  </si>
  <si>
    <t>FOR THE 12 MONTHS ENDED AUGUST 31, 2025</t>
  </si>
  <si>
    <t>FOR THE 12 MONTHS ENDED DECEMBER 31, 2026</t>
  </si>
  <si>
    <t>WITNESS:   A. M. FACKLER</t>
  </si>
  <si>
    <t>AS OF AUGUST 31, 2025</t>
  </si>
  <si>
    <t>AS OF DECEMBER 31, 2026</t>
  </si>
  <si>
    <t>FORECAST PERIOD FOR THE 12 MONTHS ENDED DECEMBER 31, 2026</t>
  </si>
  <si>
    <t>TYPE OF FILING: _____ ORIGINAL  _____ UPDATED  __X__ REVISED</t>
  </si>
  <si>
    <t>FROM JANUARY 1, 2026 TO DECEMBER 31, 2026</t>
  </si>
  <si>
    <t>WITNESS:   A. M. FACKLER/J. BURGOS</t>
  </si>
  <si>
    <t>LG&amp;E</t>
  </si>
  <si>
    <t>Electric</t>
  </si>
  <si>
    <t>to</t>
  </si>
  <si>
    <t>Adjustments to LG&amp;E (Electric) Capitalization and Cost of Capital</t>
  </si>
  <si>
    <t>KIUC</t>
  </si>
  <si>
    <t>Adjustment</t>
  </si>
  <si>
    <r>
      <t xml:space="preserve">IV. Adjusted Capitalization - Remove CWIP net accrual and apply AFUDC rates </t>
    </r>
    <r>
      <rPr>
        <b/>
        <vertAlign val="superscript"/>
        <sz val="10"/>
        <rFont val="Arial"/>
        <family val="2"/>
      </rPr>
      <t>(2)</t>
    </r>
  </si>
  <si>
    <t>Adjustments to LG&amp;E (Gas) Capitalization and Cost of Capital</t>
  </si>
  <si>
    <t>Gas</t>
  </si>
  <si>
    <t>LOUISVILLE GAS AND ELECTRIC COMPANY</t>
  </si>
  <si>
    <t>GROSS REVENUE CONVERSTION FACTOR (100% / LINE 8)</t>
  </si>
  <si>
    <t>DATE OF CAPITAL STRUCTURE: AS OF END OF FORECASTED  PERIOD</t>
  </si>
  <si>
    <t>PAGE 1 OF 4</t>
  </si>
  <si>
    <t>WITNESS:   A. FACKLER/J. BURGOS</t>
  </si>
  <si>
    <t>(E=CxD)</t>
  </si>
  <si>
    <t>(G=E+F)</t>
  </si>
  <si>
    <t>(J=HxI)</t>
  </si>
  <si>
    <t>ELECTRIC:</t>
  </si>
  <si>
    <t>DATE OF CAPITAL STRUCTURE: AS OF END OF BASE PERIOD</t>
  </si>
  <si>
    <t>SCHEDULE J-1</t>
  </si>
  <si>
    <t>AMOUNT</t>
  </si>
  <si>
    <t>WEIGHTED COST</t>
  </si>
  <si>
    <t>INTANGIBLE</t>
  </si>
  <si>
    <t/>
  </si>
  <si>
    <t>split</t>
  </si>
  <si>
    <t>COMMON</t>
  </si>
  <si>
    <t>do not delete</t>
  </si>
  <si>
    <t>CWIP</t>
  </si>
  <si>
    <t>Construction Amount</t>
  </si>
  <si>
    <t>AFUDC CWIP</t>
  </si>
  <si>
    <t>AFUDC Capitalized</t>
  </si>
  <si>
    <t>13 MONTH AVG CONSTRUCTION AMOUNT</t>
  </si>
  <si>
    <t>ACCT NO.</t>
  </si>
  <si>
    <t>Dec 2025</t>
  </si>
  <si>
    <t>Jan 2026</t>
  </si>
  <si>
    <t>Feb 2026</t>
  </si>
  <si>
    <t>Mar 2026</t>
  </si>
  <si>
    <t>Apr 2026</t>
  </si>
  <si>
    <t>May 2026</t>
  </si>
  <si>
    <t>Jun 2026</t>
  </si>
  <si>
    <t>Jul 2026</t>
  </si>
  <si>
    <t>Aug 2026</t>
  </si>
  <si>
    <t>Sep 2026</t>
  </si>
  <si>
    <t>Oct 2026</t>
  </si>
  <si>
    <t>Nov 2026</t>
  </si>
  <si>
    <t>Dec 2026</t>
  </si>
  <si>
    <t>Additional Uses of Cash Working Capital:</t>
  </si>
  <si>
    <t>Prepaid Pension</t>
  </si>
  <si>
    <t>Regulatory Asset - FAS 158 Pension</t>
  </si>
  <si>
    <t>Preliminary Survey</t>
  </si>
  <si>
    <t>Clearing Accts - Pension</t>
  </si>
  <si>
    <t>Misc Deferred Debits</t>
  </si>
  <si>
    <t>Research/Dev/Demo Exp</t>
  </si>
  <si>
    <t>Total Uses of Cash Working Capital</t>
  </si>
  <si>
    <t>Additional Sources of Cash Working Capital:</t>
  </si>
  <si>
    <t>Misc Long Term Liabilities</t>
  </si>
  <si>
    <t>Accum Provision For Post Retirement Benefits</t>
  </si>
  <si>
    <t>Misc Liability</t>
  </si>
  <si>
    <t>Other Deferred Credits</t>
  </si>
  <si>
    <t>Net Accrued CWIP</t>
  </si>
  <si>
    <t>Net Accrued RWIP</t>
  </si>
  <si>
    <t>Total Sources of Cash Working Capital</t>
  </si>
  <si>
    <t>Total Uses / (Sources) of Cash Working Capital (Line 7 + 14)</t>
  </si>
  <si>
    <t>JURIS. AMOUNT</t>
  </si>
  <si>
    <t>ECR Operating And Maintenance Expense</t>
  </si>
  <si>
    <t>Electric Power Purchased</t>
  </si>
  <si>
    <t>O&amp;M Less Purchase Power Expense (Line 1 - 2)</t>
  </si>
  <si>
    <t>ECR Cash Working Capital (12.5% Of Line 3)</t>
  </si>
  <si>
    <t>Cash Working Capital Adjustments</t>
  </si>
  <si>
    <t>Preliminary Survey - Mercer County Land</t>
  </si>
  <si>
    <t>Preliminary Survey - 2025 CPCN</t>
  </si>
  <si>
    <t>Net Accrued CWIP - CPCN</t>
  </si>
  <si>
    <t>Case No. 2025-00114</t>
  </si>
  <si>
    <t>PAGE 2 OF 4</t>
  </si>
  <si>
    <t>(J-1.1/J-1.2)</t>
  </si>
  <si>
    <t>GAS:</t>
  </si>
  <si>
    <t>STORAGE AND PROCESSING</t>
  </si>
  <si>
    <t>TOTAL GAS</t>
  </si>
  <si>
    <t>13 MO AVG TOTAL COSTS</t>
  </si>
  <si>
    <t>check to balance sheet</t>
  </si>
  <si>
    <t>PAGE 4 OF 4</t>
  </si>
  <si>
    <t>CLEARING ACCTS - PENSION</t>
  </si>
  <si>
    <t>NET ACCRUED CWIP EXCL. MECH</t>
  </si>
  <si>
    <t>NET ACCRUED RWIP EXCL. MECH</t>
  </si>
  <si>
    <t>TOTAL USES / (SOURCES) OF CASH WORKING CAPITAL (LINE 7 + 14)</t>
  </si>
  <si>
    <t>CASE NO. 2025-00114 - ELECTRIC OPERATIONS</t>
  </si>
  <si>
    <t>BASE YEAR FOR THE 12 MONTHS ENDED AUGUST 31, 2025</t>
  </si>
  <si>
    <t>CASE NO. 2025-00114 - GAS OPERATIONS</t>
  </si>
  <si>
    <t>CASE NO. 2025-00114 - ELECTRIC</t>
  </si>
  <si>
    <t>CASE NO. 2025-00114 - GAS</t>
  </si>
  <si>
    <t>2. LG&amp;E Supplemental Response to PSC 1-54 – Schedule J (Ky. PSC Aug. 25, 2025);  LG&amp;E Supplemental Response to PSC 1-54 – Schedule B (Ky. PSC Aug. 25, 2025).</t>
  </si>
  <si>
    <t>1. AG-KIUC Recommendation - LGE Rev Requirement - After 8.25.25 Revision - Workpapers of Lane Kollen - Rate Base - Capitalization - COC(Elect)</t>
  </si>
  <si>
    <t>1. AG-KIUC Recommendation - LGE Rev Requirement - After 8.25.25 Revision - Workpapers of Lane Kollen - Rate Base - Capitalization - COC(Gas)</t>
  </si>
  <si>
    <r>
      <t xml:space="preserve">3. 13 Month Average Generation, Production, Storage, and Transmission CWIP per Sch B-1 net pro rata accrual per Sch B-5.2 F </t>
    </r>
    <r>
      <rPr>
        <vertAlign val="superscript"/>
        <sz val="10"/>
        <rFont val="Arial"/>
        <family val="2"/>
      </rPr>
      <t>(2)</t>
    </r>
  </si>
  <si>
    <t>1. AG-KIUC Recommendation - KU Rev Requirement - After 8.25.25 Revision - Workpapers of Lane Kollen - Rate Base - Capitalization - COC</t>
  </si>
  <si>
    <t>(1) KU Supplemental Response to PSC 1-54 – Schedule J (Ky. PSC Aug. 25, 2025); LG&amp;E Supplemental Response to PSC 1-54 – Schedule J (Ky. PSC Aug. 25, 2025).</t>
  </si>
  <si>
    <r>
      <t xml:space="preserve">I.  KU Capital Structure, Cost of Capital, and Gross Revenue Conversion Factor Per Filing (With August 25, 2025 Update) </t>
    </r>
    <r>
      <rPr>
        <b/>
        <vertAlign val="superscript"/>
        <sz val="10"/>
        <rFont val="Arial"/>
        <family val="2"/>
      </rPr>
      <t>(1)</t>
    </r>
  </si>
  <si>
    <r>
      <t xml:space="preserve">I.  LG&amp;E (Electric) Capital Structure, Cost of Capital, and Gross Revenue Conversion Factor Per Filing (August 25, 2025 Update) </t>
    </r>
    <r>
      <rPr>
        <b/>
        <vertAlign val="superscript"/>
        <sz val="10"/>
        <rFont val="Arial"/>
        <family val="2"/>
      </rPr>
      <t>(1)</t>
    </r>
  </si>
  <si>
    <r>
      <t xml:space="preserve">Per Sch B-5.2 F </t>
    </r>
    <r>
      <rPr>
        <vertAlign val="superscript"/>
        <sz val="10"/>
        <rFont val="Arial"/>
        <family val="2"/>
      </rPr>
      <t>(2)</t>
    </r>
  </si>
  <si>
    <t>4. AFUDC Rates</t>
  </si>
  <si>
    <r>
      <t xml:space="preserve">I.  LG&amp;E (Gas) Capital Structure, Cost of Capital, and Gross Revenue Conversion Factor Per Filing (August 25, 2025 Update) </t>
    </r>
    <r>
      <rPr>
        <b/>
        <vertAlign val="superscript"/>
        <sz val="10"/>
        <rFont val="Arial"/>
        <family val="2"/>
      </rPr>
      <t>(1)</t>
    </r>
  </si>
  <si>
    <t>Adjustments to KU Capitalization and Cost of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</si>
</sst>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0.000%"/>
    <numFmt numFmtId="166" formatCode="_(* #,##0_);_(* \(#,##0\);_(* &quot;-&quot;??_);_(@_)"/>
    <numFmt numFmtId="167" formatCode="0.000000%"/>
    <numFmt numFmtId="168" formatCode="0.0000000%"/>
    <numFmt numFmtId="169" formatCode="0.0%"/>
    <numFmt numFmtId="170" formatCode="###0;###0"/>
    <numFmt numFmtId="171" formatCode="_(* #,##0.000000_);_(* \(#,##0.000000\);_(* &quot;-&quot;??_);_(@_)"/>
    <numFmt numFmtId="172" formatCode="[$-409]d\-mmm\-yy;@"/>
    <numFmt numFmtId="173" formatCode="[$-409]mmm\-yy;@"/>
    <numFmt numFmtId="174" formatCode="_(&quot;$&quot;* #,##0_);_(&quot;$&quot;* \(#,##0\);_(&quot;$&quot;* &quot;-&quot;??_);_(@_)"/>
    <numFmt numFmtId="175" formatCode="0.00000000%"/>
    <numFmt numFmtId="176" formatCode="0.000000000%"/>
    <numFmt numFmtId="177" formatCode="0.000000000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vertAlign val="superscript"/>
      <sz val="10"/>
      <name val="Arial"/>
      <family val="2"/>
    </font>
    <font>
      <sz val="10.5"/>
      <name val="Aptos Display"/>
      <family val="2"/>
    </font>
    <font>
      <sz val="10.5"/>
      <color rgb="FF000000"/>
      <name val="Aptos Display"/>
      <family val="2"/>
    </font>
    <font>
      <sz val="10"/>
      <name val="Courier"/>
      <family val="3"/>
    </font>
    <font>
      <sz val="10"/>
      <color rgb="FF000000"/>
      <name val="Aptos Display"/>
      <family val="2"/>
    </font>
    <font>
      <b/>
      <sz val="12"/>
      <color rgb="FF0070C0"/>
      <name val="Aptos Display"/>
      <family val="2"/>
    </font>
    <font>
      <sz val="12"/>
      <color theme="1"/>
      <name val="Arial"/>
      <family val="2"/>
    </font>
    <font>
      <sz val="10"/>
      <name val="Aptos Display"/>
      <family val="2"/>
    </font>
    <font>
      <b/>
      <sz val="10"/>
      <name val="Aptos Display"/>
      <family val="2"/>
    </font>
    <font>
      <u/>
      <sz val="10"/>
      <name val="Aptos Display"/>
      <family val="2"/>
    </font>
    <font>
      <b/>
      <u/>
      <sz val="10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sz val="11"/>
      <color theme="1"/>
      <name val="Arial"/>
      <family val="2"/>
    </font>
    <font>
      <sz val="9"/>
      <color rgb="FF000000"/>
      <name val="Aptos Display"/>
      <family val="2"/>
    </font>
    <font>
      <sz val="9"/>
      <name val="Aptos Display"/>
      <family val="2"/>
    </font>
    <font>
      <i/>
      <sz val="10"/>
      <color rgb="FFC00000"/>
      <name val="Aptos Display"/>
      <family val="2"/>
    </font>
    <font>
      <sz val="10"/>
      <name val="Courier"/>
    </font>
    <font>
      <strike/>
      <sz val="10"/>
      <name val="Aptos Display"/>
      <family val="2"/>
    </font>
    <font>
      <u/>
      <sz val="10.5"/>
      <color rgb="FF000000"/>
      <name val="Aptos Display"/>
      <family val="2"/>
    </font>
    <font>
      <i/>
      <sz val="9"/>
      <color rgb="FF000000"/>
      <name val="Aptos Display"/>
      <family val="2"/>
    </font>
    <font>
      <sz val="10"/>
      <color rgb="FFC00000"/>
      <name val="Aptos Display"/>
      <family val="2"/>
    </font>
    <font>
      <sz val="10"/>
      <color rgb="FF7030A0"/>
      <name val="Aptos Display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/>
    <xf numFmtId="0" fontId="1" fillId="0" borderId="0"/>
    <xf numFmtId="172" fontId="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7" fillId="0" borderId="0"/>
    <xf numFmtId="0" fontId="1" fillId="0" borderId="0"/>
    <xf numFmtId="0" fontId="2" fillId="0" borderId="0"/>
    <xf numFmtId="37" fontId="25" fillId="0" borderId="0"/>
    <xf numFmtId="43" fontId="25" fillId="0" borderId="0" applyFont="0" applyFill="0" applyBorder="0" applyAlignment="0" applyProtection="0"/>
    <xf numFmtId="0" fontId="1" fillId="0" borderId="0"/>
  </cellStyleXfs>
  <cellXfs count="279">
    <xf numFmtId="0" fontId="0" fillId="0" borderId="0" xfId="0"/>
    <xf numFmtId="0" fontId="2" fillId="0" borderId="0" xfId="3"/>
    <xf numFmtId="10" fontId="2" fillId="0" borderId="0" xfId="4" applyNumberFormat="1" applyFont="1" applyFill="1" applyBorder="1" applyAlignment="1">
      <alignment horizontal="right" wrapText="1"/>
    </xf>
    <xf numFmtId="10" fontId="2" fillId="0" borderId="0" xfId="4" applyNumberFormat="1" applyFont="1" applyFill="1" applyBorder="1" applyAlignment="1">
      <alignment horizontal="right"/>
    </xf>
    <xf numFmtId="10" fontId="2" fillId="0" borderId="0" xfId="4" applyNumberFormat="1" applyFont="1" applyFill="1" applyBorder="1" applyAlignment="1">
      <alignment horizontal="left" vertical="top"/>
    </xf>
    <xf numFmtId="0" fontId="4" fillId="0" borderId="0" xfId="3" applyFont="1"/>
    <xf numFmtId="166" fontId="2" fillId="0" borderId="0" xfId="1" applyNumberFormat="1" applyFont="1" applyFill="1" applyBorder="1" applyAlignment="1">
      <alignment horizontal="right" wrapText="1"/>
    </xf>
    <xf numFmtId="10" fontId="2" fillId="0" borderId="0" xfId="4" applyNumberFormat="1" applyFont="1" applyFill="1"/>
    <xf numFmtId="166" fontId="2" fillId="0" borderId="0" xfId="1" applyNumberFormat="1" applyFont="1" applyFill="1" applyBorder="1"/>
    <xf numFmtId="166" fontId="2" fillId="0" borderId="0" xfId="1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10" fontId="2" fillId="0" borderId="1" xfId="4" applyNumberFormat="1" applyFont="1" applyFill="1" applyBorder="1"/>
    <xf numFmtId="166" fontId="2" fillId="0" borderId="0" xfId="4" applyNumberFormat="1" applyFont="1" applyFill="1" applyBorder="1"/>
    <xf numFmtId="10" fontId="2" fillId="0" borderId="2" xfId="4" applyNumberFormat="1" applyFont="1" applyFill="1" applyBorder="1"/>
    <xf numFmtId="166" fontId="2" fillId="0" borderId="0" xfId="1" applyNumberFormat="1" applyFont="1" applyFill="1"/>
    <xf numFmtId="0" fontId="8" fillId="0" borderId="0" xfId="6" applyFont="1" applyAlignment="1">
      <alignment horizontal="left"/>
    </xf>
    <xf numFmtId="169" fontId="10" fillId="0" borderId="0" xfId="7" applyNumberFormat="1" applyFont="1" applyFill="1" applyAlignment="1">
      <alignment horizontal="left"/>
    </xf>
    <xf numFmtId="49" fontId="7" fillId="0" borderId="0" xfId="6" applyNumberFormat="1" applyFont="1" applyAlignment="1">
      <alignment horizontal="center"/>
    </xf>
    <xf numFmtId="0" fontId="11" fillId="0" borderId="0" xfId="6" applyFont="1" applyAlignment="1">
      <alignment horizontal="right" vertical="center"/>
    </xf>
    <xf numFmtId="0" fontId="7" fillId="0" borderId="0" xfId="6" applyFont="1" applyAlignment="1">
      <alignment horizontal="left"/>
    </xf>
    <xf numFmtId="0" fontId="8" fillId="0" borderId="0" xfId="6" applyFont="1" applyAlignment="1">
      <alignment horizontal="right"/>
    </xf>
    <xf numFmtId="0" fontId="7" fillId="0" borderId="0" xfId="6" applyFont="1" applyAlignment="1">
      <alignment horizontal="right"/>
    </xf>
    <xf numFmtId="0" fontId="7" fillId="0" borderId="4" xfId="6" applyFont="1" applyBorder="1" applyAlignment="1">
      <alignment horizontal="left"/>
    </xf>
    <xf numFmtId="0" fontId="8" fillId="0" borderId="4" xfId="6" applyFont="1" applyBorder="1" applyAlignment="1">
      <alignment horizontal="left"/>
    </xf>
    <xf numFmtId="0" fontId="7" fillId="0" borderId="0" xfId="6" applyFont="1" applyAlignment="1">
      <alignment horizontal="center" wrapText="1"/>
    </xf>
    <xf numFmtId="0" fontId="7" fillId="0" borderId="0" xfId="6" applyFont="1" applyAlignment="1">
      <alignment horizontal="left" wrapText="1"/>
    </xf>
    <xf numFmtId="0" fontId="8" fillId="0" borderId="0" xfId="6" applyFont="1" applyAlignment="1">
      <alignment horizontal="left" vertical="top"/>
    </xf>
    <xf numFmtId="169" fontId="10" fillId="0" borderId="0" xfId="7" applyNumberFormat="1" applyFont="1" applyFill="1" applyAlignment="1">
      <alignment horizontal="left" vertical="top"/>
    </xf>
    <xf numFmtId="0" fontId="7" fillId="0" borderId="4" xfId="6" applyFont="1" applyBorder="1" applyAlignment="1">
      <alignment horizontal="center" wrapText="1"/>
    </xf>
    <xf numFmtId="0" fontId="7" fillId="0" borderId="4" xfId="6" applyFont="1" applyBorder="1" applyAlignment="1">
      <alignment horizontal="left" vertical="center" wrapText="1"/>
    </xf>
    <xf numFmtId="166" fontId="8" fillId="0" borderId="4" xfId="5" applyNumberFormat="1" applyFont="1" applyFill="1" applyBorder="1" applyAlignment="1">
      <alignment horizontal="center" vertical="center" wrapText="1"/>
    </xf>
    <xf numFmtId="166" fontId="8" fillId="0" borderId="0" xfId="5" applyNumberFormat="1" applyFont="1" applyFill="1" applyBorder="1" applyAlignment="1">
      <alignment horizontal="center" vertical="center" wrapText="1"/>
    </xf>
    <xf numFmtId="0" fontId="10" fillId="0" borderId="0" xfId="6" applyFont="1" applyAlignment="1">
      <alignment horizontal="right"/>
    </xf>
    <xf numFmtId="170" fontId="7" fillId="0" borderId="0" xfId="6" applyNumberFormat="1" applyFont="1" applyAlignment="1">
      <alignment horizontal="center" wrapText="1"/>
    </xf>
    <xf numFmtId="166" fontId="8" fillId="0" borderId="0" xfId="5" applyNumberFormat="1" applyFont="1" applyFill="1" applyBorder="1" applyAlignment="1">
      <alignment horizontal="right" wrapText="1"/>
    </xf>
    <xf numFmtId="10" fontId="8" fillId="0" borderId="0" xfId="7" applyNumberFormat="1" applyFont="1" applyFill="1" applyBorder="1" applyAlignment="1">
      <alignment horizontal="center" wrapText="1"/>
    </xf>
    <xf numFmtId="166" fontId="10" fillId="0" borderId="0" xfId="6" applyNumberFormat="1" applyFont="1" applyAlignment="1">
      <alignment horizontal="right"/>
    </xf>
    <xf numFmtId="169" fontId="10" fillId="0" borderId="0" xfId="7" applyNumberFormat="1" applyFont="1" applyFill="1" applyAlignment="1">
      <alignment horizontal="right" vertical="top"/>
    </xf>
    <xf numFmtId="10" fontId="8" fillId="0" borderId="0" xfId="5" applyNumberFormat="1" applyFont="1" applyFill="1" applyBorder="1" applyAlignment="1">
      <alignment horizontal="center" wrapText="1"/>
    </xf>
    <xf numFmtId="166" fontId="8" fillId="0" borderId="1" xfId="5" applyNumberFormat="1" applyFont="1" applyFill="1" applyBorder="1" applyAlignment="1">
      <alignment horizontal="right" wrapText="1"/>
    </xf>
    <xf numFmtId="166" fontId="8" fillId="0" borderId="2" xfId="5" applyNumberFormat="1" applyFont="1" applyFill="1" applyBorder="1" applyAlignment="1">
      <alignment horizontal="right" wrapText="1"/>
    </xf>
    <xf numFmtId="0" fontId="7" fillId="0" borderId="0" xfId="6" applyFont="1" applyAlignment="1">
      <alignment horizontal="left" vertical="center" wrapText="1"/>
    </xf>
    <xf numFmtId="166" fontId="7" fillId="0" borderId="0" xfId="5" applyNumberFormat="1" applyFont="1" applyFill="1" applyBorder="1" applyAlignment="1">
      <alignment horizontal="right" wrapText="1"/>
    </xf>
    <xf numFmtId="10" fontId="7" fillId="0" borderId="0" xfId="7" applyNumberFormat="1" applyFont="1" applyFill="1" applyBorder="1" applyAlignment="1">
      <alignment horizontal="center" wrapText="1"/>
    </xf>
    <xf numFmtId="10" fontId="7" fillId="0" borderId="0" xfId="5" applyNumberFormat="1" applyFont="1" applyFill="1" applyBorder="1" applyAlignment="1">
      <alignment horizontal="center" wrapText="1"/>
    </xf>
    <xf numFmtId="0" fontId="8" fillId="0" borderId="0" xfId="6" applyFont="1" applyAlignment="1">
      <alignment horizontal="right" vertical="top"/>
    </xf>
    <xf numFmtId="166" fontId="8" fillId="0" borderId="0" xfId="6" applyNumberFormat="1" applyFont="1" applyAlignment="1">
      <alignment horizontal="left" vertical="top"/>
    </xf>
    <xf numFmtId="43" fontId="10" fillId="0" borderId="0" xfId="8" applyFont="1" applyFill="1" applyAlignment="1">
      <alignment horizontal="left" vertical="top"/>
    </xf>
    <xf numFmtId="166" fontId="7" fillId="0" borderId="1" xfId="5" applyNumberFormat="1" applyFont="1" applyFill="1" applyBorder="1" applyAlignment="1">
      <alignment horizontal="right" wrapText="1"/>
    </xf>
    <xf numFmtId="166" fontId="7" fillId="0" borderId="1" xfId="5" quotePrefix="1" applyNumberFormat="1" applyFont="1" applyFill="1" applyBorder="1" applyAlignment="1">
      <alignment horizontal="right" wrapText="1"/>
    </xf>
    <xf numFmtId="43" fontId="8" fillId="0" borderId="0" xfId="8" applyFont="1" applyFill="1" applyAlignment="1">
      <alignment horizontal="left" vertical="top"/>
    </xf>
    <xf numFmtId="0" fontId="7" fillId="0" borderId="0" xfId="6" applyFont="1" applyAlignment="1">
      <alignment horizontal="left" vertical="top"/>
    </xf>
    <xf numFmtId="0" fontId="7" fillId="0" borderId="0" xfId="6" quotePrefix="1" applyFont="1" applyAlignment="1">
      <alignment horizontal="left" wrapText="1"/>
    </xf>
    <xf numFmtId="0" fontId="7" fillId="0" borderId="0" xfId="6" applyFont="1" applyAlignment="1">
      <alignment horizontal="right" vertical="top"/>
    </xf>
    <xf numFmtId="0" fontId="2" fillId="0" borderId="0" xfId="6" applyFont="1"/>
    <xf numFmtId="0" fontId="2" fillId="0" borderId="0" xfId="6" applyFont="1" applyAlignment="1">
      <alignment horizontal="left"/>
    </xf>
    <xf numFmtId="49" fontId="2" fillId="0" borderId="0" xfId="6" applyNumberFormat="1" applyFont="1" applyAlignment="1">
      <alignment horizontal="center"/>
    </xf>
    <xf numFmtId="0" fontId="2" fillId="0" borderId="0" xfId="6" applyFont="1" applyAlignment="1">
      <alignment horizontal="right"/>
    </xf>
    <xf numFmtId="0" fontId="2" fillId="0" borderId="5" xfId="6" applyFont="1" applyBorder="1" applyAlignment="1">
      <alignment horizontal="center" wrapText="1"/>
    </xf>
    <xf numFmtId="0" fontId="2" fillId="0" borderId="0" xfId="6" applyFont="1" applyAlignment="1">
      <alignment horizontal="center" wrapText="1"/>
    </xf>
    <xf numFmtId="0" fontId="2" fillId="0" borderId="0" xfId="6" applyFont="1" applyAlignment="1">
      <alignment horizontal="left" vertical="top"/>
    </xf>
    <xf numFmtId="0" fontId="2" fillId="0" borderId="0" xfId="6" applyFont="1" applyAlignment="1">
      <alignment horizontal="center" vertical="center" wrapText="1"/>
    </xf>
    <xf numFmtId="0" fontId="2" fillId="0" borderId="0" xfId="6" applyFont="1" applyAlignment="1">
      <alignment horizontal="left" vertical="center" wrapText="1"/>
    </xf>
    <xf numFmtId="166" fontId="2" fillId="0" borderId="0" xfId="5" applyNumberFormat="1" applyFont="1" applyFill="1" applyBorder="1" applyAlignment="1">
      <alignment horizontal="center" vertical="center" wrapText="1"/>
    </xf>
    <xf numFmtId="170" fontId="2" fillId="0" borderId="0" xfId="6" applyNumberFormat="1" applyFont="1" applyAlignment="1">
      <alignment horizontal="center" wrapText="1"/>
    </xf>
    <xf numFmtId="0" fontId="2" fillId="0" borderId="0" xfId="6" applyFont="1" applyAlignment="1">
      <alignment horizontal="left" wrapText="1"/>
    </xf>
    <xf numFmtId="166" fontId="2" fillId="0" borderId="0" xfId="5" applyNumberFormat="1" applyFont="1" applyFill="1" applyBorder="1" applyAlignment="1">
      <alignment horizontal="right" wrapText="1"/>
    </xf>
    <xf numFmtId="9" fontId="2" fillId="0" borderId="0" xfId="4" applyFont="1" applyFill="1" applyBorder="1" applyAlignment="1">
      <alignment horizontal="right" wrapText="1"/>
    </xf>
    <xf numFmtId="9" fontId="2" fillId="0" borderId="0" xfId="9" applyFont="1" applyFill="1" applyBorder="1" applyAlignment="1">
      <alignment horizontal="left" vertical="top"/>
    </xf>
    <xf numFmtId="9" fontId="2" fillId="0" borderId="0" xfId="4" applyFont="1" applyFill="1" applyBorder="1" applyAlignment="1">
      <alignment horizontal="left" vertical="top"/>
    </xf>
    <xf numFmtId="166" fontId="2" fillId="0" borderId="1" xfId="5" applyNumberFormat="1" applyFont="1" applyFill="1" applyBorder="1" applyAlignment="1">
      <alignment horizontal="right" wrapText="1"/>
    </xf>
    <xf numFmtId="10" fontId="2" fillId="0" borderId="1" xfId="4" applyNumberFormat="1" applyFont="1" applyFill="1" applyBorder="1" applyAlignment="1">
      <alignment horizontal="right" wrapText="1"/>
    </xf>
    <xf numFmtId="166" fontId="2" fillId="0" borderId="2" xfId="5" applyNumberFormat="1" applyFont="1" applyFill="1" applyBorder="1" applyAlignment="1">
      <alignment horizontal="right" wrapText="1"/>
    </xf>
    <xf numFmtId="10" fontId="2" fillId="0" borderId="2" xfId="4" applyNumberFormat="1" applyFont="1" applyFill="1" applyBorder="1" applyAlignment="1">
      <alignment horizontal="right" wrapText="1"/>
    </xf>
    <xf numFmtId="171" fontId="2" fillId="0" borderId="0" xfId="5" applyNumberFormat="1" applyFont="1" applyFill="1" applyBorder="1" applyAlignment="1">
      <alignment horizontal="right" wrapText="1"/>
    </xf>
    <xf numFmtId="166" fontId="2" fillId="0" borderId="0" xfId="6" applyNumberFormat="1" applyFont="1" applyAlignment="1">
      <alignment horizontal="left"/>
    </xf>
    <xf numFmtId="49" fontId="2" fillId="0" borderId="0" xfId="6" applyNumberFormat="1" applyFont="1"/>
    <xf numFmtId="0" fontId="2" fillId="0" borderId="4" xfId="6" applyFont="1" applyBorder="1" applyAlignment="1">
      <alignment horizontal="left" vertical="top"/>
    </xf>
    <xf numFmtId="0" fontId="14" fillId="0" borderId="0" xfId="11" applyFont="1" applyAlignment="1">
      <alignment horizontal="left"/>
    </xf>
    <xf numFmtId="0" fontId="13" fillId="0" borderId="0" xfId="10" applyFont="1"/>
    <xf numFmtId="0" fontId="14" fillId="0" borderId="0" xfId="11" quotePrefix="1" applyFont="1" applyAlignment="1" applyProtection="1">
      <alignment horizontal="left"/>
      <protection locked="0"/>
    </xf>
    <xf numFmtId="172" fontId="13" fillId="0" borderId="0" xfId="12" applyFont="1" applyAlignment="1">
      <alignment horizontal="center"/>
    </xf>
    <xf numFmtId="49" fontId="13" fillId="0" borderId="0" xfId="10" applyNumberFormat="1" applyFont="1" applyAlignment="1">
      <alignment horizontal="center"/>
    </xf>
    <xf numFmtId="0" fontId="13" fillId="0" borderId="0" xfId="10" applyFont="1" applyAlignment="1">
      <alignment horizontal="center"/>
    </xf>
    <xf numFmtId="0" fontId="13" fillId="0" borderId="0" xfId="6" applyFont="1" applyAlignment="1">
      <alignment horizontal="left"/>
    </xf>
    <xf numFmtId="0" fontId="13" fillId="0" borderId="0" xfId="6" applyFont="1" applyAlignment="1">
      <alignment horizontal="right"/>
    </xf>
    <xf numFmtId="0" fontId="13" fillId="0" borderId="0" xfId="10" applyFont="1" applyAlignment="1">
      <alignment horizontal="left"/>
    </xf>
    <xf numFmtId="10" fontId="13" fillId="0" borderId="0" xfId="10" applyNumberFormat="1" applyFont="1"/>
    <xf numFmtId="0" fontId="14" fillId="0" borderId="0" xfId="10" applyFont="1" applyAlignment="1">
      <alignment horizontal="left"/>
    </xf>
    <xf numFmtId="0" fontId="13" fillId="0" borderId="5" xfId="6" applyFont="1" applyBorder="1" applyAlignment="1">
      <alignment horizontal="center" vertical="center" wrapText="1"/>
    </xf>
    <xf numFmtId="0" fontId="13" fillId="0" borderId="5" xfId="6" applyFont="1" applyBorder="1" applyAlignment="1">
      <alignment horizontal="center" wrapText="1"/>
    </xf>
    <xf numFmtId="173" fontId="13" fillId="0" borderId="1" xfId="10" applyNumberFormat="1" applyFont="1" applyBorder="1" applyAlignment="1">
      <alignment horizontal="center"/>
    </xf>
    <xf numFmtId="0" fontId="13" fillId="0" borderId="0" xfId="10" applyFont="1" applyAlignment="1">
      <alignment horizontal="center" vertical="center" wrapText="1"/>
    </xf>
    <xf numFmtId="0" fontId="13" fillId="0" borderId="0" xfId="10" applyFont="1" applyAlignment="1">
      <alignment vertical="center"/>
    </xf>
    <xf numFmtId="166" fontId="13" fillId="0" borderId="0" xfId="5" applyNumberFormat="1" applyFont="1" applyFill="1" applyBorder="1" applyAlignment="1">
      <alignment horizontal="right" wrapText="1"/>
    </xf>
    <xf numFmtId="41" fontId="13" fillId="0" borderId="0" xfId="10" applyNumberFormat="1" applyFont="1"/>
    <xf numFmtId="165" fontId="13" fillId="0" borderId="0" xfId="13" applyNumberFormat="1" applyFont="1" applyFill="1"/>
    <xf numFmtId="174" fontId="13" fillId="0" borderId="0" xfId="14" applyNumberFormat="1" applyFont="1" applyFill="1"/>
    <xf numFmtId="166" fontId="13" fillId="0" borderId="1" xfId="5" applyNumberFormat="1" applyFont="1" applyFill="1" applyBorder="1" applyAlignment="1">
      <alignment horizontal="right" wrapText="1"/>
    </xf>
    <xf numFmtId="166" fontId="13" fillId="0" borderId="2" xfId="5" applyNumberFormat="1" applyFont="1" applyFill="1" applyBorder="1" applyAlignment="1">
      <alignment horizontal="right" wrapText="1"/>
    </xf>
    <xf numFmtId="174" fontId="13" fillId="0" borderId="0" xfId="14" applyNumberFormat="1" applyFont="1" applyFill="1" applyBorder="1"/>
    <xf numFmtId="166" fontId="13" fillId="0" borderId="0" xfId="10" applyNumberFormat="1" applyFont="1"/>
    <xf numFmtId="0" fontId="13" fillId="0" borderId="0" xfId="10" quotePrefix="1" applyFont="1" applyAlignment="1">
      <alignment horizontal="center"/>
    </xf>
    <xf numFmtId="173" fontId="13" fillId="0" borderId="1" xfId="10" quotePrefix="1" applyNumberFormat="1" applyFont="1" applyBorder="1" applyAlignment="1">
      <alignment horizontal="center"/>
    </xf>
    <xf numFmtId="0" fontId="13" fillId="0" borderId="0" xfId="10" applyFont="1" applyAlignment="1">
      <alignment horizontal="center" wrapText="1"/>
    </xf>
    <xf numFmtId="170" fontId="13" fillId="0" borderId="0" xfId="6" applyNumberFormat="1" applyFont="1" applyAlignment="1">
      <alignment horizontal="center" wrapText="1"/>
    </xf>
    <xf numFmtId="0" fontId="13" fillId="0" borderId="0" xfId="6" applyFont="1" applyAlignment="1">
      <alignment horizontal="left" wrapText="1"/>
    </xf>
    <xf numFmtId="166" fontId="13" fillId="0" borderId="0" xfId="6" applyNumberFormat="1" applyFont="1" applyAlignment="1">
      <alignment horizontal="center"/>
    </xf>
    <xf numFmtId="0" fontId="15" fillId="0" borderId="0" xfId="10" applyFont="1" applyAlignment="1">
      <alignment horizontal="left" vertical="top"/>
    </xf>
    <xf numFmtId="9" fontId="13" fillId="0" borderId="0" xfId="10" applyNumberFormat="1" applyFont="1" applyAlignment="1">
      <alignment horizontal="center"/>
    </xf>
    <xf numFmtId="43" fontId="13" fillId="0" borderId="0" xfId="10" applyNumberFormat="1" applyFont="1"/>
    <xf numFmtId="0" fontId="2" fillId="0" borderId="4" xfId="6" applyFont="1" applyBorder="1" applyAlignment="1">
      <alignment horizontal="left"/>
    </xf>
    <xf numFmtId="0" fontId="2" fillId="0" borderId="1" xfId="6" applyFont="1" applyBorder="1" applyAlignment="1">
      <alignment horizontal="center" wrapText="1"/>
    </xf>
    <xf numFmtId="167" fontId="2" fillId="0" borderId="0" xfId="4" applyNumberFormat="1" applyFont="1" applyFill="1" applyBorder="1" applyAlignment="1">
      <alignment horizontal="right" wrapText="1"/>
    </xf>
    <xf numFmtId="167" fontId="2" fillId="0" borderId="1" xfId="4" applyNumberFormat="1" applyFont="1" applyFill="1" applyBorder="1" applyAlignment="1">
      <alignment horizontal="right" wrapText="1"/>
    </xf>
    <xf numFmtId="0" fontId="16" fillId="0" borderId="0" xfId="6" applyFont="1" applyAlignment="1">
      <alignment horizontal="left" wrapText="1"/>
    </xf>
    <xf numFmtId="0" fontId="2" fillId="0" borderId="0" xfId="15" applyFont="1"/>
    <xf numFmtId="0" fontId="4" fillId="0" borderId="0" xfId="15" applyFont="1"/>
    <xf numFmtId="167" fontId="2" fillId="0" borderId="0" xfId="4" applyNumberFormat="1" applyFont="1" applyFill="1" applyBorder="1" applyAlignment="1">
      <alignment horizontal="left" vertical="top"/>
    </xf>
    <xf numFmtId="167" fontId="2" fillId="0" borderId="2" xfId="4" applyNumberFormat="1" applyFont="1" applyFill="1" applyBorder="1" applyAlignment="1">
      <alignment horizontal="right" wrapText="1"/>
    </xf>
    <xf numFmtId="171" fontId="2" fillId="0" borderId="2" xfId="1" applyNumberFormat="1" applyFont="1" applyFill="1" applyBorder="1" applyProtection="1"/>
    <xf numFmtId="10" fontId="2" fillId="0" borderId="0" xfId="3" applyNumberFormat="1"/>
    <xf numFmtId="10" fontId="19" fillId="0" borderId="0" xfId="4" applyNumberFormat="1" applyFont="1"/>
    <xf numFmtId="166" fontId="19" fillId="0" borderId="0" xfId="1" applyNumberFormat="1" applyFont="1" applyFill="1"/>
    <xf numFmtId="166" fontId="19" fillId="0" borderId="1" xfId="1" applyNumberFormat="1" applyFont="1" applyFill="1" applyBorder="1"/>
    <xf numFmtId="166" fontId="19" fillId="0" borderId="2" xfId="4" applyNumberFormat="1" applyFont="1" applyFill="1" applyBorder="1"/>
    <xf numFmtId="166" fontId="19" fillId="0" borderId="0" xfId="1" applyNumberFormat="1" applyFont="1" applyFill="1" applyBorder="1"/>
    <xf numFmtId="167" fontId="19" fillId="0" borderId="0" xfId="4" applyNumberFormat="1" applyFont="1" applyFill="1" applyBorder="1"/>
    <xf numFmtId="167" fontId="19" fillId="0" borderId="0" xfId="4" applyNumberFormat="1" applyFont="1" applyFill="1"/>
    <xf numFmtId="166" fontId="19" fillId="0" borderId="2" xfId="1" applyNumberFormat="1" applyFont="1" applyFill="1" applyBorder="1"/>
    <xf numFmtId="10" fontId="19" fillId="0" borderId="2" xfId="4" applyNumberFormat="1" applyFont="1" applyFill="1" applyBorder="1"/>
    <xf numFmtId="10" fontId="19" fillId="0" borderId="0" xfId="4" applyNumberFormat="1" applyFont="1" applyFill="1" applyBorder="1"/>
    <xf numFmtId="177" fontId="2" fillId="0" borderId="0" xfId="3" applyNumberFormat="1"/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166" fontId="19" fillId="0" borderId="0" xfId="4" applyNumberFormat="1" applyFont="1" applyFill="1" applyBorder="1"/>
    <xf numFmtId="0" fontId="18" fillId="0" borderId="0" xfId="0" applyFont="1"/>
    <xf numFmtId="0" fontId="19" fillId="0" borderId="0" xfId="0" applyFont="1" applyAlignment="1">
      <alignment horizontal="left"/>
    </xf>
    <xf numFmtId="10" fontId="19" fillId="0" borderId="0" xfId="4" applyNumberFormat="1" applyFont="1" applyFill="1"/>
    <xf numFmtId="0" fontId="18" fillId="0" borderId="0" xfId="16" applyFont="1"/>
    <xf numFmtId="0" fontId="21" fillId="0" borderId="0" xfId="16" applyFont="1"/>
    <xf numFmtId="0" fontId="4" fillId="0" borderId="0" xfId="6" applyFont="1" applyAlignment="1">
      <alignment horizontal="left"/>
    </xf>
    <xf numFmtId="10" fontId="19" fillId="0" borderId="1" xfId="4" applyNumberFormat="1" applyFont="1" applyFill="1" applyBorder="1"/>
    <xf numFmtId="165" fontId="19" fillId="0" borderId="0" xfId="4" applyNumberFormat="1" applyFont="1" applyFill="1"/>
    <xf numFmtId="165" fontId="19" fillId="0" borderId="0" xfId="4" applyNumberFormat="1" applyFont="1" applyFill="1" applyAlignment="1">
      <alignment horizontal="center"/>
    </xf>
    <xf numFmtId="43" fontId="19" fillId="0" borderId="0" xfId="1" applyFont="1" applyFill="1" applyBorder="1"/>
    <xf numFmtId="0" fontId="4" fillId="0" borderId="0" xfId="6" applyFont="1" applyAlignment="1">
      <alignment horizontal="right"/>
    </xf>
    <xf numFmtId="0" fontId="2" fillId="0" borderId="0" xfId="17"/>
    <xf numFmtId="10" fontId="2" fillId="0" borderId="0" xfId="9" applyNumberFormat="1" applyFont="1" applyFill="1" applyBorder="1" applyAlignment="1">
      <alignment horizontal="right" wrapText="1"/>
    </xf>
    <xf numFmtId="166" fontId="2" fillId="0" borderId="0" xfId="9" applyNumberFormat="1" applyFont="1" applyFill="1" applyBorder="1" applyAlignment="1">
      <alignment horizontal="right" wrapText="1"/>
    </xf>
    <xf numFmtId="0" fontId="10" fillId="0" borderId="0" xfId="6" applyFont="1" applyAlignment="1">
      <alignment horizontal="left"/>
    </xf>
    <xf numFmtId="0" fontId="10" fillId="0" borderId="0" xfId="6" applyFont="1"/>
    <xf numFmtId="49" fontId="13" fillId="0" borderId="0" xfId="6" applyNumberFormat="1" applyFont="1" applyAlignment="1">
      <alignment horizontal="center"/>
    </xf>
    <xf numFmtId="0" fontId="10" fillId="0" borderId="0" xfId="6" applyFont="1" applyAlignment="1">
      <alignment horizontal="center"/>
    </xf>
    <xf numFmtId="0" fontId="13" fillId="0" borderId="4" xfId="6" applyFont="1" applyBorder="1" applyAlignment="1">
      <alignment horizontal="left"/>
    </xf>
    <xf numFmtId="0" fontId="10" fillId="0" borderId="4" xfId="6" applyFont="1" applyBorder="1" applyAlignment="1">
      <alignment horizontal="left"/>
    </xf>
    <xf numFmtId="0" fontId="10" fillId="0" borderId="4" xfId="6" applyFont="1" applyBorder="1" applyAlignment="1">
      <alignment horizontal="center"/>
    </xf>
    <xf numFmtId="0" fontId="13" fillId="0" borderId="0" xfId="6" applyFont="1" applyAlignment="1">
      <alignment horizontal="center" wrapText="1"/>
    </xf>
    <xf numFmtId="0" fontId="13" fillId="0" borderId="1" xfId="6" applyFont="1" applyBorder="1" applyAlignment="1">
      <alignment horizontal="center" wrapText="1"/>
    </xf>
    <xf numFmtId="0" fontId="10" fillId="0" borderId="0" xfId="6" applyFont="1" applyAlignment="1">
      <alignment horizontal="left" vertical="top"/>
    </xf>
    <xf numFmtId="0" fontId="10" fillId="0" borderId="0" xfId="6" applyFont="1" applyAlignment="1">
      <alignment vertical="top"/>
    </xf>
    <xf numFmtId="0" fontId="13" fillId="0" borderId="4" xfId="6" applyFont="1" applyBorder="1" applyAlignment="1">
      <alignment horizontal="center" wrapText="1"/>
    </xf>
    <xf numFmtId="0" fontId="13" fillId="0" borderId="4" xfId="6" applyFont="1" applyBorder="1" applyAlignment="1">
      <alignment horizontal="left" vertical="center" wrapText="1"/>
    </xf>
    <xf numFmtId="166" fontId="10" fillId="0" borderId="4" xfId="5" applyNumberFormat="1" applyFont="1" applyFill="1" applyBorder="1" applyAlignment="1">
      <alignment horizontal="center" vertical="center" wrapText="1"/>
    </xf>
    <xf numFmtId="9" fontId="10" fillId="0" borderId="0" xfId="7" applyFont="1" applyFill="1" applyBorder="1" applyAlignment="1">
      <alignment horizontal="center" wrapText="1"/>
    </xf>
    <xf numFmtId="166" fontId="10" fillId="0" borderId="0" xfId="5" applyNumberFormat="1" applyFont="1" applyFill="1" applyBorder="1" applyAlignment="1">
      <alignment horizontal="center" vertical="center" wrapText="1"/>
    </xf>
    <xf numFmtId="166" fontId="10" fillId="0" borderId="0" xfId="5" applyNumberFormat="1" applyFont="1" applyFill="1" applyBorder="1" applyAlignment="1">
      <alignment horizontal="right" wrapText="1"/>
    </xf>
    <xf numFmtId="9" fontId="10" fillId="0" borderId="0" xfId="5" applyNumberFormat="1" applyFont="1" applyFill="1" applyBorder="1" applyAlignment="1">
      <alignment horizontal="center" wrapText="1"/>
    </xf>
    <xf numFmtId="0" fontId="22" fillId="0" borderId="0" xfId="6" applyFont="1" applyAlignment="1">
      <alignment horizontal="center" vertical="center"/>
    </xf>
    <xf numFmtId="166" fontId="10" fillId="0" borderId="1" xfId="5" applyNumberFormat="1" applyFont="1" applyFill="1" applyBorder="1" applyAlignment="1">
      <alignment horizontal="right" wrapText="1"/>
    </xf>
    <xf numFmtId="9" fontId="23" fillId="0" borderId="0" xfId="7" applyFont="1" applyFill="1" applyAlignment="1">
      <alignment horizontal="right"/>
    </xf>
    <xf numFmtId="166" fontId="10" fillId="0" borderId="0" xfId="5" applyNumberFormat="1" applyFont="1" applyFill="1" applyBorder="1" applyAlignment="1">
      <alignment horizontal="center" wrapText="1"/>
    </xf>
    <xf numFmtId="166" fontId="10" fillId="0" borderId="2" xfId="5" applyNumberFormat="1" applyFont="1" applyFill="1" applyBorder="1" applyAlignment="1">
      <alignment horizontal="right" wrapText="1"/>
    </xf>
    <xf numFmtId="1" fontId="10" fillId="0" borderId="0" xfId="6" applyNumberFormat="1" applyFont="1" applyAlignment="1">
      <alignment horizontal="right"/>
    </xf>
    <xf numFmtId="0" fontId="24" fillId="0" borderId="0" xfId="6" applyFont="1" applyAlignment="1">
      <alignment vertical="top"/>
    </xf>
    <xf numFmtId="0" fontId="13" fillId="0" borderId="0" xfId="6" applyFont="1" applyAlignment="1">
      <alignment vertical="top"/>
    </xf>
    <xf numFmtId="0" fontId="13" fillId="0" borderId="0" xfId="6" applyFont="1" applyAlignment="1">
      <alignment horizontal="left" vertical="center" wrapText="1"/>
    </xf>
    <xf numFmtId="0" fontId="10" fillId="0" borderId="0" xfId="6" applyFont="1" applyAlignment="1">
      <alignment horizontal="center" vertical="center"/>
    </xf>
    <xf numFmtId="0" fontId="13" fillId="0" borderId="0" xfId="6" applyFont="1" applyAlignment="1">
      <alignment horizontal="left" vertical="top"/>
    </xf>
    <xf numFmtId="0" fontId="10" fillId="0" borderId="0" xfId="6" applyFont="1" applyAlignment="1">
      <alignment horizontal="center" vertical="top"/>
    </xf>
    <xf numFmtId="166" fontId="10" fillId="0" borderId="0" xfId="6" applyNumberFormat="1" applyFont="1" applyAlignment="1">
      <alignment horizontal="left" vertical="top"/>
    </xf>
    <xf numFmtId="166" fontId="10" fillId="0" borderId="0" xfId="6" applyNumberFormat="1" applyFont="1" applyAlignment="1">
      <alignment horizontal="center" vertical="top"/>
    </xf>
    <xf numFmtId="170" fontId="13" fillId="0" borderId="0" xfId="6" applyNumberFormat="1" applyFont="1" applyAlignment="1">
      <alignment horizontal="left" vertical="top"/>
    </xf>
    <xf numFmtId="9" fontId="10" fillId="0" borderId="0" xfId="6" applyNumberFormat="1" applyFont="1" applyAlignment="1">
      <alignment horizontal="center" vertical="top"/>
    </xf>
    <xf numFmtId="173" fontId="13" fillId="0" borderId="1" xfId="10" applyNumberFormat="1" applyFont="1" applyBorder="1" applyAlignment="1">
      <alignment horizontal="center" wrapText="1"/>
    </xf>
    <xf numFmtId="0" fontId="13" fillId="0" borderId="0" xfId="10" applyFont="1" applyAlignment="1">
      <alignment wrapText="1"/>
    </xf>
    <xf numFmtId="9" fontId="13" fillId="0" borderId="0" xfId="13" applyFont="1" applyFill="1" applyAlignment="1">
      <alignment horizontal="center"/>
    </xf>
    <xf numFmtId="37" fontId="13" fillId="0" borderId="0" xfId="18" applyFont="1"/>
    <xf numFmtId="10" fontId="13" fillId="0" borderId="0" xfId="10" applyNumberFormat="1" applyFont="1" applyAlignment="1">
      <alignment horizontal="center"/>
    </xf>
    <xf numFmtId="0" fontId="15" fillId="0" borderId="0" xfId="10" applyFont="1" applyAlignment="1">
      <alignment vertical="center"/>
    </xf>
    <xf numFmtId="0" fontId="13" fillId="0" borderId="0" xfId="10" applyFont="1" applyAlignment="1">
      <alignment horizontal="center" vertical="center"/>
    </xf>
    <xf numFmtId="0" fontId="13" fillId="0" borderId="0" xfId="10" applyFont="1" applyAlignment="1">
      <alignment horizontal="left" vertical="center"/>
    </xf>
    <xf numFmtId="166" fontId="13" fillId="0" borderId="0" xfId="5" applyNumberFormat="1" applyFont="1" applyFill="1" applyBorder="1" applyAlignment="1">
      <alignment horizontal="right" vertical="center" wrapText="1"/>
    </xf>
    <xf numFmtId="9" fontId="13" fillId="0" borderId="0" xfId="10" applyNumberFormat="1" applyFont="1" applyAlignment="1">
      <alignment horizontal="center" vertical="center"/>
    </xf>
    <xf numFmtId="10" fontId="13" fillId="0" borderId="0" xfId="10" applyNumberFormat="1" applyFont="1" applyAlignment="1">
      <alignment vertical="center"/>
    </xf>
    <xf numFmtId="0" fontId="26" fillId="0" borderId="0" xfId="10" applyFont="1" applyAlignment="1">
      <alignment horizontal="center"/>
    </xf>
    <xf numFmtId="0" fontId="26" fillId="0" borderId="0" xfId="10" applyFont="1"/>
    <xf numFmtId="0" fontId="26" fillId="0" borderId="0" xfId="10" applyFont="1" applyAlignment="1">
      <alignment horizontal="left"/>
    </xf>
    <xf numFmtId="166" fontId="26" fillId="0" borderId="0" xfId="5" applyNumberFormat="1" applyFont="1" applyFill="1" applyBorder="1" applyAlignment="1">
      <alignment horizontal="right" wrapText="1"/>
    </xf>
    <xf numFmtId="9" fontId="26" fillId="0" borderId="0" xfId="10" applyNumberFormat="1" applyFont="1" applyAlignment="1">
      <alignment horizontal="center"/>
    </xf>
    <xf numFmtId="10" fontId="26" fillId="0" borderId="0" xfId="10" applyNumberFormat="1" applyFont="1"/>
    <xf numFmtId="9" fontId="19" fillId="0" borderId="0" xfId="2" applyFont="1" applyFill="1" applyBorder="1"/>
    <xf numFmtId="0" fontId="2" fillId="0" borderId="0" xfId="3" applyAlignment="1">
      <alignment horizontal="left"/>
    </xf>
    <xf numFmtId="0" fontId="27" fillId="0" borderId="0" xfId="6" applyFont="1" applyAlignment="1">
      <alignment horizontal="center"/>
    </xf>
    <xf numFmtId="166" fontId="13" fillId="0" borderId="4" xfId="5" applyNumberFormat="1" applyFont="1" applyFill="1" applyBorder="1" applyAlignment="1">
      <alignment horizontal="center" vertical="center" wrapText="1"/>
    </xf>
    <xf numFmtId="166" fontId="13" fillId="0" borderId="0" xfId="5" applyNumberFormat="1" applyFont="1" applyFill="1" applyBorder="1" applyAlignment="1">
      <alignment horizontal="center" vertical="center" wrapText="1"/>
    </xf>
    <xf numFmtId="9" fontId="13" fillId="0" borderId="0" xfId="7" applyFont="1" applyFill="1" applyBorder="1" applyAlignment="1">
      <alignment horizontal="center" wrapText="1"/>
    </xf>
    <xf numFmtId="166" fontId="10" fillId="0" borderId="0" xfId="5" applyNumberFormat="1" applyFont="1" applyFill="1" applyBorder="1" applyAlignment="1">
      <alignment horizontal="right"/>
    </xf>
    <xf numFmtId="9" fontId="13" fillId="0" borderId="0" xfId="5" applyNumberFormat="1" applyFont="1" applyFill="1" applyBorder="1" applyAlignment="1">
      <alignment horizontal="center" wrapText="1"/>
    </xf>
    <xf numFmtId="0" fontId="14" fillId="0" borderId="0" xfId="5" applyNumberFormat="1" applyFont="1" applyFill="1" applyBorder="1" applyAlignment="1">
      <alignment horizontal="left"/>
    </xf>
    <xf numFmtId="0" fontId="28" fillId="0" borderId="0" xfId="6" applyFont="1" applyAlignment="1">
      <alignment horizontal="left" vertical="top" indent="1"/>
    </xf>
    <xf numFmtId="0" fontId="10" fillId="0" borderId="0" xfId="6" quotePrefix="1" applyFont="1" applyAlignment="1">
      <alignment horizontal="left"/>
    </xf>
    <xf numFmtId="0" fontId="29" fillId="0" borderId="0" xfId="6" applyFont="1" applyAlignment="1">
      <alignment horizontal="right" vertical="top"/>
    </xf>
    <xf numFmtId="0" fontId="13" fillId="0" borderId="0" xfId="6" applyFont="1"/>
    <xf numFmtId="0" fontId="13" fillId="0" borderId="0" xfId="6" applyFont="1" applyAlignment="1">
      <alignment horizontal="center"/>
    </xf>
    <xf numFmtId="166" fontId="29" fillId="0" borderId="0" xfId="5" applyNumberFormat="1" applyFont="1" applyFill="1" applyBorder="1" applyAlignment="1">
      <alignment horizontal="left"/>
    </xf>
    <xf numFmtId="43" fontId="10" fillId="0" borderId="0" xfId="19" applyFont="1" applyFill="1" applyBorder="1" applyAlignment="1">
      <alignment horizontal="left" vertical="top"/>
    </xf>
    <xf numFmtId="0" fontId="30" fillId="0" borderId="0" xfId="6" quotePrefix="1" applyFont="1" applyAlignment="1">
      <alignment horizontal="left"/>
    </xf>
    <xf numFmtId="166" fontId="22" fillId="0" borderId="0" xfId="6" applyNumberFormat="1" applyFont="1" applyAlignment="1">
      <alignment horizontal="right" vertical="center"/>
    </xf>
    <xf numFmtId="0" fontId="14" fillId="0" borderId="0" xfId="20" applyFont="1" applyAlignment="1">
      <alignment horizontal="left"/>
    </xf>
    <xf numFmtId="43" fontId="13" fillId="0" borderId="0" xfId="19" applyFont="1" applyFill="1"/>
    <xf numFmtId="0" fontId="14" fillId="0" borderId="0" xfId="20" quotePrefix="1" applyFont="1" applyAlignment="1" applyProtection="1">
      <alignment horizontal="left"/>
      <protection locked="0"/>
    </xf>
    <xf numFmtId="0" fontId="13" fillId="0" borderId="0" xfId="10" applyFont="1" applyAlignment="1">
      <alignment horizontal="right"/>
    </xf>
    <xf numFmtId="0" fontId="19" fillId="0" borderId="5" xfId="6" applyFont="1" applyBorder="1" applyAlignment="1">
      <alignment horizontal="center" wrapText="1"/>
    </xf>
    <xf numFmtId="0" fontId="19" fillId="0" borderId="0" xfId="6" applyFont="1" applyAlignment="1">
      <alignment horizontal="left"/>
    </xf>
    <xf numFmtId="10" fontId="31" fillId="0" borderId="3" xfId="3" applyNumberFormat="1" applyFont="1" applyBorder="1"/>
    <xf numFmtId="10" fontId="31" fillId="0" borderId="0" xfId="3" applyNumberFormat="1" applyFont="1"/>
    <xf numFmtId="166" fontId="18" fillId="0" borderId="0" xfId="1" applyNumberFormat="1" applyFont="1"/>
    <xf numFmtId="10" fontId="19" fillId="0" borderId="0" xfId="2" applyNumberFormat="1" applyFont="1" applyFill="1" applyBorder="1"/>
    <xf numFmtId="0" fontId="2" fillId="0" borderId="0" xfId="3" applyAlignment="1">
      <alignment horizontal="center"/>
    </xf>
    <xf numFmtId="0" fontId="4" fillId="0" borderId="0" xfId="3" applyFont="1" applyAlignment="1">
      <alignment horizontal="center"/>
    </xf>
    <xf numFmtId="164" fontId="2" fillId="0" borderId="0" xfId="3" applyNumberFormat="1"/>
    <xf numFmtId="0" fontId="4" fillId="0" borderId="0" xfId="3" quotePrefix="1" applyFont="1" applyAlignment="1">
      <alignment horizontal="left"/>
    </xf>
    <xf numFmtId="165" fontId="18" fillId="0" borderId="0" xfId="4" applyNumberFormat="1" applyFont="1" applyFill="1"/>
    <xf numFmtId="165" fontId="2" fillId="0" borderId="0" xfId="4" applyNumberFormat="1" applyFont="1" applyFill="1" applyAlignment="1">
      <alignment horizontal="center"/>
    </xf>
    <xf numFmtId="0" fontId="2" fillId="0" borderId="1" xfId="3" applyBorder="1" applyAlignment="1">
      <alignment horizontal="center"/>
    </xf>
    <xf numFmtId="0" fontId="2" fillId="0" borderId="1" xfId="3" quotePrefix="1" applyBorder="1" applyAlignment="1">
      <alignment horizontal="center"/>
    </xf>
    <xf numFmtId="0" fontId="19" fillId="0" borderId="1" xfId="0" applyFont="1" applyBorder="1" applyAlignment="1">
      <alignment horizontal="center"/>
    </xf>
    <xf numFmtId="166" fontId="2" fillId="0" borderId="0" xfId="3" applyNumberFormat="1"/>
    <xf numFmtId="166" fontId="2" fillId="0" borderId="1" xfId="1" applyNumberFormat="1" applyFont="1" applyFill="1" applyBorder="1"/>
    <xf numFmtId="166" fontId="2" fillId="0" borderId="1" xfId="3" applyNumberFormat="1" applyBorder="1"/>
    <xf numFmtId="10" fontId="2" fillId="0" borderId="1" xfId="3" applyNumberFormat="1" applyBorder="1"/>
    <xf numFmtId="10" fontId="2" fillId="0" borderId="0" xfId="4" applyNumberFormat="1" applyFont="1" applyFill="1" applyBorder="1"/>
    <xf numFmtId="5" fontId="2" fillId="0" borderId="0" xfId="3" applyNumberFormat="1"/>
    <xf numFmtId="0" fontId="2" fillId="0" borderId="0" xfId="3" quotePrefix="1" applyAlignment="1">
      <alignment horizontal="left"/>
    </xf>
    <xf numFmtId="166" fontId="2" fillId="0" borderId="2" xfId="1" applyNumberFormat="1" applyFont="1" applyFill="1" applyBorder="1"/>
    <xf numFmtId="43" fontId="2" fillId="0" borderId="0" xfId="3" applyNumberFormat="1"/>
    <xf numFmtId="176" fontId="2" fillId="0" borderId="0" xfId="2" applyNumberFormat="1" applyFont="1" applyFill="1" applyBorder="1"/>
    <xf numFmtId="0" fontId="19" fillId="0" borderId="1" xfId="0" quotePrefix="1" applyFont="1" applyBorder="1" applyAlignment="1">
      <alignment horizontal="center"/>
    </xf>
    <xf numFmtId="166" fontId="19" fillId="0" borderId="0" xfId="0" applyNumberFormat="1" applyFont="1"/>
    <xf numFmtId="10" fontId="19" fillId="0" borderId="0" xfId="0" applyNumberFormat="1" applyFont="1"/>
    <xf numFmtId="166" fontId="19" fillId="0" borderId="1" xfId="0" applyNumberFormat="1" applyFont="1" applyBorder="1"/>
    <xf numFmtId="10" fontId="19" fillId="0" borderId="1" xfId="0" applyNumberFormat="1" applyFont="1" applyBorder="1"/>
    <xf numFmtId="168" fontId="19" fillId="0" borderId="0" xfId="0" applyNumberFormat="1" applyFont="1"/>
    <xf numFmtId="5" fontId="19" fillId="0" borderId="0" xfId="0" applyNumberFormat="1" applyFont="1"/>
    <xf numFmtId="0" fontId="4" fillId="0" borderId="0" xfId="0" quotePrefix="1" applyFont="1" applyAlignment="1">
      <alignment horizontal="left"/>
    </xf>
    <xf numFmtId="0" fontId="4" fillId="0" borderId="0" xfId="0" applyFont="1"/>
    <xf numFmtId="166" fontId="2" fillId="0" borderId="0" xfId="1" applyNumberFormat="1" applyFill="1"/>
    <xf numFmtId="175" fontId="2" fillId="0" borderId="0" xfId="2" applyNumberFormat="1" applyFont="1" applyFill="1"/>
    <xf numFmtId="43" fontId="2" fillId="0" borderId="0" xfId="1" applyFont="1" applyFill="1"/>
    <xf numFmtId="166" fontId="2" fillId="0" borderId="1" xfId="1" applyNumberFormat="1" applyFill="1" applyBorder="1"/>
    <xf numFmtId="168" fontId="2" fillId="0" borderId="0" xfId="3" applyNumberFormat="1"/>
    <xf numFmtId="0" fontId="3" fillId="0" borderId="0" xfId="3" applyFont="1" applyAlignment="1">
      <alignment horizontal="center"/>
    </xf>
    <xf numFmtId="0" fontId="31" fillId="0" borderId="0" xfId="3" applyFont="1" applyAlignment="1">
      <alignment horizontal="center"/>
    </xf>
    <xf numFmtId="0" fontId="4" fillId="0" borderId="1" xfId="6" applyFont="1" applyBorder="1" applyAlignment="1">
      <alignment horizontal="center" wrapText="1"/>
    </xf>
    <xf numFmtId="0" fontId="19" fillId="0" borderId="0" xfId="6" applyFont="1" applyAlignment="1">
      <alignment horizontal="left" wrapText="1"/>
    </xf>
    <xf numFmtId="0" fontId="21" fillId="0" borderId="0" xfId="3" applyFont="1" applyAlignment="1">
      <alignment horizontal="center"/>
    </xf>
    <xf numFmtId="0" fontId="7" fillId="0" borderId="0" xfId="6" applyFont="1" applyAlignment="1">
      <alignment horizontal="center"/>
    </xf>
    <xf numFmtId="49" fontId="7" fillId="0" borderId="0" xfId="6" applyNumberFormat="1" applyFont="1" applyAlignment="1">
      <alignment horizontal="center"/>
    </xf>
    <xf numFmtId="0" fontId="8" fillId="0" borderId="5" xfId="6" applyFont="1" applyBorder="1" applyAlignment="1">
      <alignment horizontal="center"/>
    </xf>
    <xf numFmtId="49" fontId="13" fillId="0" borderId="0" xfId="10" applyNumberFormat="1" applyFont="1" applyAlignment="1">
      <alignment horizontal="center"/>
    </xf>
    <xf numFmtId="0" fontId="13" fillId="0" borderId="0" xfId="10" applyFont="1" applyAlignment="1">
      <alignment horizontal="center"/>
    </xf>
    <xf numFmtId="49" fontId="2" fillId="0" borderId="0" xfId="6" applyNumberFormat="1" applyFont="1" applyAlignment="1">
      <alignment horizontal="center"/>
    </xf>
    <xf numFmtId="0" fontId="2" fillId="0" borderId="0" xfId="6" applyFont="1" applyAlignment="1">
      <alignment horizontal="center"/>
    </xf>
    <xf numFmtId="0" fontId="2" fillId="0" borderId="5" xfId="6" applyFont="1" applyBorder="1" applyAlignment="1">
      <alignment horizontal="center" wrapText="1"/>
    </xf>
    <xf numFmtId="0" fontId="13" fillId="0" borderId="0" xfId="6" applyFont="1" applyAlignment="1">
      <alignment horizontal="center"/>
    </xf>
    <xf numFmtId="49" fontId="13" fillId="0" borderId="0" xfId="6" applyNumberFormat="1" applyFont="1" applyAlignment="1">
      <alignment horizontal="center"/>
    </xf>
    <xf numFmtId="0" fontId="10" fillId="0" borderId="5" xfId="6" applyFont="1" applyBorder="1" applyAlignment="1">
      <alignment horizontal="center"/>
    </xf>
  </cellXfs>
  <cellStyles count="21">
    <cellStyle name="Comma" xfId="1" builtinId="3"/>
    <cellStyle name="Comma 2" xfId="8" xr:uid="{518906D6-F90E-496E-B8E9-E4120A973859}"/>
    <cellStyle name="Comma 3" xfId="19" xr:uid="{D921A91D-BDA3-4499-97E4-F32BA2732C24}"/>
    <cellStyle name="Comma 86" xfId="5" xr:uid="{80817DF9-87B8-4815-B76D-EE4471A08CAD}"/>
    <cellStyle name="Currency 164 2" xfId="14" xr:uid="{53CD2C54-8188-4FF8-9FC4-5A7503FC124E}"/>
    <cellStyle name="Normal" xfId="0" builtinId="0"/>
    <cellStyle name="Normal 10" xfId="3" xr:uid="{BE8AAF62-C064-42A9-A79E-6E9D41D1FBFC}"/>
    <cellStyle name="Normal 10 2" xfId="17" xr:uid="{F3DA6915-E0AA-420D-93E1-C85F035FA6E2}"/>
    <cellStyle name="Normal 2" xfId="15" xr:uid="{0B048603-F5D0-4358-B175-B6424B843D42}"/>
    <cellStyle name="Normal 2 2" xfId="16" xr:uid="{470998DA-E5A8-4EE3-B878-93530FFD98DD}"/>
    <cellStyle name="Normal 3" xfId="18" xr:uid="{DA9603EE-7D6F-40A5-BCAD-58B66B66A06C}"/>
    <cellStyle name="Normal 3 2 5 2" xfId="11" xr:uid="{3D2DAD99-5EBD-4DDF-AA10-E189E23A2A89}"/>
    <cellStyle name="Normal 3 2 5 2 2" xfId="20" xr:uid="{BE318228-782C-472E-B066-0880DBA2CDF9}"/>
    <cellStyle name="Normal 48" xfId="6" xr:uid="{972F96E2-4EA9-43DC-A142-16FECE0A0745}"/>
    <cellStyle name="Normal 74 2" xfId="10" xr:uid="{AB01AC1A-7D41-427D-AFA6-66F81DFA5FA5}"/>
    <cellStyle name="Normal_KU COS Print File 2003q3" xfId="12" xr:uid="{515D862E-F797-44B2-89B5-8F975966B36F}"/>
    <cellStyle name="Percent" xfId="2" builtinId="5"/>
    <cellStyle name="Percent 15" xfId="4" xr:uid="{7A067909-2CC6-4C20-8FF7-B0F9E0BFFDC0}"/>
    <cellStyle name="Percent 19" xfId="13" xr:uid="{515955D8-FDD3-4967-9E06-A9118C6E46A7}"/>
    <cellStyle name="Percent 2" xfId="7" xr:uid="{EDDFD74F-7966-49EC-AB7E-38FC9F974C3F}"/>
    <cellStyle name="Percent 2 2" xfId="9" xr:uid="{98A0EDB3-9EBF-4D8B-A9C8-0101E52C8BEC}"/>
  </cellStyles>
  <dxfs count="26">
    <dxf>
      <font>
        <color rgb="FF00B050"/>
      </font>
      <numFmt numFmtId="4" formatCode="#,##0.00"/>
    </dxf>
    <dxf>
      <font>
        <strike val="0"/>
        <color rgb="FFC00000"/>
      </font>
      <numFmt numFmtId="4" formatCode="#,##0.00"/>
    </dxf>
    <dxf>
      <font>
        <b/>
        <i val="0"/>
        <strike val="0"/>
        <color rgb="FF00B050"/>
      </font>
      <numFmt numFmtId="4" formatCode="#,##0.00"/>
      <fill>
        <patternFill patternType="none">
          <bgColor auto="1"/>
        </patternFill>
      </fill>
    </dxf>
    <dxf>
      <font>
        <b/>
        <i val="0"/>
        <strike val="0"/>
        <color rgb="FFC00000"/>
      </font>
      <numFmt numFmtId="4" formatCode="#,##0.00"/>
    </dxf>
    <dxf>
      <font>
        <b val="0"/>
        <i val="0"/>
        <strike val="0"/>
        <color rgb="FF00B050"/>
      </font>
      <numFmt numFmtId="4" formatCode="#,##0.00"/>
    </dxf>
    <dxf>
      <font>
        <strike val="0"/>
        <color rgb="FFC00000"/>
      </font>
      <numFmt numFmtId="4" formatCode="#,##0.00"/>
    </dxf>
    <dxf>
      <font>
        <b val="0"/>
        <i val="0"/>
        <strike val="0"/>
        <color rgb="FF00B050"/>
      </font>
      <numFmt numFmtId="4" formatCode="#,##0.00"/>
    </dxf>
    <dxf>
      <font>
        <strike val="0"/>
        <color rgb="FFC00000"/>
      </font>
      <numFmt numFmtId="4" formatCode="#,##0.00"/>
    </dxf>
    <dxf>
      <font>
        <b val="0"/>
        <i val="0"/>
        <strike val="0"/>
        <color rgb="FF00B050"/>
      </font>
      <numFmt numFmtId="4" formatCode="#,##0.00"/>
    </dxf>
    <dxf>
      <font>
        <strike val="0"/>
        <color rgb="FFC00000"/>
      </font>
      <numFmt numFmtId="4" formatCode="#,##0.00"/>
    </dxf>
    <dxf>
      <font>
        <b val="0"/>
        <i val="0"/>
        <strike val="0"/>
        <color rgb="FF00B050"/>
      </font>
      <numFmt numFmtId="4" formatCode="#,##0.00"/>
    </dxf>
    <dxf>
      <font>
        <strike val="0"/>
        <color rgb="FFC00000"/>
      </font>
      <numFmt numFmtId="4" formatCode="#,##0.00"/>
    </dxf>
    <dxf>
      <font>
        <b val="0"/>
        <i val="0"/>
        <strike val="0"/>
        <color rgb="FF00B050"/>
      </font>
      <numFmt numFmtId="4" formatCode="#,##0.00"/>
    </dxf>
    <dxf>
      <font>
        <strike val="0"/>
        <color rgb="FFC00000"/>
      </font>
      <numFmt numFmtId="4" formatCode="#,##0.00"/>
    </dxf>
    <dxf>
      <font>
        <b val="0"/>
        <i val="0"/>
        <strike val="0"/>
        <color rgb="FF00B050"/>
      </font>
      <numFmt numFmtId="4" formatCode="#,##0.00"/>
    </dxf>
    <dxf>
      <font>
        <strike val="0"/>
        <color rgb="FFC00000"/>
      </font>
      <numFmt numFmtId="4" formatCode="#,##0.00"/>
    </dxf>
    <dxf>
      <font>
        <b/>
        <i val="0"/>
        <strike val="0"/>
        <color rgb="FF00B050"/>
      </font>
      <numFmt numFmtId="4" formatCode="#,##0.00"/>
      <fill>
        <patternFill patternType="none">
          <bgColor auto="1"/>
        </patternFill>
      </fill>
    </dxf>
    <dxf>
      <font>
        <b/>
        <i val="0"/>
        <strike val="0"/>
        <color rgb="FFC00000"/>
      </font>
      <numFmt numFmtId="4" formatCode="#,##0.00"/>
    </dxf>
    <dxf>
      <font>
        <b val="0"/>
        <i val="0"/>
        <strike val="0"/>
        <color rgb="FF00B050"/>
      </font>
      <numFmt numFmtId="4" formatCode="#,##0.00"/>
      <fill>
        <patternFill patternType="none">
          <bgColor auto="1"/>
        </patternFill>
      </fill>
    </dxf>
    <dxf>
      <font>
        <b val="0"/>
        <i val="0"/>
        <strike val="0"/>
        <color rgb="FFC00000"/>
      </font>
      <numFmt numFmtId="4" formatCode="#,##0.00"/>
    </dxf>
    <dxf>
      <font>
        <b val="0"/>
        <i val="0"/>
        <strike val="0"/>
        <color rgb="FF00B050"/>
      </font>
      <numFmt numFmtId="4" formatCode="#,##0.00"/>
      <fill>
        <patternFill patternType="none">
          <bgColor auto="1"/>
        </patternFill>
      </fill>
    </dxf>
    <dxf>
      <font>
        <b val="0"/>
        <i val="0"/>
        <strike val="0"/>
        <color rgb="FFC00000"/>
      </font>
      <numFmt numFmtId="4" formatCode="#,##0.00"/>
    </dxf>
    <dxf>
      <font>
        <b val="0"/>
        <i val="0"/>
        <strike val="0"/>
        <color rgb="FF00B050"/>
      </font>
      <numFmt numFmtId="4" formatCode="#,##0.00"/>
      <fill>
        <patternFill patternType="none">
          <bgColor auto="1"/>
        </patternFill>
      </fill>
    </dxf>
    <dxf>
      <font>
        <b val="0"/>
        <i val="0"/>
        <strike val="0"/>
        <color rgb="FFC00000"/>
      </font>
      <numFmt numFmtId="4" formatCode="#,##0.00"/>
    </dxf>
    <dxf>
      <font>
        <b val="0"/>
        <i val="0"/>
        <strike val="0"/>
        <color rgb="FF00B050"/>
      </font>
      <numFmt numFmtId="4" formatCode="#,##0.00"/>
      <fill>
        <patternFill patternType="none">
          <bgColor auto="1"/>
        </patternFill>
      </fill>
    </dxf>
    <dxf>
      <font>
        <b val="0"/>
        <i val="0"/>
        <strike val="0"/>
        <color rgb="FFC00000"/>
      </font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27D12-7976-4381-B28F-180C4A39603A}">
  <dimension ref="A1:AG91"/>
  <sheetViews>
    <sheetView tabSelected="1" zoomScaleNormal="100" workbookViewId="0">
      <selection sqref="A1:Z1"/>
    </sheetView>
  </sheetViews>
  <sheetFormatPr defaultColWidth="9.109375" defaultRowHeight="13.2" x14ac:dyDescent="0.25"/>
  <cols>
    <col min="1" max="1" width="1" style="1" customWidth="1"/>
    <col min="2" max="2" width="14.109375" style="1" customWidth="1"/>
    <col min="3" max="3" width="1.109375" style="1" customWidth="1"/>
    <col min="4" max="4" width="13.88671875" style="1" customWidth="1"/>
    <col min="5" max="5" width="1.109375" style="1" customWidth="1"/>
    <col min="6" max="6" width="14" style="1" bestFit="1" customWidth="1"/>
    <col min="7" max="7" width="1.109375" style="1" customWidth="1"/>
    <col min="8" max="8" width="16.109375" style="1" customWidth="1"/>
    <col min="9" max="9" width="1.109375" style="1" customWidth="1"/>
    <col min="10" max="10" width="12.5546875" style="1" customWidth="1"/>
    <col min="11" max="11" width="1.109375" style="1" customWidth="1"/>
    <col min="12" max="12" width="14" style="1" customWidth="1"/>
    <col min="13" max="13" width="1" style="1" customWidth="1"/>
    <col min="14" max="14" width="10.88671875" style="1" bestFit="1" customWidth="1"/>
    <col min="15" max="15" width="1" style="1" customWidth="1"/>
    <col min="16" max="16" width="16.109375" style="1" customWidth="1"/>
    <col min="17" max="17" width="1" style="1" customWidth="1"/>
    <col min="18" max="18" width="14" style="1" customWidth="1"/>
    <col min="19" max="19" width="1" style="1" customWidth="1"/>
    <col min="20" max="20" width="8.5546875" style="1" customWidth="1"/>
    <col min="21" max="21" width="1" style="1" customWidth="1"/>
    <col min="22" max="22" width="13.6640625" style="1" bestFit="1" customWidth="1"/>
    <col min="23" max="23" width="1.109375" style="1" customWidth="1"/>
    <col min="24" max="24" width="12.88671875" style="1" customWidth="1"/>
    <col min="25" max="25" width="1.109375" style="1" customWidth="1"/>
    <col min="26" max="26" width="14.33203125" style="1" customWidth="1"/>
    <col min="27" max="27" width="1.5546875" style="1" customWidth="1"/>
    <col min="28" max="28" width="15.44140625" style="1" customWidth="1"/>
    <col min="29" max="29" width="1.5546875" style="1" customWidth="1"/>
    <col min="30" max="30" width="14" style="1" customWidth="1"/>
    <col min="31" max="31" width="1.5546875" style="1" customWidth="1"/>
    <col min="32" max="32" width="15.5546875" style="1" customWidth="1"/>
    <col min="33" max="33" width="15" style="1" bestFit="1" customWidth="1"/>
    <col min="34" max="16384" width="9.109375" style="1"/>
  </cols>
  <sheetData>
    <row r="1" spans="1:31" ht="15.6" x14ac:dyDescent="0.3">
      <c r="A1" s="263" t="s">
        <v>324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</row>
    <row r="2" spans="1:31" ht="15.6" x14ac:dyDescent="0.3">
      <c r="A2" s="263" t="s">
        <v>0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</row>
    <row r="3" spans="1:31" ht="15.6" x14ac:dyDescent="0.3">
      <c r="A3" s="263" t="s">
        <v>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</row>
    <row r="4" spans="1:31" x14ac:dyDescent="0.25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D4" s="2"/>
      <c r="AE4" s="2"/>
    </row>
    <row r="5" spans="1:31" x14ac:dyDescent="0.25">
      <c r="X5" s="232"/>
      <c r="AD5" s="2"/>
      <c r="AE5" s="2"/>
    </row>
    <row r="6" spans="1:31" x14ac:dyDescent="0.25">
      <c r="AD6" s="3"/>
      <c r="AE6" s="3"/>
    </row>
    <row r="7" spans="1:31" ht="15.6" x14ac:dyDescent="0.25">
      <c r="A7" s="233" t="s">
        <v>319</v>
      </c>
      <c r="AD7" s="4"/>
      <c r="AE7" s="4"/>
    </row>
    <row r="8" spans="1:31" ht="13.8" x14ac:dyDescent="0.25">
      <c r="A8" s="233"/>
      <c r="R8" s="230"/>
      <c r="X8" s="234"/>
      <c r="AD8" s="3"/>
      <c r="AE8" s="3"/>
    </row>
    <row r="9" spans="1:31" x14ac:dyDescent="0.25">
      <c r="A9" s="5"/>
      <c r="H9" s="230" t="s">
        <v>2</v>
      </c>
      <c r="J9" s="230" t="s">
        <v>2</v>
      </c>
      <c r="K9" s="230"/>
      <c r="L9" s="230"/>
      <c r="M9" s="230"/>
      <c r="P9" s="230"/>
      <c r="R9" s="230" t="s">
        <v>3</v>
      </c>
      <c r="V9" s="230"/>
      <c r="X9" s="235"/>
      <c r="Y9" s="230"/>
      <c r="Z9" s="230"/>
    </row>
    <row r="10" spans="1:31" x14ac:dyDescent="0.25">
      <c r="A10" s="5"/>
      <c r="D10" s="230" t="s">
        <v>4</v>
      </c>
      <c r="E10" s="230"/>
      <c r="F10" s="230" t="s">
        <v>2</v>
      </c>
      <c r="G10" s="230"/>
      <c r="H10" s="230" t="s">
        <v>3</v>
      </c>
      <c r="I10" s="230"/>
      <c r="J10" s="230" t="s">
        <v>5</v>
      </c>
      <c r="K10" s="230"/>
      <c r="L10" s="230" t="s">
        <v>2</v>
      </c>
      <c r="M10" s="230"/>
      <c r="P10" s="230"/>
      <c r="R10" s="230" t="s">
        <v>2</v>
      </c>
      <c r="T10" s="230" t="s">
        <v>3</v>
      </c>
      <c r="V10" s="230"/>
      <c r="X10" s="230"/>
      <c r="Y10" s="230"/>
      <c r="Z10" s="230"/>
      <c r="AA10" s="230"/>
    </row>
    <row r="11" spans="1:31" x14ac:dyDescent="0.25">
      <c r="A11" s="5"/>
      <c r="D11" s="230" t="s">
        <v>6</v>
      </c>
      <c r="E11" s="230"/>
      <c r="F11" s="230" t="s">
        <v>7</v>
      </c>
      <c r="G11" s="230"/>
      <c r="H11" s="230" t="s">
        <v>8</v>
      </c>
      <c r="I11" s="230"/>
      <c r="J11" s="230" t="s">
        <v>9</v>
      </c>
      <c r="K11" s="230"/>
      <c r="L11" s="230" t="s">
        <v>9</v>
      </c>
      <c r="M11" s="230"/>
      <c r="N11" s="230" t="s">
        <v>10</v>
      </c>
      <c r="O11" s="230"/>
      <c r="P11" s="230" t="s">
        <v>11</v>
      </c>
      <c r="Q11" s="230"/>
      <c r="R11" s="230" t="s">
        <v>9</v>
      </c>
      <c r="S11" s="230"/>
      <c r="T11" s="230" t="s">
        <v>10</v>
      </c>
      <c r="U11" s="230"/>
      <c r="V11" s="230" t="s">
        <v>12</v>
      </c>
      <c r="W11" s="230"/>
      <c r="X11" s="230" t="s">
        <v>13</v>
      </c>
      <c r="Y11" s="230"/>
      <c r="Z11" s="230" t="s">
        <v>14</v>
      </c>
      <c r="AA11" s="230"/>
      <c r="AB11" s="134" t="s">
        <v>27</v>
      </c>
    </row>
    <row r="12" spans="1:31" x14ac:dyDescent="0.25">
      <c r="A12" s="5"/>
      <c r="D12" s="236" t="s">
        <v>15</v>
      </c>
      <c r="E12" s="230"/>
      <c r="F12" s="236" t="s">
        <v>16</v>
      </c>
      <c r="G12" s="230"/>
      <c r="H12" s="236" t="s">
        <v>17</v>
      </c>
      <c r="I12" s="230"/>
      <c r="J12" s="236" t="s">
        <v>18</v>
      </c>
      <c r="K12" s="230"/>
      <c r="L12" s="236" t="s">
        <v>17</v>
      </c>
      <c r="M12" s="230"/>
      <c r="N12" s="236" t="s">
        <v>19</v>
      </c>
      <c r="O12" s="230"/>
      <c r="P12" s="236" t="s">
        <v>16</v>
      </c>
      <c r="Q12" s="230"/>
      <c r="R12" s="236" t="s">
        <v>17</v>
      </c>
      <c r="S12" s="230"/>
      <c r="T12" s="236" t="s">
        <v>19</v>
      </c>
      <c r="U12" s="230"/>
      <c r="V12" s="236" t="s">
        <v>20</v>
      </c>
      <c r="W12" s="230"/>
      <c r="X12" s="236" t="s">
        <v>21</v>
      </c>
      <c r="Y12" s="230"/>
      <c r="Z12" s="237" t="s">
        <v>22</v>
      </c>
      <c r="AA12" s="230"/>
      <c r="AB12" s="238" t="s">
        <v>28</v>
      </c>
    </row>
    <row r="13" spans="1:31" x14ac:dyDescent="0.25">
      <c r="D13" s="230"/>
      <c r="E13" s="230"/>
      <c r="AB13" s="133"/>
    </row>
    <row r="14" spans="1:31" x14ac:dyDescent="0.25">
      <c r="B14" s="1" t="s">
        <v>23</v>
      </c>
      <c r="D14" s="6">
        <v>232249902.50018799</v>
      </c>
      <c r="E14" s="14">
        <v>-30146.840487458645</v>
      </c>
      <c r="F14" s="8">
        <v>-114484.37642358735</v>
      </c>
      <c r="G14" s="14"/>
      <c r="H14" s="239">
        <f>D14+F14</f>
        <v>232135418.1237644</v>
      </c>
      <c r="I14" s="239"/>
      <c r="J14" s="7">
        <v>0.93259999999999998</v>
      </c>
      <c r="K14" s="239"/>
      <c r="L14" s="239">
        <f>H14*J14</f>
        <v>216489490.94222268</v>
      </c>
      <c r="M14" s="239"/>
      <c r="N14" s="121">
        <f>L14/L18</f>
        <v>2.8686862588027509E-2</v>
      </c>
      <c r="O14" s="121"/>
      <c r="P14" s="6">
        <v>-39028251.370717362</v>
      </c>
      <c r="Q14" s="121"/>
      <c r="R14" s="239">
        <f>L14+P14</f>
        <v>177461239.57150531</v>
      </c>
      <c r="S14" s="121"/>
      <c r="T14" s="121">
        <f>R14/R18</f>
        <v>2.8686862588027513E-2</v>
      </c>
      <c r="U14" s="121"/>
      <c r="V14" s="139">
        <v>4.4585772903168647E-2</v>
      </c>
      <c r="W14" s="121"/>
      <c r="X14" s="7">
        <f>T14*V14</f>
        <v>1.2790259406541995E-3</v>
      </c>
      <c r="Y14" s="121"/>
      <c r="Z14" s="121">
        <v>1.2844411445194935E-3</v>
      </c>
      <c r="AA14" s="8"/>
      <c r="AB14" s="123">
        <f>$R$18*Z14</f>
        <v>7945745.7909043934</v>
      </c>
      <c r="AD14" s="132"/>
      <c r="AE14" s="132"/>
    </row>
    <row r="15" spans="1:31" x14ac:dyDescent="0.25">
      <c r="B15" s="1" t="s">
        <v>24</v>
      </c>
      <c r="D15" s="9">
        <v>3588812215.4391251</v>
      </c>
      <c r="E15" s="14">
        <v>-540431.12109703722</v>
      </c>
      <c r="F15" s="8">
        <v>-1769055.3329105002</v>
      </c>
      <c r="G15" s="14"/>
      <c r="H15" s="239">
        <f>D15+F15</f>
        <v>3587043160.1062145</v>
      </c>
      <c r="I15" s="239"/>
      <c r="J15" s="7">
        <v>0.93259999999999998</v>
      </c>
      <c r="K15" s="239"/>
      <c r="L15" s="239">
        <f>H15*J15</f>
        <v>3345276451.1150556</v>
      </c>
      <c r="M15" s="239"/>
      <c r="N15" s="121">
        <f>L15/L18</f>
        <v>0.443280112371429</v>
      </c>
      <c r="O15" s="121"/>
      <c r="P15" s="9">
        <v>-603079113.31134307</v>
      </c>
      <c r="Q15" s="121"/>
      <c r="R15" s="239">
        <f>L15+P15</f>
        <v>2742197337.8037124</v>
      </c>
      <c r="S15" s="121"/>
      <c r="T15" s="121">
        <f>R15/R18</f>
        <v>0.443280112371429</v>
      </c>
      <c r="U15" s="121"/>
      <c r="V15" s="139">
        <v>4.9334226037661397E-2</v>
      </c>
      <c r="W15" s="121"/>
      <c r="X15" s="7">
        <f>T15*V15</f>
        <v>2.1868881261732021E-2</v>
      </c>
      <c r="Y15" s="121"/>
      <c r="Z15" s="121">
        <v>2.1961470822720607E-2</v>
      </c>
      <c r="AA15" s="8"/>
      <c r="AB15" s="123">
        <f>$R$18*Z15</f>
        <v>135856956.23054963</v>
      </c>
      <c r="AD15" s="132"/>
      <c r="AE15" s="132"/>
    </row>
    <row r="16" spans="1:31" x14ac:dyDescent="0.25">
      <c r="B16" s="1" t="s">
        <v>25</v>
      </c>
      <c r="D16" s="10">
        <v>4275298398.4610119</v>
      </c>
      <c r="E16" s="14">
        <v>-1154801.3384155042</v>
      </c>
      <c r="F16" s="240">
        <v>-2430751.2997781327</v>
      </c>
      <c r="G16" s="14"/>
      <c r="H16" s="241">
        <f>D16+F16</f>
        <v>4272867647.1612339</v>
      </c>
      <c r="I16" s="239"/>
      <c r="J16" s="7">
        <v>0.93259999999999998</v>
      </c>
      <c r="K16" s="239"/>
      <c r="L16" s="241">
        <f>H16*J16</f>
        <v>3984876367.7425666</v>
      </c>
      <c r="M16" s="241"/>
      <c r="N16" s="242">
        <f>L16/L18</f>
        <v>0.5280330250405435</v>
      </c>
      <c r="O16" s="121"/>
      <c r="P16" s="10">
        <v>-718384785.72151291</v>
      </c>
      <c r="Q16" s="121"/>
      <c r="R16" s="241">
        <f>L16+P16</f>
        <v>3266491582.0210538</v>
      </c>
      <c r="S16" s="121"/>
      <c r="T16" s="242">
        <f>R16/R18</f>
        <v>0.52803302504054361</v>
      </c>
      <c r="U16" s="121"/>
      <c r="V16" s="243">
        <v>0.1095</v>
      </c>
      <c r="W16" s="121"/>
      <c r="X16" s="11">
        <f>T16*V16</f>
        <v>5.7819616241939528E-2</v>
      </c>
      <c r="Y16" s="121"/>
      <c r="Z16" s="242">
        <v>7.7367642663601022E-2</v>
      </c>
      <c r="AA16" s="8"/>
      <c r="AB16" s="124">
        <f>$R$18*Z16</f>
        <v>478607854.9955492</v>
      </c>
      <c r="AD16" s="132"/>
      <c r="AE16" s="132"/>
    </row>
    <row r="17" spans="2:31" x14ac:dyDescent="0.25">
      <c r="D17" s="14"/>
      <c r="E17" s="14"/>
      <c r="F17" s="14"/>
      <c r="G17" s="14"/>
      <c r="H17" s="244"/>
      <c r="I17" s="244"/>
      <c r="J17" s="244"/>
      <c r="K17" s="244"/>
      <c r="L17" s="244"/>
      <c r="M17" s="244"/>
      <c r="R17" s="244"/>
      <c r="V17" s="121"/>
      <c r="X17" s="121"/>
      <c r="Y17" s="121"/>
      <c r="Z17" s="232"/>
      <c r="AA17" s="232"/>
      <c r="AB17" s="123"/>
    </row>
    <row r="18" spans="2:31" ht="13.8" thickBot="1" x14ac:dyDescent="0.3">
      <c r="B18" s="245" t="s">
        <v>26</v>
      </c>
      <c r="D18" s="246">
        <f>SUM(D14:D17)</f>
        <v>8096360516.4003248</v>
      </c>
      <c r="E18" s="14">
        <v>-1154801.3384155042</v>
      </c>
      <c r="F18" s="246">
        <f>SUM(F14:F17)</f>
        <v>-4314291.0091122203</v>
      </c>
      <c r="G18" s="14"/>
      <c r="H18" s="246">
        <f>SUM(H14:H17)</f>
        <v>8092046225.3912125</v>
      </c>
      <c r="I18" s="14"/>
      <c r="J18" s="14"/>
      <c r="K18" s="14"/>
      <c r="L18" s="246">
        <f>SUM(L14:L17)</f>
        <v>7546642309.7998447</v>
      </c>
      <c r="M18" s="14"/>
      <c r="N18" s="13">
        <f>SUM(N14:N17)</f>
        <v>1</v>
      </c>
      <c r="O18" s="14"/>
      <c r="P18" s="246">
        <f>SUM(P14:P17)</f>
        <v>-1360492150.4035735</v>
      </c>
      <c r="Q18" s="14"/>
      <c r="R18" s="246">
        <f>SUM(R14:R17)</f>
        <v>6186150159.3962708</v>
      </c>
      <c r="S18" s="14"/>
      <c r="T18" s="13">
        <f>SUM(T14:T17)</f>
        <v>1</v>
      </c>
      <c r="U18" s="14"/>
      <c r="V18" s="8"/>
      <c r="W18" s="14"/>
      <c r="X18" s="13">
        <f>SUM(X14:X17)</f>
        <v>8.0967523444325756E-2</v>
      </c>
      <c r="Y18" s="14"/>
      <c r="Z18" s="13">
        <f>SUM(Z14:Z17)</f>
        <v>0.10061355463084112</v>
      </c>
      <c r="AA18" s="12"/>
      <c r="AB18" s="125">
        <f>SUM(AB14:AB17)</f>
        <v>622410557.0170033</v>
      </c>
    </row>
    <row r="19" spans="2:31" ht="13.8" thickTop="1" x14ac:dyDescent="0.25">
      <c r="B19" s="245"/>
      <c r="D19" s="8"/>
      <c r="E19" s="14"/>
      <c r="F19" s="8"/>
      <c r="G19" s="14"/>
      <c r="H19" s="8"/>
      <c r="I19" s="14"/>
      <c r="J19" s="8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8"/>
      <c r="W19" s="14"/>
      <c r="X19" s="243"/>
      <c r="Y19" s="14"/>
      <c r="Z19" s="8"/>
      <c r="AA19" s="247"/>
    </row>
    <row r="20" spans="2:31" x14ac:dyDescent="0.25">
      <c r="B20" s="245"/>
      <c r="D20" s="8"/>
      <c r="E20" s="14"/>
      <c r="F20" s="8"/>
      <c r="G20" s="14"/>
      <c r="H20" s="8"/>
      <c r="I20" s="14"/>
      <c r="J20" s="8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248"/>
      <c r="W20" s="14"/>
      <c r="X20" s="243"/>
      <c r="Y20" s="14"/>
      <c r="Z20" s="8"/>
      <c r="AA20" s="247"/>
    </row>
    <row r="21" spans="2:31" x14ac:dyDescent="0.25">
      <c r="B21" s="133"/>
      <c r="C21" s="133"/>
      <c r="D21" s="134" t="s">
        <v>3</v>
      </c>
      <c r="E21" s="133"/>
      <c r="F21" s="134" t="s">
        <v>29</v>
      </c>
      <c r="G21" s="133"/>
      <c r="H21" s="134"/>
      <c r="I21" s="133"/>
      <c r="J21" s="134"/>
      <c r="K21" s="134"/>
      <c r="L21" s="134" t="s">
        <v>29</v>
      </c>
      <c r="M21" s="134"/>
      <c r="N21" s="134" t="s">
        <v>29</v>
      </c>
      <c r="O21" s="134"/>
      <c r="P21" s="134"/>
      <c r="Q21" s="134"/>
      <c r="R21" s="134"/>
      <c r="S21" s="134"/>
      <c r="T21" s="134"/>
      <c r="U21" s="134"/>
      <c r="V21" s="248"/>
      <c r="W21" s="133"/>
      <c r="X21" s="134"/>
      <c r="Y21" s="134"/>
      <c r="Z21" s="134"/>
      <c r="AA21" s="134"/>
      <c r="AB21" s="134"/>
      <c r="AC21" s="134"/>
      <c r="AD21" s="133"/>
      <c r="AE21" s="133"/>
    </row>
    <row r="22" spans="2:31" x14ac:dyDescent="0.25">
      <c r="B22" s="133"/>
      <c r="C22" s="133"/>
      <c r="D22" s="134" t="s">
        <v>2</v>
      </c>
      <c r="E22" s="134"/>
      <c r="F22" s="134" t="s">
        <v>7</v>
      </c>
      <c r="G22" s="134"/>
      <c r="H22" s="134"/>
      <c r="I22" s="134"/>
      <c r="J22" s="134"/>
      <c r="K22" s="134"/>
      <c r="L22" s="134" t="s">
        <v>30</v>
      </c>
      <c r="M22" s="134"/>
      <c r="N22" s="134" t="s">
        <v>3</v>
      </c>
      <c r="O22" s="134"/>
      <c r="P22" s="134"/>
      <c r="Q22" s="134"/>
      <c r="R22" s="134"/>
      <c r="S22" s="134"/>
      <c r="T22" s="134"/>
      <c r="U22" s="134"/>
      <c r="V22" s="248"/>
      <c r="W22" s="133"/>
      <c r="X22" s="134"/>
      <c r="Y22" s="134"/>
      <c r="Z22" s="134"/>
      <c r="AA22" s="134"/>
      <c r="AB22" s="134"/>
      <c r="AC22" s="134"/>
      <c r="AD22" s="134" t="s">
        <v>31</v>
      </c>
      <c r="AE22" s="134"/>
    </row>
    <row r="23" spans="2:31" ht="15.6" x14ac:dyDescent="0.25">
      <c r="B23" s="133"/>
      <c r="C23" s="133"/>
      <c r="D23" s="134" t="s">
        <v>9</v>
      </c>
      <c r="E23" s="134"/>
      <c r="F23" s="134" t="s">
        <v>32</v>
      </c>
      <c r="G23" s="134"/>
      <c r="H23" s="134"/>
      <c r="I23" s="134"/>
      <c r="J23" s="134"/>
      <c r="K23" s="134"/>
      <c r="L23" s="134" t="s">
        <v>3</v>
      </c>
      <c r="M23" s="134"/>
      <c r="N23" s="134" t="s">
        <v>10</v>
      </c>
      <c r="O23" s="134"/>
      <c r="P23" s="134"/>
      <c r="Q23" s="134"/>
      <c r="R23" s="134"/>
      <c r="S23" s="134"/>
      <c r="T23" s="134"/>
      <c r="U23" s="134"/>
      <c r="V23" s="134" t="s">
        <v>12</v>
      </c>
      <c r="W23" s="134"/>
      <c r="X23" s="134" t="s">
        <v>13</v>
      </c>
      <c r="Y23" s="134"/>
      <c r="Z23" s="134" t="s">
        <v>14</v>
      </c>
      <c r="AA23" s="133"/>
      <c r="AB23" s="134" t="s">
        <v>27</v>
      </c>
      <c r="AC23" s="133"/>
      <c r="AD23" s="134" t="s">
        <v>33</v>
      </c>
      <c r="AE23" s="134"/>
    </row>
    <row r="24" spans="2:31" x14ac:dyDescent="0.25">
      <c r="B24" s="133"/>
      <c r="C24" s="133"/>
      <c r="D24" s="238" t="s">
        <v>17</v>
      </c>
      <c r="E24" s="134"/>
      <c r="F24" s="238" t="s">
        <v>34</v>
      </c>
      <c r="G24" s="134"/>
      <c r="H24" s="134"/>
      <c r="I24" s="134"/>
      <c r="J24" s="134"/>
      <c r="K24" s="134"/>
      <c r="L24" s="238" t="s">
        <v>17</v>
      </c>
      <c r="M24" s="134"/>
      <c r="N24" s="238" t="s">
        <v>19</v>
      </c>
      <c r="O24" s="134"/>
      <c r="P24" s="134"/>
      <c r="Q24" s="134"/>
      <c r="R24" s="134"/>
      <c r="S24" s="134"/>
      <c r="T24" s="134"/>
      <c r="U24" s="134"/>
      <c r="V24" s="238" t="s">
        <v>20</v>
      </c>
      <c r="W24" s="134"/>
      <c r="X24" s="238" t="s">
        <v>21</v>
      </c>
      <c r="Y24" s="134"/>
      <c r="Z24" s="249" t="s">
        <v>22</v>
      </c>
      <c r="AA24" s="133"/>
      <c r="AB24" s="238" t="s">
        <v>28</v>
      </c>
      <c r="AC24" s="133"/>
      <c r="AD24" s="238" t="s">
        <v>28</v>
      </c>
      <c r="AE24" s="134"/>
    </row>
    <row r="25" spans="2:31" x14ac:dyDescent="0.25">
      <c r="B25" s="133"/>
      <c r="C25" s="133"/>
      <c r="D25" s="134"/>
      <c r="E25" s="134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</row>
    <row r="26" spans="2:31" x14ac:dyDescent="0.25">
      <c r="B26" s="133" t="s">
        <v>23</v>
      </c>
      <c r="C26" s="133"/>
      <c r="D26" s="123">
        <f>R14</f>
        <v>177461239.57150531</v>
      </c>
      <c r="E26" s="123"/>
      <c r="F26" s="123">
        <f>$F$30*T14</f>
        <v>-7138813.106527227</v>
      </c>
      <c r="G26" s="123"/>
      <c r="H26" s="126"/>
      <c r="I26" s="250"/>
      <c r="J26" s="126"/>
      <c r="K26" s="251"/>
      <c r="L26" s="250">
        <f>D26+F26</f>
        <v>170322426.46497807</v>
      </c>
      <c r="M26" s="250"/>
      <c r="N26" s="251">
        <f>L26/L30</f>
        <v>2.8686862588027506E-2</v>
      </c>
      <c r="O26" s="251">
        <f>L26/L30</f>
        <v>2.8686862588027506E-2</v>
      </c>
      <c r="P26" s="251"/>
      <c r="Q26" s="251"/>
      <c r="R26" s="251"/>
      <c r="S26" s="251"/>
      <c r="T26" s="251"/>
      <c r="U26" s="251"/>
      <c r="V26" s="251">
        <f>V14</f>
        <v>4.4585772903168647E-2</v>
      </c>
      <c r="W26" s="251"/>
      <c r="X26" s="251">
        <f>N26*V26</f>
        <v>1.2790259406541991E-3</v>
      </c>
      <c r="Y26" s="135"/>
      <c r="Z26" s="251">
        <f>Z14</f>
        <v>1.2844411445194935E-3</v>
      </c>
      <c r="AA26" s="127"/>
      <c r="AB26" s="123">
        <f>L30*Z26</f>
        <v>7626108.7009674329</v>
      </c>
      <c r="AC26" s="128"/>
      <c r="AD26" s="126">
        <f>AB26-AB14</f>
        <v>-319637.08993696049</v>
      </c>
      <c r="AE26" s="126"/>
    </row>
    <row r="27" spans="2:31" x14ac:dyDescent="0.25">
      <c r="B27" s="133" t="s">
        <v>24</v>
      </c>
      <c r="C27" s="133"/>
      <c r="D27" s="126">
        <f>R15</f>
        <v>2742197337.8037124</v>
      </c>
      <c r="E27" s="123"/>
      <c r="F27" s="126">
        <f t="shared" ref="F27:F28" si="0">$F$30*T15</f>
        <v>-110311605.75157228</v>
      </c>
      <c r="G27" s="123"/>
      <c r="H27" s="126"/>
      <c r="I27" s="250"/>
      <c r="J27" s="126"/>
      <c r="K27" s="251"/>
      <c r="L27" s="250">
        <f t="shared" ref="L27:L28" si="1">D27+F27</f>
        <v>2631885732.0521402</v>
      </c>
      <c r="M27" s="250"/>
      <c r="N27" s="251">
        <f>L27/L30</f>
        <v>0.44328011237142895</v>
      </c>
      <c r="O27" s="251">
        <f>L27/L30</f>
        <v>0.44328011237142895</v>
      </c>
      <c r="P27" s="251"/>
      <c r="Q27" s="251"/>
      <c r="R27" s="251"/>
      <c r="S27" s="251"/>
      <c r="T27" s="251"/>
      <c r="U27" s="251"/>
      <c r="V27" s="251">
        <f>V15</f>
        <v>4.9334226037661397E-2</v>
      </c>
      <c r="W27" s="251"/>
      <c r="X27" s="251">
        <f>N27*V27</f>
        <v>2.1868881261732021E-2</v>
      </c>
      <c r="Y27" s="135"/>
      <c r="Z27" s="251">
        <f t="shared" ref="Z27:Z28" si="2">Z15</f>
        <v>2.1961470822720607E-2</v>
      </c>
      <c r="AA27" s="127"/>
      <c r="AB27" s="123">
        <f>L30*Z27</f>
        <v>130391777.34363697</v>
      </c>
      <c r="AC27" s="128"/>
      <c r="AD27" s="126">
        <f>AB27-AB15</f>
        <v>-5465178.8869126588</v>
      </c>
      <c r="AE27" s="126"/>
    </row>
    <row r="28" spans="2:31" x14ac:dyDescent="0.25">
      <c r="B28" s="133" t="s">
        <v>25</v>
      </c>
      <c r="C28" s="133"/>
      <c r="D28" s="124">
        <f>R16</f>
        <v>3266491582.0210538</v>
      </c>
      <c r="E28" s="123"/>
      <c r="F28" s="124">
        <f t="shared" si="0"/>
        <v>-131402626.14190052</v>
      </c>
      <c r="G28" s="123"/>
      <c r="H28" s="126"/>
      <c r="I28" s="250"/>
      <c r="J28" s="126"/>
      <c r="K28" s="251"/>
      <c r="L28" s="252">
        <f t="shared" si="1"/>
        <v>3135088955.8791533</v>
      </c>
      <c r="M28" s="252"/>
      <c r="N28" s="253">
        <f>L28/L30</f>
        <v>0.5280330250405435</v>
      </c>
      <c r="O28" s="253">
        <f>L28/L30</f>
        <v>0.5280330250405435</v>
      </c>
      <c r="P28" s="251"/>
      <c r="Q28" s="251"/>
      <c r="R28" s="251"/>
      <c r="S28" s="251"/>
      <c r="T28" s="251"/>
      <c r="U28" s="251"/>
      <c r="V28" s="251">
        <f>V16</f>
        <v>0.1095</v>
      </c>
      <c r="W28" s="251"/>
      <c r="X28" s="253">
        <f>N28*V28</f>
        <v>5.7819616241939514E-2</v>
      </c>
      <c r="Y28" s="135"/>
      <c r="Z28" s="242">
        <f t="shared" si="2"/>
        <v>7.7367642663601022E-2</v>
      </c>
      <c r="AA28" s="254"/>
      <c r="AB28" s="124">
        <f>L30*Z28</f>
        <v>459354681.53424025</v>
      </c>
      <c r="AC28" s="254"/>
      <c r="AD28" s="124">
        <f>AB28-AB16</f>
        <v>-19253173.461308956</v>
      </c>
      <c r="AE28" s="126"/>
    </row>
    <row r="29" spans="2:31" x14ac:dyDescent="0.25">
      <c r="B29" s="133"/>
      <c r="C29" s="133"/>
      <c r="D29" s="123"/>
      <c r="E29" s="123"/>
      <c r="F29" s="126"/>
      <c r="G29" s="123"/>
      <c r="H29" s="255"/>
      <c r="I29" s="255"/>
      <c r="J29" s="126"/>
      <c r="K29" s="133"/>
      <c r="L29" s="255"/>
      <c r="M29" s="255"/>
      <c r="N29" s="133"/>
      <c r="O29" s="133"/>
      <c r="P29" s="133"/>
      <c r="Q29" s="133"/>
      <c r="R29" s="133"/>
      <c r="S29" s="133"/>
      <c r="T29" s="133"/>
      <c r="U29" s="133"/>
      <c r="V29" s="251"/>
      <c r="W29" s="133"/>
      <c r="X29" s="251"/>
      <c r="Y29" s="251"/>
      <c r="Z29" s="135"/>
      <c r="AA29" s="135"/>
      <c r="AB29" s="123"/>
      <c r="AC29" s="135"/>
      <c r="AD29" s="135"/>
      <c r="AE29" s="135"/>
    </row>
    <row r="30" spans="2:31" ht="13.8" thickBot="1" x14ac:dyDescent="0.3">
      <c r="B30" s="133" t="s">
        <v>26</v>
      </c>
      <c r="C30" s="133"/>
      <c r="D30" s="129">
        <f>SUM(D26:D29)</f>
        <v>6186150159.3962708</v>
      </c>
      <c r="E30" s="123"/>
      <c r="F30" s="129">
        <v>-248853045</v>
      </c>
      <c r="G30" s="123"/>
      <c r="H30" s="126"/>
      <c r="I30" s="126"/>
      <c r="J30" s="126"/>
      <c r="K30" s="123"/>
      <c r="L30" s="129">
        <f>SUM(L26:L29)</f>
        <v>5937297114.3962717</v>
      </c>
      <c r="M30" s="129"/>
      <c r="N30" s="130">
        <f>SUM(N26:N29)</f>
        <v>1</v>
      </c>
      <c r="O30" s="130">
        <f>SUM(O26:O29)</f>
        <v>1</v>
      </c>
      <c r="P30" s="131"/>
      <c r="Q30" s="131"/>
      <c r="R30" s="131"/>
      <c r="S30" s="131"/>
      <c r="T30" s="131"/>
      <c r="U30" s="131"/>
      <c r="V30" s="126"/>
      <c r="W30" s="123"/>
      <c r="X30" s="130">
        <f>SUM(X26:X29)</f>
        <v>8.0967523444325729E-2</v>
      </c>
      <c r="Y30" s="123"/>
      <c r="Z30" s="130">
        <f>SUM(Z26:Z29)</f>
        <v>0.10061355463084112</v>
      </c>
      <c r="AA30" s="126"/>
      <c r="AB30" s="125">
        <f>SUM(AB26:AB29)</f>
        <v>597372567.57884467</v>
      </c>
      <c r="AC30" s="126"/>
      <c r="AD30" s="125">
        <f>SUM(AD26:AD29)</f>
        <v>-25037989.438158575</v>
      </c>
      <c r="AE30" s="136"/>
    </row>
    <row r="31" spans="2:31" ht="13.8" thickTop="1" x14ac:dyDescent="0.25"/>
    <row r="33" spans="1:32" s="137" customFormat="1" ht="15.6" x14ac:dyDescent="0.25">
      <c r="A33" s="256" t="s">
        <v>191</v>
      </c>
    </row>
    <row r="35" spans="1:32" x14ac:dyDescent="0.25">
      <c r="H35" s="230" t="s">
        <v>2</v>
      </c>
      <c r="J35" s="230" t="s">
        <v>2</v>
      </c>
      <c r="K35" s="230"/>
      <c r="L35" s="230"/>
      <c r="M35" s="230"/>
      <c r="P35" s="230"/>
      <c r="R35" s="230" t="s">
        <v>3</v>
      </c>
      <c r="V35" s="230"/>
      <c r="X35" s="235"/>
      <c r="Y35" s="230"/>
      <c r="Z35" s="230"/>
    </row>
    <row r="36" spans="1:32" x14ac:dyDescent="0.25">
      <c r="D36" s="230" t="s">
        <v>4</v>
      </c>
      <c r="E36" s="230"/>
      <c r="F36" s="230" t="s">
        <v>2</v>
      </c>
      <c r="G36" s="230"/>
      <c r="H36" s="230" t="s">
        <v>3</v>
      </c>
      <c r="I36" s="230"/>
      <c r="J36" s="230" t="s">
        <v>5</v>
      </c>
      <c r="K36" s="230"/>
      <c r="L36" s="230" t="s">
        <v>2</v>
      </c>
      <c r="M36" s="230"/>
      <c r="P36" s="230"/>
      <c r="R36" s="230" t="s">
        <v>2</v>
      </c>
      <c r="T36" s="230" t="s">
        <v>3</v>
      </c>
      <c r="V36" s="230"/>
      <c r="X36" s="230"/>
      <c r="Y36" s="230"/>
      <c r="Z36" s="230"/>
      <c r="AA36" s="230"/>
    </row>
    <row r="37" spans="1:32" x14ac:dyDescent="0.25">
      <c r="D37" s="230" t="s">
        <v>6</v>
      </c>
      <c r="E37" s="230"/>
      <c r="F37" s="230" t="s">
        <v>7</v>
      </c>
      <c r="G37" s="230"/>
      <c r="H37" s="230" t="s">
        <v>8</v>
      </c>
      <c r="I37" s="230"/>
      <c r="J37" s="230" t="s">
        <v>9</v>
      </c>
      <c r="K37" s="230"/>
      <c r="L37" s="230" t="s">
        <v>9</v>
      </c>
      <c r="M37" s="230"/>
      <c r="N37" s="230" t="s">
        <v>10</v>
      </c>
      <c r="O37" s="230"/>
      <c r="P37" s="230" t="s">
        <v>11</v>
      </c>
      <c r="Q37" s="230"/>
      <c r="R37" s="230" t="s">
        <v>9</v>
      </c>
      <c r="S37" s="230"/>
      <c r="T37" s="230" t="s">
        <v>10</v>
      </c>
      <c r="U37" s="230"/>
      <c r="V37" s="230" t="s">
        <v>12</v>
      </c>
      <c r="W37" s="230"/>
      <c r="X37" s="230" t="s">
        <v>13</v>
      </c>
      <c r="Y37" s="230"/>
      <c r="Z37" s="230" t="s">
        <v>14</v>
      </c>
      <c r="AA37" s="230"/>
      <c r="AB37" s="134" t="s">
        <v>27</v>
      </c>
    </row>
    <row r="38" spans="1:32" x14ac:dyDescent="0.25">
      <c r="D38" s="236" t="s">
        <v>15</v>
      </c>
      <c r="E38" s="230"/>
      <c r="F38" s="236" t="s">
        <v>16</v>
      </c>
      <c r="G38" s="230"/>
      <c r="H38" s="236" t="s">
        <v>17</v>
      </c>
      <c r="I38" s="230"/>
      <c r="J38" s="236" t="s">
        <v>18</v>
      </c>
      <c r="K38" s="230"/>
      <c r="L38" s="236" t="s">
        <v>17</v>
      </c>
      <c r="M38" s="230"/>
      <c r="N38" s="236" t="s">
        <v>19</v>
      </c>
      <c r="O38" s="230"/>
      <c r="P38" s="236" t="s">
        <v>16</v>
      </c>
      <c r="Q38" s="230"/>
      <c r="R38" s="236" t="s">
        <v>17</v>
      </c>
      <c r="S38" s="230"/>
      <c r="T38" s="236" t="s">
        <v>19</v>
      </c>
      <c r="U38" s="230"/>
      <c r="V38" s="236" t="s">
        <v>20</v>
      </c>
      <c r="W38" s="230"/>
      <c r="X38" s="236" t="s">
        <v>21</v>
      </c>
      <c r="Y38" s="230"/>
      <c r="Z38" s="237" t="s">
        <v>22</v>
      </c>
      <c r="AA38" s="230"/>
      <c r="AB38" s="238" t="s">
        <v>28</v>
      </c>
      <c r="AD38" s="138"/>
      <c r="AE38" s="138"/>
    </row>
    <row r="39" spans="1:32" ht="13.8" x14ac:dyDescent="0.25">
      <c r="D39" s="230"/>
      <c r="E39" s="230"/>
      <c r="AB39" s="133"/>
      <c r="AD39" s="137"/>
      <c r="AE39" s="137"/>
    </row>
    <row r="40" spans="1:32" x14ac:dyDescent="0.25">
      <c r="B40" s="1" t="s">
        <v>23</v>
      </c>
      <c r="D40" s="6">
        <f>'KU SCH J-1.1|J-1.2'!D16</f>
        <v>232249902.50018799</v>
      </c>
      <c r="E40" s="14">
        <v>-30146.840487458645</v>
      </c>
      <c r="F40" s="8">
        <f>'KU SCH J-1.1|J-1.2'!E16</f>
        <v>-114484.37642358735</v>
      </c>
      <c r="G40" s="14"/>
      <c r="H40" s="239">
        <f>D40+F40</f>
        <v>232135418.1237644</v>
      </c>
      <c r="I40" s="239"/>
      <c r="J40" s="7">
        <f>'KU SCH J-1.1|J-1.2'!G16</f>
        <v>0.93259999999999998</v>
      </c>
      <c r="K40" s="239"/>
      <c r="L40" s="239">
        <f>H40*J40</f>
        <v>216489490.94222268</v>
      </c>
      <c r="M40" s="239"/>
      <c r="N40" s="121">
        <f>L40/L44</f>
        <v>2.8686862588027509E-2</v>
      </c>
      <c r="O40" s="121"/>
      <c r="P40" s="6">
        <f>'KU SCH J-1.1|J-1.2'!I16</f>
        <v>-39028251.370717362</v>
      </c>
      <c r="Q40" s="121"/>
      <c r="R40" s="239">
        <f>L40+P40</f>
        <v>177461239.57150531</v>
      </c>
      <c r="S40" s="121"/>
      <c r="T40" s="121">
        <f>R40/R44</f>
        <v>2.8686862588027513E-2</v>
      </c>
      <c r="U40" s="121"/>
      <c r="V40" s="139">
        <f>'KU SCH J-1.1|J-1.2'!L16</f>
        <v>4.459013782220677E-2</v>
      </c>
      <c r="W40" s="121"/>
      <c r="X40" s="7">
        <f>T40*V40</f>
        <v>1.2791511564868539E-3</v>
      </c>
      <c r="Y40" s="121"/>
      <c r="Z40" s="121">
        <f>X40*(1/'KU SCH H-1'!$E$20)</f>
        <v>1.2845668904971901E-3</v>
      </c>
      <c r="AA40" s="8"/>
      <c r="AB40" s="123">
        <f>$R$18*Z40</f>
        <v>7946523.6744043641</v>
      </c>
      <c r="AD40" s="126"/>
      <c r="AE40" s="126"/>
    </row>
    <row r="41" spans="1:32" x14ac:dyDescent="0.25">
      <c r="B41" s="1" t="s">
        <v>24</v>
      </c>
      <c r="D41" s="9">
        <f>'KU SCH J-1.1|J-1.2'!D18</f>
        <v>3588812215.4391251</v>
      </c>
      <c r="E41" s="14">
        <v>-540431.12109703722</v>
      </c>
      <c r="F41" s="8">
        <f>'KU SCH J-1.1|J-1.2'!E18</f>
        <v>-1769055.3329105002</v>
      </c>
      <c r="G41" s="14"/>
      <c r="H41" s="239">
        <f>D41+F41</f>
        <v>3587043160.1062145</v>
      </c>
      <c r="I41" s="239"/>
      <c r="J41" s="7">
        <f>'KU SCH J-1.1|J-1.2'!G18</f>
        <v>0.93259999999999998</v>
      </c>
      <c r="K41" s="239"/>
      <c r="L41" s="239">
        <f>H41*J41</f>
        <v>3345276451.1150556</v>
      </c>
      <c r="M41" s="239"/>
      <c r="N41" s="121">
        <f>L41/L44</f>
        <v>0.443280112371429</v>
      </c>
      <c r="O41" s="121"/>
      <c r="P41" s="9">
        <f>'KU SCH J-1.1|J-1.2'!I18</f>
        <v>-603079113.31134307</v>
      </c>
      <c r="Q41" s="121"/>
      <c r="R41" s="239">
        <f>L41+P41</f>
        <v>2742197337.8037124</v>
      </c>
      <c r="S41" s="121"/>
      <c r="T41" s="121">
        <f>R41/R44</f>
        <v>0.443280112371429</v>
      </c>
      <c r="U41" s="121"/>
      <c r="V41" s="139">
        <f>'KU SCH J-1.1|J-1.2'!L18</f>
        <v>4.9334226037661397E-2</v>
      </c>
      <c r="W41" s="121"/>
      <c r="X41" s="7">
        <f>T41*V41</f>
        <v>2.1868881261732021E-2</v>
      </c>
      <c r="Y41" s="121"/>
      <c r="Z41" s="121">
        <f>X41*(1/'KU SCH H-1'!$E$20)</f>
        <v>2.1961470822720611E-2</v>
      </c>
      <c r="AA41" s="8"/>
      <c r="AB41" s="123">
        <f>$R$18*Z41</f>
        <v>135856956.23054966</v>
      </c>
      <c r="AD41" s="126"/>
      <c r="AE41" s="126"/>
    </row>
    <row r="42" spans="1:32" x14ac:dyDescent="0.25">
      <c r="B42" s="1" t="s">
        <v>25</v>
      </c>
      <c r="D42" s="10">
        <f>'KU SCH J-1.1|J-1.2'!D20</f>
        <v>4275298398.4610119</v>
      </c>
      <c r="E42" s="14">
        <v>-1154801.3384155042</v>
      </c>
      <c r="F42" s="240">
        <f>'KU SCH J-1.1|J-1.2'!E20</f>
        <v>-2430751.2997781327</v>
      </c>
      <c r="G42" s="14"/>
      <c r="H42" s="241">
        <f>D42+F42</f>
        <v>4272867647.1612339</v>
      </c>
      <c r="I42" s="239"/>
      <c r="J42" s="7">
        <f>'KU SCH J-1.1|J-1.2'!G20</f>
        <v>0.93259999999999998</v>
      </c>
      <c r="K42" s="239"/>
      <c r="L42" s="241">
        <f>H42*J42</f>
        <v>3984876367.7425666</v>
      </c>
      <c r="M42" s="241"/>
      <c r="N42" s="242">
        <f>L42/L44</f>
        <v>0.5280330250405435</v>
      </c>
      <c r="O42" s="121"/>
      <c r="P42" s="10">
        <f>'KU SCH J-1.1|J-1.2'!I20</f>
        <v>-718384785.72151291</v>
      </c>
      <c r="Q42" s="121"/>
      <c r="R42" s="241">
        <f>L42+P42</f>
        <v>3266491582.0210538</v>
      </c>
      <c r="S42" s="121"/>
      <c r="T42" s="242">
        <f>R42/R44</f>
        <v>0.52803302504054361</v>
      </c>
      <c r="U42" s="121"/>
      <c r="V42" s="243">
        <f>'KU SCH J-1.1|J-1.2'!L20</f>
        <v>0.1095</v>
      </c>
      <c r="W42" s="121"/>
      <c r="X42" s="11">
        <f>T42*V42</f>
        <v>5.7819616241939528E-2</v>
      </c>
      <c r="Y42" s="121"/>
      <c r="Z42" s="242">
        <f>X42*'KU SCH H-1'!$E$30</f>
        <v>7.7367642663601022E-2</v>
      </c>
      <c r="AA42" s="8"/>
      <c r="AB42" s="124">
        <f>$R$18*Z42</f>
        <v>478607854.9955492</v>
      </c>
      <c r="AD42" s="126"/>
      <c r="AE42" s="126"/>
    </row>
    <row r="43" spans="1:32" x14ac:dyDescent="0.25">
      <c r="D43" s="14"/>
      <c r="E43" s="14"/>
      <c r="F43" s="14"/>
      <c r="G43" s="14"/>
      <c r="H43" s="244"/>
      <c r="I43" s="244"/>
      <c r="J43" s="244"/>
      <c r="K43" s="244"/>
      <c r="L43" s="244"/>
      <c r="M43" s="244"/>
      <c r="R43" s="244"/>
      <c r="V43" s="121"/>
      <c r="X43" s="121"/>
      <c r="Y43" s="121"/>
      <c r="Z43" s="232"/>
      <c r="AA43" s="232"/>
      <c r="AB43" s="123"/>
      <c r="AD43" s="126"/>
      <c r="AE43" s="126"/>
    </row>
    <row r="44" spans="1:32" ht="13.8" thickBot="1" x14ac:dyDescent="0.3">
      <c r="B44" s="245" t="s">
        <v>26</v>
      </c>
      <c r="D44" s="246">
        <f>SUM(D40:D43)</f>
        <v>8096360516.4003248</v>
      </c>
      <c r="E44" s="14">
        <v>-1154801.3384155042</v>
      </c>
      <c r="F44" s="246">
        <f>SUM(F40:F43)</f>
        <v>-4314291.0091122203</v>
      </c>
      <c r="G44" s="14"/>
      <c r="H44" s="246">
        <f>SUM(H40:H43)</f>
        <v>8092046225.3912125</v>
      </c>
      <c r="I44" s="14"/>
      <c r="J44" s="14"/>
      <c r="K44" s="14"/>
      <c r="L44" s="246">
        <f>SUM(L40:L43)</f>
        <v>7546642309.7998447</v>
      </c>
      <c r="M44" s="14"/>
      <c r="N44" s="13">
        <f>SUM(N40:N43)</f>
        <v>1</v>
      </c>
      <c r="O44" s="14"/>
      <c r="P44" s="246">
        <f>SUM(P40:P43)</f>
        <v>-1360492150.4035735</v>
      </c>
      <c r="Q44" s="14"/>
      <c r="R44" s="246">
        <f>SUM(R40:R43)</f>
        <v>6186150159.3962708</v>
      </c>
      <c r="S44" s="14"/>
      <c r="T44" s="13">
        <f>SUM(T40:T43)</f>
        <v>1</v>
      </c>
      <c r="U44" s="14"/>
      <c r="V44" s="8"/>
      <c r="W44" s="14"/>
      <c r="X44" s="13">
        <f>SUM(X40:X43)</f>
        <v>8.0967648660158403E-2</v>
      </c>
      <c r="Y44" s="14"/>
      <c r="Z44" s="13">
        <f>SUM(Z40:Z43)</f>
        <v>0.10061368037681882</v>
      </c>
      <c r="AA44" s="12"/>
      <c r="AB44" s="125">
        <f>SUM(AB40:AB43)</f>
        <v>622411334.90050316</v>
      </c>
      <c r="AD44" s="136"/>
      <c r="AE44" s="136"/>
    </row>
    <row r="45" spans="1:32" ht="13.8" thickTop="1" x14ac:dyDescent="0.25"/>
    <row r="47" spans="1:32" ht="15.6" x14ac:dyDescent="0.25">
      <c r="A47" s="256" t="s">
        <v>196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</row>
    <row r="48" spans="1:32" x14ac:dyDescent="0.25">
      <c r="A48" s="256"/>
      <c r="B48" s="257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</row>
    <row r="49" spans="1:33" x14ac:dyDescent="0.25">
      <c r="A49" s="257"/>
      <c r="B49" s="133"/>
      <c r="C49" s="133"/>
      <c r="D49" s="134" t="s">
        <v>3</v>
      </c>
      <c r="E49" s="133"/>
      <c r="F49" s="134"/>
      <c r="G49" s="133"/>
      <c r="H49" s="134"/>
      <c r="I49" s="133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3"/>
      <c r="X49" s="134"/>
      <c r="Y49" s="134"/>
      <c r="Z49" s="134"/>
      <c r="AA49" s="134"/>
      <c r="AB49" s="134"/>
      <c r="AC49" s="134"/>
      <c r="AD49" s="133"/>
      <c r="AE49" s="133"/>
      <c r="AF49" s="133"/>
    </row>
    <row r="50" spans="1:33" x14ac:dyDescent="0.25">
      <c r="A50" s="257"/>
      <c r="B50" s="133"/>
      <c r="C50" s="133"/>
      <c r="D50" s="134" t="s">
        <v>2</v>
      </c>
      <c r="E50" s="134"/>
      <c r="F50" s="134" t="s">
        <v>7</v>
      </c>
      <c r="G50" s="134"/>
      <c r="H50" s="134"/>
      <c r="I50" s="134"/>
      <c r="J50" s="134"/>
      <c r="K50" s="134"/>
      <c r="L50" s="134" t="s">
        <v>30</v>
      </c>
      <c r="M50" s="134"/>
      <c r="N50" s="134" t="s">
        <v>3</v>
      </c>
      <c r="O50" s="134"/>
      <c r="P50" s="134"/>
      <c r="Q50" s="134"/>
      <c r="R50" s="134"/>
      <c r="S50" s="134"/>
      <c r="T50" s="134"/>
      <c r="U50" s="134"/>
      <c r="V50" s="134"/>
      <c r="W50" s="133"/>
      <c r="X50" s="134"/>
      <c r="Y50" s="134"/>
      <c r="Z50" s="134"/>
      <c r="AA50" s="134"/>
      <c r="AB50" s="134"/>
      <c r="AC50" s="134"/>
      <c r="AD50" s="134" t="s">
        <v>31</v>
      </c>
      <c r="AE50" s="134"/>
      <c r="AF50" s="133"/>
    </row>
    <row r="51" spans="1:33" x14ac:dyDescent="0.25">
      <c r="A51" s="257"/>
      <c r="B51" s="133"/>
      <c r="C51" s="133"/>
      <c r="D51" s="134" t="s">
        <v>9</v>
      </c>
      <c r="E51" s="134"/>
      <c r="F51" s="134" t="s">
        <v>193</v>
      </c>
      <c r="G51" s="134"/>
      <c r="H51" s="134"/>
      <c r="I51" s="134"/>
      <c r="J51" s="134"/>
      <c r="K51" s="134"/>
      <c r="L51" s="134" t="s">
        <v>3</v>
      </c>
      <c r="M51" s="134"/>
      <c r="N51" s="134" t="s">
        <v>10</v>
      </c>
      <c r="O51" s="134"/>
      <c r="P51" s="134"/>
      <c r="Q51" s="134"/>
      <c r="R51" s="134"/>
      <c r="S51" s="134"/>
      <c r="T51" s="134"/>
      <c r="U51" s="134"/>
      <c r="V51" s="134" t="s">
        <v>12</v>
      </c>
      <c r="W51" s="134"/>
      <c r="X51" s="134" t="s">
        <v>13</v>
      </c>
      <c r="Y51" s="134"/>
      <c r="Z51" s="134" t="s">
        <v>14</v>
      </c>
      <c r="AA51" s="133"/>
      <c r="AB51" s="134" t="s">
        <v>27</v>
      </c>
      <c r="AC51" s="133"/>
      <c r="AD51" s="134" t="s">
        <v>33</v>
      </c>
      <c r="AE51" s="134"/>
    </row>
    <row r="52" spans="1:33" ht="15.6" x14ac:dyDescent="0.25">
      <c r="A52" s="257"/>
      <c r="B52" s="133"/>
      <c r="C52" s="133"/>
      <c r="D52" s="238" t="s">
        <v>17</v>
      </c>
      <c r="E52" s="134"/>
      <c r="F52" s="238" t="s">
        <v>194</v>
      </c>
      <c r="G52" s="134"/>
      <c r="H52" s="134"/>
      <c r="I52" s="134"/>
      <c r="J52" s="134"/>
      <c r="K52" s="134"/>
      <c r="L52" s="238" t="s">
        <v>17</v>
      </c>
      <c r="M52" s="134"/>
      <c r="N52" s="238" t="s">
        <v>19</v>
      </c>
      <c r="O52" s="134"/>
      <c r="P52" s="134"/>
      <c r="Q52" s="134"/>
      <c r="R52" s="134"/>
      <c r="S52" s="134"/>
      <c r="T52" s="134"/>
      <c r="U52" s="134"/>
      <c r="V52" s="238" t="s">
        <v>20</v>
      </c>
      <c r="W52" s="134"/>
      <c r="X52" s="238" t="s">
        <v>21</v>
      </c>
      <c r="Y52" s="134"/>
      <c r="Z52" s="249" t="s">
        <v>22</v>
      </c>
      <c r="AA52" s="133"/>
      <c r="AB52" s="238" t="s">
        <v>28</v>
      </c>
      <c r="AC52" s="133"/>
      <c r="AD52" s="238" t="s">
        <v>28</v>
      </c>
      <c r="AE52" s="134"/>
      <c r="AF52" s="138"/>
      <c r="AG52" s="138"/>
    </row>
    <row r="53" spans="1:33" ht="13.8" x14ac:dyDescent="0.25">
      <c r="A53" s="257"/>
      <c r="B53" s="133"/>
      <c r="C53" s="133"/>
      <c r="D53" s="134"/>
      <c r="E53" s="134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7"/>
      <c r="AG53" s="137"/>
    </row>
    <row r="54" spans="1:33" x14ac:dyDescent="0.25">
      <c r="A54" s="257"/>
      <c r="B54" s="133" t="s">
        <v>23</v>
      </c>
      <c r="C54" s="133"/>
      <c r="D54" s="123">
        <f>R40</f>
        <v>177461239.57150531</v>
      </c>
      <c r="E54" s="123"/>
      <c r="F54" s="126">
        <f>T40*$F$58</f>
        <v>-6569563.1976084039</v>
      </c>
      <c r="G54" s="123"/>
      <c r="H54" s="126"/>
      <c r="I54" s="250"/>
      <c r="J54" s="126"/>
      <c r="K54" s="251"/>
      <c r="L54" s="250">
        <f>D54+F54</f>
        <v>170891676.3738969</v>
      </c>
      <c r="M54" s="250"/>
      <c r="N54" s="251">
        <f>L54/L58</f>
        <v>2.8686862588027506E-2</v>
      </c>
      <c r="O54" s="251">
        <f>L54/L58</f>
        <v>2.8686862588027506E-2</v>
      </c>
      <c r="P54" s="251"/>
      <c r="Q54" s="251"/>
      <c r="R54" s="251"/>
      <c r="S54" s="251"/>
      <c r="T54" s="251"/>
      <c r="U54" s="251"/>
      <c r="V54" s="251">
        <f>V40</f>
        <v>4.459013782220677E-2</v>
      </c>
      <c r="W54" s="251"/>
      <c r="X54" s="251">
        <f>N54*V54</f>
        <v>1.2791511564868537E-3</v>
      </c>
      <c r="Y54" s="135"/>
      <c r="Z54" s="121">
        <f>X54*(1/'KU SCH H-1'!$E$20)</f>
        <v>1.2845668904971899E-3</v>
      </c>
      <c r="AA54" s="127"/>
      <c r="AB54" s="123">
        <f>L58*Z54</f>
        <v>7652345.6916158721</v>
      </c>
      <c r="AC54" s="128"/>
      <c r="AD54" s="126">
        <f>AB54-AB40</f>
        <v>-294177.98278849199</v>
      </c>
      <c r="AE54" s="126"/>
      <c r="AF54" s="126"/>
      <c r="AG54" s="126"/>
    </row>
    <row r="55" spans="1:33" x14ac:dyDescent="0.25">
      <c r="A55" s="257"/>
      <c r="B55" s="133" t="s">
        <v>24</v>
      </c>
      <c r="C55" s="133"/>
      <c r="D55" s="123">
        <f t="shared" ref="D55:D56" si="3">R41</f>
        <v>2742197337.8037124</v>
      </c>
      <c r="E55" s="123"/>
      <c r="F55" s="126">
        <f t="shared" ref="F55:F56" si="4">T41*$F$58</f>
        <v>-101515343.60130581</v>
      </c>
      <c r="G55" s="123"/>
      <c r="H55" s="229"/>
      <c r="I55" s="250"/>
      <c r="J55" s="126"/>
      <c r="K55" s="251"/>
      <c r="L55" s="250">
        <f t="shared" ref="L55:L56" si="5">D55+F55</f>
        <v>2640681994.2024064</v>
      </c>
      <c r="M55" s="250"/>
      <c r="N55" s="251">
        <f>L55/L58</f>
        <v>0.44328011237142895</v>
      </c>
      <c r="O55" s="251">
        <f>L55/L58</f>
        <v>0.44328011237142895</v>
      </c>
      <c r="P55" s="251"/>
      <c r="Q55" s="251"/>
      <c r="R55" s="251"/>
      <c r="S55" s="251"/>
      <c r="T55" s="251"/>
      <c r="U55" s="251"/>
      <c r="V55" s="251">
        <f t="shared" ref="V55:V56" si="6">V41</f>
        <v>4.9334226037661397E-2</v>
      </c>
      <c r="W55" s="251"/>
      <c r="X55" s="251">
        <f>N55*V55</f>
        <v>2.1868881261732021E-2</v>
      </c>
      <c r="Y55" s="135"/>
      <c r="Z55" s="121">
        <f>X55*(1/'KU SCH H-1'!$E$20)</f>
        <v>2.1961470822720611E-2</v>
      </c>
      <c r="AA55" s="127"/>
      <c r="AB55" s="123">
        <f>L58*Z55</f>
        <v>130827571.43674129</v>
      </c>
      <c r="AC55" s="128"/>
      <c r="AD55" s="126">
        <f t="shared" ref="AD55:AD56" si="7">AB55-AB41</f>
        <v>-5029384.7938083708</v>
      </c>
      <c r="AE55" s="126"/>
      <c r="AF55" s="126"/>
      <c r="AG55" s="126"/>
    </row>
    <row r="56" spans="1:33" x14ac:dyDescent="0.25">
      <c r="A56" s="257"/>
      <c r="B56" s="133" t="s">
        <v>25</v>
      </c>
      <c r="C56" s="133"/>
      <c r="D56" s="124">
        <f t="shared" si="3"/>
        <v>3266491582.0210538</v>
      </c>
      <c r="E56" s="123"/>
      <c r="F56" s="124">
        <f t="shared" si="4"/>
        <v>-120924563.21368374</v>
      </c>
      <c r="G56" s="123"/>
      <c r="H56" s="229"/>
      <c r="I56" s="250"/>
      <c r="J56" s="126"/>
      <c r="K56" s="251"/>
      <c r="L56" s="252">
        <f t="shared" si="5"/>
        <v>3145567018.8073702</v>
      </c>
      <c r="M56" s="252"/>
      <c r="N56" s="253">
        <f>L56/L58</f>
        <v>0.5280330250405435</v>
      </c>
      <c r="O56" s="253">
        <f>L56/L58</f>
        <v>0.5280330250405435</v>
      </c>
      <c r="P56" s="251"/>
      <c r="Q56" s="251"/>
      <c r="R56" s="251"/>
      <c r="S56" s="251"/>
      <c r="T56" s="251"/>
      <c r="U56" s="251"/>
      <c r="V56" s="251">
        <f t="shared" si="6"/>
        <v>0.1095</v>
      </c>
      <c r="W56" s="251"/>
      <c r="X56" s="253">
        <f>N56*V56</f>
        <v>5.7819616241939514E-2</v>
      </c>
      <c r="Y56" s="135"/>
      <c r="Z56" s="242">
        <f>X56*'KU SCH H-1'!$E$30</f>
        <v>7.7367642663601008E-2</v>
      </c>
      <c r="AA56" s="254"/>
      <c r="AB56" s="124">
        <f>L58*Z56</f>
        <v>460889932.15303385</v>
      </c>
      <c r="AC56" s="254"/>
      <c r="AD56" s="124">
        <f t="shared" si="7"/>
        <v>-17717922.842515349</v>
      </c>
      <c r="AE56" s="126"/>
      <c r="AF56" s="126"/>
      <c r="AG56" s="126"/>
    </row>
    <row r="57" spans="1:33" x14ac:dyDescent="0.25">
      <c r="A57" s="257"/>
      <c r="B57" s="133"/>
      <c r="C57" s="133"/>
      <c r="D57" s="123"/>
      <c r="E57" s="123"/>
      <c r="F57" s="126"/>
      <c r="G57" s="123"/>
      <c r="H57" s="123"/>
      <c r="I57" s="255"/>
      <c r="J57" s="126"/>
      <c r="K57" s="133"/>
      <c r="L57" s="255"/>
      <c r="M57" s="255"/>
      <c r="N57" s="133"/>
      <c r="O57" s="133"/>
      <c r="P57" s="133"/>
      <c r="Q57" s="133"/>
      <c r="R57" s="133"/>
      <c r="S57" s="133"/>
      <c r="T57" s="133"/>
      <c r="U57" s="133"/>
      <c r="V57" s="251"/>
      <c r="W57" s="133"/>
      <c r="X57" s="251"/>
      <c r="Y57" s="251"/>
      <c r="Z57" s="135"/>
      <c r="AA57" s="135"/>
      <c r="AB57" s="123"/>
      <c r="AC57" s="135"/>
      <c r="AD57" s="135"/>
      <c r="AE57" s="135"/>
      <c r="AF57" s="126"/>
      <c r="AG57" s="126"/>
    </row>
    <row r="58" spans="1:33" ht="13.8" thickBot="1" x14ac:dyDescent="0.3">
      <c r="A58" s="133"/>
      <c r="B58" s="133" t="s">
        <v>26</v>
      </c>
      <c r="C58" s="133"/>
      <c r="D58" s="129">
        <f>SUM(D54:D57)</f>
        <v>6186150159.3962708</v>
      </c>
      <c r="E58" s="123"/>
      <c r="F58" s="129">
        <f>-('KU B-4'!J39+'KU B-4'!J41)+F60*(('KU B-4'!J39+'KU B-4'!J41)/'KU B-4'!J49)</f>
        <v>-229009470.01259792</v>
      </c>
      <c r="G58" s="123"/>
      <c r="H58" s="126"/>
      <c r="I58" s="126"/>
      <c r="J58" s="126"/>
      <c r="K58" s="123"/>
      <c r="L58" s="129">
        <f>SUM(L54:L57)</f>
        <v>5957140689.3836737</v>
      </c>
      <c r="M58" s="129"/>
      <c r="N58" s="130">
        <f>SUM(N54:N57)</f>
        <v>1</v>
      </c>
      <c r="O58" s="130">
        <f>SUM(O54:O57)</f>
        <v>1</v>
      </c>
      <c r="P58" s="131"/>
      <c r="Q58" s="131"/>
      <c r="R58" s="131"/>
      <c r="S58" s="131"/>
      <c r="T58" s="131"/>
      <c r="U58" s="131"/>
      <c r="V58" s="126"/>
      <c r="W58" s="123"/>
      <c r="X58" s="130">
        <f>SUM(X54:X57)</f>
        <v>8.0967648660158389E-2</v>
      </c>
      <c r="Y58" s="123"/>
      <c r="Z58" s="130">
        <f>SUM(Z54:Z57)</f>
        <v>0.10061368037681881</v>
      </c>
      <c r="AA58" s="126"/>
      <c r="AB58" s="125">
        <f>SUM(AB54:AB57)</f>
        <v>599369849.28139102</v>
      </c>
      <c r="AC58" s="126"/>
      <c r="AD58" s="125">
        <f>SUM(AD54:AD57)</f>
        <v>-23041485.619112212</v>
      </c>
      <c r="AE58" s="136"/>
      <c r="AF58" s="136"/>
      <c r="AG58" s="136"/>
    </row>
    <row r="59" spans="1:33" ht="13.8" thickTop="1" x14ac:dyDescent="0.25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</row>
    <row r="60" spans="1:33" ht="15.6" x14ac:dyDescent="0.25">
      <c r="A60" s="133"/>
      <c r="B60" s="133"/>
      <c r="C60" s="133"/>
      <c r="D60" s="133"/>
      <c r="E60" s="133"/>
      <c r="F60" s="250">
        <f>-'KU B-5.2.2 F'!U33+'KU B-5.2.2 F'!U66</f>
        <v>32855801.04858968</v>
      </c>
      <c r="G60" s="133"/>
      <c r="H60" s="133" t="s">
        <v>195</v>
      </c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</row>
    <row r="62" spans="1:33" ht="15.6" x14ac:dyDescent="0.25">
      <c r="A62" s="256" t="s">
        <v>204</v>
      </c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</row>
    <row r="63" spans="1:33" x14ac:dyDescent="0.25">
      <c r="A63" s="256"/>
      <c r="B63" s="257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</row>
    <row r="64" spans="1:33" x14ac:dyDescent="0.25">
      <c r="A64" s="257"/>
      <c r="B64" s="133"/>
      <c r="C64" s="133"/>
      <c r="D64" s="134" t="s">
        <v>3</v>
      </c>
      <c r="E64" s="133"/>
      <c r="F64" s="133"/>
      <c r="G64" s="133"/>
      <c r="H64" s="134"/>
      <c r="I64" s="133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3"/>
      <c r="X64" s="134"/>
      <c r="Y64" s="134"/>
      <c r="Z64" s="134"/>
      <c r="AA64" s="134"/>
      <c r="AB64" s="134"/>
      <c r="AC64" s="134"/>
      <c r="AD64" s="133"/>
      <c r="AE64" s="133"/>
      <c r="AF64" s="133"/>
    </row>
    <row r="65" spans="1:32" x14ac:dyDescent="0.25">
      <c r="A65" s="257"/>
      <c r="B65" s="133"/>
      <c r="C65" s="133"/>
      <c r="D65" s="134" t="s">
        <v>2</v>
      </c>
      <c r="E65" s="134"/>
      <c r="F65" s="134" t="s">
        <v>197</v>
      </c>
      <c r="G65" s="134"/>
      <c r="H65" s="134" t="s">
        <v>7</v>
      </c>
      <c r="I65" s="134"/>
      <c r="J65" s="134"/>
      <c r="K65" s="134"/>
      <c r="L65" s="134" t="s">
        <v>30</v>
      </c>
      <c r="M65" s="134"/>
      <c r="N65" s="134" t="s">
        <v>3</v>
      </c>
      <c r="O65" s="134"/>
      <c r="P65" s="134"/>
      <c r="Q65" s="134"/>
      <c r="R65" s="134"/>
      <c r="S65" s="134"/>
      <c r="T65" s="134"/>
      <c r="U65" s="134"/>
      <c r="V65" s="134"/>
      <c r="W65" s="133"/>
      <c r="X65" s="134"/>
      <c r="Y65" s="134"/>
      <c r="Z65" s="134"/>
      <c r="AA65" s="134"/>
      <c r="AB65" s="134"/>
      <c r="AC65" s="134"/>
      <c r="AD65" s="134" t="s">
        <v>31</v>
      </c>
      <c r="AE65" s="133"/>
      <c r="AF65" s="133"/>
    </row>
    <row r="66" spans="1:32" x14ac:dyDescent="0.25">
      <c r="A66" s="257"/>
      <c r="B66" s="133"/>
      <c r="C66" s="133"/>
      <c r="D66" s="134" t="s">
        <v>9</v>
      </c>
      <c r="E66" s="134"/>
      <c r="F66" s="134" t="s">
        <v>10</v>
      </c>
      <c r="G66" s="134"/>
      <c r="H66" s="134" t="s">
        <v>193</v>
      </c>
      <c r="I66" s="134"/>
      <c r="J66" s="134"/>
      <c r="K66" s="134"/>
      <c r="L66" s="134" t="s">
        <v>3</v>
      </c>
      <c r="M66" s="134"/>
      <c r="N66" s="134" t="s">
        <v>10</v>
      </c>
      <c r="O66" s="134"/>
      <c r="P66" s="134"/>
      <c r="Q66" s="134"/>
      <c r="R66" s="134"/>
      <c r="S66" s="134"/>
      <c r="T66" s="134"/>
      <c r="U66" s="134"/>
      <c r="V66" s="134" t="s">
        <v>12</v>
      </c>
      <c r="W66" s="134"/>
      <c r="X66" s="134" t="s">
        <v>13</v>
      </c>
      <c r="Y66" s="134"/>
      <c r="Z66" s="134" t="s">
        <v>14</v>
      </c>
      <c r="AA66" s="133"/>
      <c r="AB66" s="134" t="s">
        <v>27</v>
      </c>
      <c r="AC66" s="133"/>
      <c r="AD66" s="134" t="s">
        <v>33</v>
      </c>
      <c r="AE66" s="133"/>
      <c r="AF66" s="133"/>
    </row>
    <row r="67" spans="1:32" ht="15.6" x14ac:dyDescent="0.25">
      <c r="A67" s="257"/>
      <c r="B67" s="133"/>
      <c r="C67" s="133"/>
      <c r="D67" s="238" t="s">
        <v>17</v>
      </c>
      <c r="E67" s="134"/>
      <c r="F67" s="238" t="s">
        <v>198</v>
      </c>
      <c r="G67" s="134"/>
      <c r="H67" s="238" t="s">
        <v>199</v>
      </c>
      <c r="I67" s="134"/>
      <c r="J67" s="134"/>
      <c r="K67" s="134"/>
      <c r="L67" s="238" t="s">
        <v>17</v>
      </c>
      <c r="M67" s="134"/>
      <c r="N67" s="238" t="s">
        <v>19</v>
      </c>
      <c r="O67" s="134"/>
      <c r="P67" s="134"/>
      <c r="Q67" s="134"/>
      <c r="R67" s="134"/>
      <c r="S67" s="134"/>
      <c r="T67" s="134"/>
      <c r="U67" s="134"/>
      <c r="V67" s="238" t="s">
        <v>20</v>
      </c>
      <c r="W67" s="134"/>
      <c r="X67" s="238" t="s">
        <v>21</v>
      </c>
      <c r="Y67" s="134"/>
      <c r="Z67" s="249" t="s">
        <v>22</v>
      </c>
      <c r="AA67" s="133"/>
      <c r="AB67" s="238" t="s">
        <v>28</v>
      </c>
      <c r="AC67" s="133"/>
      <c r="AD67" s="238" t="s">
        <v>28</v>
      </c>
      <c r="AE67" s="138"/>
      <c r="AF67" s="138"/>
    </row>
    <row r="68" spans="1:32" x14ac:dyDescent="0.25">
      <c r="A68" s="257"/>
      <c r="B68" s="133"/>
      <c r="C68" s="133"/>
      <c r="D68" s="134"/>
      <c r="E68" s="134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</row>
    <row r="69" spans="1:32" x14ac:dyDescent="0.25">
      <c r="A69" s="257"/>
      <c r="B69" s="133" t="s">
        <v>23</v>
      </c>
      <c r="C69" s="133"/>
      <c r="D69" s="123">
        <f>D54</f>
        <v>177461239.57150531</v>
      </c>
      <c r="E69" s="123"/>
      <c r="F69" s="251">
        <f>'AFUDC Rates'!F4</f>
        <v>0.77490786543343859</v>
      </c>
      <c r="G69" s="123"/>
      <c r="H69" s="126">
        <f>$F$58*F69</f>
        <v>-177461239.57150531</v>
      </c>
      <c r="I69" s="250"/>
      <c r="J69" s="126"/>
      <c r="K69" s="251"/>
      <c r="L69" s="250">
        <f>D69+H69</f>
        <v>0</v>
      </c>
      <c r="M69" s="250"/>
      <c r="N69" s="251">
        <f>L69/L73</f>
        <v>0</v>
      </c>
      <c r="O69" s="251">
        <f>L69/L73</f>
        <v>0</v>
      </c>
      <c r="P69" s="251"/>
      <c r="Q69" s="251"/>
      <c r="R69" s="251"/>
      <c r="S69" s="251"/>
      <c r="T69" s="251"/>
      <c r="U69" s="251"/>
      <c r="V69" s="251">
        <f>V54</f>
        <v>4.459013782220677E-2</v>
      </c>
      <c r="W69" s="251"/>
      <c r="X69" s="251">
        <f>N69*V69</f>
        <v>0</v>
      </c>
      <c r="Y69" s="135"/>
      <c r="Z69" s="121">
        <f>X69*(1/'KU SCH H-1'!$E$20)</f>
        <v>0</v>
      </c>
      <c r="AA69" s="127"/>
      <c r="AB69" s="123">
        <f>L73*Z69</f>
        <v>0</v>
      </c>
      <c r="AC69" s="128"/>
      <c r="AD69" s="126">
        <f>AB69-AB40</f>
        <v>-7946523.6744043641</v>
      </c>
      <c r="AE69" s="126">
        <v>-4227786.6071982849</v>
      </c>
      <c r="AF69" s="123"/>
    </row>
    <row r="70" spans="1:32" x14ac:dyDescent="0.25">
      <c r="A70" s="257"/>
      <c r="B70" s="133" t="s">
        <v>24</v>
      </c>
      <c r="C70" s="133"/>
      <c r="D70" s="123">
        <f t="shared" ref="D70:D71" si="8">D55</f>
        <v>2742197337.8037124</v>
      </c>
      <c r="E70" s="123"/>
      <c r="F70" s="251">
        <f>'AFUDC Rates'!F5</f>
        <v>0.10272574606624513</v>
      </c>
      <c r="G70" s="123"/>
      <c r="H70" s="126">
        <f t="shared" ref="H70:H71" si="9">$F$58*F70</f>
        <v>-23525168.663279511</v>
      </c>
      <c r="I70" s="250"/>
      <c r="J70" s="126"/>
      <c r="K70" s="251"/>
      <c r="L70" s="250">
        <f>D70+H70</f>
        <v>2718672169.1404328</v>
      </c>
      <c r="M70" s="250"/>
      <c r="N70" s="251">
        <f>L70/L73</f>
        <v>0.4563719930243425</v>
      </c>
      <c r="O70" s="251">
        <f>L70/L73</f>
        <v>0.4563719930243425</v>
      </c>
      <c r="P70" s="251"/>
      <c r="Q70" s="251"/>
      <c r="R70" s="251"/>
      <c r="S70" s="251"/>
      <c r="T70" s="251"/>
      <c r="U70" s="251"/>
      <c r="V70" s="251">
        <f>V55</f>
        <v>4.9334226037661397E-2</v>
      </c>
      <c r="W70" s="251"/>
      <c r="X70" s="251">
        <f>N70*V70</f>
        <v>2.2514759061120944E-2</v>
      </c>
      <c r="Y70" s="135"/>
      <c r="Z70" s="121">
        <f>X70*(1/'KU SCH H-1'!$E$20)</f>
        <v>2.261008317177314E-2</v>
      </c>
      <c r="AA70" s="127"/>
      <c r="AB70" s="123">
        <f>L73*Z70</f>
        <v>134691446.45291886</v>
      </c>
      <c r="AC70" s="128"/>
      <c r="AD70" s="126">
        <f>AB70-AB41</f>
        <v>-1165509.777630806</v>
      </c>
      <c r="AE70" s="126">
        <v>-2728596.5805198848</v>
      </c>
      <c r="AF70" s="123"/>
    </row>
    <row r="71" spans="1:32" x14ac:dyDescent="0.25">
      <c r="A71" s="257"/>
      <c r="B71" s="133" t="s">
        <v>25</v>
      </c>
      <c r="C71" s="133"/>
      <c r="D71" s="124">
        <f t="shared" si="8"/>
        <v>3266491582.0210538</v>
      </c>
      <c r="E71" s="123"/>
      <c r="F71" s="253">
        <f>'AFUDC Rates'!F6</f>
        <v>0.12236638850031628</v>
      </c>
      <c r="G71" s="123"/>
      <c r="H71" s="124">
        <f t="shared" si="9"/>
        <v>-28023061.777813088</v>
      </c>
      <c r="I71" s="250"/>
      <c r="J71" s="126"/>
      <c r="K71" s="251"/>
      <c r="L71" s="252">
        <f>D71+H71</f>
        <v>3238468520.2432408</v>
      </c>
      <c r="M71" s="252"/>
      <c r="N71" s="253">
        <f>L71/L73</f>
        <v>0.5436280069756575</v>
      </c>
      <c r="O71" s="253">
        <f>L71/L73</f>
        <v>0.5436280069756575</v>
      </c>
      <c r="P71" s="251"/>
      <c r="Q71" s="251"/>
      <c r="R71" s="251"/>
      <c r="S71" s="251"/>
      <c r="T71" s="251"/>
      <c r="U71" s="251"/>
      <c r="V71" s="251">
        <f>V56</f>
        <v>0.1095</v>
      </c>
      <c r="W71" s="251"/>
      <c r="X71" s="253">
        <f>N71*V71</f>
        <v>5.9527266763834498E-2</v>
      </c>
      <c r="Y71" s="135"/>
      <c r="Z71" s="242">
        <f>X71*'KU SCH H-1'!$E$30</f>
        <v>7.9652626618171976E-2</v>
      </c>
      <c r="AA71" s="254"/>
      <c r="AB71" s="124">
        <f>L73*Z71</f>
        <v>474501903.04339737</v>
      </c>
      <c r="AC71" s="254"/>
      <c r="AD71" s="124">
        <f>AB71-AB42</f>
        <v>-4105951.952151835</v>
      </c>
      <c r="AE71" s="126">
        <f>AD71</f>
        <v>-4105951.952151835</v>
      </c>
      <c r="AF71" s="123"/>
    </row>
    <row r="72" spans="1:32" x14ac:dyDescent="0.25">
      <c r="A72" s="257"/>
      <c r="B72" s="133"/>
      <c r="C72" s="133"/>
      <c r="D72" s="123"/>
      <c r="E72" s="123"/>
      <c r="F72" s="133"/>
      <c r="G72" s="123"/>
      <c r="H72" s="126"/>
      <c r="I72" s="255"/>
      <c r="J72" s="126"/>
      <c r="K72" s="133"/>
      <c r="L72" s="255"/>
      <c r="M72" s="255"/>
      <c r="N72" s="133"/>
      <c r="O72" s="133"/>
      <c r="P72" s="133"/>
      <c r="Q72" s="133"/>
      <c r="R72" s="133"/>
      <c r="S72" s="133"/>
      <c r="T72" s="133"/>
      <c r="U72" s="133"/>
      <c r="V72" s="251"/>
      <c r="W72" s="133"/>
      <c r="X72" s="251"/>
      <c r="Y72" s="251"/>
      <c r="Z72" s="135"/>
      <c r="AA72" s="135"/>
      <c r="AB72" s="123"/>
      <c r="AC72" s="135"/>
      <c r="AD72" s="135"/>
      <c r="AE72" s="126"/>
      <c r="AF72" s="123"/>
    </row>
    <row r="73" spans="1:32" ht="13.8" thickBot="1" x14ac:dyDescent="0.3">
      <c r="A73" s="133"/>
      <c r="B73" s="133" t="s">
        <v>26</v>
      </c>
      <c r="C73" s="133"/>
      <c r="D73" s="129">
        <f>SUM(D69:D72)</f>
        <v>6186150159.3962708</v>
      </c>
      <c r="E73" s="123"/>
      <c r="F73" s="130">
        <f>SUM(F69:F72)</f>
        <v>1</v>
      </c>
      <c r="G73" s="123"/>
      <c r="H73" s="129">
        <f>SUM(H69:H72)</f>
        <v>-229009470.01259789</v>
      </c>
      <c r="I73" s="126"/>
      <c r="J73" s="126"/>
      <c r="K73" s="123"/>
      <c r="L73" s="129">
        <f>SUM(L69:L72)</f>
        <v>5957140689.3836737</v>
      </c>
      <c r="M73" s="129"/>
      <c r="N73" s="130">
        <f>SUM(N69:N72)</f>
        <v>1</v>
      </c>
      <c r="O73" s="130">
        <f>SUM(O69:O72)</f>
        <v>1</v>
      </c>
      <c r="P73" s="131"/>
      <c r="Q73" s="131"/>
      <c r="R73" s="131"/>
      <c r="S73" s="131"/>
      <c r="T73" s="131"/>
      <c r="U73" s="131"/>
      <c r="V73" s="126"/>
      <c r="W73" s="123"/>
      <c r="X73" s="130">
        <f>SUM(X69:X72)</f>
        <v>8.2042025824955442E-2</v>
      </c>
      <c r="Y73" s="123"/>
      <c r="Z73" s="130">
        <f>SUM(Z69:Z72)</f>
        <v>0.10226270978994512</v>
      </c>
      <c r="AA73" s="126"/>
      <c r="AB73" s="125">
        <f>SUM(AB69:AB72)</f>
        <v>609193349.49631619</v>
      </c>
      <c r="AC73" s="126"/>
      <c r="AD73" s="125">
        <f>SUM(AD69:AD72)</f>
        <v>-13217985.404187005</v>
      </c>
      <c r="AE73" s="136">
        <f>SUM(AE69:AE72)</f>
        <v>-11062335.139870005</v>
      </c>
      <c r="AF73" s="136"/>
    </row>
    <row r="74" spans="1:32" ht="13.8" thickTop="1" x14ac:dyDescent="0.25">
      <c r="A74" s="133"/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</row>
    <row r="75" spans="1:32" x14ac:dyDescent="0.25">
      <c r="A75" s="256" t="s">
        <v>200</v>
      </c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</row>
    <row r="76" spans="1:32" x14ac:dyDescent="0.25">
      <c r="A76" s="256"/>
      <c r="B76" s="257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</row>
    <row r="77" spans="1:32" x14ac:dyDescent="0.25">
      <c r="A77" s="257"/>
      <c r="B77" s="133"/>
      <c r="C77" s="133"/>
      <c r="D77" s="134"/>
      <c r="E77" s="134"/>
      <c r="F77" s="134" t="s">
        <v>30</v>
      </c>
      <c r="G77" s="134"/>
      <c r="H77" s="134" t="s">
        <v>3</v>
      </c>
      <c r="I77" s="134"/>
      <c r="J77" s="134"/>
      <c r="K77" s="134"/>
      <c r="L77" s="133"/>
      <c r="M77" s="133"/>
      <c r="N77" s="133"/>
      <c r="O77" s="133"/>
      <c r="P77" s="134"/>
      <c r="Q77" s="134"/>
      <c r="R77" s="134"/>
      <c r="S77" s="134"/>
      <c r="T77" s="134"/>
      <c r="U77" s="134"/>
      <c r="V77" s="134"/>
      <c r="W77" s="133"/>
      <c r="X77" s="134"/>
      <c r="Y77" s="134"/>
      <c r="Z77" s="134"/>
      <c r="AA77" s="134"/>
      <c r="AB77" s="134"/>
      <c r="AC77" s="134"/>
      <c r="AD77" s="134"/>
      <c r="AE77" s="133"/>
      <c r="AF77" s="133"/>
    </row>
    <row r="78" spans="1:32" x14ac:dyDescent="0.25">
      <c r="A78" s="257"/>
      <c r="B78" s="133"/>
      <c r="C78" s="133"/>
      <c r="D78" s="134"/>
      <c r="E78" s="134"/>
      <c r="F78" s="134" t="s">
        <v>3</v>
      </c>
      <c r="G78" s="134"/>
      <c r="H78" s="134" t="s">
        <v>10</v>
      </c>
      <c r="I78" s="134"/>
      <c r="J78" s="134" t="s">
        <v>12</v>
      </c>
      <c r="K78" s="134"/>
      <c r="L78" s="134" t="s">
        <v>13</v>
      </c>
      <c r="M78" s="134"/>
      <c r="N78" s="134" t="s">
        <v>14</v>
      </c>
      <c r="O78" s="133"/>
      <c r="P78" s="134" t="s">
        <v>27</v>
      </c>
      <c r="Q78" s="134"/>
      <c r="V78" s="133"/>
      <c r="W78" s="133"/>
      <c r="X78" s="133"/>
      <c r="Y78" s="133"/>
      <c r="Z78" s="133"/>
      <c r="AA78" s="133"/>
      <c r="AB78" s="133"/>
      <c r="AC78" s="133"/>
      <c r="AD78" s="134"/>
      <c r="AE78" s="133"/>
      <c r="AF78" s="133"/>
    </row>
    <row r="79" spans="1:32" ht="15.6" x14ac:dyDescent="0.25">
      <c r="A79" s="257"/>
      <c r="B79" s="133"/>
      <c r="C79" s="133"/>
      <c r="D79" s="134"/>
      <c r="E79" s="134"/>
      <c r="F79" s="238" t="s">
        <v>199</v>
      </c>
      <c r="G79" s="134"/>
      <c r="H79" s="238" t="s">
        <v>201</v>
      </c>
      <c r="I79" s="134"/>
      <c r="J79" s="238" t="s">
        <v>202</v>
      </c>
      <c r="K79" s="134"/>
      <c r="L79" s="238" t="s">
        <v>203</v>
      </c>
      <c r="M79" s="134"/>
      <c r="N79" s="249" t="s">
        <v>22</v>
      </c>
      <c r="O79" s="133"/>
      <c r="P79" s="238" t="s">
        <v>28</v>
      </c>
      <c r="Q79" s="134"/>
      <c r="R79" s="138"/>
      <c r="S79" s="138"/>
      <c r="V79" s="133"/>
      <c r="W79" s="133"/>
      <c r="X79" s="133"/>
      <c r="Y79" s="133"/>
      <c r="Z79" s="133"/>
      <c r="AA79" s="133"/>
      <c r="AB79" s="133"/>
      <c r="AC79" s="133"/>
      <c r="AD79" s="134"/>
      <c r="AE79" s="133"/>
      <c r="AF79" s="133"/>
    </row>
    <row r="80" spans="1:32" ht="13.8" x14ac:dyDescent="0.25">
      <c r="A80" s="257"/>
      <c r="B80" s="133"/>
      <c r="C80" s="133"/>
      <c r="D80" s="134"/>
      <c r="E80" s="134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7"/>
      <c r="S80" s="137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</row>
    <row r="81" spans="1:32" x14ac:dyDescent="0.25">
      <c r="A81" s="257"/>
      <c r="B81" s="133" t="s">
        <v>23</v>
      </c>
      <c r="C81" s="133"/>
      <c r="D81" s="126"/>
      <c r="E81" s="126"/>
      <c r="F81" s="250">
        <f>$F$58*H81</f>
        <v>-177461239.57150531</v>
      </c>
      <c r="G81" s="250"/>
      <c r="H81" s="251">
        <f>'AFUDC Rates'!F4</f>
        <v>0.77490786543343859</v>
      </c>
      <c r="I81" s="251">
        <f>F81/F85</f>
        <v>0.7749078654334387</v>
      </c>
      <c r="J81" s="251">
        <f>V69</f>
        <v>4.459013782220677E-2</v>
      </c>
      <c r="K81" s="251"/>
      <c r="L81" s="139">
        <f>'AFUDC Rates'!H4</f>
        <v>3.4553248519189082E-2</v>
      </c>
      <c r="M81" s="135"/>
      <c r="N81" s="251">
        <f>L81*(1/'KU SCH H-1'!$E$20)</f>
        <v>3.4699541787364611E-2</v>
      </c>
      <c r="O81" s="127"/>
      <c r="P81" s="123">
        <f>F85*N81</f>
        <v>-7946523.6744043631</v>
      </c>
      <c r="Q81" s="251"/>
      <c r="R81" s="126"/>
      <c r="S81" s="126"/>
      <c r="V81" s="133"/>
      <c r="W81" s="133"/>
      <c r="X81" s="133"/>
      <c r="Y81" s="133"/>
      <c r="Z81" s="133"/>
      <c r="AA81" s="133"/>
      <c r="AB81" s="133"/>
      <c r="AC81" s="128"/>
      <c r="AD81" s="126"/>
      <c r="AE81" s="133"/>
      <c r="AF81" s="133"/>
    </row>
    <row r="82" spans="1:32" x14ac:dyDescent="0.25">
      <c r="A82" s="257"/>
      <c r="B82" s="133" t="s">
        <v>24</v>
      </c>
      <c r="C82" s="133"/>
      <c r="D82" s="126"/>
      <c r="E82" s="126"/>
      <c r="F82" s="250">
        <f>$F$58*H82</f>
        <v>-23525168.663279511</v>
      </c>
      <c r="G82" s="250"/>
      <c r="H82" s="251">
        <f>'AFUDC Rates'!F5</f>
        <v>0.10272574606624513</v>
      </c>
      <c r="I82" s="251">
        <f>F82/F85</f>
        <v>0.10272574606624514</v>
      </c>
      <c r="J82" s="251">
        <f>V70</f>
        <v>4.9334226037661397E-2</v>
      </c>
      <c r="K82" s="251"/>
      <c r="L82" s="139">
        <f>'AFUDC Rates'!H5</f>
        <v>5.0678951763195434E-3</v>
      </c>
      <c r="M82" s="135"/>
      <c r="N82" s="251">
        <f>L82*(1/'KU SCH H-1'!$E$20)</f>
        <v>5.0893518838619053E-3</v>
      </c>
      <c r="O82" s="127"/>
      <c r="P82" s="123">
        <f>F85*N82</f>
        <v>-1165509.7776308316</v>
      </c>
      <c r="Q82" s="251"/>
      <c r="R82" s="126"/>
      <c r="S82" s="126"/>
      <c r="V82" s="133"/>
      <c r="W82" s="133"/>
      <c r="X82" s="133"/>
      <c r="Y82" s="133"/>
      <c r="Z82" s="133"/>
      <c r="AA82" s="133"/>
      <c r="AB82" s="133"/>
      <c r="AC82" s="128"/>
      <c r="AD82" s="126"/>
      <c r="AE82" s="133"/>
      <c r="AF82" s="133"/>
    </row>
    <row r="83" spans="1:32" x14ac:dyDescent="0.25">
      <c r="A83" s="257"/>
      <c r="B83" s="133" t="s">
        <v>25</v>
      </c>
      <c r="C83" s="133"/>
      <c r="D83" s="126"/>
      <c r="E83" s="126"/>
      <c r="F83" s="252">
        <f>$F$58*H83</f>
        <v>-28023061.777813088</v>
      </c>
      <c r="G83" s="250"/>
      <c r="H83" s="253">
        <f>'AFUDC Rates'!F6</f>
        <v>0.12236638850031628</v>
      </c>
      <c r="I83" s="251">
        <f>F83/F85</f>
        <v>0.12236638850031629</v>
      </c>
      <c r="J83" s="251">
        <f>V71</f>
        <v>0.1095</v>
      </c>
      <c r="K83" s="251"/>
      <c r="L83" s="143">
        <f>'AFUDC Rates'!H6</f>
        <v>1.3399119540784633E-2</v>
      </c>
      <c r="M83" s="135"/>
      <c r="N83" s="253">
        <f>L83*'KU SCH H-1'!$E$30</f>
        <v>1.7929179749317639E-2</v>
      </c>
      <c r="O83" s="254"/>
      <c r="P83" s="124">
        <f>F85*N83</f>
        <v>-4105951.9521518354</v>
      </c>
      <c r="Q83" s="251"/>
      <c r="R83" s="126"/>
      <c r="S83" s="126"/>
      <c r="V83" s="133"/>
      <c r="W83" s="133"/>
      <c r="X83" s="133"/>
      <c r="Y83" s="133"/>
      <c r="Z83" s="133"/>
      <c r="AA83" s="133"/>
      <c r="AB83" s="133"/>
      <c r="AC83" s="254"/>
      <c r="AD83" s="126"/>
      <c r="AE83" s="133"/>
      <c r="AF83" s="133"/>
    </row>
    <row r="84" spans="1:32" x14ac:dyDescent="0.25">
      <c r="A84" s="257"/>
      <c r="B84" s="133"/>
      <c r="C84" s="133"/>
      <c r="D84" s="126"/>
      <c r="E84" s="126"/>
      <c r="F84" s="255"/>
      <c r="G84" s="255"/>
      <c r="H84" s="133"/>
      <c r="I84" s="133"/>
      <c r="J84" s="251"/>
      <c r="K84" s="133"/>
      <c r="L84" s="251"/>
      <c r="M84" s="251"/>
      <c r="N84" s="135"/>
      <c r="O84" s="135"/>
      <c r="P84" s="123"/>
      <c r="Q84" s="133"/>
      <c r="R84" s="126"/>
      <c r="S84" s="126"/>
      <c r="V84" s="133"/>
      <c r="W84" s="133"/>
      <c r="X84" s="133"/>
      <c r="Y84" s="133"/>
      <c r="Z84" s="133"/>
      <c r="AA84" s="133"/>
      <c r="AB84" s="133"/>
      <c r="AC84" s="135"/>
      <c r="AD84" s="135"/>
      <c r="AE84" s="133"/>
      <c r="AF84" s="133"/>
    </row>
    <row r="85" spans="1:32" ht="13.8" thickBot="1" x14ac:dyDescent="0.3">
      <c r="A85" s="133"/>
      <c r="B85" s="133" t="s">
        <v>26</v>
      </c>
      <c r="C85" s="133"/>
      <c r="D85" s="126"/>
      <c r="E85" s="126"/>
      <c r="F85" s="129">
        <f>SUM(F81:F84)</f>
        <v>-229009470.01259789</v>
      </c>
      <c r="G85" s="126"/>
      <c r="H85" s="130">
        <f>SUM(H81:H84)</f>
        <v>1</v>
      </c>
      <c r="I85" s="130">
        <f>SUM(I81:I84)</f>
        <v>1.0000000000000002</v>
      </c>
      <c r="J85" s="126"/>
      <c r="K85" s="123"/>
      <c r="L85" s="130">
        <f>SUM(L81:L84)</f>
        <v>5.3020263236293261E-2</v>
      </c>
      <c r="M85" s="123"/>
      <c r="N85" s="130">
        <f>SUM(N81:N84)</f>
        <v>5.7718073420544157E-2</v>
      </c>
      <c r="O85" s="126"/>
      <c r="P85" s="125">
        <f>SUM(P81:P84)</f>
        <v>-13217985.404187029</v>
      </c>
      <c r="Q85" s="131"/>
      <c r="R85" s="136"/>
      <c r="S85" s="136"/>
      <c r="V85" s="133"/>
      <c r="W85" s="133"/>
      <c r="X85" s="133"/>
      <c r="Y85" s="133"/>
      <c r="Z85" s="133"/>
      <c r="AA85" s="133"/>
      <c r="AB85" s="133"/>
      <c r="AC85" s="126"/>
      <c r="AD85" s="136"/>
      <c r="AE85" s="133"/>
      <c r="AF85" s="133"/>
    </row>
    <row r="86" spans="1:32" ht="13.8" thickTop="1" x14ac:dyDescent="0.25">
      <c r="A86" s="133"/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</row>
    <row r="87" spans="1:32" x14ac:dyDescent="0.25">
      <c r="A87" s="133"/>
      <c r="B87" s="133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</row>
    <row r="88" spans="1:32" x14ac:dyDescent="0.25">
      <c r="A88" s="133" t="s">
        <v>317</v>
      </c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  <c r="AE88" s="133"/>
      <c r="AF88" s="133"/>
    </row>
    <row r="89" spans="1:32" x14ac:dyDescent="0.25">
      <c r="A89" s="133" t="s">
        <v>211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</row>
    <row r="90" spans="1:32" ht="15.6" x14ac:dyDescent="0.25">
      <c r="A90" s="133" t="s">
        <v>212</v>
      </c>
      <c r="B90" s="133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</row>
    <row r="91" spans="1:32" x14ac:dyDescent="0.25">
      <c r="A91" s="1" t="s">
        <v>322</v>
      </c>
    </row>
  </sheetData>
  <mergeCells count="3">
    <mergeCell ref="A1:Z1"/>
    <mergeCell ref="A2:Z2"/>
    <mergeCell ref="A3:Z3"/>
  </mergeCells>
  <pageMargins left="0.2" right="0.2" top="0.92" bottom="0.24" header="0.45" footer="0.2"/>
  <pageSetup scale="61" fitToHeight="2" orientation="landscape" r:id="rId1"/>
  <headerFooter alignWithMargins="0">
    <oddFooter>&amp;L_x000D_&amp;1#&amp;"Calibri"&amp;14&amp;K000000 Business Use&amp;R&amp;"Times New Roman,Bold"Rebuttal Exhibit CMG-8
Page&amp;Pof&amp;N</oddFooter>
  </headerFooter>
  <rowBreaks count="1" manualBreakCount="1">
    <brk id="6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F9FE1-F713-441B-B862-271E7861142B}">
  <sheetPr>
    <pageSetUpPr autoPageBreaks="0" fitToPage="1"/>
  </sheetPr>
  <dimension ref="A1:P86"/>
  <sheetViews>
    <sheetView zoomScaleNormal="100" zoomScaleSheetLayoutView="85" workbookViewId="0">
      <selection activeCell="J67" sqref="J67"/>
    </sheetView>
  </sheetViews>
  <sheetFormatPr defaultColWidth="9.88671875" defaultRowHeight="13.8" x14ac:dyDescent="0.3"/>
  <cols>
    <col min="1" max="1" width="6.5546875" style="179" customWidth="1"/>
    <col min="2" max="2" width="17.6640625" style="160" customWidth="1"/>
    <col min="3" max="3" width="16.109375" style="160" customWidth="1"/>
    <col min="4" max="4" width="13.44140625" style="160" customWidth="1"/>
    <col min="5" max="5" width="10.44140625" style="160" customWidth="1"/>
    <col min="6" max="6" width="12.88671875" style="160" bestFit="1" customWidth="1"/>
    <col min="7" max="7" width="8.88671875" style="180" customWidth="1"/>
    <col min="8" max="8" width="15.44140625" style="160" customWidth="1"/>
    <col min="9" max="9" width="13.6640625" style="160" bestFit="1" customWidth="1"/>
    <col min="10" max="10" width="15.44140625" style="160" customWidth="1"/>
    <col min="11" max="11" width="3.88671875" style="160" customWidth="1"/>
    <col min="12" max="12" width="4.44140625" style="160" bestFit="1" customWidth="1"/>
    <col min="13" max="14" width="11.109375" style="161" bestFit="1" customWidth="1"/>
    <col min="15" max="15" width="17" style="160" bestFit="1" customWidth="1"/>
    <col min="16" max="16384" width="9.88671875" style="160"/>
  </cols>
  <sheetData>
    <row r="1" spans="1:14" s="151" customFormat="1" x14ac:dyDescent="0.3">
      <c r="A1" s="276" t="s">
        <v>232</v>
      </c>
      <c r="B1" s="276"/>
      <c r="C1" s="276"/>
      <c r="D1" s="276"/>
      <c r="E1" s="276"/>
      <c r="F1" s="276"/>
      <c r="G1" s="276"/>
      <c r="H1" s="276"/>
      <c r="I1" s="276"/>
      <c r="J1" s="276"/>
      <c r="M1" s="152"/>
      <c r="N1" s="152"/>
    </row>
    <row r="2" spans="1:14" s="151" customFormat="1" x14ac:dyDescent="0.3">
      <c r="A2" s="276" t="s">
        <v>311</v>
      </c>
      <c r="B2" s="276"/>
      <c r="C2" s="276"/>
      <c r="D2" s="276"/>
      <c r="E2" s="276"/>
      <c r="F2" s="276"/>
      <c r="G2" s="276"/>
      <c r="H2" s="276"/>
      <c r="I2" s="276"/>
      <c r="J2" s="276"/>
    </row>
    <row r="3" spans="1:14" s="151" customFormat="1" x14ac:dyDescent="0.3">
      <c r="A3" s="276" t="s">
        <v>35</v>
      </c>
      <c r="B3" s="276"/>
      <c r="C3" s="276"/>
      <c r="D3" s="276"/>
      <c r="E3" s="276"/>
      <c r="F3" s="276"/>
      <c r="G3" s="276"/>
      <c r="H3" s="276"/>
      <c r="I3" s="276"/>
      <c r="J3" s="276"/>
    </row>
    <row r="4" spans="1:14" s="151" customFormat="1" x14ac:dyDescent="0.3">
      <c r="A4" s="276" t="s">
        <v>217</v>
      </c>
      <c r="B4" s="276"/>
      <c r="C4" s="276"/>
      <c r="D4" s="276"/>
      <c r="E4" s="276"/>
      <c r="F4" s="276"/>
      <c r="G4" s="276"/>
      <c r="H4" s="276"/>
      <c r="I4" s="276"/>
      <c r="J4" s="276"/>
    </row>
    <row r="5" spans="1:14" s="151" customFormat="1" x14ac:dyDescent="0.3">
      <c r="A5" s="153"/>
      <c r="B5" s="153"/>
      <c r="C5" s="153"/>
      <c r="D5" s="153"/>
      <c r="E5" s="153"/>
      <c r="F5" s="153"/>
      <c r="G5" s="153"/>
      <c r="H5" s="153"/>
      <c r="I5" s="153"/>
      <c r="J5" s="153"/>
      <c r="M5" s="152"/>
      <c r="N5" s="152"/>
    </row>
    <row r="6" spans="1:14" s="151" customFormat="1" x14ac:dyDescent="0.3">
      <c r="A6" s="84" t="s">
        <v>36</v>
      </c>
      <c r="D6" s="32"/>
      <c r="E6" s="32"/>
      <c r="F6" s="32"/>
      <c r="G6" s="154"/>
      <c r="H6" s="32"/>
      <c r="I6" s="32"/>
      <c r="J6" s="32" t="s">
        <v>37</v>
      </c>
      <c r="M6" s="152"/>
      <c r="N6" s="152"/>
    </row>
    <row r="7" spans="1:14" s="151" customFormat="1" x14ac:dyDescent="0.3">
      <c r="A7" s="84" t="s">
        <v>220</v>
      </c>
      <c r="D7" s="32"/>
      <c r="E7" s="32"/>
      <c r="F7" s="32"/>
      <c r="G7" s="154"/>
      <c r="H7" s="32"/>
      <c r="I7" s="32"/>
      <c r="J7" s="32" t="s">
        <v>38</v>
      </c>
      <c r="M7" s="152"/>
      <c r="N7" s="152"/>
    </row>
    <row r="8" spans="1:14" s="151" customFormat="1" x14ac:dyDescent="0.3">
      <c r="A8" s="84" t="s">
        <v>68</v>
      </c>
      <c r="D8" s="85"/>
      <c r="E8" s="85"/>
      <c r="F8" s="85"/>
      <c r="G8" s="154"/>
      <c r="H8" s="85"/>
      <c r="I8" s="85"/>
      <c r="J8" s="85" t="s">
        <v>216</v>
      </c>
      <c r="M8" s="152"/>
      <c r="N8" s="152"/>
    </row>
    <row r="9" spans="1:14" s="151" customFormat="1" x14ac:dyDescent="0.3">
      <c r="A9" s="84"/>
      <c r="G9" s="154"/>
      <c r="M9" s="152"/>
      <c r="N9" s="152"/>
    </row>
    <row r="10" spans="1:14" s="151" customFormat="1" x14ac:dyDescent="0.3">
      <c r="A10" s="155"/>
      <c r="B10" s="156"/>
      <c r="C10" s="156"/>
      <c r="D10" s="278" t="s">
        <v>40</v>
      </c>
      <c r="E10" s="278"/>
      <c r="F10" s="156"/>
      <c r="G10" s="157"/>
      <c r="H10" s="156"/>
      <c r="I10" s="156"/>
      <c r="J10" s="156"/>
      <c r="M10" s="152"/>
      <c r="N10" s="152"/>
    </row>
    <row r="11" spans="1:14" ht="45.75" customHeight="1" x14ac:dyDescent="0.3">
      <c r="A11" s="158" t="s">
        <v>41</v>
      </c>
      <c r="B11" s="158" t="s">
        <v>42</v>
      </c>
      <c r="C11" s="158" t="s">
        <v>43</v>
      </c>
      <c r="D11" s="158" t="s">
        <v>44</v>
      </c>
      <c r="E11" s="158" t="s">
        <v>45</v>
      </c>
      <c r="F11" s="158" t="s">
        <v>46</v>
      </c>
      <c r="G11" s="159" t="s">
        <v>47</v>
      </c>
      <c r="H11" s="158" t="s">
        <v>48</v>
      </c>
      <c r="I11" s="158" t="s">
        <v>49</v>
      </c>
      <c r="J11" s="158" t="s">
        <v>50</v>
      </c>
    </row>
    <row r="12" spans="1:14" x14ac:dyDescent="0.3">
      <c r="A12" s="162"/>
      <c r="B12" s="163"/>
      <c r="C12" s="164" t="s">
        <v>51</v>
      </c>
      <c r="D12" s="164" t="s">
        <v>51</v>
      </c>
      <c r="E12" s="164" t="s">
        <v>51</v>
      </c>
      <c r="F12" s="164" t="s">
        <v>51</v>
      </c>
      <c r="G12" s="165">
        <v>1</v>
      </c>
      <c r="H12" s="164" t="s">
        <v>51</v>
      </c>
      <c r="I12" s="164" t="s">
        <v>51</v>
      </c>
      <c r="J12" s="164" t="s">
        <v>51</v>
      </c>
    </row>
    <row r="13" spans="1:14" x14ac:dyDescent="0.3">
      <c r="A13" s="158"/>
      <c r="B13" s="106"/>
      <c r="C13" s="166"/>
      <c r="D13" s="166"/>
      <c r="E13" s="166"/>
      <c r="F13" s="166"/>
      <c r="G13" s="166"/>
      <c r="H13" s="166"/>
      <c r="I13" s="166"/>
      <c r="J13" s="166"/>
    </row>
    <row r="14" spans="1:14" x14ac:dyDescent="0.3">
      <c r="A14" s="105">
        <v>1</v>
      </c>
      <c r="B14" s="106" t="s">
        <v>245</v>
      </c>
      <c r="C14" s="167">
        <v>0</v>
      </c>
      <c r="D14" s="167">
        <v>0</v>
      </c>
      <c r="E14" s="167">
        <v>0</v>
      </c>
      <c r="F14" s="167">
        <f>SUM(C14:E14)</f>
        <v>0</v>
      </c>
      <c r="G14" s="160"/>
      <c r="H14" s="167">
        <f>F14*$G$12</f>
        <v>0</v>
      </c>
      <c r="I14" s="167">
        <v>0</v>
      </c>
      <c r="J14" s="167">
        <f>SUM(H14:I14)</f>
        <v>0</v>
      </c>
    </row>
    <row r="15" spans="1:14" ht="9.75" customHeight="1" x14ac:dyDescent="0.3">
      <c r="A15" s="105"/>
      <c r="B15" s="106" t="s">
        <v>246</v>
      </c>
      <c r="C15" s="167"/>
      <c r="D15" s="167"/>
      <c r="E15" s="167"/>
      <c r="F15" s="167"/>
      <c r="G15" s="165"/>
      <c r="H15" s="167"/>
      <c r="I15" s="167"/>
      <c r="J15" s="167"/>
    </row>
    <row r="16" spans="1:14" x14ac:dyDescent="0.3">
      <c r="A16" s="105">
        <v>2</v>
      </c>
      <c r="B16" s="106" t="s">
        <v>53</v>
      </c>
      <c r="C16" s="167">
        <v>285199996.75999999</v>
      </c>
      <c r="D16" s="167">
        <v>6700168.8200000003</v>
      </c>
      <c r="E16" s="167">
        <v>0</v>
      </c>
      <c r="F16" s="167">
        <f>SUM(C16:E16)</f>
        <v>291900165.57999998</v>
      </c>
      <c r="G16" s="165"/>
      <c r="H16" s="167">
        <f>F16*$G$12</f>
        <v>291900165.57999998</v>
      </c>
      <c r="I16" s="167">
        <v>-253628911.90999997</v>
      </c>
      <c r="J16" s="167">
        <f>SUM(H16:I16)</f>
        <v>38271253.670000017</v>
      </c>
    </row>
    <row r="17" spans="1:16" ht="9.75" customHeight="1" x14ac:dyDescent="0.3">
      <c r="A17" s="105"/>
      <c r="B17" s="106" t="s">
        <v>246</v>
      </c>
      <c r="C17" s="167"/>
      <c r="D17" s="167"/>
      <c r="E17" s="167"/>
      <c r="F17" s="167"/>
      <c r="G17" s="165"/>
      <c r="H17" s="167"/>
      <c r="I17" s="167"/>
      <c r="J17" s="167"/>
    </row>
    <row r="18" spans="1:16" x14ac:dyDescent="0.3">
      <c r="A18" s="105">
        <v>3</v>
      </c>
      <c r="B18" s="106" t="s">
        <v>54</v>
      </c>
      <c r="C18" s="167">
        <v>33995111.519999973</v>
      </c>
      <c r="D18" s="167">
        <v>0</v>
      </c>
      <c r="E18" s="167">
        <v>0</v>
      </c>
      <c r="F18" s="167">
        <f>SUM(C18:E18)</f>
        <v>33995111.519999973</v>
      </c>
      <c r="G18" s="165"/>
      <c r="H18" s="167">
        <f>F18*$G$12</f>
        <v>33995111.519999973</v>
      </c>
      <c r="I18" s="167">
        <v>0</v>
      </c>
      <c r="J18" s="167">
        <f>SUM(H18:I18)</f>
        <v>33995111.519999973</v>
      </c>
    </row>
    <row r="19" spans="1:16" ht="9.75" customHeight="1" x14ac:dyDescent="0.3">
      <c r="A19" s="105"/>
      <c r="B19" s="106" t="s">
        <v>246</v>
      </c>
      <c r="C19" s="167"/>
      <c r="D19" s="167"/>
      <c r="E19" s="167"/>
      <c r="F19" s="167"/>
      <c r="G19" s="168"/>
      <c r="H19" s="167"/>
      <c r="I19" s="167"/>
      <c r="J19" s="167"/>
    </row>
    <row r="20" spans="1:16" x14ac:dyDescent="0.3">
      <c r="A20" s="105">
        <v>4</v>
      </c>
      <c r="B20" s="106" t="s">
        <v>55</v>
      </c>
      <c r="C20" s="167">
        <v>105713250.58999997</v>
      </c>
      <c r="D20" s="167">
        <v>7665935.9500000011</v>
      </c>
      <c r="E20" s="167">
        <v>0</v>
      </c>
      <c r="F20" s="167">
        <f>SUM(C20:E20)</f>
        <v>113379186.53999998</v>
      </c>
      <c r="G20" s="165"/>
      <c r="H20" s="167">
        <f>F20*$G$12</f>
        <v>113379186.53999998</v>
      </c>
      <c r="I20" s="167">
        <v>-75899849.819999993</v>
      </c>
      <c r="J20" s="167">
        <f>SUM(H20:I20)</f>
        <v>37479336.719999984</v>
      </c>
    </row>
    <row r="21" spans="1:16" ht="9.75" customHeight="1" x14ac:dyDescent="0.3">
      <c r="A21" s="105"/>
      <c r="B21" s="106" t="s">
        <v>246</v>
      </c>
      <c r="C21" s="167"/>
      <c r="D21" s="167"/>
      <c r="E21" s="167"/>
      <c r="F21" s="167"/>
      <c r="G21" s="168"/>
      <c r="H21" s="167"/>
      <c r="I21" s="167"/>
      <c r="J21" s="167"/>
    </row>
    <row r="22" spans="1:16" x14ac:dyDescent="0.3">
      <c r="A22" s="105">
        <v>5</v>
      </c>
      <c r="B22" s="106" t="s">
        <v>62</v>
      </c>
      <c r="C22" s="167">
        <v>81004010.950000018</v>
      </c>
      <c r="D22" s="167">
        <v>2184159.06</v>
      </c>
      <c r="E22" s="167"/>
      <c r="F22" s="167">
        <f>SUM(C22:E22)</f>
        <v>83188170.01000002</v>
      </c>
      <c r="G22" s="165"/>
      <c r="H22" s="167">
        <f>F22*$G$12</f>
        <v>83188170.01000002</v>
      </c>
      <c r="I22" s="167">
        <v>-83188170.01000002</v>
      </c>
      <c r="J22" s="167">
        <f>SUM(H22:I22)</f>
        <v>0</v>
      </c>
    </row>
    <row r="23" spans="1:16" ht="9.75" customHeight="1" x14ac:dyDescent="0.3">
      <c r="A23" s="105"/>
      <c r="B23" s="106" t="s">
        <v>246</v>
      </c>
      <c r="C23" s="167"/>
      <c r="D23" s="167"/>
      <c r="E23" s="167"/>
      <c r="F23" s="167"/>
      <c r="G23" s="168"/>
      <c r="H23" s="167"/>
      <c r="I23" s="167"/>
      <c r="J23" s="167"/>
    </row>
    <row r="24" spans="1:16" x14ac:dyDescent="0.3">
      <c r="A24" s="105">
        <v>6</v>
      </c>
      <c r="B24" s="106" t="s">
        <v>56</v>
      </c>
      <c r="C24" s="167">
        <v>630542.77000000048</v>
      </c>
      <c r="D24" s="167">
        <v>0</v>
      </c>
      <c r="E24" s="167">
        <v>0</v>
      </c>
      <c r="F24" s="167">
        <f>SUM(C24:E24)</f>
        <v>630542.77000000048</v>
      </c>
      <c r="G24" s="165"/>
      <c r="H24" s="167">
        <f>F24*$G$12</f>
        <v>630542.77000000048</v>
      </c>
      <c r="I24" s="167">
        <v>0</v>
      </c>
      <c r="J24" s="167">
        <f>SUM(H24:I24)</f>
        <v>630542.77000000048</v>
      </c>
    </row>
    <row r="25" spans="1:16" ht="9.75" customHeight="1" x14ac:dyDescent="0.3">
      <c r="A25" s="105"/>
      <c r="B25" s="106" t="s">
        <v>246</v>
      </c>
      <c r="C25" s="167"/>
      <c r="D25" s="167"/>
      <c r="E25" s="167"/>
      <c r="F25" s="167"/>
      <c r="G25" s="168"/>
      <c r="H25" s="167"/>
      <c r="I25" s="167"/>
      <c r="J25" s="167"/>
      <c r="L25" s="169" t="s">
        <v>247</v>
      </c>
    </row>
    <row r="26" spans="1:16" x14ac:dyDescent="0.3">
      <c r="A26" s="105">
        <v>7</v>
      </c>
      <c r="B26" s="106" t="s">
        <v>248</v>
      </c>
      <c r="C26" s="170">
        <v>87312834.12879999</v>
      </c>
      <c r="D26" s="170">
        <v>4516372.1432000007</v>
      </c>
      <c r="E26" s="170">
        <v>0</v>
      </c>
      <c r="F26" s="170">
        <f>SUM(C26:E26)</f>
        <v>91829206.271999985</v>
      </c>
      <c r="G26" s="165"/>
      <c r="H26" s="170">
        <f>F26*$G$12</f>
        <v>91829206.271999985</v>
      </c>
      <c r="I26" s="170">
        <v>-35264948.831600003</v>
      </c>
      <c r="J26" s="170">
        <f>SUM(H26:I26)</f>
        <v>56564257.440399982</v>
      </c>
      <c r="L26" s="171">
        <v>0.68</v>
      </c>
    </row>
    <row r="27" spans="1:16" ht="9.75" customHeight="1" x14ac:dyDescent="0.3">
      <c r="A27" s="105"/>
      <c r="B27" s="106"/>
      <c r="C27" s="167"/>
      <c r="D27" s="167"/>
      <c r="E27" s="167"/>
      <c r="F27" s="167"/>
      <c r="G27" s="172"/>
      <c r="H27" s="167"/>
      <c r="I27" s="167"/>
      <c r="J27" s="167"/>
    </row>
    <row r="28" spans="1:16" ht="17.25" customHeight="1" thickBot="1" x14ac:dyDescent="0.35">
      <c r="A28" s="105">
        <v>8</v>
      </c>
      <c r="B28" s="106" t="s">
        <v>57</v>
      </c>
      <c r="C28" s="173">
        <f t="shared" ref="C28:E28" si="0">SUM(C14:C26)</f>
        <v>593855746.71879995</v>
      </c>
      <c r="D28" s="173">
        <f t="shared" si="0"/>
        <v>21066635.973200001</v>
      </c>
      <c r="E28" s="173">
        <f t="shared" si="0"/>
        <v>0</v>
      </c>
      <c r="F28" s="173">
        <f>SUM(F14:F26)</f>
        <v>614922382.69199991</v>
      </c>
      <c r="G28" s="172"/>
      <c r="H28" s="173">
        <f>SUM(H14:H26)</f>
        <v>614922382.69199991</v>
      </c>
      <c r="I28" s="173">
        <f>SUM(I14:I26)</f>
        <v>-447981880.57160002</v>
      </c>
      <c r="J28" s="173">
        <f>SUM(J14:J26)</f>
        <v>166940502.12039995</v>
      </c>
      <c r="M28" s="152"/>
    </row>
    <row r="29" spans="1:16" ht="14.4" thickTop="1" x14ac:dyDescent="0.3">
      <c r="A29" s="105"/>
      <c r="B29" s="106"/>
      <c r="C29" s="167"/>
      <c r="E29" s="167"/>
      <c r="G29" s="172"/>
      <c r="H29" s="167"/>
      <c r="J29" s="167"/>
    </row>
    <row r="30" spans="1:16" x14ac:dyDescent="0.3">
      <c r="A30" s="105"/>
      <c r="B30" s="106"/>
      <c r="D30" s="174">
        <v>0</v>
      </c>
      <c r="E30" s="167"/>
      <c r="F30" s="174">
        <v>0</v>
      </c>
      <c r="G30" s="172"/>
      <c r="H30" s="167"/>
      <c r="I30" s="174">
        <v>0</v>
      </c>
      <c r="J30" s="167"/>
      <c r="P30" s="151"/>
    </row>
    <row r="31" spans="1:16" x14ac:dyDescent="0.3">
      <c r="A31" s="105"/>
      <c r="B31" s="106"/>
      <c r="E31" s="167"/>
      <c r="F31" s="167"/>
      <c r="G31" s="172"/>
      <c r="H31" s="167"/>
      <c r="I31" s="167"/>
      <c r="J31" s="167"/>
      <c r="P31" s="151"/>
    </row>
    <row r="32" spans="1:16" s="151" customFormat="1" x14ac:dyDescent="0.3">
      <c r="A32" s="276" t="str">
        <f>$A$1</f>
        <v>LOUISVILLE GAS AND ELECTRIC COMPANY</v>
      </c>
      <c r="B32" s="276"/>
      <c r="C32" s="276"/>
      <c r="D32" s="276"/>
      <c r="E32" s="276"/>
      <c r="F32" s="276"/>
      <c r="G32" s="276"/>
      <c r="H32" s="276"/>
      <c r="I32" s="276"/>
      <c r="J32" s="276"/>
      <c r="M32" s="152"/>
      <c r="N32" s="175" t="s">
        <v>249</v>
      </c>
      <c r="O32" s="152"/>
    </row>
    <row r="33" spans="1:15" s="151" customFormat="1" x14ac:dyDescent="0.3">
      <c r="A33" s="276" t="str">
        <f>$A$2</f>
        <v>CASE NO. 2025-00114 - ELECTRIC</v>
      </c>
      <c r="B33" s="276"/>
      <c r="C33" s="276"/>
      <c r="D33" s="276"/>
      <c r="E33" s="276"/>
      <c r="F33" s="276"/>
      <c r="G33" s="276"/>
      <c r="H33" s="276"/>
      <c r="I33" s="276"/>
      <c r="J33" s="276"/>
      <c r="M33" s="176"/>
      <c r="N33" s="154" t="s">
        <v>250</v>
      </c>
      <c r="O33" s="161" t="s">
        <v>251</v>
      </c>
    </row>
    <row r="34" spans="1:15" s="151" customFormat="1" x14ac:dyDescent="0.3">
      <c r="A34" s="276" t="str">
        <f>$A$3</f>
        <v>CONSTRUCTION WORK IN PROGRESS</v>
      </c>
      <c r="B34" s="276"/>
      <c r="C34" s="276"/>
      <c r="D34" s="276"/>
      <c r="E34" s="276"/>
      <c r="F34" s="276"/>
      <c r="G34" s="276"/>
      <c r="H34" s="276"/>
      <c r="I34" s="276"/>
      <c r="J34" s="276"/>
      <c r="M34" s="161"/>
      <c r="N34" s="154" t="s">
        <v>252</v>
      </c>
      <c r="O34" s="152" t="s">
        <v>253</v>
      </c>
    </row>
    <row r="35" spans="1:15" s="151" customFormat="1" x14ac:dyDescent="0.3">
      <c r="A35" s="277" t="s">
        <v>218</v>
      </c>
      <c r="B35" s="276"/>
      <c r="C35" s="276"/>
      <c r="D35" s="276"/>
      <c r="E35" s="276"/>
      <c r="F35" s="276"/>
      <c r="G35" s="276"/>
      <c r="H35" s="276"/>
      <c r="I35" s="276"/>
      <c r="J35" s="276"/>
      <c r="M35" s="152"/>
      <c r="N35" s="152"/>
    </row>
    <row r="36" spans="1:15" s="151" customFormat="1" x14ac:dyDescent="0.3">
      <c r="A36" s="153"/>
      <c r="B36" s="153"/>
      <c r="C36" s="153"/>
      <c r="D36" s="153"/>
      <c r="E36" s="153"/>
      <c r="F36" s="153"/>
      <c r="G36" s="153"/>
      <c r="H36" s="153"/>
      <c r="I36" s="153"/>
      <c r="J36" s="153"/>
      <c r="M36" s="152"/>
      <c r="N36" s="152"/>
    </row>
    <row r="37" spans="1:15" s="151" customFormat="1" x14ac:dyDescent="0.3">
      <c r="A37" s="84" t="s">
        <v>58</v>
      </c>
      <c r="D37" s="32"/>
      <c r="E37" s="32"/>
      <c r="F37" s="32"/>
      <c r="G37" s="154"/>
      <c r="H37" s="32"/>
      <c r="I37" s="32"/>
      <c r="J37" s="32" t="s">
        <v>37</v>
      </c>
      <c r="M37" s="152"/>
      <c r="N37" s="152"/>
    </row>
    <row r="38" spans="1:15" s="151" customFormat="1" x14ac:dyDescent="0.3">
      <c r="A38" s="84" t="str">
        <f>$A$7</f>
        <v>TYPE OF FILING: _____ ORIGINAL  _____ UPDATED  __X__ REVISED</v>
      </c>
      <c r="D38" s="32"/>
      <c r="E38" s="32"/>
      <c r="F38" s="32"/>
      <c r="G38" s="154"/>
      <c r="H38" s="32"/>
      <c r="I38" s="32"/>
      <c r="J38" s="32" t="s">
        <v>59</v>
      </c>
      <c r="M38" s="152"/>
      <c r="N38" s="152"/>
    </row>
    <row r="39" spans="1:15" s="151" customFormat="1" x14ac:dyDescent="0.3">
      <c r="A39" s="84" t="str">
        <f>$A$8</f>
        <v xml:space="preserve">WORKPAPER REFERENCE NO(S).: </v>
      </c>
      <c r="D39" s="85"/>
      <c r="E39" s="85"/>
      <c r="F39" s="85"/>
      <c r="G39" s="154"/>
      <c r="H39" s="85"/>
      <c r="I39" s="85"/>
      <c r="J39" s="85" t="str">
        <f>$J$8</f>
        <v>WITNESS:   A. M. FACKLER</v>
      </c>
      <c r="M39" s="152"/>
      <c r="N39" s="152"/>
    </row>
    <row r="40" spans="1:15" s="151" customFormat="1" x14ac:dyDescent="0.3">
      <c r="A40" s="84"/>
      <c r="G40" s="154"/>
      <c r="M40" s="152"/>
      <c r="N40" s="152"/>
    </row>
    <row r="41" spans="1:15" s="151" customFormat="1" x14ac:dyDescent="0.3">
      <c r="A41" s="155"/>
      <c r="B41" s="156"/>
      <c r="C41" s="156"/>
      <c r="D41" s="278" t="s">
        <v>40</v>
      </c>
      <c r="E41" s="278"/>
      <c r="F41" s="156"/>
      <c r="G41" s="157"/>
      <c r="H41" s="156"/>
      <c r="I41" s="156"/>
      <c r="J41" s="156"/>
      <c r="M41" s="152"/>
      <c r="N41" s="152"/>
    </row>
    <row r="42" spans="1:15" ht="51" customHeight="1" x14ac:dyDescent="0.3">
      <c r="A42" s="158" t="s">
        <v>41</v>
      </c>
      <c r="B42" s="158" t="s">
        <v>42</v>
      </c>
      <c r="C42" s="158" t="s">
        <v>254</v>
      </c>
      <c r="D42" s="158" t="s">
        <v>44</v>
      </c>
      <c r="E42" s="158" t="s">
        <v>45</v>
      </c>
      <c r="F42" s="158" t="s">
        <v>46</v>
      </c>
      <c r="G42" s="159" t="s">
        <v>47</v>
      </c>
      <c r="H42" s="158" t="s">
        <v>48</v>
      </c>
      <c r="I42" s="158" t="s">
        <v>49</v>
      </c>
      <c r="J42" s="158" t="s">
        <v>50</v>
      </c>
    </row>
    <row r="43" spans="1:15" x14ac:dyDescent="0.3">
      <c r="A43" s="162"/>
      <c r="B43" s="163"/>
      <c r="C43" s="164" t="s">
        <v>51</v>
      </c>
      <c r="D43" s="164" t="s">
        <v>51</v>
      </c>
      <c r="E43" s="164" t="s">
        <v>51</v>
      </c>
      <c r="F43" s="164" t="s">
        <v>51</v>
      </c>
      <c r="G43" s="165">
        <v>1</v>
      </c>
      <c r="H43" s="164" t="s">
        <v>51</v>
      </c>
      <c r="I43" s="164" t="s">
        <v>51</v>
      </c>
      <c r="J43" s="164" t="s">
        <v>51</v>
      </c>
    </row>
    <row r="44" spans="1:15" x14ac:dyDescent="0.3">
      <c r="A44" s="158"/>
      <c r="B44" s="177"/>
      <c r="C44" s="166"/>
      <c r="D44" s="166"/>
      <c r="E44" s="166"/>
      <c r="F44" s="166"/>
      <c r="G44" s="166"/>
      <c r="H44" s="166"/>
      <c r="I44" s="166"/>
      <c r="J44" s="166"/>
    </row>
    <row r="45" spans="1:15" x14ac:dyDescent="0.3">
      <c r="A45" s="105">
        <v>1</v>
      </c>
      <c r="B45" s="106" t="s">
        <v>245</v>
      </c>
      <c r="C45" s="167">
        <v>0</v>
      </c>
      <c r="D45" s="167">
        <v>0</v>
      </c>
      <c r="E45" s="167">
        <v>0</v>
      </c>
      <c r="F45" s="167">
        <f>SUM(C45:E45)</f>
        <v>0</v>
      </c>
      <c r="G45" s="160"/>
      <c r="H45" s="167">
        <f>F45*$G$43</f>
        <v>0</v>
      </c>
      <c r="I45" s="167">
        <v>0</v>
      </c>
      <c r="J45" s="167">
        <f>SUM(H45:I45)</f>
        <v>0</v>
      </c>
    </row>
    <row r="46" spans="1:15" ht="9.75" customHeight="1" x14ac:dyDescent="0.3">
      <c r="A46" s="105"/>
      <c r="B46" s="106" t="s">
        <v>246</v>
      </c>
      <c r="C46" s="167"/>
      <c r="D46" s="167"/>
      <c r="E46" s="167"/>
      <c r="F46" s="167"/>
      <c r="G46" s="165"/>
      <c r="H46" s="167"/>
      <c r="I46" s="167"/>
      <c r="J46" s="167"/>
    </row>
    <row r="47" spans="1:15" x14ac:dyDescent="0.3">
      <c r="A47" s="105">
        <v>2</v>
      </c>
      <c r="B47" s="106" t="s">
        <v>53</v>
      </c>
      <c r="C47" s="167">
        <v>463942185.8230769</v>
      </c>
      <c r="D47" s="167">
        <v>20366187.207692306</v>
      </c>
      <c r="E47" s="167">
        <v>0</v>
      </c>
      <c r="F47" s="167">
        <f>SUM(C47:E47)</f>
        <v>484308373.03076923</v>
      </c>
      <c r="G47" s="165"/>
      <c r="H47" s="167">
        <f>F47*$G$43</f>
        <v>484308373.03076923</v>
      </c>
      <c r="I47" s="167">
        <v>-431669882.90769219</v>
      </c>
      <c r="J47" s="167">
        <f>SUM(H47:I47)</f>
        <v>52638490.123077035</v>
      </c>
    </row>
    <row r="48" spans="1:15" ht="9.75" customHeight="1" x14ac:dyDescent="0.3">
      <c r="A48" s="105"/>
      <c r="B48" s="106" t="s">
        <v>246</v>
      </c>
      <c r="C48" s="167"/>
      <c r="D48" s="167"/>
      <c r="E48" s="167"/>
      <c r="F48" s="167"/>
      <c r="G48" s="165"/>
      <c r="H48" s="167"/>
      <c r="I48" s="167"/>
      <c r="J48" s="167"/>
    </row>
    <row r="49" spans="1:14" x14ac:dyDescent="0.3">
      <c r="A49" s="105">
        <v>3</v>
      </c>
      <c r="B49" s="106" t="s">
        <v>54</v>
      </c>
      <c r="C49" s="167">
        <v>58903192.37846151</v>
      </c>
      <c r="D49" s="167">
        <v>0</v>
      </c>
      <c r="E49" s="167">
        <v>0</v>
      </c>
      <c r="F49" s="167">
        <f>SUM(C49:E49)</f>
        <v>58903192.37846151</v>
      </c>
      <c r="G49" s="165"/>
      <c r="H49" s="167">
        <f>F49*$G$43</f>
        <v>58903192.37846151</v>
      </c>
      <c r="I49" s="167">
        <v>0</v>
      </c>
      <c r="J49" s="167">
        <f>SUM(H49:I49)</f>
        <v>58903192.37846151</v>
      </c>
    </row>
    <row r="50" spans="1:14" ht="9.75" customHeight="1" x14ac:dyDescent="0.3">
      <c r="A50" s="105"/>
      <c r="B50" s="106" t="s">
        <v>246</v>
      </c>
      <c r="C50" s="167"/>
      <c r="D50" s="167"/>
      <c r="E50" s="167"/>
      <c r="F50" s="167"/>
      <c r="G50" s="165"/>
      <c r="H50" s="167"/>
      <c r="I50" s="167"/>
      <c r="J50" s="167"/>
    </row>
    <row r="51" spans="1:14" x14ac:dyDescent="0.3">
      <c r="A51" s="105">
        <v>4</v>
      </c>
      <c r="B51" s="106" t="s">
        <v>55</v>
      </c>
      <c r="C51" s="167">
        <v>38118447.215384595</v>
      </c>
      <c r="D51" s="167">
        <v>3574.7200000006706</v>
      </c>
      <c r="E51" s="167">
        <v>0</v>
      </c>
      <c r="F51" s="167">
        <f>SUM(C51:E51)</f>
        <v>38122021.935384594</v>
      </c>
      <c r="G51" s="165"/>
      <c r="H51" s="167">
        <f>F51*$G$43</f>
        <v>38122021.935384594</v>
      </c>
      <c r="I51" s="167">
        <v>143024.19307695294</v>
      </c>
      <c r="J51" s="167">
        <f>SUM(H51:I51)</f>
        <v>38265046.128461547</v>
      </c>
    </row>
    <row r="52" spans="1:14" ht="9.75" customHeight="1" x14ac:dyDescent="0.3">
      <c r="A52" s="105"/>
      <c r="B52" s="106" t="s">
        <v>246</v>
      </c>
      <c r="C52" s="167"/>
      <c r="D52" s="167"/>
      <c r="E52" s="167"/>
      <c r="F52" s="167"/>
      <c r="G52" s="165"/>
      <c r="H52" s="167"/>
      <c r="I52" s="167"/>
      <c r="J52" s="167"/>
    </row>
    <row r="53" spans="1:14" x14ac:dyDescent="0.3">
      <c r="A53" s="105">
        <v>5</v>
      </c>
      <c r="B53" s="106" t="s">
        <v>62</v>
      </c>
      <c r="C53" s="167">
        <v>249613948.93727696</v>
      </c>
      <c r="D53" s="167">
        <v>12995575.030769231</v>
      </c>
      <c r="E53" s="167">
        <v>0</v>
      </c>
      <c r="F53" s="167">
        <f>SUM(C53:E53)</f>
        <v>262609523.96804619</v>
      </c>
      <c r="G53" s="165"/>
      <c r="H53" s="167">
        <f>F53*$G$43</f>
        <v>262609523.96804619</v>
      </c>
      <c r="I53" s="167">
        <v>-262609523.96804619</v>
      </c>
      <c r="J53" s="167">
        <f>SUM(H53:I53)</f>
        <v>0</v>
      </c>
    </row>
    <row r="54" spans="1:14" ht="9.75" customHeight="1" x14ac:dyDescent="0.3">
      <c r="A54" s="105"/>
      <c r="B54" s="106" t="s">
        <v>246</v>
      </c>
      <c r="C54" s="167"/>
      <c r="D54" s="167"/>
      <c r="E54" s="167"/>
      <c r="F54" s="167"/>
      <c r="G54" s="165"/>
      <c r="H54" s="167"/>
      <c r="I54" s="167"/>
      <c r="J54" s="167"/>
    </row>
    <row r="55" spans="1:14" x14ac:dyDescent="0.3">
      <c r="A55" s="105">
        <v>6</v>
      </c>
      <c r="B55" s="106" t="s">
        <v>56</v>
      </c>
      <c r="C55" s="167">
        <v>536079.70692307723</v>
      </c>
      <c r="D55" s="167">
        <v>0</v>
      </c>
      <c r="E55" s="167">
        <v>0</v>
      </c>
      <c r="F55" s="167">
        <f>SUM(C55:E55)</f>
        <v>536079.70692307723</v>
      </c>
      <c r="G55" s="165"/>
      <c r="H55" s="167">
        <f>F55*$G$43</f>
        <v>536079.70692307723</v>
      </c>
      <c r="I55" s="167">
        <v>0</v>
      </c>
      <c r="J55" s="167">
        <f>SUM(H55:I55)</f>
        <v>536079.70692307723</v>
      </c>
    </row>
    <row r="56" spans="1:14" ht="9.75" customHeight="1" x14ac:dyDescent="0.3">
      <c r="A56" s="105"/>
      <c r="B56" s="106" t="s">
        <v>246</v>
      </c>
      <c r="C56" s="167"/>
      <c r="D56" s="167"/>
      <c r="E56" s="167"/>
      <c r="F56" s="167"/>
      <c r="G56" s="165"/>
      <c r="H56" s="167"/>
      <c r="I56" s="167"/>
      <c r="J56" s="167"/>
      <c r="L56" s="178" t="s">
        <v>247</v>
      </c>
    </row>
    <row r="57" spans="1:14" x14ac:dyDescent="0.3">
      <c r="A57" s="105">
        <v>7</v>
      </c>
      <c r="B57" s="106" t="s">
        <v>248</v>
      </c>
      <c r="C57" s="170">
        <v>60872086.295415349</v>
      </c>
      <c r="D57" s="170">
        <v>6087.5027999996437</v>
      </c>
      <c r="E57" s="170">
        <v>0</v>
      </c>
      <c r="F57" s="170">
        <f>SUM(C57:E57)</f>
        <v>60878173.798215352</v>
      </c>
      <c r="G57" s="165"/>
      <c r="H57" s="170">
        <f>F57*$G$43</f>
        <v>60878173.798215352</v>
      </c>
      <c r="I57" s="170">
        <v>-211459.36199999924</v>
      </c>
      <c r="J57" s="170">
        <f>SUM(H57:I57)</f>
        <v>60666714.436215356</v>
      </c>
      <c r="L57" s="171">
        <v>0.68</v>
      </c>
    </row>
    <row r="58" spans="1:14" ht="9.75" customHeight="1" x14ac:dyDescent="0.3">
      <c r="A58" s="105"/>
      <c r="B58" s="106"/>
      <c r="C58" s="167"/>
      <c r="D58" s="167"/>
      <c r="E58" s="167"/>
      <c r="F58" s="167"/>
      <c r="G58" s="165"/>
      <c r="H58" s="167"/>
      <c r="I58" s="167"/>
      <c r="J58" s="167"/>
      <c r="N58" s="161" t="str">
        <f t="shared" ref="N58" si="1">PROPER(B58)</f>
        <v/>
      </c>
    </row>
    <row r="59" spans="1:14" ht="17.25" customHeight="1" thickBot="1" x14ac:dyDescent="0.35">
      <c r="A59" s="105">
        <v>8</v>
      </c>
      <c r="B59" s="106" t="s">
        <v>57</v>
      </c>
      <c r="C59" s="173">
        <f>SUM(C45:C57)</f>
        <v>871985940.35653853</v>
      </c>
      <c r="D59" s="173">
        <f t="shared" ref="D59:F59" si="2">SUM(D45:D57)</f>
        <v>33371424.461261537</v>
      </c>
      <c r="E59" s="173">
        <f t="shared" si="2"/>
        <v>0</v>
      </c>
      <c r="F59" s="173">
        <f t="shared" si="2"/>
        <v>905357364.81780005</v>
      </c>
      <c r="G59" s="172"/>
      <c r="H59" s="173">
        <f>SUM(H45:H57)</f>
        <v>905357364.81780005</v>
      </c>
      <c r="I59" s="173">
        <f t="shared" ref="I59:J59" si="3">SUM(I45:I57)</f>
        <v>-694347842.0446614</v>
      </c>
      <c r="J59" s="173">
        <f t="shared" si="3"/>
        <v>211009522.77313852</v>
      </c>
      <c r="M59" s="152"/>
    </row>
    <row r="60" spans="1:14" ht="14.4" thickTop="1" x14ac:dyDescent="0.3"/>
    <row r="61" spans="1:14" x14ac:dyDescent="0.3">
      <c r="D61" s="174">
        <v>0</v>
      </c>
      <c r="F61" s="174">
        <v>0</v>
      </c>
      <c r="I61" s="174">
        <v>0</v>
      </c>
    </row>
    <row r="63" spans="1:14" x14ac:dyDescent="0.3">
      <c r="J63" s="181"/>
    </row>
    <row r="70" spans="1:10" x14ac:dyDescent="0.3">
      <c r="C70" s="181"/>
      <c r="D70" s="181"/>
      <c r="E70" s="181"/>
      <c r="F70" s="181"/>
      <c r="G70" s="182"/>
      <c r="H70" s="181"/>
      <c r="I70" s="181"/>
      <c r="J70" s="181"/>
    </row>
    <row r="71" spans="1:10" x14ac:dyDescent="0.3">
      <c r="C71" s="181"/>
      <c r="D71" s="181"/>
      <c r="E71" s="181"/>
      <c r="F71" s="181"/>
      <c r="G71" s="182"/>
      <c r="H71" s="181"/>
      <c r="I71" s="181"/>
      <c r="J71" s="181"/>
    </row>
    <row r="72" spans="1:10" x14ac:dyDescent="0.3">
      <c r="A72" s="183"/>
      <c r="C72" s="181"/>
      <c r="D72" s="181"/>
      <c r="E72" s="181"/>
      <c r="F72" s="181"/>
      <c r="G72" s="184"/>
      <c r="H72" s="181"/>
      <c r="I72" s="181"/>
      <c r="J72" s="181"/>
    </row>
    <row r="73" spans="1:10" x14ac:dyDescent="0.3">
      <c r="A73" s="183"/>
      <c r="C73" s="181"/>
      <c r="D73" s="181"/>
      <c r="E73" s="181"/>
      <c r="F73" s="181"/>
      <c r="G73" s="184"/>
      <c r="H73" s="181"/>
      <c r="I73" s="181"/>
      <c r="J73" s="181"/>
    </row>
    <row r="74" spans="1:10" x14ac:dyDescent="0.3">
      <c r="A74" s="183"/>
      <c r="C74" s="181"/>
      <c r="D74" s="181"/>
      <c r="E74" s="181"/>
      <c r="F74" s="181"/>
      <c r="G74" s="184"/>
      <c r="H74" s="181"/>
      <c r="I74" s="181"/>
      <c r="J74" s="181"/>
    </row>
    <row r="75" spans="1:10" x14ac:dyDescent="0.3">
      <c r="A75" s="183"/>
      <c r="C75" s="181"/>
      <c r="D75" s="181"/>
      <c r="E75" s="181"/>
      <c r="F75" s="181"/>
      <c r="G75" s="184"/>
      <c r="H75" s="181"/>
      <c r="I75" s="181"/>
      <c r="J75" s="181"/>
    </row>
    <row r="76" spans="1:10" x14ac:dyDescent="0.3">
      <c r="A76" s="183"/>
      <c r="C76" s="181"/>
      <c r="D76" s="181"/>
      <c r="E76" s="181"/>
      <c r="F76" s="181"/>
      <c r="G76" s="184"/>
      <c r="H76" s="181"/>
      <c r="I76" s="181"/>
      <c r="J76" s="181"/>
    </row>
    <row r="77" spans="1:10" x14ac:dyDescent="0.3">
      <c r="A77" s="183"/>
      <c r="C77" s="181"/>
      <c r="D77" s="181"/>
      <c r="E77" s="181"/>
      <c r="F77" s="181"/>
      <c r="G77" s="184"/>
      <c r="H77" s="181"/>
      <c r="I77" s="181"/>
      <c r="J77" s="181"/>
    </row>
    <row r="78" spans="1:10" x14ac:dyDescent="0.3">
      <c r="A78" s="183"/>
      <c r="C78" s="181"/>
      <c r="D78" s="181"/>
      <c r="E78" s="181"/>
      <c r="F78" s="181"/>
      <c r="G78" s="184"/>
      <c r="H78" s="181"/>
      <c r="I78" s="181"/>
      <c r="J78" s="181"/>
    </row>
    <row r="79" spans="1:10" x14ac:dyDescent="0.3">
      <c r="A79" s="183"/>
      <c r="C79" s="181"/>
      <c r="D79" s="181"/>
      <c r="E79" s="181"/>
      <c r="F79" s="181"/>
      <c r="G79" s="184"/>
      <c r="H79" s="181"/>
      <c r="I79" s="181"/>
      <c r="J79" s="181"/>
    </row>
    <row r="80" spans="1:10" x14ac:dyDescent="0.3">
      <c r="A80" s="183"/>
      <c r="C80" s="181"/>
      <c r="D80" s="181"/>
      <c r="E80" s="181"/>
      <c r="F80" s="181"/>
      <c r="G80" s="184"/>
      <c r="H80" s="181"/>
      <c r="I80" s="181"/>
      <c r="J80" s="181"/>
    </row>
    <row r="81" spans="1:10" x14ac:dyDescent="0.3">
      <c r="A81" s="183"/>
      <c r="C81" s="181"/>
      <c r="D81" s="181"/>
      <c r="E81" s="181"/>
      <c r="F81" s="181"/>
      <c r="G81" s="184"/>
      <c r="H81" s="181"/>
      <c r="I81" s="181"/>
      <c r="J81" s="181"/>
    </row>
    <row r="82" spans="1:10" x14ac:dyDescent="0.3">
      <c r="A82" s="183"/>
      <c r="C82" s="181"/>
      <c r="D82" s="181"/>
      <c r="E82" s="181"/>
      <c r="F82" s="181"/>
      <c r="G82" s="184"/>
      <c r="H82" s="181"/>
      <c r="I82" s="181"/>
      <c r="J82" s="181"/>
    </row>
    <row r="83" spans="1:10" x14ac:dyDescent="0.3">
      <c r="A83" s="183"/>
      <c r="C83" s="181"/>
      <c r="D83" s="181"/>
      <c r="E83" s="181"/>
      <c r="F83" s="181"/>
      <c r="G83" s="184"/>
      <c r="H83" s="181"/>
      <c r="I83" s="181"/>
      <c r="J83" s="181"/>
    </row>
    <row r="84" spans="1:10" x14ac:dyDescent="0.3">
      <c r="A84" s="183"/>
      <c r="C84" s="181"/>
      <c r="D84" s="181"/>
      <c r="E84" s="181"/>
      <c r="F84" s="181"/>
      <c r="G84" s="184"/>
      <c r="H84" s="181"/>
      <c r="I84" s="181"/>
      <c r="J84" s="181"/>
    </row>
    <row r="85" spans="1:10" x14ac:dyDescent="0.3">
      <c r="A85" s="183"/>
      <c r="C85" s="181"/>
      <c r="D85" s="181"/>
      <c r="E85" s="181"/>
      <c r="F85" s="181"/>
      <c r="G85" s="182"/>
      <c r="H85" s="181"/>
      <c r="I85" s="181"/>
      <c r="J85" s="181"/>
    </row>
    <row r="86" spans="1:10" x14ac:dyDescent="0.3">
      <c r="A86" s="183"/>
      <c r="C86" s="181"/>
      <c r="D86" s="181"/>
      <c r="E86" s="181"/>
      <c r="F86" s="181"/>
      <c r="G86" s="182"/>
      <c r="H86" s="181"/>
      <c r="I86" s="181"/>
      <c r="J86" s="181"/>
    </row>
  </sheetData>
  <mergeCells count="10">
    <mergeCell ref="A33:J33"/>
    <mergeCell ref="A34:J34"/>
    <mergeCell ref="A35:J35"/>
    <mergeCell ref="D41:E41"/>
    <mergeCell ref="A1:J1"/>
    <mergeCell ref="A2:J2"/>
    <mergeCell ref="A3:J3"/>
    <mergeCell ref="A4:J4"/>
    <mergeCell ref="D10:E10"/>
    <mergeCell ref="A32:J32"/>
  </mergeCells>
  <conditionalFormatting sqref="D30">
    <cfRule type="cellIs" dxfId="15" priority="11" operator="notEqual">
      <formula>0</formula>
    </cfRule>
    <cfRule type="cellIs" dxfId="14" priority="12" operator="equal">
      <formula>0</formula>
    </cfRule>
  </conditionalFormatting>
  <conditionalFormatting sqref="D61">
    <cfRule type="cellIs" dxfId="13" priority="1" operator="notEqual">
      <formula>0</formula>
    </cfRule>
    <cfRule type="cellIs" dxfId="12" priority="2" operator="equal">
      <formula>0</formula>
    </cfRule>
  </conditionalFormatting>
  <conditionalFormatting sqref="F30">
    <cfRule type="cellIs" dxfId="11" priority="3" operator="notEqual">
      <formula>0</formula>
    </cfRule>
    <cfRule type="cellIs" dxfId="10" priority="4" operator="equal">
      <formula>0</formula>
    </cfRule>
  </conditionalFormatting>
  <conditionalFormatting sqref="F61">
    <cfRule type="cellIs" dxfId="9" priority="5" operator="notEqual">
      <formula>0</formula>
    </cfRule>
    <cfRule type="cellIs" dxfId="8" priority="6" operator="equal">
      <formula>0</formula>
    </cfRule>
  </conditionalFormatting>
  <conditionalFormatting sqref="I30">
    <cfRule type="cellIs" dxfId="7" priority="9" operator="notEqual">
      <formula>0</formula>
    </cfRule>
    <cfRule type="cellIs" dxfId="6" priority="10" operator="equal">
      <formula>0</formula>
    </cfRule>
  </conditionalFormatting>
  <conditionalFormatting sqref="I61">
    <cfRule type="cellIs" dxfId="5" priority="7" operator="notEqual">
      <formula>0</formula>
    </cfRule>
    <cfRule type="cellIs" dxfId="4" priority="8" operator="equal">
      <formula>0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fitToHeight="0" orientation="portrait" r:id="rId1"/>
  <headerFooter alignWithMargins="0">
    <oddFooter>&amp;L_x000D_&amp;1#&amp;"Calibri"&amp;14&amp;K000000 Business Use</oddFooter>
  </headerFooter>
  <rowBreaks count="1" manualBreakCount="1">
    <brk id="3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AA1C8-8E99-4260-8065-5576AE20EB4A}">
  <sheetPr>
    <pageSetUpPr autoPageBreaks="0" fitToPage="1"/>
  </sheetPr>
  <dimension ref="A1:W75"/>
  <sheetViews>
    <sheetView topLeftCell="H1" zoomScaleNormal="100" zoomScaleSheetLayoutView="85" workbookViewId="0">
      <selection activeCell="U32" sqref="U32"/>
    </sheetView>
  </sheetViews>
  <sheetFormatPr defaultColWidth="9.5546875" defaultRowHeight="13.8" x14ac:dyDescent="0.3"/>
  <cols>
    <col min="1" max="1" width="6.44140625" style="83" customWidth="1"/>
    <col min="2" max="2" width="8.5546875" style="79" customWidth="1"/>
    <col min="3" max="3" width="41.109375" style="86" customWidth="1"/>
    <col min="4" max="16" width="11.6640625" style="79" bestFit="1" customWidth="1"/>
    <col min="17" max="17" width="12" style="79" bestFit="1" customWidth="1"/>
    <col min="18" max="18" width="1.109375" style="79" customWidth="1"/>
    <col min="19" max="19" width="9.33203125" style="87" customWidth="1"/>
    <col min="20" max="20" width="1.109375" style="87" customWidth="1"/>
    <col min="21" max="21" width="14.6640625" style="79" customWidth="1"/>
    <col min="22" max="16384" width="9.5546875" style="79"/>
  </cols>
  <sheetData>
    <row r="1" spans="1:21" x14ac:dyDescent="0.3">
      <c r="A1" s="271" t="s">
        <v>232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</row>
    <row r="2" spans="1:21" x14ac:dyDescent="0.3">
      <c r="A2" s="271" t="s">
        <v>311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</row>
    <row r="3" spans="1:21" x14ac:dyDescent="0.3">
      <c r="A3" s="271" t="s">
        <v>124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</row>
    <row r="4" spans="1:21" x14ac:dyDescent="0.3">
      <c r="A4" s="271" t="s">
        <v>219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</row>
    <row r="5" spans="1:21" x14ac:dyDescent="0.3">
      <c r="A5" s="82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</row>
    <row r="6" spans="1:21" x14ac:dyDescent="0.3">
      <c r="A6" s="84" t="s">
        <v>58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5" t="s">
        <v>125</v>
      </c>
    </row>
    <row r="7" spans="1:21" x14ac:dyDescent="0.3">
      <c r="A7" s="84" t="s">
        <v>220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5" t="s">
        <v>126</v>
      </c>
    </row>
    <row r="8" spans="1:21" x14ac:dyDescent="0.3">
      <c r="A8" s="84" t="s">
        <v>39</v>
      </c>
      <c r="U8" s="85" t="s">
        <v>216</v>
      </c>
    </row>
    <row r="9" spans="1:21" x14ac:dyDescent="0.3">
      <c r="A9" s="88"/>
    </row>
    <row r="10" spans="1:21" s="186" customFormat="1" ht="33.75" customHeight="1" x14ac:dyDescent="0.3">
      <c r="A10" s="90" t="s">
        <v>41</v>
      </c>
      <c r="B10" s="90" t="s">
        <v>255</v>
      </c>
      <c r="C10" s="90" t="s">
        <v>128</v>
      </c>
      <c r="D10" s="185" t="s">
        <v>256</v>
      </c>
      <c r="E10" s="185" t="s">
        <v>257</v>
      </c>
      <c r="F10" s="185" t="s">
        <v>258</v>
      </c>
      <c r="G10" s="185" t="s">
        <v>259</v>
      </c>
      <c r="H10" s="185" t="s">
        <v>260</v>
      </c>
      <c r="I10" s="185" t="s">
        <v>261</v>
      </c>
      <c r="J10" s="185" t="s">
        <v>262</v>
      </c>
      <c r="K10" s="185" t="s">
        <v>263</v>
      </c>
      <c r="L10" s="185" t="s">
        <v>264</v>
      </c>
      <c r="M10" s="185" t="s">
        <v>265</v>
      </c>
      <c r="N10" s="185" t="s">
        <v>266</v>
      </c>
      <c r="O10" s="185" t="s">
        <v>267</v>
      </c>
      <c r="P10" s="185" t="s">
        <v>268</v>
      </c>
      <c r="Q10" s="90" t="s">
        <v>142</v>
      </c>
      <c r="R10" s="90"/>
      <c r="S10" s="90" t="s">
        <v>47</v>
      </c>
      <c r="T10" s="90" t="s">
        <v>246</v>
      </c>
      <c r="U10" s="90" t="s">
        <v>143</v>
      </c>
    </row>
    <row r="12" spans="1:21" x14ac:dyDescent="0.3">
      <c r="C12" s="86" t="s">
        <v>269</v>
      </c>
    </row>
    <row r="13" spans="1:21" x14ac:dyDescent="0.3">
      <c r="C13" s="86" t="s">
        <v>246</v>
      </c>
    </row>
    <row r="14" spans="1:21" x14ac:dyDescent="0.3">
      <c r="A14" s="83">
        <v>1</v>
      </c>
      <c r="B14" s="83">
        <v>128</v>
      </c>
      <c r="C14" s="86" t="s">
        <v>270</v>
      </c>
      <c r="D14" s="94">
        <v>27258009.30525697</v>
      </c>
      <c r="E14" s="94">
        <v>27838408.584256969</v>
      </c>
      <c r="F14" s="94">
        <v>28418807.863256969</v>
      </c>
      <c r="G14" s="94">
        <v>28999207.142256968</v>
      </c>
      <c r="H14" s="94">
        <v>29579606.421256971</v>
      </c>
      <c r="I14" s="94">
        <v>30160005.70025697</v>
      </c>
      <c r="J14" s="94">
        <v>30740404.979256969</v>
      </c>
      <c r="K14" s="94">
        <v>31320804.258256968</v>
      </c>
      <c r="L14" s="94">
        <v>31901203.537256967</v>
      </c>
      <c r="M14" s="94">
        <v>32481602.81625697</v>
      </c>
      <c r="N14" s="94">
        <v>33062002.095256969</v>
      </c>
      <c r="O14" s="94">
        <v>33642401.374256968</v>
      </c>
      <c r="P14" s="94">
        <v>34222800.653256968</v>
      </c>
      <c r="Q14" s="94">
        <f>SUM(D14:P14)/13</f>
        <v>30740404.979256969</v>
      </c>
      <c r="R14" s="95"/>
      <c r="S14" s="187">
        <v>1</v>
      </c>
      <c r="U14" s="94">
        <f>ROUND($Q14*$S14,2)</f>
        <v>30740404.98</v>
      </c>
    </row>
    <row r="15" spans="1:21" x14ac:dyDescent="0.3">
      <c r="A15" s="83">
        <f>A14+1</f>
        <v>2</v>
      </c>
      <c r="B15" s="83">
        <v>182</v>
      </c>
      <c r="C15" s="86" t="s">
        <v>271</v>
      </c>
      <c r="D15" s="94">
        <v>140440535.68880293</v>
      </c>
      <c r="E15" s="94">
        <v>139784698.17384458</v>
      </c>
      <c r="F15" s="94">
        <v>139128860.65888625</v>
      </c>
      <c r="G15" s="94">
        <v>138257174.33760989</v>
      </c>
      <c r="H15" s="94">
        <v>137601336.82265154</v>
      </c>
      <c r="I15" s="94">
        <v>136945499.30769321</v>
      </c>
      <c r="J15" s="94">
        <v>136073812.98641682</v>
      </c>
      <c r="K15" s="94">
        <v>135417975.47145846</v>
      </c>
      <c r="L15" s="94">
        <v>134762137.95650014</v>
      </c>
      <c r="M15" s="94">
        <v>133890451.63522376</v>
      </c>
      <c r="N15" s="94">
        <v>133234614.12026541</v>
      </c>
      <c r="O15" s="94">
        <v>132578776.60530709</v>
      </c>
      <c r="P15" s="94">
        <v>131707090.28403068</v>
      </c>
      <c r="Q15" s="94">
        <f t="shared" ref="Q15:Q19" si="0">SUM(D15:P15)/13</f>
        <v>136140228.00374547</v>
      </c>
      <c r="R15" s="95"/>
      <c r="S15" s="187">
        <v>1</v>
      </c>
      <c r="U15" s="94">
        <f t="shared" ref="U15:U19" si="1">ROUND($Q15*$S15,2)</f>
        <v>136140228</v>
      </c>
    </row>
    <row r="16" spans="1:21" x14ac:dyDescent="0.3">
      <c r="A16" s="83">
        <f t="shared" ref="A16:A19" si="2">A15+1</f>
        <v>3</v>
      </c>
      <c r="B16" s="83">
        <v>183</v>
      </c>
      <c r="C16" s="86" t="s">
        <v>272</v>
      </c>
      <c r="D16" s="94">
        <v>7318200.4836000428</v>
      </c>
      <c r="E16" s="94">
        <v>7318200.4836000428</v>
      </c>
      <c r="F16" s="94">
        <v>7318200.4836000428</v>
      </c>
      <c r="G16" s="94">
        <v>7318200.4836000428</v>
      </c>
      <c r="H16" s="94">
        <v>7318200.4836000428</v>
      </c>
      <c r="I16" s="94">
        <v>7318200.4836000428</v>
      </c>
      <c r="J16" s="94">
        <v>7318200.4836000428</v>
      </c>
      <c r="K16" s="94">
        <v>7318200.4836000428</v>
      </c>
      <c r="L16" s="94">
        <v>7318200.4836000428</v>
      </c>
      <c r="M16" s="94">
        <v>7318200.4836000428</v>
      </c>
      <c r="N16" s="94">
        <v>7318200.4836000428</v>
      </c>
      <c r="O16" s="94">
        <v>7318200.4836000428</v>
      </c>
      <c r="P16" s="94">
        <v>7318200.4836000428</v>
      </c>
      <c r="Q16" s="94">
        <f t="shared" si="0"/>
        <v>7318200.4836000437</v>
      </c>
      <c r="R16" s="95"/>
      <c r="S16" s="187">
        <v>1</v>
      </c>
      <c r="U16" s="94">
        <f t="shared" si="1"/>
        <v>7318200.4800000004</v>
      </c>
    </row>
    <row r="17" spans="1:23" x14ac:dyDescent="0.3">
      <c r="A17" s="83">
        <f t="shared" si="2"/>
        <v>4</v>
      </c>
      <c r="B17" s="83">
        <v>184</v>
      </c>
      <c r="C17" s="86" t="s">
        <v>273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4">
        <f t="shared" si="0"/>
        <v>0</v>
      </c>
      <c r="R17" s="95"/>
      <c r="S17" s="187">
        <v>1</v>
      </c>
      <c r="U17" s="94">
        <f t="shared" si="1"/>
        <v>0</v>
      </c>
    </row>
    <row r="18" spans="1:23" x14ac:dyDescent="0.3">
      <c r="A18" s="83">
        <f t="shared" si="2"/>
        <v>5</v>
      </c>
      <c r="B18" s="83">
        <v>186</v>
      </c>
      <c r="C18" s="86" t="s">
        <v>274</v>
      </c>
      <c r="D18" s="94">
        <v>7177454.9359146757</v>
      </c>
      <c r="E18" s="94">
        <v>7447303.3453278318</v>
      </c>
      <c r="F18" s="94">
        <v>7619643.2379493257</v>
      </c>
      <c r="G18" s="94">
        <v>7801921.8413566872</v>
      </c>
      <c r="H18" s="94">
        <v>5731444.7285078736</v>
      </c>
      <c r="I18" s="94">
        <v>5931737.1608073628</v>
      </c>
      <c r="J18" s="94">
        <v>6117290.5526216896</v>
      </c>
      <c r="K18" s="94">
        <v>6317846.1432416765</v>
      </c>
      <c r="L18" s="94">
        <v>6517928.4619194791</v>
      </c>
      <c r="M18" s="94">
        <v>6700770.1598462872</v>
      </c>
      <c r="N18" s="94">
        <v>6888285.3921229336</v>
      </c>
      <c r="O18" s="94">
        <v>6904684.3356415946</v>
      </c>
      <c r="P18" s="94">
        <v>7086047.0326698478</v>
      </c>
      <c r="Q18" s="94">
        <f t="shared" si="0"/>
        <v>6787873.6406097896</v>
      </c>
      <c r="R18" s="95"/>
      <c r="S18" s="187">
        <v>1</v>
      </c>
      <c r="U18" s="94">
        <f t="shared" si="1"/>
        <v>6787873.6399999997</v>
      </c>
    </row>
    <row r="19" spans="1:23" x14ac:dyDescent="0.3">
      <c r="A19" s="83">
        <f t="shared" si="2"/>
        <v>6</v>
      </c>
      <c r="B19" s="83">
        <v>188</v>
      </c>
      <c r="C19" s="86" t="s">
        <v>275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8">
        <f t="shared" si="0"/>
        <v>0</v>
      </c>
      <c r="R19" s="95"/>
      <c r="S19" s="187">
        <v>1</v>
      </c>
      <c r="U19" s="98">
        <f t="shared" si="1"/>
        <v>0</v>
      </c>
    </row>
    <row r="20" spans="1:23" x14ac:dyDescent="0.3">
      <c r="C20" s="86" t="s">
        <v>246</v>
      </c>
    </row>
    <row r="21" spans="1:23" ht="14.4" thickBot="1" x14ac:dyDescent="0.35">
      <c r="A21" s="83">
        <f>A19+1</f>
        <v>7</v>
      </c>
      <c r="C21" s="79" t="s">
        <v>276</v>
      </c>
      <c r="Q21" s="99">
        <f>SUM(Q14:Q19)</f>
        <v>180986707.10721228</v>
      </c>
      <c r="R21" s="95"/>
      <c r="U21" s="99">
        <f>SUM(U14:U19)</f>
        <v>180986707.09999996</v>
      </c>
    </row>
    <row r="22" spans="1:23" ht="14.4" thickTop="1" x14ac:dyDescent="0.3"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</row>
    <row r="23" spans="1:23" x14ac:dyDescent="0.3">
      <c r="A23" s="88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</row>
    <row r="24" spans="1:23" ht="33.75" customHeight="1" x14ac:dyDescent="0.3">
      <c r="A24" s="90" t="s">
        <v>41</v>
      </c>
      <c r="B24" s="90" t="s">
        <v>255</v>
      </c>
      <c r="C24" s="90" t="s">
        <v>128</v>
      </c>
      <c r="D24" s="91" t="str">
        <f t="shared" ref="D24:P24" si="3">D10</f>
        <v>Dec 2025</v>
      </c>
      <c r="E24" s="91" t="str">
        <f t="shared" si="3"/>
        <v>Jan 2026</v>
      </c>
      <c r="F24" s="91" t="str">
        <f t="shared" si="3"/>
        <v>Feb 2026</v>
      </c>
      <c r="G24" s="91" t="str">
        <f t="shared" si="3"/>
        <v>Mar 2026</v>
      </c>
      <c r="H24" s="91" t="str">
        <f t="shared" si="3"/>
        <v>Apr 2026</v>
      </c>
      <c r="I24" s="91" t="str">
        <f t="shared" si="3"/>
        <v>May 2026</v>
      </c>
      <c r="J24" s="91" t="str">
        <f t="shared" si="3"/>
        <v>Jun 2026</v>
      </c>
      <c r="K24" s="91" t="str">
        <f t="shared" si="3"/>
        <v>Jul 2026</v>
      </c>
      <c r="L24" s="91" t="str">
        <f t="shared" si="3"/>
        <v>Aug 2026</v>
      </c>
      <c r="M24" s="91" t="str">
        <f t="shared" si="3"/>
        <v>Sep 2026</v>
      </c>
      <c r="N24" s="91" t="str">
        <f t="shared" si="3"/>
        <v>Oct 2026</v>
      </c>
      <c r="O24" s="91" t="str">
        <f t="shared" si="3"/>
        <v>Nov 2026</v>
      </c>
      <c r="P24" s="91" t="str">
        <f t="shared" si="3"/>
        <v>Dec 2026</v>
      </c>
      <c r="Q24" s="90" t="s">
        <v>142</v>
      </c>
      <c r="R24" s="90"/>
      <c r="S24" s="90" t="s">
        <v>47</v>
      </c>
      <c r="T24" s="90" t="s">
        <v>246</v>
      </c>
      <c r="U24" s="90" t="s">
        <v>143</v>
      </c>
    </row>
    <row r="26" spans="1:23" x14ac:dyDescent="0.3">
      <c r="C26" s="86" t="s">
        <v>277</v>
      </c>
    </row>
    <row r="27" spans="1:23" x14ac:dyDescent="0.3">
      <c r="C27" s="86" t="s">
        <v>246</v>
      </c>
    </row>
    <row r="28" spans="1:23" x14ac:dyDescent="0.3">
      <c r="A28" s="83">
        <f>A21+1</f>
        <v>8</v>
      </c>
      <c r="B28" s="83">
        <v>228.2</v>
      </c>
      <c r="C28" s="86" t="s">
        <v>278</v>
      </c>
      <c r="D28" s="94">
        <v>-3191276.2671999997</v>
      </c>
      <c r="E28" s="94">
        <v>-3191276.2671999997</v>
      </c>
      <c r="F28" s="94">
        <v>-3191276.2671999997</v>
      </c>
      <c r="G28" s="94">
        <v>-3191276.2671999997</v>
      </c>
      <c r="H28" s="94">
        <v>-3191276.2671999997</v>
      </c>
      <c r="I28" s="94">
        <v>-3191276.2671999997</v>
      </c>
      <c r="J28" s="94">
        <v>-3191276.2671999997</v>
      </c>
      <c r="K28" s="94">
        <v>-3191276.2671999997</v>
      </c>
      <c r="L28" s="94">
        <v>-3191276.2671999997</v>
      </c>
      <c r="M28" s="94">
        <v>-3191276.2671999997</v>
      </c>
      <c r="N28" s="94">
        <v>-3191276.2671999997</v>
      </c>
      <c r="O28" s="94">
        <v>-3191276.2671999997</v>
      </c>
      <c r="P28" s="94">
        <v>-3191276.2671999997</v>
      </c>
      <c r="Q28" s="94">
        <f t="shared" ref="Q28:Q33" si="4">SUM(D28:P28)/13</f>
        <v>-3191276.2672000001</v>
      </c>
      <c r="R28" s="95"/>
      <c r="S28" s="187">
        <v>1</v>
      </c>
      <c r="U28" s="94">
        <f>ROUND($Q28*$S28,2)</f>
        <v>-3191276.27</v>
      </c>
    </row>
    <row r="29" spans="1:23" x14ac:dyDescent="0.3">
      <c r="A29" s="83">
        <f t="shared" ref="A29:A33" si="5">A28+1</f>
        <v>9</v>
      </c>
      <c r="B29" s="83">
        <v>228.3</v>
      </c>
      <c r="C29" s="86" t="s">
        <v>279</v>
      </c>
      <c r="D29" s="94">
        <v>-34391113.160676301</v>
      </c>
      <c r="E29" s="94">
        <v>-34584297.495814122</v>
      </c>
      <c r="F29" s="94">
        <v>-34791135.921873413</v>
      </c>
      <c r="G29" s="94">
        <v>-34997974.347932689</v>
      </c>
      <c r="H29" s="94">
        <v>-35191158.683070511</v>
      </c>
      <c r="I29" s="94">
        <v>-35397997.109129794</v>
      </c>
      <c r="J29" s="94">
        <v>-35604835.535189085</v>
      </c>
      <c r="K29" s="94">
        <v>-35798019.870326906</v>
      </c>
      <c r="L29" s="94">
        <v>-36004858.296386182</v>
      </c>
      <c r="M29" s="94">
        <v>-36211696.722445473</v>
      </c>
      <c r="N29" s="94">
        <v>-36404881.057583295</v>
      </c>
      <c r="O29" s="94">
        <v>-36611719.483642571</v>
      </c>
      <c r="P29" s="94">
        <v>-36818557.909701861</v>
      </c>
      <c r="Q29" s="94">
        <f t="shared" si="4"/>
        <v>-35600634.276444018</v>
      </c>
      <c r="R29" s="95"/>
      <c r="S29" s="187">
        <v>1</v>
      </c>
      <c r="U29" s="94">
        <f t="shared" ref="U29:U33" si="6">ROUND($Q29*$S29,2)</f>
        <v>-35600634.280000001</v>
      </c>
    </row>
    <row r="30" spans="1:23" x14ac:dyDescent="0.3">
      <c r="A30" s="83">
        <f t="shared" si="5"/>
        <v>10</v>
      </c>
      <c r="B30" s="83">
        <v>242</v>
      </c>
      <c r="C30" s="86" t="s">
        <v>280</v>
      </c>
      <c r="D30" s="94">
        <v>-8194120.2821461437</v>
      </c>
      <c r="E30" s="94">
        <v>-8433131.8182054684</v>
      </c>
      <c r="F30" s="94">
        <v>-8663102.2756724264</v>
      </c>
      <c r="G30" s="94">
        <v>-6281917.634143577</v>
      </c>
      <c r="H30" s="94">
        <v>-6526500.6150524886</v>
      </c>
      <c r="I30" s="94">
        <v>-6745407.1686304584</v>
      </c>
      <c r="J30" s="94">
        <v>-6983743.5626894142</v>
      </c>
      <c r="K30" s="94">
        <v>-7223809.7451064242</v>
      </c>
      <c r="L30" s="94">
        <v>-7457870.2042180467</v>
      </c>
      <c r="M30" s="94">
        <v>-7703237.6360519007</v>
      </c>
      <c r="N30" s="94">
        <v>-7946021.8419766389</v>
      </c>
      <c r="O30" s="94">
        <v>-8151705.6847355049</v>
      </c>
      <c r="P30" s="94">
        <v>-8363959.2335444791</v>
      </c>
      <c r="Q30" s="94">
        <f t="shared" si="4"/>
        <v>-7590348.2847825373</v>
      </c>
      <c r="R30" s="95"/>
      <c r="S30" s="187">
        <v>1</v>
      </c>
      <c r="U30" s="94">
        <f t="shared" si="6"/>
        <v>-7590348.2800000003</v>
      </c>
    </row>
    <row r="31" spans="1:23" x14ac:dyDescent="0.3">
      <c r="A31" s="83">
        <f t="shared" si="5"/>
        <v>11</v>
      </c>
      <c r="B31" s="83">
        <v>253</v>
      </c>
      <c r="C31" s="86" t="s">
        <v>281</v>
      </c>
      <c r="D31" s="94">
        <v>-3385098.027857766</v>
      </c>
      <c r="E31" s="94">
        <v>-3385098.027857766</v>
      </c>
      <c r="F31" s="94">
        <v>-3385098.027857766</v>
      </c>
      <c r="G31" s="94">
        <v>-3385098.027857766</v>
      </c>
      <c r="H31" s="94">
        <v>-3385098.027857766</v>
      </c>
      <c r="I31" s="94">
        <v>-3385098.027857766</v>
      </c>
      <c r="J31" s="94">
        <v>-3385098.027857766</v>
      </c>
      <c r="K31" s="94">
        <v>-3385098.027857766</v>
      </c>
      <c r="L31" s="94">
        <v>-3385098.027857766</v>
      </c>
      <c r="M31" s="94">
        <v>-3385098.027857766</v>
      </c>
      <c r="N31" s="94">
        <v>-3385098.027857766</v>
      </c>
      <c r="O31" s="94">
        <v>-3385098.027857766</v>
      </c>
      <c r="P31" s="94">
        <v>-3385098.027857766</v>
      </c>
      <c r="Q31" s="94">
        <f t="shared" si="4"/>
        <v>-3385098.027857766</v>
      </c>
      <c r="R31" s="95"/>
      <c r="S31" s="187">
        <v>1</v>
      </c>
      <c r="U31" s="94">
        <f t="shared" si="6"/>
        <v>-3385098.03</v>
      </c>
    </row>
    <row r="32" spans="1:23" x14ac:dyDescent="0.3">
      <c r="A32" s="83">
        <f>A31+1</f>
        <v>12</v>
      </c>
      <c r="B32" s="102" t="s">
        <v>158</v>
      </c>
      <c r="C32" s="86" t="s">
        <v>282</v>
      </c>
      <c r="D32" s="94">
        <v>-42000844.639400005</v>
      </c>
      <c r="E32" s="94">
        <v>-49223955.674399994</v>
      </c>
      <c r="F32" s="94">
        <v>-33115780.5876</v>
      </c>
      <c r="G32" s="94">
        <v>-33271323.934600003</v>
      </c>
      <c r="H32" s="94">
        <v>-40117903.874800012</v>
      </c>
      <c r="I32" s="94">
        <v>-34368782.191599987</v>
      </c>
      <c r="J32" s="94">
        <v>-36403728.446800001</v>
      </c>
      <c r="K32" s="94">
        <v>-33812918.739</v>
      </c>
      <c r="L32" s="94">
        <v>-32240749.551600009</v>
      </c>
      <c r="M32" s="94">
        <v>-34897503.666799985</v>
      </c>
      <c r="N32" s="94">
        <v>-33058301.685000002</v>
      </c>
      <c r="O32" s="94">
        <v>-27912405.079799995</v>
      </c>
      <c r="P32" s="94">
        <v>-33715172.81099999</v>
      </c>
      <c r="Q32" s="94">
        <f t="shared" si="4"/>
        <v>-35703028.529415384</v>
      </c>
      <c r="R32" s="95"/>
      <c r="S32" s="187">
        <v>1</v>
      </c>
      <c r="U32" s="94">
        <f t="shared" si="6"/>
        <v>-35703028.530000001</v>
      </c>
      <c r="W32" s="188"/>
    </row>
    <row r="33" spans="1:21" x14ac:dyDescent="0.3">
      <c r="A33" s="83">
        <f t="shared" si="5"/>
        <v>13</v>
      </c>
      <c r="B33" s="102" t="s">
        <v>158</v>
      </c>
      <c r="C33" s="86" t="s">
        <v>283</v>
      </c>
      <c r="D33" s="94">
        <v>-1712168.7008</v>
      </c>
      <c r="E33" s="94">
        <v>-619730.35</v>
      </c>
      <c r="F33" s="94">
        <v>-750143.59500000032</v>
      </c>
      <c r="G33" s="94">
        <v>-890410.5</v>
      </c>
      <c r="H33" s="94">
        <v>-2319565.5450000004</v>
      </c>
      <c r="I33" s="94">
        <v>-743473.80999999994</v>
      </c>
      <c r="J33" s="94">
        <v>-992443.68500000017</v>
      </c>
      <c r="K33" s="94">
        <v>-706460.43000000017</v>
      </c>
      <c r="L33" s="94">
        <v>-713824.88500000001</v>
      </c>
      <c r="M33" s="94">
        <v>-656489.42500000005</v>
      </c>
      <c r="N33" s="94">
        <v>-789553.99500000034</v>
      </c>
      <c r="O33" s="94">
        <v>-629497.0199999999</v>
      </c>
      <c r="P33" s="94">
        <v>-618398.14499999979</v>
      </c>
      <c r="Q33" s="98">
        <f t="shared" si="4"/>
        <v>-934012.31429230783</v>
      </c>
      <c r="R33" s="95"/>
      <c r="S33" s="187">
        <v>1</v>
      </c>
      <c r="U33" s="98">
        <f t="shared" si="6"/>
        <v>-934012.31</v>
      </c>
    </row>
    <row r="34" spans="1:21" x14ac:dyDescent="0.3">
      <c r="C34" s="86" t="s">
        <v>246</v>
      </c>
    </row>
    <row r="35" spans="1:21" ht="14.4" thickBot="1" x14ac:dyDescent="0.35">
      <c r="A35" s="83">
        <f>A33+1</f>
        <v>14</v>
      </c>
      <c r="C35" s="79" t="s">
        <v>284</v>
      </c>
      <c r="Q35" s="99">
        <f>SUM(Q28:Q33)</f>
        <v>-86404397.699992016</v>
      </c>
      <c r="R35" s="95"/>
      <c r="U35" s="99">
        <f>SUM(U28:U33)</f>
        <v>-86404397.700000018</v>
      </c>
    </row>
    <row r="36" spans="1:21" ht="14.4" thickTop="1" x14ac:dyDescent="0.3">
      <c r="U36" s="97"/>
    </row>
    <row r="37" spans="1:21" ht="14.4" thickBot="1" x14ac:dyDescent="0.35">
      <c r="A37" s="83">
        <f>A35+1</f>
        <v>15</v>
      </c>
      <c r="B37" s="79" t="s">
        <v>285</v>
      </c>
      <c r="C37" s="79"/>
      <c r="Q37" s="99">
        <f>Q21+Q35</f>
        <v>94582309.407220259</v>
      </c>
      <c r="R37" s="95"/>
      <c r="U37" s="99">
        <f>U21+U35</f>
        <v>94582309.399999946</v>
      </c>
    </row>
    <row r="38" spans="1:21" ht="14.4" thickTop="1" x14ac:dyDescent="0.3"/>
    <row r="40" spans="1:21" x14ac:dyDescent="0.3"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</row>
    <row r="42" spans="1:21" x14ac:dyDescent="0.3">
      <c r="A42" s="271" t="str">
        <f>$A1</f>
        <v>LOUISVILLE GAS AND ELECTRIC COMPANY</v>
      </c>
      <c r="B42" s="272"/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</row>
    <row r="43" spans="1:21" x14ac:dyDescent="0.3">
      <c r="A43" s="271" t="str">
        <f>$A2</f>
        <v>CASE NO. 2025-00114 - ELECTRIC</v>
      </c>
      <c r="B43" s="272"/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</row>
    <row r="44" spans="1:21" x14ac:dyDescent="0.3">
      <c r="A44" s="271" t="s">
        <v>124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</row>
    <row r="45" spans="1:21" x14ac:dyDescent="0.3">
      <c r="A45" s="271" t="str">
        <f>$A4</f>
        <v>FORECAST PERIOD FOR THE 12 MONTHS ENDED DECEMBER 31, 2026</v>
      </c>
      <c r="B45" s="272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</row>
    <row r="46" spans="1:21" x14ac:dyDescent="0.3">
      <c r="A46" s="82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</row>
    <row r="47" spans="1:21" x14ac:dyDescent="0.3">
      <c r="A47" s="84" t="str">
        <f>A6</f>
        <v>DATA:____BASE  PERIOD__X__FORECASTED  PERIOD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5" t="s">
        <v>125</v>
      </c>
    </row>
    <row r="48" spans="1:21" x14ac:dyDescent="0.3">
      <c r="A48" s="84" t="str">
        <f>A7</f>
        <v>TYPE OF FILING: _____ ORIGINAL  _____ UPDATED  __X__ REVISED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5" t="s">
        <v>163</v>
      </c>
    </row>
    <row r="49" spans="1:23" x14ac:dyDescent="0.3">
      <c r="A49" s="84" t="s">
        <v>39</v>
      </c>
      <c r="U49" s="85" t="str">
        <f>U8</f>
        <v>WITNESS:   A. M. FACKLER</v>
      </c>
    </row>
    <row r="50" spans="1:23" x14ac:dyDescent="0.3">
      <c r="A50" s="88"/>
    </row>
    <row r="51" spans="1:23" ht="27.6" x14ac:dyDescent="0.3">
      <c r="A51" s="90" t="s">
        <v>41</v>
      </c>
      <c r="B51" s="90" t="s">
        <v>255</v>
      </c>
      <c r="C51" s="90" t="s">
        <v>128</v>
      </c>
      <c r="D51" s="103" t="s">
        <v>256</v>
      </c>
      <c r="E51" s="91" t="str">
        <f t="shared" ref="E51:P51" si="7">E10</f>
        <v>Jan 2026</v>
      </c>
      <c r="F51" s="91" t="str">
        <f t="shared" si="7"/>
        <v>Feb 2026</v>
      </c>
      <c r="G51" s="91" t="str">
        <f t="shared" si="7"/>
        <v>Mar 2026</v>
      </c>
      <c r="H51" s="91" t="str">
        <f t="shared" si="7"/>
        <v>Apr 2026</v>
      </c>
      <c r="I51" s="91" t="str">
        <f t="shared" si="7"/>
        <v>May 2026</v>
      </c>
      <c r="J51" s="91" t="str">
        <f t="shared" si="7"/>
        <v>Jun 2026</v>
      </c>
      <c r="K51" s="91" t="str">
        <f t="shared" si="7"/>
        <v>Jul 2026</v>
      </c>
      <c r="L51" s="91" t="str">
        <f t="shared" si="7"/>
        <v>Aug 2026</v>
      </c>
      <c r="M51" s="91" t="str">
        <f t="shared" si="7"/>
        <v>Sep 2026</v>
      </c>
      <c r="N51" s="91" t="str">
        <f t="shared" si="7"/>
        <v>Oct 2026</v>
      </c>
      <c r="O51" s="91" t="str">
        <f t="shared" si="7"/>
        <v>Nov 2026</v>
      </c>
      <c r="P51" s="91" t="str">
        <f t="shared" si="7"/>
        <v>Dec 2026</v>
      </c>
      <c r="Q51" s="90" t="s">
        <v>164</v>
      </c>
      <c r="R51" s="90"/>
      <c r="S51" s="90" t="s">
        <v>47</v>
      </c>
      <c r="T51" s="90" t="s">
        <v>246</v>
      </c>
      <c r="U51" s="90" t="s">
        <v>286</v>
      </c>
    </row>
    <row r="53" spans="1:23" x14ac:dyDescent="0.3">
      <c r="A53" s="105">
        <v>1</v>
      </c>
      <c r="C53" s="84" t="s">
        <v>287</v>
      </c>
      <c r="E53" s="94">
        <v>455209.58999999991</v>
      </c>
      <c r="F53" s="94">
        <v>443761.77</v>
      </c>
      <c r="G53" s="94">
        <v>441444.01999999996</v>
      </c>
      <c r="H53" s="94">
        <v>437141.70000000007</v>
      </c>
      <c r="I53" s="94">
        <v>437583.51000000013</v>
      </c>
      <c r="J53" s="94">
        <v>439033.48</v>
      </c>
      <c r="K53" s="94">
        <v>444249.75</v>
      </c>
      <c r="L53" s="94">
        <v>443515.36</v>
      </c>
      <c r="M53" s="94">
        <v>441511.20999999985</v>
      </c>
      <c r="N53" s="94">
        <v>442725.81999999995</v>
      </c>
      <c r="O53" s="94">
        <v>441461.69</v>
      </c>
      <c r="P53" s="94">
        <v>452383.64</v>
      </c>
      <c r="Q53" s="94">
        <f>SUM(E53:P53)</f>
        <v>5320021.54</v>
      </c>
      <c r="S53" s="109">
        <v>1</v>
      </c>
      <c r="U53" s="94">
        <f>ROUND(Q53*S53,2)</f>
        <v>5320021.54</v>
      </c>
    </row>
    <row r="54" spans="1:23" x14ac:dyDescent="0.3">
      <c r="A54" s="105"/>
      <c r="C54" s="84" t="s">
        <v>246</v>
      </c>
      <c r="Q54" s="94"/>
      <c r="S54" s="109"/>
      <c r="U54" s="94"/>
    </row>
    <row r="55" spans="1:23" x14ac:dyDescent="0.3">
      <c r="A55" s="105">
        <v>2</v>
      </c>
      <c r="C55" s="84" t="s">
        <v>288</v>
      </c>
      <c r="E55" s="94">
        <v>0</v>
      </c>
      <c r="F55" s="94">
        <v>0</v>
      </c>
      <c r="G55" s="94">
        <v>0</v>
      </c>
      <c r="H55" s="94">
        <v>0</v>
      </c>
      <c r="I55" s="94">
        <v>0</v>
      </c>
      <c r="J55" s="94">
        <v>0</v>
      </c>
      <c r="K55" s="94">
        <v>0</v>
      </c>
      <c r="L55" s="94">
        <v>0</v>
      </c>
      <c r="M55" s="94">
        <v>0</v>
      </c>
      <c r="N55" s="94">
        <v>0</v>
      </c>
      <c r="O55" s="94">
        <v>0</v>
      </c>
      <c r="P55" s="94">
        <v>0</v>
      </c>
      <c r="Q55" s="98">
        <f>SUM(E55:P55)</f>
        <v>0</v>
      </c>
      <c r="S55" s="109">
        <v>1</v>
      </c>
      <c r="U55" s="98">
        <f>Q55*S55</f>
        <v>0</v>
      </c>
    </row>
    <row r="56" spans="1:23" x14ac:dyDescent="0.3">
      <c r="A56" s="105"/>
      <c r="C56" s="84" t="s">
        <v>246</v>
      </c>
      <c r="Q56" s="94"/>
      <c r="U56" s="94"/>
    </row>
    <row r="57" spans="1:23" ht="14.4" thickBot="1" x14ac:dyDescent="0.35">
      <c r="A57" s="105">
        <v>3</v>
      </c>
      <c r="C57" s="84" t="s">
        <v>289</v>
      </c>
      <c r="Q57" s="99">
        <f>Q53-Q55</f>
        <v>5320021.54</v>
      </c>
      <c r="U57" s="99">
        <f>U53-U55</f>
        <v>5320021.54</v>
      </c>
    </row>
    <row r="58" spans="1:23" ht="14.4" thickTop="1" x14ac:dyDescent="0.3">
      <c r="A58" s="105"/>
      <c r="C58" s="84" t="s">
        <v>246</v>
      </c>
      <c r="Q58" s="94"/>
      <c r="U58" s="94"/>
      <c r="W58" s="189"/>
    </row>
    <row r="59" spans="1:23" ht="14.4" thickBot="1" x14ac:dyDescent="0.35">
      <c r="A59" s="105">
        <v>4</v>
      </c>
      <c r="C59" s="84" t="s">
        <v>290</v>
      </c>
      <c r="Q59" s="99">
        <f>Q57*0.125</f>
        <v>665002.6925</v>
      </c>
      <c r="S59" s="109"/>
      <c r="U59" s="99">
        <f>U57*0.125</f>
        <v>665002.6925</v>
      </c>
      <c r="W59" s="107">
        <v>0</v>
      </c>
    </row>
    <row r="60" spans="1:23" ht="14.4" thickTop="1" x14ac:dyDescent="0.3">
      <c r="C60" s="86" t="s">
        <v>246</v>
      </c>
      <c r="S60" s="109"/>
    </row>
    <row r="61" spans="1:23" ht="18.75" customHeight="1" x14ac:dyDescent="0.3">
      <c r="B61" s="190" t="s">
        <v>291</v>
      </c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S61" s="109"/>
    </row>
    <row r="62" spans="1:23" s="93" customFormat="1" ht="18.75" customHeight="1" x14ac:dyDescent="0.3">
      <c r="A62" s="191">
        <v>5</v>
      </c>
      <c r="B62" s="191">
        <v>183</v>
      </c>
      <c r="C62" s="192" t="s">
        <v>292</v>
      </c>
      <c r="D62" s="193">
        <v>3581619.94</v>
      </c>
      <c r="E62" s="193">
        <v>3581619.94</v>
      </c>
      <c r="F62" s="193">
        <v>3581619.94</v>
      </c>
      <c r="G62" s="193">
        <v>3581619.94</v>
      </c>
      <c r="H62" s="193">
        <v>3581619.94</v>
      </c>
      <c r="I62" s="193">
        <v>3581619.94</v>
      </c>
      <c r="J62" s="193">
        <v>3581619.94</v>
      </c>
      <c r="K62" s="193">
        <v>3581619.94</v>
      </c>
      <c r="L62" s="193">
        <v>3581619.94</v>
      </c>
      <c r="M62" s="193">
        <v>3581619.94</v>
      </c>
      <c r="N62" s="193">
        <v>3581619.94</v>
      </c>
      <c r="O62" s="193">
        <v>3581619.94</v>
      </c>
      <c r="P62" s="193">
        <v>3581619.94</v>
      </c>
      <c r="Q62" s="193">
        <f t="shared" ref="Q62:Q65" si="8">SUM(D62:P62)/13</f>
        <v>3581619.94</v>
      </c>
      <c r="S62" s="194">
        <v>1</v>
      </c>
      <c r="T62" s="195"/>
      <c r="U62" s="193">
        <f>ROUND(Q62*S62,2)</f>
        <v>3581619.94</v>
      </c>
    </row>
    <row r="63" spans="1:23" s="93" customFormat="1" ht="18.75" customHeight="1" x14ac:dyDescent="0.3">
      <c r="A63" s="191">
        <v>6</v>
      </c>
      <c r="B63" s="191">
        <v>183</v>
      </c>
      <c r="C63" s="192" t="s">
        <v>293</v>
      </c>
      <c r="D63" s="193">
        <v>1075156.6900000016</v>
      </c>
      <c r="E63" s="193">
        <v>1075156.6900000016</v>
      </c>
      <c r="F63" s="193">
        <v>1075156.6900000016</v>
      </c>
      <c r="G63" s="193">
        <v>1075156.6900000016</v>
      </c>
      <c r="H63" s="193">
        <v>1075156.6900000016</v>
      </c>
      <c r="I63" s="193">
        <v>1075156.6900000016</v>
      </c>
      <c r="J63" s="193">
        <v>1075156.6900000016</v>
      </c>
      <c r="K63" s="193">
        <v>1075156.6900000016</v>
      </c>
      <c r="L63" s="193">
        <v>1075156.6900000016</v>
      </c>
      <c r="M63" s="193">
        <v>1075156.6900000016</v>
      </c>
      <c r="N63" s="193">
        <v>1075156.6900000016</v>
      </c>
      <c r="O63" s="193">
        <v>1075156.6900000016</v>
      </c>
      <c r="P63" s="193">
        <v>1075156.6900000016</v>
      </c>
      <c r="Q63" s="193">
        <f t="shared" si="8"/>
        <v>1075156.6900000016</v>
      </c>
      <c r="S63" s="194">
        <v>1</v>
      </c>
      <c r="T63" s="195"/>
      <c r="U63" s="193">
        <f>ROUND(Q63*S63,2)</f>
        <v>1075156.69</v>
      </c>
    </row>
    <row r="64" spans="1:23" s="93" customFormat="1" x14ac:dyDescent="0.3">
      <c r="A64" s="191"/>
      <c r="C64" s="192" t="s">
        <v>246</v>
      </c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S64" s="194"/>
      <c r="T64" s="195"/>
    </row>
    <row r="65" spans="1:21" s="93" customFormat="1" x14ac:dyDescent="0.3">
      <c r="A65" s="191">
        <v>7</v>
      </c>
      <c r="B65" s="191" t="s">
        <v>158</v>
      </c>
      <c r="C65" s="192" t="s">
        <v>294</v>
      </c>
      <c r="D65" s="193">
        <v>-26249747.840000004</v>
      </c>
      <c r="E65" s="193">
        <v>-34799424.844999999</v>
      </c>
      <c r="F65" s="193">
        <v>-19956796.814999998</v>
      </c>
      <c r="G65" s="193">
        <v>-16015648.34</v>
      </c>
      <c r="H65" s="193">
        <v>-18761743.770000003</v>
      </c>
      <c r="I65" s="193">
        <v>-17294447.039999999</v>
      </c>
      <c r="J65" s="193">
        <v>-19288342.265000001</v>
      </c>
      <c r="K65" s="193">
        <v>-14783919.24</v>
      </c>
      <c r="L65" s="193">
        <v>-14501870.800000001</v>
      </c>
      <c r="M65" s="193">
        <v>-16045377.314999999</v>
      </c>
      <c r="N65" s="193">
        <v>-13006561.285</v>
      </c>
      <c r="O65" s="193">
        <v>-11453559.560000001</v>
      </c>
      <c r="P65" s="193">
        <v>-16780037.494999997</v>
      </c>
      <c r="Q65" s="193">
        <f t="shared" si="8"/>
        <v>-18379805.893076926</v>
      </c>
      <c r="S65" s="194">
        <v>1</v>
      </c>
      <c r="T65" s="195"/>
      <c r="U65" s="193">
        <f>ROUND(Q65*S65,2)</f>
        <v>-18379805.890000001</v>
      </c>
    </row>
    <row r="66" spans="1:21" x14ac:dyDescent="0.3"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S66" s="109"/>
      <c r="U66" s="94"/>
    </row>
    <row r="67" spans="1:21" x14ac:dyDescent="0.3"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S67" s="109"/>
      <c r="U67" s="94"/>
    </row>
    <row r="68" spans="1:21" x14ac:dyDescent="0.3"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S68" s="109"/>
      <c r="U68" s="94"/>
    </row>
    <row r="69" spans="1:21" x14ac:dyDescent="0.3">
      <c r="A69" s="196"/>
      <c r="B69" s="197"/>
      <c r="C69" s="198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7"/>
      <c r="S69" s="200"/>
      <c r="T69" s="201"/>
      <c r="U69" s="199"/>
    </row>
    <row r="70" spans="1:21" x14ac:dyDescent="0.3"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S70" s="109"/>
    </row>
    <row r="71" spans="1:21" x14ac:dyDescent="0.3"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S71" s="109"/>
    </row>
    <row r="72" spans="1:21" x14ac:dyDescent="0.3"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S72" s="109"/>
    </row>
    <row r="75" spans="1:21" x14ac:dyDescent="0.3"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</row>
  </sheetData>
  <mergeCells count="8">
    <mergeCell ref="A44:U44"/>
    <mergeCell ref="A45:U45"/>
    <mergeCell ref="A1:U1"/>
    <mergeCell ref="A2:U2"/>
    <mergeCell ref="A3:U3"/>
    <mergeCell ref="A4:U4"/>
    <mergeCell ref="A42:U42"/>
    <mergeCell ref="A43:U43"/>
  </mergeCells>
  <conditionalFormatting sqref="W59">
    <cfRule type="cellIs" dxfId="3" priority="1" operator="notEqual">
      <formula>0</formula>
    </cfRule>
    <cfRule type="cellIs" dxfId="2" priority="2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fitToHeight="0" orientation="landscape" errors="blank" r:id="rId1"/>
  <headerFooter alignWithMargins="0">
    <oddFooter>&amp;L_x000D_&amp;1#&amp;"Calibri"&amp;14&amp;K000000 Business Use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8A0FC-640B-4ED4-9317-B59B76308D8A}">
  <sheetPr>
    <pageSetUpPr fitToPage="1"/>
  </sheetPr>
  <dimension ref="A1:L219"/>
  <sheetViews>
    <sheetView zoomScale="85" zoomScaleNormal="85" workbookViewId="0">
      <selection activeCell="N32" sqref="N32"/>
    </sheetView>
  </sheetViews>
  <sheetFormatPr defaultColWidth="9.109375" defaultRowHeight="13.2" x14ac:dyDescent="0.3"/>
  <cols>
    <col min="1" max="1" width="6.88671875" style="60" customWidth="1"/>
    <col min="2" max="2" width="26.6640625" style="60" customWidth="1"/>
    <col min="3" max="3" width="16" style="60" customWidth="1"/>
    <col min="4" max="4" width="19" style="60" customWidth="1"/>
    <col min="5" max="5" width="18.6640625" style="60" customWidth="1"/>
    <col min="6" max="8" width="19" style="60" customWidth="1"/>
    <col min="9" max="9" width="11.5546875" style="60" customWidth="1"/>
    <col min="10" max="10" width="10.88671875" style="60" customWidth="1"/>
    <col min="11" max="11" width="12.88671875" style="60" customWidth="1"/>
    <col min="12" max="12" width="14" style="60" customWidth="1"/>
    <col min="13" max="13" width="1.88671875" style="60" customWidth="1"/>
    <col min="14" max="16384" width="9.109375" style="60"/>
  </cols>
  <sheetData>
    <row r="1" spans="1:12" s="55" customFormat="1" ht="20.100000000000001" customHeight="1" x14ac:dyDescent="0.25">
      <c r="A1" s="273" t="s">
        <v>232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s="55" customFormat="1" ht="20.100000000000001" customHeight="1" x14ac:dyDescent="0.25">
      <c r="A2" s="273" t="s">
        <v>308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</row>
    <row r="3" spans="1:12" s="55" customFormat="1" ht="20.100000000000001" customHeight="1" x14ac:dyDescent="0.25">
      <c r="A3" s="274" t="s">
        <v>63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</row>
    <row r="4" spans="1:12" s="55" customFormat="1" ht="20.100000000000001" customHeight="1" x14ac:dyDescent="0.25">
      <c r="A4" s="273" t="s">
        <v>64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</row>
    <row r="5" spans="1:12" s="55" customFormat="1" ht="20.100000000000001" customHeight="1" x14ac:dyDescent="0.25">
      <c r="A5" s="273" t="s">
        <v>221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1:12" s="55" customFormat="1" ht="20.100000000000001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s="55" customFormat="1" ht="20.100000000000001" customHeight="1" x14ac:dyDescent="0.25">
      <c r="A7" s="55" t="s">
        <v>58</v>
      </c>
      <c r="L7" s="57"/>
    </row>
    <row r="8" spans="1:12" s="55" customFormat="1" ht="20.100000000000001" customHeight="1" x14ac:dyDescent="0.25">
      <c r="A8" s="55" t="s">
        <v>234</v>
      </c>
      <c r="K8" s="147" t="s">
        <v>66</v>
      </c>
    </row>
    <row r="9" spans="1:12" s="55" customFormat="1" ht="20.100000000000001" customHeight="1" x14ac:dyDescent="0.25">
      <c r="A9" s="55" t="s">
        <v>220</v>
      </c>
      <c r="K9" s="57" t="s">
        <v>235</v>
      </c>
    </row>
    <row r="10" spans="1:12" s="55" customFormat="1" ht="20.100000000000001" customHeight="1" x14ac:dyDescent="0.25">
      <c r="A10" s="55" t="s">
        <v>68</v>
      </c>
      <c r="K10" s="57" t="s">
        <v>236</v>
      </c>
    </row>
    <row r="11" spans="1:12" s="55" customFormat="1" ht="20.100000000000001" customHeight="1" x14ac:dyDescent="0.25"/>
    <row r="12" spans="1:12" ht="66" customHeight="1" x14ac:dyDescent="0.25">
      <c r="A12" s="58" t="s">
        <v>41</v>
      </c>
      <c r="B12" s="58" t="s">
        <v>69</v>
      </c>
      <c r="C12" s="58" t="s">
        <v>70</v>
      </c>
      <c r="D12" s="58" t="s">
        <v>71</v>
      </c>
      <c r="E12" s="58" t="s">
        <v>74</v>
      </c>
      <c r="F12" s="58" t="s">
        <v>75</v>
      </c>
      <c r="G12" s="58" t="s">
        <v>72</v>
      </c>
      <c r="H12" s="58" t="s">
        <v>77</v>
      </c>
      <c r="I12" s="58" t="s">
        <v>78</v>
      </c>
      <c r="J12" s="58" t="s">
        <v>79</v>
      </c>
      <c r="K12" s="58" t="s">
        <v>80</v>
      </c>
    </row>
    <row r="13" spans="1:12" ht="18.899999999999999" customHeight="1" x14ac:dyDescent="0.25">
      <c r="A13" s="59"/>
      <c r="B13" s="61" t="s">
        <v>81</v>
      </c>
      <c r="C13" s="61" t="s">
        <v>82</v>
      </c>
      <c r="D13" s="61" t="s">
        <v>83</v>
      </c>
      <c r="E13" s="61" t="s">
        <v>84</v>
      </c>
      <c r="F13" s="61" t="s">
        <v>237</v>
      </c>
      <c r="G13" s="61" t="s">
        <v>86</v>
      </c>
      <c r="H13" s="61" t="s">
        <v>238</v>
      </c>
      <c r="I13" s="61" t="s">
        <v>88</v>
      </c>
      <c r="J13" s="61" t="s">
        <v>112</v>
      </c>
      <c r="K13" s="61" t="s">
        <v>239</v>
      </c>
    </row>
    <row r="14" spans="1:12" ht="18.899999999999999" customHeight="1" x14ac:dyDescent="0.25">
      <c r="A14" s="59"/>
      <c r="B14" s="62"/>
      <c r="C14" s="62"/>
      <c r="D14" s="63" t="s">
        <v>51</v>
      </c>
      <c r="E14" s="63" t="s">
        <v>93</v>
      </c>
      <c r="F14" s="63" t="s">
        <v>51</v>
      </c>
      <c r="G14" s="63" t="s">
        <v>51</v>
      </c>
      <c r="H14" s="63" t="s">
        <v>51</v>
      </c>
      <c r="I14" s="63"/>
      <c r="J14" s="63" t="s">
        <v>93</v>
      </c>
      <c r="K14" s="63" t="s">
        <v>93</v>
      </c>
    </row>
    <row r="15" spans="1:12" ht="18.899999999999999" customHeight="1" x14ac:dyDescent="0.25">
      <c r="A15" s="64"/>
      <c r="B15" s="65" t="s">
        <v>240</v>
      </c>
      <c r="C15" s="59"/>
      <c r="D15" s="66"/>
      <c r="E15" s="66"/>
      <c r="F15" s="66"/>
      <c r="G15" s="66"/>
      <c r="H15" s="66"/>
      <c r="I15" s="66"/>
      <c r="J15" s="66"/>
      <c r="K15" s="66"/>
    </row>
    <row r="16" spans="1:12" ht="18.899999999999999" customHeight="1" x14ac:dyDescent="0.25">
      <c r="A16" s="64">
        <v>1</v>
      </c>
      <c r="B16" s="65" t="s">
        <v>94</v>
      </c>
      <c r="C16" s="59" t="s">
        <v>95</v>
      </c>
      <c r="D16" s="66">
        <v>85050622.996770963</v>
      </c>
      <c r="E16" s="2">
        <v>0.7651</v>
      </c>
      <c r="F16" s="66">
        <v>65072231.654829465</v>
      </c>
      <c r="G16" s="66">
        <v>-15690023.977957597</v>
      </c>
      <c r="H16" s="66">
        <v>49382207.676871866</v>
      </c>
      <c r="I16" s="2">
        <v>1.320754033860082E-2</v>
      </c>
      <c r="J16" s="2">
        <v>4.4645425972429327E-2</v>
      </c>
      <c r="K16" s="2">
        <v>5.8965626446487701E-4</v>
      </c>
    </row>
    <row r="17" spans="1:12" ht="18.899999999999999" customHeight="1" x14ac:dyDescent="0.25">
      <c r="A17" s="64"/>
      <c r="B17" s="65"/>
      <c r="C17" s="59"/>
      <c r="D17" s="66"/>
      <c r="E17" s="2"/>
      <c r="F17" s="66"/>
      <c r="G17" s="66"/>
      <c r="H17" s="66"/>
      <c r="I17" s="2"/>
      <c r="J17" s="2"/>
      <c r="K17" s="2"/>
    </row>
    <row r="18" spans="1:12" ht="18.899999999999999" customHeight="1" x14ac:dyDescent="0.25">
      <c r="A18" s="64">
        <v>2</v>
      </c>
      <c r="B18" s="65" t="s">
        <v>96</v>
      </c>
      <c r="C18" s="59" t="s">
        <v>97</v>
      </c>
      <c r="D18" s="66">
        <v>2941658774.4014602</v>
      </c>
      <c r="E18" s="3">
        <v>0.7651</v>
      </c>
      <c r="F18" s="66">
        <v>2250663128.2945571</v>
      </c>
      <c r="G18" s="66">
        <v>-542673234.82251954</v>
      </c>
      <c r="H18" s="66">
        <v>1707989893.4720376</v>
      </c>
      <c r="I18" s="3">
        <v>0.45681119733574899</v>
      </c>
      <c r="J18" s="3">
        <v>4.9511443475700967E-2</v>
      </c>
      <c r="K18" s="2">
        <v>2.2617381775956215E-2</v>
      </c>
    </row>
    <row r="19" spans="1:12" ht="18.899999999999999" customHeight="1" x14ac:dyDescent="0.25">
      <c r="A19" s="64"/>
      <c r="B19" s="65"/>
      <c r="C19" s="59"/>
      <c r="D19" s="68"/>
      <c r="E19" s="4"/>
      <c r="F19" s="68"/>
      <c r="G19" s="68"/>
      <c r="H19" s="68"/>
      <c r="I19" s="4"/>
      <c r="J19" s="4"/>
      <c r="K19" s="4"/>
    </row>
    <row r="20" spans="1:12" ht="18.899999999999999" customHeight="1" x14ac:dyDescent="0.25">
      <c r="A20" s="64">
        <v>3</v>
      </c>
      <c r="B20" s="65" t="s">
        <v>98</v>
      </c>
      <c r="C20" s="59"/>
      <c r="D20" s="70">
        <v>3412841103.023035</v>
      </c>
      <c r="E20" s="3">
        <v>0.7651</v>
      </c>
      <c r="F20" s="70">
        <v>2611164727.922924</v>
      </c>
      <c r="G20" s="70">
        <v>-629596313.967314</v>
      </c>
      <c r="H20" s="70">
        <v>1981568413.95561</v>
      </c>
      <c r="I20" s="71">
        <v>0.52998126232565024</v>
      </c>
      <c r="J20" s="2">
        <v>0.1095</v>
      </c>
      <c r="K20" s="71">
        <v>5.8032948224658702E-2</v>
      </c>
    </row>
    <row r="21" spans="1:12" ht="18.899999999999999" customHeight="1" x14ac:dyDescent="0.25">
      <c r="A21" s="64"/>
      <c r="B21" s="65"/>
      <c r="C21" s="59"/>
      <c r="D21" s="66"/>
      <c r="E21" s="2"/>
      <c r="F21" s="66"/>
      <c r="G21" s="66"/>
      <c r="H21" s="66"/>
      <c r="I21" s="2"/>
      <c r="J21" s="2"/>
      <c r="K21" s="2"/>
    </row>
    <row r="22" spans="1:12" ht="18.899999999999999" customHeight="1" thickBot="1" x14ac:dyDescent="0.3">
      <c r="A22" s="64">
        <v>4</v>
      </c>
      <c r="B22" s="65" t="s">
        <v>99</v>
      </c>
      <c r="C22" s="59"/>
      <c r="D22" s="72">
        <v>6439550500.4212666</v>
      </c>
      <c r="E22" s="2"/>
      <c r="F22" s="72">
        <v>4926900087.8723106</v>
      </c>
      <c r="G22" s="72">
        <v>-1187959572.7677913</v>
      </c>
      <c r="H22" s="72">
        <v>3738940515.1045194</v>
      </c>
      <c r="I22" s="73">
        <v>1</v>
      </c>
      <c r="J22" s="2"/>
      <c r="K22" s="73">
        <v>8.1239986265079792E-2</v>
      </c>
    </row>
    <row r="23" spans="1:12" ht="18.899999999999999" customHeight="1" thickTop="1" x14ac:dyDescent="0.25">
      <c r="A23" s="64"/>
      <c r="B23" s="65"/>
      <c r="C23" s="59"/>
      <c r="D23" s="66"/>
      <c r="E23" s="66"/>
      <c r="F23" s="66"/>
      <c r="G23" s="66"/>
      <c r="H23" s="66"/>
      <c r="I23" s="66"/>
      <c r="J23" s="66"/>
      <c r="K23" s="66"/>
      <c r="L23" s="66"/>
    </row>
    <row r="24" spans="1:12" s="55" customFormat="1" ht="20.100000000000001" customHeight="1" x14ac:dyDescent="0.25">
      <c r="A24" s="274" t="s">
        <v>232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54"/>
    </row>
    <row r="25" spans="1:12" s="55" customFormat="1" ht="20.100000000000001" customHeight="1" x14ac:dyDescent="0.25">
      <c r="A25" s="273" t="s">
        <v>308</v>
      </c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54"/>
    </row>
    <row r="26" spans="1:12" s="55" customFormat="1" ht="20.100000000000001" customHeight="1" x14ac:dyDescent="0.25">
      <c r="A26" s="274" t="s">
        <v>63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54"/>
    </row>
    <row r="27" spans="1:12" s="55" customFormat="1" ht="20.100000000000001" customHeight="1" x14ac:dyDescent="0.25">
      <c r="A27" s="273" t="s">
        <v>217</v>
      </c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54"/>
    </row>
    <row r="28" spans="1:12" s="55" customFormat="1" ht="20.100000000000001" customHeight="1" x14ac:dyDescent="0.2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s="55" customFormat="1" ht="20.100000000000001" customHeight="1" x14ac:dyDescent="0.25">
      <c r="A29" s="55" t="s">
        <v>36</v>
      </c>
      <c r="K29" s="57"/>
    </row>
    <row r="30" spans="1:12" s="55" customFormat="1" ht="20.100000000000001" customHeight="1" x14ac:dyDescent="0.25">
      <c r="A30" s="55" t="s">
        <v>241</v>
      </c>
      <c r="K30" s="147" t="s">
        <v>242</v>
      </c>
    </row>
    <row r="31" spans="1:12" s="55" customFormat="1" ht="20.100000000000001" customHeight="1" x14ac:dyDescent="0.25">
      <c r="A31" s="55" t="str">
        <f>A9</f>
        <v>TYPE OF FILING: _____ ORIGINAL  _____ UPDATED  __X__ REVISED</v>
      </c>
      <c r="K31" s="57" t="s">
        <v>38</v>
      </c>
    </row>
    <row r="32" spans="1:12" s="55" customFormat="1" ht="20.100000000000001" customHeight="1" x14ac:dyDescent="0.25">
      <c r="A32" s="55" t="s">
        <v>68</v>
      </c>
      <c r="K32" s="57" t="str">
        <f>$K$10</f>
        <v>WITNESS:   A. FACKLER/J. BURGOS</v>
      </c>
    </row>
    <row r="33" spans="1:12" s="55" customFormat="1" ht="20.100000000000001" customHeight="1" x14ac:dyDescent="0.25"/>
    <row r="34" spans="1:12" ht="66" customHeight="1" x14ac:dyDescent="0.25">
      <c r="A34" s="58" t="s">
        <v>41</v>
      </c>
      <c r="B34" s="58" t="s">
        <v>69</v>
      </c>
      <c r="C34" s="58" t="s">
        <v>70</v>
      </c>
      <c r="D34" s="58" t="s">
        <v>243</v>
      </c>
      <c r="E34" s="58" t="s">
        <v>74</v>
      </c>
      <c r="F34" s="58" t="s">
        <v>75</v>
      </c>
      <c r="G34" s="58" t="s">
        <v>72</v>
      </c>
      <c r="H34" s="58" t="s">
        <v>77</v>
      </c>
      <c r="I34" s="58" t="s">
        <v>78</v>
      </c>
      <c r="J34" s="58" t="s">
        <v>79</v>
      </c>
      <c r="K34" s="58" t="s">
        <v>244</v>
      </c>
      <c r="L34" s="59"/>
    </row>
    <row r="35" spans="1:12" ht="18.899999999999999" customHeight="1" x14ac:dyDescent="0.25">
      <c r="A35" s="59"/>
      <c r="B35" s="61" t="s">
        <v>81</v>
      </c>
      <c r="C35" s="61" t="s">
        <v>82</v>
      </c>
      <c r="D35" s="61" t="s">
        <v>83</v>
      </c>
      <c r="E35" s="61" t="s">
        <v>84</v>
      </c>
      <c r="F35" s="61" t="s">
        <v>237</v>
      </c>
      <c r="G35" s="61" t="s">
        <v>86</v>
      </c>
      <c r="H35" s="61" t="s">
        <v>238</v>
      </c>
      <c r="I35" s="61" t="s">
        <v>88</v>
      </c>
      <c r="J35" s="61" t="s">
        <v>112</v>
      </c>
      <c r="K35" s="61" t="s">
        <v>239</v>
      </c>
      <c r="L35" s="61"/>
    </row>
    <row r="36" spans="1:12" ht="18.899999999999999" customHeight="1" x14ac:dyDescent="0.25">
      <c r="A36" s="59"/>
      <c r="B36" s="62"/>
      <c r="C36" s="62"/>
      <c r="D36" s="63" t="s">
        <v>51</v>
      </c>
      <c r="E36" s="63" t="s">
        <v>93</v>
      </c>
      <c r="F36" s="63" t="s">
        <v>51</v>
      </c>
      <c r="G36" s="63" t="s">
        <v>51</v>
      </c>
      <c r="H36" s="63" t="s">
        <v>51</v>
      </c>
      <c r="I36" s="63"/>
      <c r="J36" s="63" t="s">
        <v>93</v>
      </c>
      <c r="K36" s="63" t="s">
        <v>93</v>
      </c>
      <c r="L36" s="63"/>
    </row>
    <row r="37" spans="1:12" ht="18.899999999999999" customHeight="1" x14ac:dyDescent="0.25">
      <c r="A37" s="64"/>
      <c r="B37" s="65" t="s">
        <v>240</v>
      </c>
      <c r="C37" s="59"/>
      <c r="D37" s="66"/>
      <c r="E37" s="66"/>
      <c r="F37" s="66"/>
      <c r="G37" s="66"/>
      <c r="H37" s="66"/>
      <c r="I37" s="66"/>
      <c r="J37" s="66"/>
      <c r="K37" s="66"/>
      <c r="L37" s="66"/>
    </row>
    <row r="38" spans="1:12" ht="18.899999999999999" customHeight="1" x14ac:dyDescent="0.25">
      <c r="A38" s="64">
        <v>1</v>
      </c>
      <c r="B38" s="65" t="s">
        <v>94</v>
      </c>
      <c r="C38" s="59" t="s">
        <v>95</v>
      </c>
      <c r="D38" s="66">
        <v>0</v>
      </c>
      <c r="E38" s="2">
        <v>0.75460000000000005</v>
      </c>
      <c r="F38" s="66">
        <v>0</v>
      </c>
      <c r="G38" s="66">
        <v>0</v>
      </c>
      <c r="H38" s="66">
        <v>0</v>
      </c>
      <c r="I38" s="2">
        <v>0</v>
      </c>
      <c r="J38" s="2">
        <v>4.6082100000000001E-2</v>
      </c>
      <c r="K38" s="2">
        <v>0</v>
      </c>
      <c r="L38" s="66"/>
    </row>
    <row r="39" spans="1:12" ht="18.899999999999999" customHeight="1" x14ac:dyDescent="0.25">
      <c r="A39" s="64"/>
      <c r="B39" s="65"/>
      <c r="C39" s="59"/>
      <c r="D39" s="66"/>
      <c r="E39" s="2"/>
      <c r="F39" s="66"/>
      <c r="G39" s="66"/>
      <c r="H39" s="66"/>
      <c r="I39" s="2"/>
      <c r="J39" s="2"/>
      <c r="K39" s="2"/>
      <c r="L39" s="66"/>
    </row>
    <row r="40" spans="1:12" ht="18.899999999999999" customHeight="1" x14ac:dyDescent="0.25">
      <c r="A40" s="64">
        <v>2</v>
      </c>
      <c r="B40" s="65" t="s">
        <v>96</v>
      </c>
      <c r="C40" s="59" t="s">
        <v>97</v>
      </c>
      <c r="D40" s="66">
        <v>3254735411.5114183</v>
      </c>
      <c r="E40" s="3">
        <v>0.75460000000000005</v>
      </c>
      <c r="F40" s="66">
        <v>2456023341.5265164</v>
      </c>
      <c r="G40" s="66">
        <v>-486256548.74525398</v>
      </c>
      <c r="H40" s="66">
        <v>1969766792.7812624</v>
      </c>
      <c r="I40" s="2">
        <v>0.51384259895098949</v>
      </c>
      <c r="J40" s="3">
        <v>4.8232031123095057E-2</v>
      </c>
      <c r="K40" s="2">
        <v>2.4783672224976176E-2</v>
      </c>
    </row>
    <row r="41" spans="1:12" ht="18.899999999999999" customHeight="1" x14ac:dyDescent="0.25">
      <c r="A41" s="64"/>
      <c r="B41" s="65"/>
      <c r="C41" s="59"/>
      <c r="D41" s="68"/>
      <c r="E41" s="4"/>
      <c r="F41" s="68"/>
      <c r="G41" s="68"/>
      <c r="H41" s="68"/>
      <c r="I41" s="2"/>
      <c r="J41" s="4"/>
      <c r="K41" s="4"/>
      <c r="L41" s="68"/>
    </row>
    <row r="42" spans="1:12" ht="18.899999999999999" customHeight="1" x14ac:dyDescent="0.25">
      <c r="A42" s="64">
        <v>3</v>
      </c>
      <c r="B42" s="65" t="s">
        <v>98</v>
      </c>
      <c r="C42" s="59"/>
      <c r="D42" s="70">
        <v>3079374329.7906199</v>
      </c>
      <c r="E42" s="3">
        <v>0.75460000000000005</v>
      </c>
      <c r="F42" s="70">
        <v>2323695869.2600017</v>
      </c>
      <c r="G42" s="70">
        <v>-460057652.79807407</v>
      </c>
      <c r="H42" s="70">
        <v>1863638216.4619277</v>
      </c>
      <c r="I42" s="71">
        <v>0.48615740104901062</v>
      </c>
      <c r="J42" s="2">
        <v>0.1095</v>
      </c>
      <c r="K42" s="71">
        <v>5.323423541486666E-2</v>
      </c>
      <c r="L42" s="66"/>
    </row>
    <row r="43" spans="1:12" ht="18.899999999999999" customHeight="1" x14ac:dyDescent="0.25">
      <c r="A43" s="64"/>
      <c r="B43" s="65"/>
      <c r="C43" s="59"/>
      <c r="D43" s="66"/>
      <c r="E43" s="2"/>
      <c r="F43" s="66"/>
      <c r="G43" s="66"/>
      <c r="H43" s="66"/>
      <c r="I43" s="2"/>
      <c r="J43" s="2"/>
      <c r="K43" s="2"/>
      <c r="L43" s="66"/>
    </row>
    <row r="44" spans="1:12" ht="18.899999999999999" customHeight="1" thickBot="1" x14ac:dyDescent="0.3">
      <c r="A44" s="64">
        <v>4</v>
      </c>
      <c r="B44" s="65" t="s">
        <v>99</v>
      </c>
      <c r="C44" s="59"/>
      <c r="D44" s="72">
        <v>6334109741.3020382</v>
      </c>
      <c r="E44" s="2"/>
      <c r="F44" s="72">
        <v>4779719210.7865181</v>
      </c>
      <c r="G44" s="72">
        <v>-946314201.54332805</v>
      </c>
      <c r="H44" s="72">
        <v>3833405009.2431898</v>
      </c>
      <c r="I44" s="73">
        <v>1</v>
      </c>
      <c r="J44" s="2"/>
      <c r="K44" s="73">
        <v>7.8017907639842843E-2</v>
      </c>
      <c r="L44" s="66"/>
    </row>
    <row r="45" spans="1:12" ht="18.899999999999999" customHeight="1" thickTop="1" x14ac:dyDescent="0.25">
      <c r="A45" s="64"/>
      <c r="B45" s="65"/>
      <c r="C45" s="59"/>
      <c r="D45" s="74"/>
      <c r="E45" s="74"/>
      <c r="F45" s="74"/>
      <c r="G45" s="74"/>
      <c r="H45" s="74"/>
      <c r="I45" s="74"/>
      <c r="J45" s="74"/>
      <c r="K45" s="74"/>
      <c r="L45" s="74"/>
    </row>
    <row r="46" spans="1:12" ht="18.899999999999999" customHeight="1" x14ac:dyDescent="0.25">
      <c r="A46" s="64"/>
      <c r="B46" s="65"/>
      <c r="C46" s="59"/>
    </row>
    <row r="47" spans="1:12" ht="18.899999999999999" customHeight="1" x14ac:dyDescent="0.25">
      <c r="A47" s="64"/>
      <c r="B47" s="65"/>
      <c r="C47" s="59"/>
      <c r="D47" s="66"/>
      <c r="E47" s="66"/>
      <c r="F47" s="66"/>
      <c r="G47" s="66"/>
      <c r="H47" s="66"/>
      <c r="I47" s="66"/>
      <c r="J47" s="66"/>
      <c r="K47" s="66"/>
      <c r="L47" s="66"/>
    </row>
    <row r="48" spans="1:12" ht="18.899999999999999" customHeight="1" x14ac:dyDescent="0.25">
      <c r="A48" s="64"/>
      <c r="B48" s="65"/>
      <c r="C48" s="59"/>
    </row>
    <row r="49" spans="1:12" ht="18.899999999999999" customHeight="1" x14ac:dyDescent="0.25">
      <c r="A49" s="64"/>
      <c r="B49" s="148"/>
      <c r="C49" s="59"/>
      <c r="D49" s="66"/>
      <c r="E49" s="66"/>
      <c r="F49" s="66"/>
      <c r="G49" s="66"/>
      <c r="H49" s="66"/>
      <c r="I49" s="66"/>
      <c r="J49" s="66"/>
      <c r="K49" s="66"/>
      <c r="L49" s="66"/>
    </row>
    <row r="50" spans="1:12" ht="18.899999999999999" customHeight="1" x14ac:dyDescent="0.25">
      <c r="B50" s="148"/>
      <c r="C50" s="59"/>
    </row>
    <row r="51" spans="1:12" ht="18.899999999999999" customHeight="1" x14ac:dyDescent="0.25">
      <c r="A51" s="64"/>
      <c r="B51" s="148"/>
      <c r="C51" s="59"/>
      <c r="D51" s="66"/>
      <c r="E51" s="66"/>
      <c r="F51" s="66"/>
      <c r="G51" s="66"/>
      <c r="H51" s="66"/>
      <c r="I51" s="66"/>
      <c r="J51" s="66"/>
      <c r="K51" s="66"/>
      <c r="L51" s="66"/>
    </row>
    <row r="52" spans="1:12" ht="18.899999999999999" customHeight="1" x14ac:dyDescent="0.25">
      <c r="B52" s="148"/>
      <c r="C52" s="59"/>
    </row>
    <row r="53" spans="1:12" ht="18.899999999999999" customHeight="1" x14ac:dyDescent="0.25">
      <c r="A53" s="64"/>
      <c r="B53" s="148"/>
      <c r="C53" s="59"/>
      <c r="D53" s="149"/>
      <c r="E53" s="149"/>
      <c r="F53" s="149"/>
      <c r="G53" s="149"/>
      <c r="H53" s="149"/>
      <c r="I53" s="149"/>
      <c r="J53" s="149"/>
      <c r="K53" s="149"/>
      <c r="L53" s="150"/>
    </row>
    <row r="54" spans="1:12" ht="18.899999999999999" customHeight="1" x14ac:dyDescent="0.25">
      <c r="C54" s="59"/>
    </row>
    <row r="55" spans="1:12" ht="18.899999999999999" customHeight="1" x14ac:dyDescent="0.25">
      <c r="C55" s="59"/>
    </row>
    <row r="56" spans="1:12" ht="18.899999999999999" customHeight="1" x14ac:dyDescent="0.25">
      <c r="C56" s="59"/>
    </row>
    <row r="57" spans="1:12" ht="18.899999999999999" customHeight="1" x14ac:dyDescent="0.3"/>
    <row r="58" spans="1:12" ht="18.899999999999999" customHeight="1" x14ac:dyDescent="0.3"/>
    <row r="59" spans="1:12" ht="18.899999999999999" customHeight="1" x14ac:dyDescent="0.3"/>
    <row r="60" spans="1:12" ht="18.899999999999999" customHeight="1" x14ac:dyDescent="0.3"/>
    <row r="61" spans="1:12" ht="18.899999999999999" customHeight="1" x14ac:dyDescent="0.3"/>
    <row r="62" spans="1:12" ht="18.899999999999999" customHeight="1" x14ac:dyDescent="0.3"/>
    <row r="63" spans="1:12" ht="18.899999999999999" customHeight="1" x14ac:dyDescent="0.3"/>
    <row r="64" spans="1:12" ht="18.899999999999999" customHeight="1" x14ac:dyDescent="0.3"/>
    <row r="65" ht="18.899999999999999" customHeight="1" x14ac:dyDescent="0.3"/>
    <row r="66" ht="18.899999999999999" customHeight="1" x14ac:dyDescent="0.3"/>
    <row r="67" ht="18.899999999999999" customHeight="1" x14ac:dyDescent="0.3"/>
    <row r="68" ht="18.899999999999999" customHeight="1" x14ac:dyDescent="0.3"/>
    <row r="69" ht="18.899999999999999" customHeight="1" x14ac:dyDescent="0.3"/>
    <row r="70" ht="18.899999999999999" customHeight="1" x14ac:dyDescent="0.3"/>
    <row r="71" ht="18.899999999999999" customHeight="1" x14ac:dyDescent="0.3"/>
    <row r="72" ht="18.899999999999999" customHeight="1" x14ac:dyDescent="0.3"/>
    <row r="73" ht="18.899999999999999" customHeight="1" x14ac:dyDescent="0.3"/>
    <row r="74" ht="18.899999999999999" customHeight="1" x14ac:dyDescent="0.3"/>
    <row r="75" ht="18.899999999999999" customHeight="1" x14ac:dyDescent="0.3"/>
    <row r="76" ht="18.899999999999999" customHeight="1" x14ac:dyDescent="0.3"/>
    <row r="77" ht="18.899999999999999" customHeight="1" x14ac:dyDescent="0.3"/>
    <row r="78" ht="18.899999999999999" customHeight="1" x14ac:dyDescent="0.3"/>
    <row r="79" ht="18.899999999999999" customHeight="1" x14ac:dyDescent="0.3"/>
    <row r="80" ht="18.899999999999999" customHeight="1" x14ac:dyDescent="0.3"/>
    <row r="81" ht="18.899999999999999" customHeight="1" x14ac:dyDescent="0.3"/>
    <row r="82" ht="18.899999999999999" customHeight="1" x14ac:dyDescent="0.3"/>
    <row r="83" ht="18.899999999999999" customHeight="1" x14ac:dyDescent="0.3"/>
    <row r="84" ht="18.899999999999999" customHeight="1" x14ac:dyDescent="0.3"/>
    <row r="85" ht="18.899999999999999" customHeight="1" x14ac:dyDescent="0.3"/>
    <row r="86" ht="18.899999999999999" customHeight="1" x14ac:dyDescent="0.3"/>
    <row r="87" ht="18.899999999999999" customHeight="1" x14ac:dyDescent="0.3"/>
    <row r="88" ht="18.899999999999999" customHeight="1" x14ac:dyDescent="0.3"/>
    <row r="89" ht="18.899999999999999" customHeight="1" x14ac:dyDescent="0.3"/>
    <row r="90" ht="18.899999999999999" customHeight="1" x14ac:dyDescent="0.3"/>
    <row r="91" ht="18.899999999999999" customHeight="1" x14ac:dyDescent="0.3"/>
    <row r="92" ht="18.899999999999999" customHeight="1" x14ac:dyDescent="0.3"/>
    <row r="93" ht="18.899999999999999" customHeight="1" x14ac:dyDescent="0.3"/>
    <row r="94" ht="18.899999999999999" customHeight="1" x14ac:dyDescent="0.3"/>
    <row r="95" ht="18.899999999999999" customHeight="1" x14ac:dyDescent="0.3"/>
    <row r="96" ht="18.899999999999999" customHeight="1" x14ac:dyDescent="0.3"/>
    <row r="97" ht="18.899999999999999" customHeight="1" x14ac:dyDescent="0.3"/>
    <row r="98" ht="18.899999999999999" customHeight="1" x14ac:dyDescent="0.3"/>
    <row r="99" ht="18.899999999999999" customHeight="1" x14ac:dyDescent="0.3"/>
    <row r="100" ht="18.899999999999999" customHeight="1" x14ac:dyDescent="0.3"/>
    <row r="101" ht="18.899999999999999" customHeight="1" x14ac:dyDescent="0.3"/>
    <row r="102" ht="18.899999999999999" customHeight="1" x14ac:dyDescent="0.3"/>
    <row r="103" ht="18.899999999999999" customHeight="1" x14ac:dyDescent="0.3"/>
    <row r="104" ht="18.899999999999999" customHeight="1" x14ac:dyDescent="0.3"/>
    <row r="105" ht="18.899999999999999" customHeight="1" x14ac:dyDescent="0.3"/>
    <row r="106" ht="18.899999999999999" customHeight="1" x14ac:dyDescent="0.3"/>
    <row r="107" ht="18.899999999999999" customHeight="1" x14ac:dyDescent="0.3"/>
    <row r="108" ht="18.899999999999999" customHeight="1" x14ac:dyDescent="0.3"/>
    <row r="109" ht="18.899999999999999" customHeight="1" x14ac:dyDescent="0.3"/>
    <row r="110" ht="18.899999999999999" customHeight="1" x14ac:dyDescent="0.3"/>
    <row r="111" ht="18.899999999999999" customHeight="1" x14ac:dyDescent="0.3"/>
    <row r="112" ht="18.899999999999999" customHeight="1" x14ac:dyDescent="0.3"/>
    <row r="113" ht="18.899999999999999" customHeight="1" x14ac:dyDescent="0.3"/>
    <row r="114" ht="18.899999999999999" customHeight="1" x14ac:dyDescent="0.3"/>
    <row r="115" ht="18.899999999999999" customHeight="1" x14ac:dyDescent="0.3"/>
    <row r="116" ht="18.899999999999999" customHeight="1" x14ac:dyDescent="0.3"/>
    <row r="117" ht="18.899999999999999" customHeight="1" x14ac:dyDescent="0.3"/>
    <row r="118" ht="18.899999999999999" customHeight="1" x14ac:dyDescent="0.3"/>
    <row r="119" ht="18.899999999999999" customHeight="1" x14ac:dyDescent="0.3"/>
    <row r="120" ht="18.899999999999999" customHeight="1" x14ac:dyDescent="0.3"/>
    <row r="121" ht="18.899999999999999" customHeight="1" x14ac:dyDescent="0.3"/>
    <row r="122" ht="18.899999999999999" customHeight="1" x14ac:dyDescent="0.3"/>
    <row r="123" ht="18.899999999999999" customHeight="1" x14ac:dyDescent="0.3"/>
    <row r="124" ht="18.899999999999999" customHeight="1" x14ac:dyDescent="0.3"/>
    <row r="125" ht="18.899999999999999" customHeight="1" x14ac:dyDescent="0.3"/>
    <row r="126" ht="18.899999999999999" customHeight="1" x14ac:dyDescent="0.3"/>
    <row r="127" ht="18.899999999999999" customHeight="1" x14ac:dyDescent="0.3"/>
    <row r="128" ht="18.899999999999999" customHeight="1" x14ac:dyDescent="0.3"/>
    <row r="129" ht="18.899999999999999" customHeight="1" x14ac:dyDescent="0.3"/>
    <row r="130" ht="18.899999999999999" customHeight="1" x14ac:dyDescent="0.3"/>
    <row r="131" ht="18.899999999999999" customHeight="1" x14ac:dyDescent="0.3"/>
    <row r="132" ht="18.899999999999999" customHeight="1" x14ac:dyDescent="0.3"/>
    <row r="133" ht="18.899999999999999" customHeight="1" x14ac:dyDescent="0.3"/>
    <row r="134" ht="18.899999999999999" customHeight="1" x14ac:dyDescent="0.3"/>
    <row r="135" ht="18.899999999999999" customHeight="1" x14ac:dyDescent="0.3"/>
    <row r="136" ht="18.899999999999999" customHeight="1" x14ac:dyDescent="0.3"/>
    <row r="137" ht="18.899999999999999" customHeight="1" x14ac:dyDescent="0.3"/>
    <row r="138" ht="18.899999999999999" customHeight="1" x14ac:dyDescent="0.3"/>
    <row r="139" ht="18.899999999999999" customHeight="1" x14ac:dyDescent="0.3"/>
    <row r="140" ht="18.899999999999999" customHeight="1" x14ac:dyDescent="0.3"/>
    <row r="141" ht="18.899999999999999" customHeight="1" x14ac:dyDescent="0.3"/>
    <row r="142" ht="18.899999999999999" customHeight="1" x14ac:dyDescent="0.3"/>
    <row r="143" ht="18.899999999999999" customHeight="1" x14ac:dyDescent="0.3"/>
    <row r="144" ht="18.899999999999999" customHeight="1" x14ac:dyDescent="0.3"/>
    <row r="145" ht="18.899999999999999" customHeight="1" x14ac:dyDescent="0.3"/>
    <row r="146" ht="18.899999999999999" customHeight="1" x14ac:dyDescent="0.3"/>
    <row r="147" ht="18.899999999999999" customHeight="1" x14ac:dyDescent="0.3"/>
    <row r="148" ht="18.899999999999999" customHeight="1" x14ac:dyDescent="0.3"/>
    <row r="149" ht="18.899999999999999" customHeight="1" x14ac:dyDescent="0.3"/>
    <row r="150" ht="18.899999999999999" customHeight="1" x14ac:dyDescent="0.3"/>
    <row r="151" ht="18.899999999999999" customHeight="1" x14ac:dyDescent="0.3"/>
    <row r="152" ht="18.899999999999999" customHeight="1" x14ac:dyDescent="0.3"/>
    <row r="153" ht="18.899999999999999" customHeight="1" x14ac:dyDescent="0.3"/>
    <row r="154" ht="18.899999999999999" customHeight="1" x14ac:dyDescent="0.3"/>
    <row r="155" ht="18.899999999999999" customHeight="1" x14ac:dyDescent="0.3"/>
    <row r="156" ht="18.899999999999999" customHeight="1" x14ac:dyDescent="0.3"/>
    <row r="157" ht="18.899999999999999" customHeight="1" x14ac:dyDescent="0.3"/>
    <row r="158" ht="18.899999999999999" customHeight="1" x14ac:dyDescent="0.3"/>
    <row r="159" ht="18.899999999999999" customHeight="1" x14ac:dyDescent="0.3"/>
    <row r="160" ht="18.899999999999999" customHeight="1" x14ac:dyDescent="0.3"/>
    <row r="161" ht="18.899999999999999" customHeight="1" x14ac:dyDescent="0.3"/>
    <row r="162" ht="18.899999999999999" customHeight="1" x14ac:dyDescent="0.3"/>
    <row r="163" ht="18.899999999999999" customHeight="1" x14ac:dyDescent="0.3"/>
    <row r="164" ht="18.899999999999999" customHeight="1" x14ac:dyDescent="0.3"/>
    <row r="165" ht="18.899999999999999" customHeight="1" x14ac:dyDescent="0.3"/>
    <row r="166" ht="18.899999999999999" customHeight="1" x14ac:dyDescent="0.3"/>
    <row r="167" ht="18.899999999999999" customHeight="1" x14ac:dyDescent="0.3"/>
    <row r="168" ht="18.899999999999999" customHeight="1" x14ac:dyDescent="0.3"/>
    <row r="169" ht="18.899999999999999" customHeight="1" x14ac:dyDescent="0.3"/>
    <row r="170" ht="18.899999999999999" customHeight="1" x14ac:dyDescent="0.3"/>
    <row r="171" ht="18.899999999999999" customHeight="1" x14ac:dyDescent="0.3"/>
    <row r="172" ht="18.899999999999999" customHeight="1" x14ac:dyDescent="0.3"/>
    <row r="173" ht="18.899999999999999" customHeight="1" x14ac:dyDescent="0.3"/>
    <row r="174" ht="18.899999999999999" customHeight="1" x14ac:dyDescent="0.3"/>
    <row r="175" ht="18.899999999999999" customHeight="1" x14ac:dyDescent="0.3"/>
    <row r="176" ht="18.899999999999999" customHeight="1" x14ac:dyDescent="0.3"/>
    <row r="177" ht="18.899999999999999" customHeight="1" x14ac:dyDescent="0.3"/>
    <row r="178" ht="18.899999999999999" customHeight="1" x14ac:dyDescent="0.3"/>
    <row r="179" ht="18.899999999999999" customHeight="1" x14ac:dyDescent="0.3"/>
    <row r="180" ht="18.899999999999999" customHeight="1" x14ac:dyDescent="0.3"/>
    <row r="181" ht="18.899999999999999" customHeight="1" x14ac:dyDescent="0.3"/>
    <row r="182" ht="18.899999999999999" customHeight="1" x14ac:dyDescent="0.3"/>
    <row r="183" ht="18.899999999999999" customHeight="1" x14ac:dyDescent="0.3"/>
    <row r="184" ht="18.899999999999999" customHeight="1" x14ac:dyDescent="0.3"/>
    <row r="185" ht="18.899999999999999" customHeight="1" x14ac:dyDescent="0.3"/>
    <row r="186" ht="18.899999999999999" customHeight="1" x14ac:dyDescent="0.3"/>
    <row r="187" ht="18.899999999999999" customHeight="1" x14ac:dyDescent="0.3"/>
    <row r="188" ht="18.899999999999999" customHeight="1" x14ac:dyDescent="0.3"/>
    <row r="189" ht="18.899999999999999" customHeight="1" x14ac:dyDescent="0.3"/>
    <row r="190" ht="18.899999999999999" customHeight="1" x14ac:dyDescent="0.3"/>
    <row r="191" ht="18.899999999999999" customHeight="1" x14ac:dyDescent="0.3"/>
    <row r="192" ht="18.899999999999999" customHeight="1" x14ac:dyDescent="0.3"/>
    <row r="193" ht="18.899999999999999" customHeight="1" x14ac:dyDescent="0.3"/>
    <row r="194" ht="18.899999999999999" customHeight="1" x14ac:dyDescent="0.3"/>
    <row r="195" ht="18.899999999999999" customHeight="1" x14ac:dyDescent="0.3"/>
    <row r="196" ht="18.899999999999999" customHeight="1" x14ac:dyDescent="0.3"/>
    <row r="197" ht="18.899999999999999" customHeight="1" x14ac:dyDescent="0.3"/>
    <row r="198" ht="18.899999999999999" customHeight="1" x14ac:dyDescent="0.3"/>
    <row r="199" ht="18.899999999999999" customHeight="1" x14ac:dyDescent="0.3"/>
    <row r="200" ht="18.899999999999999" customHeight="1" x14ac:dyDescent="0.3"/>
    <row r="201" ht="18.899999999999999" customHeight="1" x14ac:dyDescent="0.3"/>
    <row r="202" ht="18.899999999999999" customHeight="1" x14ac:dyDescent="0.3"/>
    <row r="203" ht="18.899999999999999" customHeight="1" x14ac:dyDescent="0.3"/>
    <row r="204" ht="18.899999999999999" customHeight="1" x14ac:dyDescent="0.3"/>
    <row r="205" ht="18.899999999999999" customHeight="1" x14ac:dyDescent="0.3"/>
    <row r="206" ht="18.899999999999999" customHeight="1" x14ac:dyDescent="0.3"/>
    <row r="207" ht="18.899999999999999" customHeight="1" x14ac:dyDescent="0.3"/>
    <row r="208" ht="18.899999999999999" customHeight="1" x14ac:dyDescent="0.3"/>
    <row r="209" ht="18.899999999999999" customHeight="1" x14ac:dyDescent="0.3"/>
    <row r="210" ht="18.899999999999999" customHeight="1" x14ac:dyDescent="0.3"/>
    <row r="211" ht="18.899999999999999" customHeight="1" x14ac:dyDescent="0.3"/>
    <row r="212" ht="18.899999999999999" customHeight="1" x14ac:dyDescent="0.3"/>
    <row r="213" ht="18.899999999999999" customHeight="1" x14ac:dyDescent="0.3"/>
    <row r="214" ht="18.899999999999999" customHeight="1" x14ac:dyDescent="0.3"/>
    <row r="215" ht="18.899999999999999" customHeight="1" x14ac:dyDescent="0.3"/>
    <row r="216" ht="18.899999999999999" customHeight="1" x14ac:dyDescent="0.3"/>
    <row r="217" ht="18.899999999999999" customHeight="1" x14ac:dyDescent="0.3"/>
    <row r="218" ht="18.899999999999999" customHeight="1" x14ac:dyDescent="0.3"/>
    <row r="219" ht="18.899999999999999" customHeight="1" x14ac:dyDescent="0.3"/>
  </sheetData>
  <mergeCells count="9">
    <mergeCell ref="A25:K25"/>
    <mergeCell ref="A26:K26"/>
    <mergeCell ref="A27:K27"/>
    <mergeCell ref="A1:L1"/>
    <mergeCell ref="A2:L2"/>
    <mergeCell ref="A3:L3"/>
    <mergeCell ref="A4:L4"/>
    <mergeCell ref="A5:L5"/>
    <mergeCell ref="A24:K24"/>
  </mergeCells>
  <pageMargins left="0.95" right="0.5" top="0.75" bottom="0.75" header="0.3" footer="0.3"/>
  <pageSetup scale="58" fitToHeight="0" orientation="portrait" r:id="rId1"/>
  <headerFooter>
    <oddFooter>&amp;L_x000D_&amp;1#&amp;"Calibri"&amp;14&amp;K000000 Business Use</oddFooter>
  </headerFooter>
  <rowBreaks count="1" manualBreakCount="1">
    <brk id="2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8A83-5335-4E70-947D-36BF9A20EA83}">
  <sheetPr>
    <pageSetUpPr fitToPage="1"/>
  </sheetPr>
  <dimension ref="A1:P57"/>
  <sheetViews>
    <sheetView zoomScaleNormal="100" zoomScaleSheetLayoutView="85" workbookViewId="0">
      <selection sqref="A1:J1"/>
    </sheetView>
  </sheetViews>
  <sheetFormatPr defaultColWidth="9.88671875" defaultRowHeight="13.8" x14ac:dyDescent="0.3"/>
  <cols>
    <col min="1" max="1" width="9.44140625" style="179" customWidth="1"/>
    <col min="2" max="2" width="26.109375" style="160" customWidth="1"/>
    <col min="3" max="3" width="17.44140625" style="160" customWidth="1"/>
    <col min="4" max="4" width="14.88671875" style="160" customWidth="1"/>
    <col min="5" max="5" width="10.44140625" style="160" customWidth="1"/>
    <col min="6" max="6" width="13.88671875" style="160" customWidth="1"/>
    <col min="7" max="7" width="12.5546875" style="160" customWidth="1"/>
    <col min="8" max="8" width="17.33203125" style="160" customWidth="1"/>
    <col min="9" max="9" width="14.6640625" style="160" customWidth="1"/>
    <col min="10" max="10" width="15.33203125" style="179" customWidth="1"/>
    <col min="11" max="11" width="11.5546875" style="160" customWidth="1"/>
    <col min="12" max="13" width="11.109375" style="160" bestFit="1" customWidth="1"/>
    <col min="14" max="15" width="10.44140625" style="160" customWidth="1"/>
    <col min="16" max="16384" width="9.88671875" style="160"/>
  </cols>
  <sheetData>
    <row r="1" spans="1:16" s="151" customFormat="1" x14ac:dyDescent="0.3">
      <c r="A1" s="276" t="s">
        <v>232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16" s="151" customFormat="1" x14ac:dyDescent="0.3">
      <c r="A2" s="276" t="s">
        <v>312</v>
      </c>
      <c r="B2" s="276"/>
      <c r="C2" s="276"/>
      <c r="D2" s="276"/>
      <c r="E2" s="276"/>
      <c r="F2" s="276"/>
      <c r="G2" s="276"/>
      <c r="H2" s="276"/>
      <c r="I2" s="276"/>
      <c r="J2" s="276"/>
    </row>
    <row r="3" spans="1:16" s="151" customFormat="1" x14ac:dyDescent="0.3">
      <c r="A3" s="276" t="s">
        <v>35</v>
      </c>
      <c r="B3" s="276"/>
      <c r="C3" s="276"/>
      <c r="D3" s="276"/>
      <c r="E3" s="276"/>
      <c r="F3" s="276"/>
      <c r="G3" s="276"/>
      <c r="H3" s="276"/>
      <c r="I3" s="276"/>
      <c r="J3" s="276"/>
    </row>
    <row r="4" spans="1:16" s="151" customFormat="1" x14ac:dyDescent="0.3">
      <c r="A4" s="276" t="s">
        <v>217</v>
      </c>
      <c r="B4" s="276"/>
      <c r="C4" s="276"/>
      <c r="D4" s="276"/>
      <c r="E4" s="276"/>
      <c r="F4" s="276"/>
      <c r="G4" s="276"/>
      <c r="H4" s="276"/>
      <c r="I4" s="276"/>
      <c r="J4" s="276"/>
    </row>
    <row r="5" spans="1:16" s="151" customFormat="1" x14ac:dyDescent="0.3">
      <c r="A5" s="153"/>
      <c r="B5" s="153"/>
      <c r="C5" s="153"/>
      <c r="D5" s="153"/>
      <c r="E5" s="153"/>
      <c r="F5" s="153"/>
      <c r="G5" s="153"/>
      <c r="H5" s="153"/>
      <c r="I5" s="153"/>
      <c r="J5" s="153"/>
    </row>
    <row r="6" spans="1:16" s="151" customFormat="1" x14ac:dyDescent="0.3">
      <c r="A6" s="84" t="s">
        <v>36</v>
      </c>
      <c r="D6" s="32"/>
      <c r="E6" s="32"/>
      <c r="F6" s="32"/>
      <c r="I6" s="32"/>
      <c r="J6" s="85" t="s">
        <v>37</v>
      </c>
    </row>
    <row r="7" spans="1:16" s="151" customFormat="1" x14ac:dyDescent="0.3">
      <c r="A7" s="84" t="s">
        <v>220</v>
      </c>
      <c r="D7" s="32"/>
      <c r="E7" s="32"/>
      <c r="F7" s="32"/>
      <c r="I7" s="32"/>
      <c r="J7" s="85" t="s">
        <v>38</v>
      </c>
    </row>
    <row r="8" spans="1:16" s="151" customFormat="1" x14ac:dyDescent="0.3">
      <c r="A8" s="84" t="s">
        <v>39</v>
      </c>
      <c r="D8" s="85"/>
      <c r="E8" s="85"/>
      <c r="F8" s="85"/>
      <c r="I8" s="85"/>
      <c r="J8" s="85" t="s">
        <v>216</v>
      </c>
    </row>
    <row r="9" spans="1:16" s="151" customFormat="1" x14ac:dyDescent="0.3">
      <c r="A9" s="84"/>
      <c r="J9" s="84"/>
    </row>
    <row r="10" spans="1:16" s="151" customFormat="1" ht="19.95" customHeight="1" x14ac:dyDescent="0.3">
      <c r="A10" s="155"/>
      <c r="B10" s="156"/>
      <c r="C10" s="156"/>
      <c r="D10" s="278" t="s">
        <v>40</v>
      </c>
      <c r="E10" s="278"/>
      <c r="F10" s="156"/>
      <c r="G10" s="156"/>
      <c r="H10" s="156"/>
      <c r="I10" s="156"/>
      <c r="J10" s="155"/>
      <c r="N10" s="154"/>
    </row>
    <row r="11" spans="1:16" ht="41.4" customHeight="1" x14ac:dyDescent="0.3">
      <c r="A11" s="158" t="s">
        <v>41</v>
      </c>
      <c r="B11" s="106" t="s">
        <v>42</v>
      </c>
      <c r="C11" s="158" t="s">
        <v>43</v>
      </c>
      <c r="D11" s="158" t="s">
        <v>44</v>
      </c>
      <c r="E11" s="158" t="s">
        <v>45</v>
      </c>
      <c r="F11" s="158" t="s">
        <v>46</v>
      </c>
      <c r="G11" s="158" t="s">
        <v>47</v>
      </c>
      <c r="H11" s="158" t="s">
        <v>48</v>
      </c>
      <c r="I11" s="158" t="s">
        <v>49</v>
      </c>
      <c r="J11" s="158" t="s">
        <v>50</v>
      </c>
      <c r="M11" s="204"/>
      <c r="N11" s="204"/>
      <c r="O11" s="204"/>
    </row>
    <row r="12" spans="1:16" x14ac:dyDescent="0.3">
      <c r="A12" s="162"/>
      <c r="B12" s="163"/>
      <c r="C12" s="164" t="s">
        <v>51</v>
      </c>
      <c r="D12" s="164" t="s">
        <v>51</v>
      </c>
      <c r="E12" s="164" t="s">
        <v>51</v>
      </c>
      <c r="F12" s="164" t="s">
        <v>51</v>
      </c>
      <c r="G12" s="164"/>
      <c r="H12" s="164" t="s">
        <v>51</v>
      </c>
      <c r="I12" s="164" t="s">
        <v>51</v>
      </c>
      <c r="J12" s="205" t="s">
        <v>51</v>
      </c>
    </row>
    <row r="13" spans="1:16" x14ac:dyDescent="0.3">
      <c r="A13" s="158"/>
      <c r="B13" s="106" t="s">
        <v>298</v>
      </c>
      <c r="C13" s="166"/>
      <c r="D13" s="166"/>
      <c r="E13" s="166"/>
      <c r="F13" s="166"/>
      <c r="G13" s="166"/>
      <c r="H13" s="166"/>
      <c r="I13" s="166"/>
      <c r="J13" s="206"/>
    </row>
    <row r="14" spans="1:16" x14ac:dyDescent="0.3">
      <c r="A14" s="105">
        <v>1</v>
      </c>
      <c r="B14" s="106" t="s">
        <v>53</v>
      </c>
      <c r="C14" s="94">
        <v>0</v>
      </c>
      <c r="D14" s="94">
        <v>0</v>
      </c>
      <c r="E14" s="94">
        <v>0</v>
      </c>
      <c r="F14" s="94">
        <f>SUM(C14:E14)</f>
        <v>0</v>
      </c>
      <c r="G14" s="207">
        <v>1</v>
      </c>
      <c r="H14" s="94">
        <f>F14*G14</f>
        <v>0</v>
      </c>
      <c r="I14" s="94">
        <v>0</v>
      </c>
      <c r="J14" s="94">
        <f>SUM(H14:I14)</f>
        <v>0</v>
      </c>
      <c r="L14" s="94"/>
      <c r="M14" s="208"/>
      <c r="N14" s="167"/>
      <c r="O14" s="167"/>
      <c r="P14" s="167"/>
    </row>
    <row r="15" spans="1:16" x14ac:dyDescent="0.3">
      <c r="A15" s="105"/>
      <c r="B15" s="106"/>
      <c r="C15" s="94"/>
      <c r="D15" s="94"/>
      <c r="E15" s="94"/>
      <c r="F15" s="94"/>
      <c r="G15" s="207"/>
      <c r="H15" s="94"/>
      <c r="I15" s="94"/>
      <c r="J15" s="94"/>
      <c r="M15" s="208"/>
      <c r="N15" s="167"/>
      <c r="O15" s="167"/>
      <c r="P15" s="167"/>
    </row>
    <row r="16" spans="1:16" x14ac:dyDescent="0.3">
      <c r="A16" s="105">
        <f>A14+1</f>
        <v>2</v>
      </c>
      <c r="B16" s="151" t="s">
        <v>299</v>
      </c>
      <c r="C16" s="94">
        <v>11309304.199999997</v>
      </c>
      <c r="D16" s="94">
        <v>0</v>
      </c>
      <c r="E16" s="94">
        <v>0</v>
      </c>
      <c r="F16" s="94">
        <f>SUM(C16:E16)</f>
        <v>11309304.199999997</v>
      </c>
      <c r="G16" s="207">
        <v>1</v>
      </c>
      <c r="H16" s="94">
        <f>F16*G16</f>
        <v>11309304.199999997</v>
      </c>
      <c r="I16" s="94">
        <v>0</v>
      </c>
      <c r="J16" s="94">
        <f>SUM(H16:I16)</f>
        <v>11309304.199999997</v>
      </c>
      <c r="M16" s="208"/>
      <c r="N16" s="167"/>
      <c r="O16" s="167"/>
      <c r="P16" s="167"/>
    </row>
    <row r="17" spans="1:16" x14ac:dyDescent="0.3">
      <c r="A17" s="105"/>
      <c r="B17" s="106"/>
      <c r="C17" s="94"/>
      <c r="D17" s="94"/>
      <c r="E17" s="94"/>
      <c r="F17" s="94"/>
      <c r="G17" s="209"/>
      <c r="H17" s="94"/>
      <c r="I17" s="94"/>
      <c r="J17" s="94"/>
      <c r="M17" s="208"/>
      <c r="N17" s="167"/>
      <c r="O17" s="167"/>
      <c r="P17" s="167"/>
    </row>
    <row r="18" spans="1:16" x14ac:dyDescent="0.3">
      <c r="A18" s="105">
        <f>A16+1</f>
        <v>3</v>
      </c>
      <c r="B18" s="106" t="s">
        <v>54</v>
      </c>
      <c r="C18" s="94">
        <v>110264234.72000003</v>
      </c>
      <c r="D18" s="94">
        <v>0</v>
      </c>
      <c r="E18" s="94">
        <v>0</v>
      </c>
      <c r="F18" s="94">
        <f>SUM(C18:E18)</f>
        <v>110264234.72000003</v>
      </c>
      <c r="G18" s="207">
        <v>1</v>
      </c>
      <c r="H18" s="94">
        <f>F18*G18</f>
        <v>110264234.72000003</v>
      </c>
      <c r="I18" s="94">
        <v>-89568075.980000019</v>
      </c>
      <c r="J18" s="94">
        <f>SUM(H18:I18)</f>
        <v>20696158.74000001</v>
      </c>
      <c r="L18" s="94"/>
      <c r="M18" s="208"/>
      <c r="N18" s="167"/>
      <c r="O18" s="167"/>
      <c r="P18" s="167"/>
    </row>
    <row r="19" spans="1:16" x14ac:dyDescent="0.3">
      <c r="A19" s="105"/>
      <c r="B19" s="106"/>
      <c r="C19" s="94"/>
      <c r="D19" s="94"/>
      <c r="E19" s="94"/>
      <c r="F19" s="94"/>
      <c r="G19" s="209"/>
      <c r="H19" s="94"/>
      <c r="I19" s="94"/>
      <c r="J19" s="94"/>
      <c r="M19" s="210"/>
      <c r="N19" s="167"/>
      <c r="O19" s="167"/>
      <c r="P19" s="167"/>
    </row>
    <row r="20" spans="1:16" x14ac:dyDescent="0.3">
      <c r="A20" s="105">
        <f>A18+1</f>
        <v>4</v>
      </c>
      <c r="B20" s="106" t="s">
        <v>55</v>
      </c>
      <c r="C20" s="94">
        <v>79023687.699999988</v>
      </c>
      <c r="D20" s="94">
        <v>5058767.5199999996</v>
      </c>
      <c r="E20" s="94">
        <v>0</v>
      </c>
      <c r="F20" s="94">
        <f>SUM(C20:E20)</f>
        <v>84082455.219999984</v>
      </c>
      <c r="G20" s="207">
        <v>1</v>
      </c>
      <c r="H20" s="94">
        <f>F20*G20</f>
        <v>84082455.219999984</v>
      </c>
      <c r="I20" s="94">
        <v>42817363.460000031</v>
      </c>
      <c r="J20" s="94">
        <f>SUM(H20:I20)</f>
        <v>126899818.68000001</v>
      </c>
      <c r="L20" s="94"/>
      <c r="M20" s="211"/>
      <c r="N20" s="167"/>
      <c r="O20" s="167"/>
      <c r="P20" s="167"/>
    </row>
    <row r="21" spans="1:16" x14ac:dyDescent="0.3">
      <c r="A21" s="105"/>
      <c r="B21" s="106"/>
      <c r="C21" s="94"/>
      <c r="D21" s="94"/>
      <c r="E21" s="94"/>
      <c r="F21" s="94"/>
      <c r="G21" s="209"/>
      <c r="H21" s="94"/>
      <c r="I21" s="94"/>
      <c r="J21" s="94"/>
      <c r="L21" s="94"/>
      <c r="N21" s="167"/>
      <c r="O21" s="167"/>
      <c r="P21" s="167"/>
    </row>
    <row r="22" spans="1:16" x14ac:dyDescent="0.3">
      <c r="A22" s="105">
        <f>A20+1</f>
        <v>5</v>
      </c>
      <c r="B22" s="106" t="s">
        <v>56</v>
      </c>
      <c r="C22" s="94">
        <v>2781281.98</v>
      </c>
      <c r="D22" s="94">
        <v>0</v>
      </c>
      <c r="E22" s="94">
        <v>0</v>
      </c>
      <c r="F22" s="94">
        <f>SUM(C22:E22)</f>
        <v>2781281.98</v>
      </c>
      <c r="G22" s="207">
        <v>1</v>
      </c>
      <c r="H22" s="94">
        <f>F22*G22</f>
        <v>2781281.98</v>
      </c>
      <c r="I22" s="94">
        <v>-106666.68000000001</v>
      </c>
      <c r="J22" s="94">
        <f>SUM(H22:I22)</f>
        <v>2674615.2999999998</v>
      </c>
      <c r="L22" s="94"/>
      <c r="M22" s="208"/>
      <c r="N22" s="167"/>
      <c r="O22" s="167"/>
      <c r="P22" s="167"/>
    </row>
    <row r="23" spans="1:16" x14ac:dyDescent="0.3">
      <c r="A23" s="105"/>
      <c r="B23" s="106"/>
      <c r="C23" s="94"/>
      <c r="D23" s="94"/>
      <c r="E23" s="94"/>
      <c r="F23" s="94"/>
      <c r="G23" s="209"/>
      <c r="H23" s="94"/>
      <c r="I23" s="94"/>
      <c r="J23" s="94"/>
      <c r="L23" s="94"/>
      <c r="M23" s="208"/>
      <c r="N23" s="167"/>
      <c r="O23" s="167"/>
      <c r="P23" s="167"/>
    </row>
    <row r="24" spans="1:16" x14ac:dyDescent="0.3">
      <c r="A24" s="105">
        <f>A22+1</f>
        <v>6</v>
      </c>
      <c r="B24" s="106" t="s">
        <v>248</v>
      </c>
      <c r="C24" s="98">
        <v>41088392.531199999</v>
      </c>
      <c r="D24" s="98">
        <v>2125351.5968000004</v>
      </c>
      <c r="E24" s="98">
        <v>0</v>
      </c>
      <c r="F24" s="98">
        <f>SUM(C24:E24)</f>
        <v>43213744.127999999</v>
      </c>
      <c r="G24" s="207">
        <v>1</v>
      </c>
      <c r="H24" s="98">
        <f>F24*G24</f>
        <v>43213744.127999999</v>
      </c>
      <c r="I24" s="98">
        <v>-16595270.038400002</v>
      </c>
      <c r="J24" s="98">
        <f>SUM(H24:I24)</f>
        <v>26618474.089599997</v>
      </c>
      <c r="L24" s="94"/>
      <c r="M24" s="208"/>
      <c r="N24" s="167"/>
      <c r="O24" s="167"/>
      <c r="P24" s="167"/>
    </row>
    <row r="25" spans="1:16" x14ac:dyDescent="0.3">
      <c r="A25" s="105"/>
      <c r="B25" s="106"/>
      <c r="C25" s="167"/>
      <c r="D25" s="167"/>
      <c r="E25" s="167"/>
      <c r="F25" s="167"/>
      <c r="G25" s="167"/>
      <c r="H25" s="167"/>
      <c r="I25" s="167"/>
      <c r="J25" s="94"/>
      <c r="L25" s="94"/>
      <c r="M25" s="208"/>
      <c r="N25" s="167"/>
      <c r="O25" s="167"/>
      <c r="P25" s="167"/>
    </row>
    <row r="26" spans="1:16" ht="14.4" thickBot="1" x14ac:dyDescent="0.35">
      <c r="A26" s="105">
        <f>A24+1</f>
        <v>7</v>
      </c>
      <c r="B26" s="106" t="s">
        <v>300</v>
      </c>
      <c r="C26" s="173">
        <f>SUM(C14:C24)</f>
        <v>244466901.13119999</v>
      </c>
      <c r="D26" s="173">
        <f>SUM(D14:D24)</f>
        <v>7184119.1168</v>
      </c>
      <c r="E26" s="173">
        <f>SUM(E14:E24)</f>
        <v>0</v>
      </c>
      <c r="F26" s="173">
        <f>SUM(F14:F24)</f>
        <v>251651020.248</v>
      </c>
      <c r="G26" s="167"/>
      <c r="H26" s="173">
        <f>SUM(H14:H24)</f>
        <v>251651020.248</v>
      </c>
      <c r="I26" s="173">
        <f>SUM(I14:I24)</f>
        <v>-63452649.23839999</v>
      </c>
      <c r="J26" s="99">
        <f>SUM(J14:J24)</f>
        <v>188198371.00960001</v>
      </c>
      <c r="L26" s="94"/>
      <c r="M26" s="208"/>
      <c r="N26" s="167"/>
      <c r="O26" s="167"/>
      <c r="P26" s="167"/>
    </row>
    <row r="27" spans="1:16" ht="14.4" thickTop="1" x14ac:dyDescent="0.3">
      <c r="A27" s="105"/>
      <c r="B27" s="106"/>
      <c r="C27" s="167"/>
      <c r="D27" s="167"/>
      <c r="E27" s="167"/>
      <c r="F27" s="167"/>
      <c r="G27" s="167"/>
      <c r="H27" s="167"/>
      <c r="I27" s="167"/>
      <c r="J27" s="94"/>
      <c r="L27" s="94"/>
      <c r="M27" s="208"/>
      <c r="N27" s="167"/>
      <c r="O27" s="167"/>
      <c r="P27" s="167"/>
    </row>
    <row r="28" spans="1:16" x14ac:dyDescent="0.3">
      <c r="A28" s="105"/>
      <c r="B28" s="212"/>
      <c r="C28" s="167"/>
      <c r="D28" s="167"/>
      <c r="E28" s="167"/>
      <c r="F28" s="167"/>
      <c r="G28" s="167"/>
      <c r="H28" s="167"/>
      <c r="I28" s="167"/>
      <c r="J28" s="94"/>
      <c r="L28" s="213" t="s">
        <v>249</v>
      </c>
    </row>
    <row r="29" spans="1:16" s="151" customFormat="1" x14ac:dyDescent="0.3">
      <c r="A29" s="276" t="str">
        <f>$A$1</f>
        <v>LOUISVILLE GAS AND ELECTRIC COMPANY</v>
      </c>
      <c r="B29" s="276"/>
      <c r="C29" s="276"/>
      <c r="D29" s="276"/>
      <c r="E29" s="276"/>
      <c r="F29" s="276"/>
      <c r="G29" s="276"/>
      <c r="H29" s="276"/>
      <c r="I29" s="276"/>
      <c r="J29" s="276"/>
      <c r="K29" s="214"/>
      <c r="L29" s="215" t="s">
        <v>250</v>
      </c>
    </row>
    <row r="30" spans="1:16" s="151" customFormat="1" x14ac:dyDescent="0.3">
      <c r="A30" s="276" t="str">
        <f>$A$2</f>
        <v>CASE NO. 2025-00114 - GAS</v>
      </c>
      <c r="B30" s="276"/>
      <c r="C30" s="276"/>
      <c r="D30" s="276"/>
      <c r="E30" s="276"/>
      <c r="F30" s="276"/>
      <c r="G30" s="276"/>
      <c r="H30" s="276"/>
      <c r="I30" s="276"/>
      <c r="J30" s="276"/>
      <c r="L30" s="215" t="s">
        <v>252</v>
      </c>
    </row>
    <row r="31" spans="1:16" s="151" customFormat="1" x14ac:dyDescent="0.3">
      <c r="A31" s="276" t="str">
        <f>$A$3</f>
        <v>CONSTRUCTION WORK IN PROGRESS</v>
      </c>
      <c r="B31" s="276"/>
      <c r="C31" s="276"/>
      <c r="D31" s="276"/>
      <c r="E31" s="276"/>
      <c r="F31" s="276"/>
      <c r="G31" s="276"/>
      <c r="H31" s="276"/>
      <c r="I31" s="276"/>
      <c r="J31" s="276"/>
    </row>
    <row r="32" spans="1:16" s="151" customFormat="1" x14ac:dyDescent="0.3">
      <c r="A32" s="277" t="s">
        <v>218</v>
      </c>
      <c r="B32" s="277"/>
      <c r="C32" s="277"/>
      <c r="D32" s="277"/>
      <c r="E32" s="277"/>
      <c r="F32" s="277"/>
      <c r="G32" s="277"/>
      <c r="H32" s="277"/>
      <c r="I32" s="277"/>
      <c r="J32" s="277"/>
    </row>
    <row r="33" spans="1:15" s="151" customFormat="1" x14ac:dyDescent="0.3">
      <c r="A33" s="153"/>
      <c r="B33" s="153"/>
      <c r="C33" s="153"/>
      <c r="D33" s="153"/>
      <c r="E33" s="153"/>
      <c r="F33" s="153"/>
      <c r="G33" s="153"/>
      <c r="H33" s="153"/>
      <c r="I33" s="153"/>
      <c r="J33" s="153"/>
    </row>
    <row r="34" spans="1:15" s="151" customFormat="1" x14ac:dyDescent="0.3">
      <c r="A34" s="84" t="s">
        <v>58</v>
      </c>
      <c r="D34" s="32"/>
      <c r="E34" s="32"/>
      <c r="F34" s="32"/>
      <c r="I34" s="32"/>
      <c r="J34" s="85" t="s">
        <v>37</v>
      </c>
    </row>
    <row r="35" spans="1:15" s="151" customFormat="1" x14ac:dyDescent="0.3">
      <c r="A35" s="84" t="str">
        <f>$A$7</f>
        <v>TYPE OF FILING: _____ ORIGINAL  _____ UPDATED  __X__ REVISED</v>
      </c>
      <c r="D35" s="32"/>
      <c r="E35" s="32"/>
      <c r="F35" s="32"/>
      <c r="I35" s="32"/>
      <c r="J35" s="85" t="s">
        <v>59</v>
      </c>
    </row>
    <row r="36" spans="1:15" s="151" customFormat="1" x14ac:dyDescent="0.3">
      <c r="A36" s="84" t="str">
        <f>$A$8</f>
        <v>WORKPAPER REFERENCE NO(S).:</v>
      </c>
      <c r="D36" s="85"/>
      <c r="E36" s="85"/>
      <c r="F36" s="85"/>
      <c r="I36" s="85"/>
      <c r="J36" s="85" t="str">
        <f>$J$8</f>
        <v>WITNESS:   A. M. FACKLER</v>
      </c>
    </row>
    <row r="37" spans="1:15" s="151" customFormat="1" x14ac:dyDescent="0.3">
      <c r="A37" s="84"/>
      <c r="J37" s="84"/>
    </row>
    <row r="38" spans="1:15" s="151" customFormat="1" ht="19.95" customHeight="1" x14ac:dyDescent="0.3">
      <c r="A38" s="155"/>
      <c r="B38" s="156"/>
      <c r="C38" s="156"/>
      <c r="D38" s="278" t="s">
        <v>40</v>
      </c>
      <c r="E38" s="278"/>
      <c r="F38" s="156"/>
      <c r="G38" s="156"/>
      <c r="H38" s="156"/>
      <c r="I38" s="156"/>
      <c r="J38" s="155"/>
      <c r="N38" s="154"/>
    </row>
    <row r="39" spans="1:15" ht="50.4" customHeight="1" x14ac:dyDescent="0.3">
      <c r="A39" s="158" t="s">
        <v>41</v>
      </c>
      <c r="B39" s="106" t="s">
        <v>42</v>
      </c>
      <c r="C39" s="158" t="s">
        <v>60</v>
      </c>
      <c r="D39" s="158" t="s">
        <v>44</v>
      </c>
      <c r="E39" s="158" t="s">
        <v>45</v>
      </c>
      <c r="F39" s="158" t="s">
        <v>301</v>
      </c>
      <c r="G39" s="158" t="s">
        <v>47</v>
      </c>
      <c r="H39" s="158" t="s">
        <v>48</v>
      </c>
      <c r="I39" s="158" t="s">
        <v>49</v>
      </c>
      <c r="J39" s="158" t="s">
        <v>50</v>
      </c>
      <c r="M39" s="204"/>
      <c r="N39" s="204"/>
      <c r="O39" s="204"/>
    </row>
    <row r="40" spans="1:15" x14ac:dyDescent="0.3">
      <c r="A40" s="162"/>
      <c r="B40" s="163"/>
      <c r="C40" s="164" t="s">
        <v>51</v>
      </c>
      <c r="D40" s="164" t="s">
        <v>51</v>
      </c>
      <c r="E40" s="164" t="s">
        <v>51</v>
      </c>
      <c r="F40" s="164" t="s">
        <v>51</v>
      </c>
      <c r="G40" s="164"/>
      <c r="H40" s="164" t="s">
        <v>51</v>
      </c>
      <c r="I40" s="164" t="s">
        <v>51</v>
      </c>
      <c r="J40" s="205" t="s">
        <v>51</v>
      </c>
    </row>
    <row r="41" spans="1:15" x14ac:dyDescent="0.3">
      <c r="A41" s="158"/>
      <c r="B41" s="106" t="s">
        <v>298</v>
      </c>
      <c r="C41" s="166"/>
      <c r="D41" s="166"/>
      <c r="E41" s="166"/>
      <c r="F41" s="166"/>
      <c r="G41" s="166"/>
      <c r="H41" s="166"/>
      <c r="I41" s="166"/>
      <c r="J41" s="206"/>
    </row>
    <row r="42" spans="1:15" x14ac:dyDescent="0.3">
      <c r="A42" s="105">
        <v>1</v>
      </c>
      <c r="B42" s="106" t="s">
        <v>53</v>
      </c>
      <c r="C42" s="94">
        <v>0</v>
      </c>
      <c r="D42" s="94">
        <v>0</v>
      </c>
      <c r="E42" s="94">
        <v>0</v>
      </c>
      <c r="F42" s="94">
        <f>SUM(C42:E42)</f>
        <v>0</v>
      </c>
      <c r="G42" s="207">
        <v>1</v>
      </c>
      <c r="H42" s="94">
        <f>F42*G42</f>
        <v>0</v>
      </c>
      <c r="I42" s="94">
        <v>0</v>
      </c>
      <c r="J42" s="94">
        <f>SUM(H42:I42)</f>
        <v>0</v>
      </c>
    </row>
    <row r="43" spans="1:15" x14ac:dyDescent="0.3">
      <c r="A43" s="105"/>
      <c r="B43" s="106"/>
      <c r="C43" s="94"/>
      <c r="D43" s="94"/>
      <c r="E43" s="94"/>
      <c r="F43" s="94"/>
      <c r="G43" s="207"/>
      <c r="H43" s="94"/>
      <c r="I43" s="94"/>
      <c r="J43" s="94"/>
    </row>
    <row r="44" spans="1:15" x14ac:dyDescent="0.3">
      <c r="A44" s="105">
        <f>A42+1</f>
        <v>2</v>
      </c>
      <c r="B44" s="151" t="s">
        <v>299</v>
      </c>
      <c r="C44" s="94">
        <v>13754653.378461536</v>
      </c>
      <c r="D44" s="94">
        <v>0</v>
      </c>
      <c r="E44" s="94">
        <v>0</v>
      </c>
      <c r="F44" s="94">
        <f>SUM(C44:E44)</f>
        <v>13754653.378461536</v>
      </c>
      <c r="G44" s="207">
        <v>1</v>
      </c>
      <c r="H44" s="94">
        <f>F44*G44</f>
        <v>13754653.378461536</v>
      </c>
      <c r="I44" s="94">
        <v>0</v>
      </c>
      <c r="J44" s="94">
        <f>SUM(H44:I44)</f>
        <v>13754653.378461536</v>
      </c>
    </row>
    <row r="45" spans="1:15" x14ac:dyDescent="0.3">
      <c r="A45" s="105"/>
      <c r="B45" s="106"/>
      <c r="C45" s="94"/>
      <c r="D45" s="94"/>
      <c r="E45" s="94"/>
      <c r="F45" s="94"/>
      <c r="G45" s="209"/>
      <c r="H45" s="94"/>
      <c r="I45" s="94"/>
      <c r="J45" s="94"/>
    </row>
    <row r="46" spans="1:15" x14ac:dyDescent="0.3">
      <c r="A46" s="105">
        <f>A44+1</f>
        <v>3</v>
      </c>
      <c r="B46" s="106" t="s">
        <v>54</v>
      </c>
      <c r="C46" s="94">
        <v>19540100.719230805</v>
      </c>
      <c r="D46" s="94">
        <v>0</v>
      </c>
      <c r="E46" s="94">
        <v>0</v>
      </c>
      <c r="F46" s="94">
        <f>SUM(C46:E46)</f>
        <v>19540100.719230805</v>
      </c>
      <c r="G46" s="207">
        <v>1</v>
      </c>
      <c r="H46" s="94">
        <f>F46*G46</f>
        <v>19540100.719230805</v>
      </c>
      <c r="I46" s="94">
        <v>1538.16</v>
      </c>
      <c r="J46" s="94">
        <f>SUM(H46:I46)</f>
        <v>19541638.879230805</v>
      </c>
      <c r="L46" s="94"/>
      <c r="M46" s="216"/>
      <c r="N46" s="178"/>
      <c r="O46" s="178"/>
    </row>
    <row r="47" spans="1:15" x14ac:dyDescent="0.3">
      <c r="A47" s="105"/>
      <c r="B47" s="106"/>
      <c r="C47" s="94"/>
      <c r="D47" s="94"/>
      <c r="E47" s="94"/>
      <c r="F47" s="94"/>
      <c r="G47" s="209"/>
      <c r="H47" s="94"/>
      <c r="I47" s="94"/>
      <c r="J47" s="94"/>
      <c r="M47" s="210"/>
      <c r="N47" s="217"/>
      <c r="O47" s="217"/>
    </row>
    <row r="48" spans="1:15" x14ac:dyDescent="0.3">
      <c r="A48" s="105">
        <f>A46+1</f>
        <v>4</v>
      </c>
      <c r="B48" s="106" t="s">
        <v>55</v>
      </c>
      <c r="C48" s="94">
        <v>54142557.910769254</v>
      </c>
      <c r="D48" s="94">
        <v>-127.89000000059605</v>
      </c>
      <c r="E48" s="94">
        <v>0</v>
      </c>
      <c r="F48" s="94">
        <f>SUM(C48:E48)</f>
        <v>54142430.020769253</v>
      </c>
      <c r="G48" s="207">
        <v>1</v>
      </c>
      <c r="H48" s="94">
        <f>F48*G48</f>
        <v>54142430.020769253</v>
      </c>
      <c r="I48" s="94">
        <v>-4615629.7399999918</v>
      </c>
      <c r="J48" s="94">
        <f>SUM(H48:I48)</f>
        <v>49526800.280769259</v>
      </c>
      <c r="L48" s="94"/>
      <c r="M48" s="211"/>
    </row>
    <row r="49" spans="1:14" x14ac:dyDescent="0.3">
      <c r="A49" s="105"/>
      <c r="B49" s="106"/>
      <c r="C49" s="94"/>
      <c r="D49" s="94"/>
      <c r="E49" s="94"/>
      <c r="F49" s="94"/>
      <c r="G49" s="209"/>
      <c r="H49" s="94"/>
      <c r="I49" s="94"/>
      <c r="J49" s="94"/>
      <c r="M49" s="217"/>
      <c r="N49" s="217"/>
    </row>
    <row r="50" spans="1:14" x14ac:dyDescent="0.3">
      <c r="A50" s="105">
        <f>A48+1</f>
        <v>5</v>
      </c>
      <c r="B50" s="106" t="s">
        <v>56</v>
      </c>
      <c r="C50" s="94">
        <v>3577237.0107692308</v>
      </c>
      <c r="D50" s="94">
        <v>0</v>
      </c>
      <c r="E50" s="94">
        <v>0</v>
      </c>
      <c r="F50" s="94">
        <f>SUM(C50:E50)</f>
        <v>3577237.0107692308</v>
      </c>
      <c r="G50" s="207">
        <v>1</v>
      </c>
      <c r="H50" s="94">
        <f>F50*G50</f>
        <v>3577237.0107692308</v>
      </c>
      <c r="I50" s="94">
        <v>0</v>
      </c>
      <c r="J50" s="94">
        <f>SUM(H50:I50)</f>
        <v>3577237.0107692308</v>
      </c>
    </row>
    <row r="51" spans="1:14" x14ac:dyDescent="0.3">
      <c r="A51" s="105"/>
      <c r="B51" s="106"/>
      <c r="C51" s="94"/>
      <c r="D51" s="94"/>
      <c r="E51" s="94"/>
      <c r="F51" s="94"/>
      <c r="G51" s="209"/>
      <c r="H51" s="94"/>
      <c r="I51" s="94"/>
      <c r="J51" s="94"/>
    </row>
    <row r="52" spans="1:14" x14ac:dyDescent="0.3">
      <c r="A52" s="105">
        <f>A50+1</f>
        <v>6</v>
      </c>
      <c r="B52" s="106" t="s">
        <v>248</v>
      </c>
      <c r="C52" s="98">
        <v>28645687.668430757</v>
      </c>
      <c r="D52" s="98">
        <v>2864.707199999832</v>
      </c>
      <c r="E52" s="98">
        <v>0</v>
      </c>
      <c r="F52" s="98">
        <f>SUM(C52:E52)</f>
        <v>28648552.375630755</v>
      </c>
      <c r="G52" s="207">
        <v>1</v>
      </c>
      <c r="H52" s="98">
        <f>F52*G52</f>
        <v>28648552.375630755</v>
      </c>
      <c r="I52" s="98">
        <v>-99510.287999999637</v>
      </c>
      <c r="J52" s="98">
        <f>SUM(H52:I52)</f>
        <v>28549042.087630756</v>
      </c>
    </row>
    <row r="53" spans="1:14" x14ac:dyDescent="0.3">
      <c r="A53" s="105"/>
      <c r="B53" s="106"/>
      <c r="C53" s="167"/>
      <c r="D53" s="167"/>
      <c r="E53" s="167"/>
      <c r="F53" s="167"/>
      <c r="G53" s="167"/>
      <c r="H53" s="167"/>
      <c r="I53" s="167"/>
      <c r="J53" s="94"/>
    </row>
    <row r="54" spans="1:14" ht="14.4" thickBot="1" x14ac:dyDescent="0.35">
      <c r="A54" s="105">
        <f>A52+1</f>
        <v>7</v>
      </c>
      <c r="B54" s="106" t="s">
        <v>300</v>
      </c>
      <c r="C54" s="173">
        <f>SUM(C42:C52)</f>
        <v>119660236.68766159</v>
      </c>
      <c r="D54" s="173">
        <f>SUM(D42:D52)</f>
        <v>2736.817199999236</v>
      </c>
      <c r="E54" s="173">
        <f>SUM(E42:E52)</f>
        <v>0</v>
      </c>
      <c r="F54" s="173">
        <f>SUM(F42:F52)</f>
        <v>119662973.50486158</v>
      </c>
      <c r="G54" s="167"/>
      <c r="H54" s="173">
        <f>SUM(H42:H52)</f>
        <v>119662973.50486158</v>
      </c>
      <c r="I54" s="173">
        <f>SUM(I42:I52)</f>
        <v>-4713601.8679999914</v>
      </c>
      <c r="J54" s="99">
        <f>SUM(J42:J52)</f>
        <v>114949371.63686159</v>
      </c>
    </row>
    <row r="55" spans="1:14" ht="14.4" thickTop="1" x14ac:dyDescent="0.3">
      <c r="B55" s="106"/>
    </row>
    <row r="56" spans="1:14" x14ac:dyDescent="0.3">
      <c r="B56" s="218"/>
      <c r="H56" s="219">
        <v>-3.0000016093254089E-2</v>
      </c>
      <c r="I56" s="219">
        <v>0</v>
      </c>
    </row>
    <row r="57" spans="1:14" x14ac:dyDescent="0.3">
      <c r="H57" s="160" t="s">
        <v>302</v>
      </c>
    </row>
  </sheetData>
  <mergeCells count="10">
    <mergeCell ref="A30:J30"/>
    <mergeCell ref="A31:J31"/>
    <mergeCell ref="A32:J32"/>
    <mergeCell ref="D38:E38"/>
    <mergeCell ref="A1:J1"/>
    <mergeCell ref="A2:J2"/>
    <mergeCell ref="A3:J3"/>
    <mergeCell ref="A4:J4"/>
    <mergeCell ref="D10:E10"/>
    <mergeCell ref="A29:J29"/>
  </mergeCells>
  <conditionalFormatting sqref="H56:I56">
    <cfRule type="cellIs" dxfId="1" priority="1" operator="notEqual">
      <formula>0</formula>
    </cfRule>
    <cfRule type="cellIs" dxfId="0" priority="2" operator="equal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scale="82" fitToHeight="0" orientation="landscape" r:id="rId1"/>
  <headerFooter alignWithMargins="0">
    <oddFooter>&amp;L_x000D_&amp;1#&amp;"Calibri"&amp;14&amp;K000000 Business Use</oddFooter>
  </headerFooter>
  <rowBreaks count="1" manualBreakCount="1">
    <brk id="2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8AC97-4BEE-4E65-AF12-8169D0AC2D74}">
  <sheetPr>
    <pageSetUpPr autoPageBreaks="0" fitToPage="1"/>
  </sheetPr>
  <dimension ref="A1:AD71"/>
  <sheetViews>
    <sheetView topLeftCell="F1" zoomScale="90" zoomScaleNormal="90" zoomScaleSheetLayoutView="85" workbookViewId="0">
      <selection activeCell="U32" sqref="U32"/>
    </sheetView>
  </sheetViews>
  <sheetFormatPr defaultColWidth="9.5546875" defaultRowHeight="13.8" x14ac:dyDescent="0.3"/>
  <cols>
    <col min="1" max="1" width="6.44140625" style="83" customWidth="1"/>
    <col min="2" max="2" width="9" style="79" customWidth="1"/>
    <col min="3" max="3" width="47.88671875" style="86" customWidth="1"/>
    <col min="4" max="17" width="12.109375" style="79" customWidth="1"/>
    <col min="18" max="18" width="1.44140625" style="79" customWidth="1"/>
    <col min="19" max="19" width="10.44140625" style="87" customWidth="1"/>
    <col min="20" max="20" width="1.44140625" style="87" customWidth="1"/>
    <col min="21" max="21" width="15.88671875" style="79" customWidth="1"/>
    <col min="22" max="22" width="11.6640625" style="79" customWidth="1"/>
    <col min="23" max="23" width="12" style="221" bestFit="1" customWidth="1"/>
    <col min="24" max="24" width="12.44140625" style="79" bestFit="1" customWidth="1"/>
    <col min="25" max="25" width="8.33203125" style="79" bestFit="1" customWidth="1"/>
    <col min="26" max="27" width="12.88671875" style="79" bestFit="1" customWidth="1"/>
    <col min="28" max="28" width="11.44140625" style="79" bestFit="1" customWidth="1"/>
    <col min="29" max="29" width="13.6640625" style="79" customWidth="1"/>
    <col min="30" max="30" width="11.5546875" style="79" customWidth="1"/>
    <col min="31" max="31" width="2.33203125" style="79" bestFit="1" customWidth="1"/>
    <col min="32" max="32" width="5.33203125" style="79" bestFit="1" customWidth="1"/>
    <col min="33" max="16384" width="9.5546875" style="79"/>
  </cols>
  <sheetData>
    <row r="1" spans="1:24" x14ac:dyDescent="0.3">
      <c r="A1" s="271" t="s">
        <v>232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20"/>
    </row>
    <row r="2" spans="1:24" x14ac:dyDescent="0.3">
      <c r="A2" s="271" t="s">
        <v>312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20"/>
    </row>
    <row r="3" spans="1:24" x14ac:dyDescent="0.3">
      <c r="A3" s="271" t="s">
        <v>124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22"/>
    </row>
    <row r="4" spans="1:24" x14ac:dyDescent="0.3">
      <c r="A4" s="271" t="s">
        <v>219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22"/>
    </row>
    <row r="5" spans="1:24" x14ac:dyDescent="0.3">
      <c r="A5" s="82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222"/>
    </row>
    <row r="6" spans="1:24" x14ac:dyDescent="0.3">
      <c r="A6" s="84" t="s">
        <v>58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5" t="s">
        <v>125</v>
      </c>
      <c r="V6" s="222"/>
    </row>
    <row r="7" spans="1:24" x14ac:dyDescent="0.3">
      <c r="A7" s="84" t="s">
        <v>220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5" t="s">
        <v>303</v>
      </c>
      <c r="V7" s="222"/>
    </row>
    <row r="8" spans="1:24" x14ac:dyDescent="0.3">
      <c r="A8" s="84" t="s">
        <v>39</v>
      </c>
      <c r="U8" s="85" t="s">
        <v>216</v>
      </c>
    </row>
    <row r="9" spans="1:24" x14ac:dyDescent="0.3">
      <c r="A9" s="88"/>
    </row>
    <row r="10" spans="1:24" ht="31.5" customHeight="1" x14ac:dyDescent="0.3">
      <c r="A10" s="90" t="s">
        <v>41</v>
      </c>
      <c r="B10" s="90" t="s">
        <v>127</v>
      </c>
      <c r="C10" s="90" t="s">
        <v>128</v>
      </c>
      <c r="D10" s="185" t="s">
        <v>256</v>
      </c>
      <c r="E10" s="185" t="s">
        <v>257</v>
      </c>
      <c r="F10" s="185" t="s">
        <v>258</v>
      </c>
      <c r="G10" s="185" t="s">
        <v>259</v>
      </c>
      <c r="H10" s="185" t="s">
        <v>260</v>
      </c>
      <c r="I10" s="185" t="s">
        <v>261</v>
      </c>
      <c r="J10" s="185" t="s">
        <v>262</v>
      </c>
      <c r="K10" s="185" t="s">
        <v>263</v>
      </c>
      <c r="L10" s="185" t="s">
        <v>264</v>
      </c>
      <c r="M10" s="185" t="s">
        <v>265</v>
      </c>
      <c r="N10" s="185" t="s">
        <v>266</v>
      </c>
      <c r="O10" s="185" t="s">
        <v>267</v>
      </c>
      <c r="P10" s="185" t="s">
        <v>268</v>
      </c>
      <c r="Q10" s="90" t="s">
        <v>142</v>
      </c>
      <c r="R10" s="90"/>
      <c r="S10" s="90" t="s">
        <v>47</v>
      </c>
      <c r="T10" s="90"/>
      <c r="U10" s="90" t="s">
        <v>143</v>
      </c>
      <c r="V10" s="104"/>
    </row>
    <row r="12" spans="1:24" x14ac:dyDescent="0.3">
      <c r="C12" s="86" t="s">
        <v>144</v>
      </c>
    </row>
    <row r="14" spans="1:24" x14ac:dyDescent="0.3">
      <c r="A14" s="83">
        <v>1</v>
      </c>
      <c r="B14" s="83">
        <v>128</v>
      </c>
      <c r="C14" s="86" t="s">
        <v>145</v>
      </c>
      <c r="D14" s="94">
        <v>15214610.938131923</v>
      </c>
      <c r="E14" s="94">
        <v>15508965.659131922</v>
      </c>
      <c r="F14" s="94">
        <v>15803320.380131923</v>
      </c>
      <c r="G14" s="94">
        <v>16097675.101131922</v>
      </c>
      <c r="H14" s="94">
        <v>16392029.822131922</v>
      </c>
      <c r="I14" s="94">
        <v>16686384.543131921</v>
      </c>
      <c r="J14" s="94">
        <v>16980739.264131922</v>
      </c>
      <c r="K14" s="94">
        <v>17275093.985131923</v>
      </c>
      <c r="L14" s="94">
        <v>17569448.706131924</v>
      </c>
      <c r="M14" s="94">
        <v>17863803.427131925</v>
      </c>
      <c r="N14" s="94">
        <v>18158158.148131922</v>
      </c>
      <c r="O14" s="94">
        <v>18452512.869131923</v>
      </c>
      <c r="P14" s="94">
        <v>18746867.590131924</v>
      </c>
      <c r="Q14" s="94">
        <f t="shared" ref="Q14:Q19" si="0">AVERAGE(D14:P14)</f>
        <v>16980739.264131922</v>
      </c>
      <c r="R14" s="95"/>
      <c r="S14" s="187">
        <v>1</v>
      </c>
      <c r="U14" s="94">
        <f>ROUND($Q14*$S14,2)</f>
        <v>16980739.260000002</v>
      </c>
      <c r="V14" s="97"/>
      <c r="X14" s="110"/>
    </row>
    <row r="15" spans="1:24" x14ac:dyDescent="0.3">
      <c r="A15" s="83">
        <f>A14+1</f>
        <v>2</v>
      </c>
      <c r="B15" s="83">
        <v>182</v>
      </c>
      <c r="C15" s="86" t="s">
        <v>146</v>
      </c>
      <c r="D15" s="94">
        <v>71225682.380229369</v>
      </c>
      <c r="E15" s="94">
        <v>70893068.478521034</v>
      </c>
      <c r="F15" s="94">
        <v>70560454.576812699</v>
      </c>
      <c r="G15" s="94">
        <v>70118371.009202302</v>
      </c>
      <c r="H15" s="94">
        <v>69785757.107493967</v>
      </c>
      <c r="I15" s="94">
        <v>69453143.205785632</v>
      </c>
      <c r="J15" s="94">
        <v>69011059.638175219</v>
      </c>
      <c r="K15" s="94">
        <v>68678445.736466885</v>
      </c>
      <c r="L15" s="94">
        <v>68345831.83475855</v>
      </c>
      <c r="M15" s="94">
        <v>67903748.267148152</v>
      </c>
      <c r="N15" s="94">
        <v>67571134.365439817</v>
      </c>
      <c r="O15" s="94">
        <v>67238520.463731483</v>
      </c>
      <c r="P15" s="94">
        <v>66796436.89612107</v>
      </c>
      <c r="Q15" s="94">
        <f t="shared" si="0"/>
        <v>69044742.612298936</v>
      </c>
      <c r="R15" s="95"/>
      <c r="S15" s="187">
        <v>1</v>
      </c>
      <c r="U15" s="94">
        <f t="shared" ref="U15:U19" si="1">ROUND($Q15*$S15,2)</f>
        <v>69044742.609999999</v>
      </c>
      <c r="V15" s="97"/>
      <c r="X15" s="110"/>
    </row>
    <row r="16" spans="1:24" x14ac:dyDescent="0.3">
      <c r="A16" s="83">
        <f t="shared" ref="A16:A19" si="2">A15+1</f>
        <v>3</v>
      </c>
      <c r="B16" s="83">
        <v>183</v>
      </c>
      <c r="C16" s="86" t="s">
        <v>147</v>
      </c>
      <c r="D16" s="94">
        <v>97182.866399956183</v>
      </c>
      <c r="E16" s="94">
        <v>97182.866399956183</v>
      </c>
      <c r="F16" s="94">
        <v>97182.866399956183</v>
      </c>
      <c r="G16" s="94">
        <v>97182.866399956183</v>
      </c>
      <c r="H16" s="94">
        <v>97182.866399956183</v>
      </c>
      <c r="I16" s="94">
        <v>97182.866399956183</v>
      </c>
      <c r="J16" s="94">
        <v>97182.866399956183</v>
      </c>
      <c r="K16" s="94">
        <v>97182.866399956183</v>
      </c>
      <c r="L16" s="94">
        <v>97182.866399956183</v>
      </c>
      <c r="M16" s="94">
        <v>97182.866399956183</v>
      </c>
      <c r="N16" s="94">
        <v>97182.866399956183</v>
      </c>
      <c r="O16" s="94">
        <v>97182.866399956183</v>
      </c>
      <c r="P16" s="94">
        <v>97182.866399956183</v>
      </c>
      <c r="Q16" s="94">
        <f t="shared" si="0"/>
        <v>97182.866399956183</v>
      </c>
      <c r="R16" s="95"/>
      <c r="S16" s="187">
        <v>1</v>
      </c>
      <c r="U16" s="94">
        <f t="shared" si="1"/>
        <v>97182.87</v>
      </c>
      <c r="V16" s="97"/>
      <c r="X16" s="110"/>
    </row>
    <row r="17" spans="1:24" x14ac:dyDescent="0.3">
      <c r="A17" s="83">
        <f t="shared" si="2"/>
        <v>4</v>
      </c>
      <c r="B17" s="83">
        <v>184</v>
      </c>
      <c r="C17" s="86" t="s">
        <v>304</v>
      </c>
      <c r="D17" s="94">
        <v>1422138.6428799951</v>
      </c>
      <c r="E17" s="94">
        <v>1422138.6428799951</v>
      </c>
      <c r="F17" s="94">
        <v>1422138.6428799951</v>
      </c>
      <c r="G17" s="94">
        <v>1422138.6428799951</v>
      </c>
      <c r="H17" s="94">
        <v>1422138.6428799951</v>
      </c>
      <c r="I17" s="94">
        <v>1422138.6428799951</v>
      </c>
      <c r="J17" s="94">
        <v>1422138.6428799951</v>
      </c>
      <c r="K17" s="94">
        <v>1422138.6428799951</v>
      </c>
      <c r="L17" s="94">
        <v>1422138.6428799951</v>
      </c>
      <c r="M17" s="94">
        <v>1422138.6428799951</v>
      </c>
      <c r="N17" s="94">
        <v>1422138.6428799951</v>
      </c>
      <c r="O17" s="94">
        <v>1422138.6428799951</v>
      </c>
      <c r="P17" s="94">
        <v>1422138.6428799951</v>
      </c>
      <c r="Q17" s="94">
        <f t="shared" si="0"/>
        <v>1422138.6428799951</v>
      </c>
      <c r="R17" s="95"/>
      <c r="S17" s="187">
        <v>1</v>
      </c>
      <c r="U17" s="94">
        <f t="shared" si="1"/>
        <v>1422138.64</v>
      </c>
      <c r="V17" s="97"/>
      <c r="X17" s="110"/>
    </row>
    <row r="18" spans="1:24" x14ac:dyDescent="0.3">
      <c r="A18" s="83">
        <f t="shared" si="2"/>
        <v>5</v>
      </c>
      <c r="B18" s="83">
        <v>186</v>
      </c>
      <c r="C18" s="86" t="s">
        <v>149</v>
      </c>
      <c r="D18" s="94">
        <v>1935574.8833800906</v>
      </c>
      <c r="E18" s="94">
        <v>1935574.8833800906</v>
      </c>
      <c r="F18" s="94">
        <v>1935574.8833800906</v>
      </c>
      <c r="G18" s="94">
        <v>1935574.8833800906</v>
      </c>
      <c r="H18" s="94">
        <v>1935574.8833800906</v>
      </c>
      <c r="I18" s="94">
        <v>1935574.8833800906</v>
      </c>
      <c r="J18" s="94">
        <v>1935574.8833800906</v>
      </c>
      <c r="K18" s="94">
        <v>1935574.8833800906</v>
      </c>
      <c r="L18" s="94">
        <v>1935574.8833800906</v>
      </c>
      <c r="M18" s="94">
        <v>1935574.8833800906</v>
      </c>
      <c r="N18" s="94">
        <v>1935574.8833800906</v>
      </c>
      <c r="O18" s="94">
        <v>1772260.3688086148</v>
      </c>
      <c r="P18" s="94">
        <v>1772260.3688086148</v>
      </c>
      <c r="Q18" s="94">
        <f t="shared" si="0"/>
        <v>1910449.5734460172</v>
      </c>
      <c r="R18" s="95"/>
      <c r="S18" s="187">
        <v>1</v>
      </c>
      <c r="U18" s="94">
        <f t="shared" si="1"/>
        <v>1910449.57</v>
      </c>
      <c r="V18" s="97"/>
      <c r="X18" s="110"/>
    </row>
    <row r="19" spans="1:24" x14ac:dyDescent="0.3">
      <c r="A19" s="83">
        <f t="shared" si="2"/>
        <v>6</v>
      </c>
      <c r="B19" s="83">
        <v>188</v>
      </c>
      <c r="C19" s="86" t="s">
        <v>150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8">
        <f t="shared" si="0"/>
        <v>0</v>
      </c>
      <c r="R19" s="95"/>
      <c r="S19" s="187">
        <v>1</v>
      </c>
      <c r="U19" s="94">
        <f t="shared" si="1"/>
        <v>0</v>
      </c>
      <c r="V19" s="97"/>
      <c r="X19" s="110"/>
    </row>
    <row r="20" spans="1:24" x14ac:dyDescent="0.3">
      <c r="X20" s="110"/>
    </row>
    <row r="21" spans="1:24" ht="14.4" thickBot="1" x14ac:dyDescent="0.35">
      <c r="A21" s="83">
        <f>A19+1</f>
        <v>7</v>
      </c>
      <c r="C21" s="79" t="s">
        <v>151</v>
      </c>
      <c r="Q21" s="99">
        <f>SUM(Q14:Q19)</f>
        <v>89455252.959156826</v>
      </c>
      <c r="R21" s="95"/>
      <c r="U21" s="99">
        <f>SUM(U14:U19)</f>
        <v>89455252.950000003</v>
      </c>
      <c r="V21" s="100"/>
      <c r="X21" s="110"/>
    </row>
    <row r="22" spans="1:24" ht="14.4" thickTop="1" x14ac:dyDescent="0.3">
      <c r="X22" s="110"/>
    </row>
    <row r="23" spans="1:24" x14ac:dyDescent="0.3">
      <c r="A23" s="88"/>
      <c r="X23" s="110"/>
    </row>
    <row r="24" spans="1:24" ht="31.5" customHeight="1" x14ac:dyDescent="0.3">
      <c r="A24" s="90" t="s">
        <v>41</v>
      </c>
      <c r="B24" s="90" t="s">
        <v>127</v>
      </c>
      <c r="C24" s="90" t="s">
        <v>128</v>
      </c>
      <c r="D24" s="91" t="str">
        <f t="shared" ref="D24:P24" si="3">D10</f>
        <v>Dec 2025</v>
      </c>
      <c r="E24" s="91" t="str">
        <f t="shared" si="3"/>
        <v>Jan 2026</v>
      </c>
      <c r="F24" s="91" t="str">
        <f t="shared" si="3"/>
        <v>Feb 2026</v>
      </c>
      <c r="G24" s="91" t="str">
        <f t="shared" si="3"/>
        <v>Mar 2026</v>
      </c>
      <c r="H24" s="91" t="str">
        <f t="shared" si="3"/>
        <v>Apr 2026</v>
      </c>
      <c r="I24" s="91" t="str">
        <f t="shared" si="3"/>
        <v>May 2026</v>
      </c>
      <c r="J24" s="91" t="str">
        <f t="shared" si="3"/>
        <v>Jun 2026</v>
      </c>
      <c r="K24" s="91" t="str">
        <f t="shared" si="3"/>
        <v>Jul 2026</v>
      </c>
      <c r="L24" s="91" t="str">
        <f t="shared" si="3"/>
        <v>Aug 2026</v>
      </c>
      <c r="M24" s="91" t="str">
        <f t="shared" si="3"/>
        <v>Sep 2026</v>
      </c>
      <c r="N24" s="91" t="str">
        <f t="shared" si="3"/>
        <v>Oct 2026</v>
      </c>
      <c r="O24" s="91" t="str">
        <f t="shared" si="3"/>
        <v>Nov 2026</v>
      </c>
      <c r="P24" s="91" t="str">
        <f t="shared" si="3"/>
        <v>Dec 2026</v>
      </c>
      <c r="Q24" s="90" t="s">
        <v>142</v>
      </c>
      <c r="R24" s="90"/>
      <c r="S24" s="90" t="s">
        <v>47</v>
      </c>
      <c r="T24" s="90"/>
      <c r="U24" s="90" t="s">
        <v>143</v>
      </c>
      <c r="V24" s="104"/>
      <c r="X24" s="110"/>
    </row>
    <row r="25" spans="1:24" x14ac:dyDescent="0.3">
      <c r="X25" s="110"/>
    </row>
    <row r="26" spans="1:24" x14ac:dyDescent="0.3">
      <c r="C26" s="86" t="s">
        <v>152</v>
      </c>
      <c r="X26" s="110"/>
    </row>
    <row r="27" spans="1:24" x14ac:dyDescent="0.3">
      <c r="X27" s="110"/>
    </row>
    <row r="28" spans="1:24" x14ac:dyDescent="0.3">
      <c r="A28" s="83">
        <f>A21+1</f>
        <v>8</v>
      </c>
      <c r="B28" s="83">
        <v>228.2</v>
      </c>
      <c r="C28" s="86" t="s">
        <v>153</v>
      </c>
      <c r="D28" s="94">
        <v>-460149.52079999994</v>
      </c>
      <c r="E28" s="94">
        <v>-460149.52079999994</v>
      </c>
      <c r="F28" s="94">
        <v>-460149.52079999994</v>
      </c>
      <c r="G28" s="94">
        <v>-460149.52079999994</v>
      </c>
      <c r="H28" s="94">
        <v>-460149.52079999994</v>
      </c>
      <c r="I28" s="94">
        <v>-460149.52079999994</v>
      </c>
      <c r="J28" s="94">
        <v>-460149.52079999994</v>
      </c>
      <c r="K28" s="94">
        <v>-460149.52079999994</v>
      </c>
      <c r="L28" s="94">
        <v>-460149.52079999994</v>
      </c>
      <c r="M28" s="94">
        <v>-460149.52079999994</v>
      </c>
      <c r="N28" s="94">
        <v>-460149.52079999994</v>
      </c>
      <c r="O28" s="94">
        <v>-460149.52079999994</v>
      </c>
      <c r="P28" s="94">
        <v>-460149.52079999994</v>
      </c>
      <c r="Q28" s="94">
        <f>AVERAGE(D28:P28)</f>
        <v>-460149.5208</v>
      </c>
      <c r="R28" s="95"/>
      <c r="S28" s="187">
        <v>1</v>
      </c>
      <c r="U28" s="94">
        <f>ROUND($Q28*$S28,2)</f>
        <v>-460149.52</v>
      </c>
      <c r="V28" s="97"/>
      <c r="X28" s="110"/>
    </row>
    <row r="29" spans="1:24" x14ac:dyDescent="0.3">
      <c r="A29" s="83">
        <f>A28+1</f>
        <v>9</v>
      </c>
      <c r="B29" s="83">
        <v>228.3</v>
      </c>
      <c r="C29" s="86" t="s">
        <v>154</v>
      </c>
      <c r="D29" s="94">
        <v>-11495059.183299834</v>
      </c>
      <c r="E29" s="94">
        <v>-11556553.947280709</v>
      </c>
      <c r="F29" s="94">
        <v>-11622395.104554757</v>
      </c>
      <c r="G29" s="94">
        <v>-11688236.261828804</v>
      </c>
      <c r="H29" s="94">
        <v>-11749731.025809679</v>
      </c>
      <c r="I29" s="94">
        <v>-11815572.183083724</v>
      </c>
      <c r="J29" s="94">
        <v>-11881413.340357773</v>
      </c>
      <c r="K29" s="94">
        <v>-11942908.10433865</v>
      </c>
      <c r="L29" s="94">
        <v>-12008749.261612695</v>
      </c>
      <c r="M29" s="94">
        <v>-12074590.418886742</v>
      </c>
      <c r="N29" s="94">
        <v>-12136085.18286762</v>
      </c>
      <c r="O29" s="94">
        <v>-12201926.340141663</v>
      </c>
      <c r="P29" s="94">
        <v>-12267767.497415712</v>
      </c>
      <c r="Q29" s="94">
        <f t="shared" ref="Q29:Q33" si="4">AVERAGE(D29:P29)</f>
        <v>-11880075.988575259</v>
      </c>
      <c r="R29" s="95"/>
      <c r="S29" s="187">
        <v>1</v>
      </c>
      <c r="U29" s="94">
        <f t="shared" ref="U29:U33" si="5">ROUND($Q29*$S29,2)</f>
        <v>-11880075.99</v>
      </c>
      <c r="V29" s="97"/>
      <c r="X29" s="110"/>
    </row>
    <row r="30" spans="1:24" x14ac:dyDescent="0.3">
      <c r="A30" s="83">
        <f t="shared" ref="A30:A33" si="6">A29+1</f>
        <v>10</v>
      </c>
      <c r="B30" s="83">
        <v>242</v>
      </c>
      <c r="C30" s="86" t="s">
        <v>155</v>
      </c>
      <c r="D30" s="94">
        <v>-18626620.939151261</v>
      </c>
      <c r="E30" s="94">
        <v>-18747183.308256943</v>
      </c>
      <c r="F30" s="94">
        <v>-18863185.170065206</v>
      </c>
      <c r="G30" s="94">
        <v>-17662066.318674155</v>
      </c>
      <c r="H30" s="94">
        <v>-17785439.03995565</v>
      </c>
      <c r="I30" s="94">
        <v>-17895860.039490875</v>
      </c>
      <c r="J30" s="94">
        <v>-18016081.852988284</v>
      </c>
      <c r="K30" s="94">
        <v>-18137176.207560223</v>
      </c>
      <c r="L30" s="94">
        <v>-18255241.150908638</v>
      </c>
      <c r="M30" s="94">
        <v>-18379009.565483924</v>
      </c>
      <c r="N30" s="94">
        <v>-18501474.947407849</v>
      </c>
      <c r="O30" s="94">
        <v>-18605226.137742087</v>
      </c>
      <c r="P30" s="94">
        <v>-18712291.223877288</v>
      </c>
      <c r="Q30" s="94">
        <f t="shared" si="4"/>
        <v>-18322065.838581719</v>
      </c>
      <c r="R30" s="95"/>
      <c r="S30" s="187">
        <v>1</v>
      </c>
      <c r="U30" s="94">
        <f t="shared" si="5"/>
        <v>-18322065.84</v>
      </c>
      <c r="V30" s="97"/>
      <c r="X30" s="110"/>
    </row>
    <row r="31" spans="1:24" x14ac:dyDescent="0.3">
      <c r="A31" s="83">
        <f t="shared" si="6"/>
        <v>11</v>
      </c>
      <c r="B31" s="83">
        <v>253</v>
      </c>
      <c r="C31" s="86" t="s">
        <v>156</v>
      </c>
      <c r="D31" s="94">
        <v>541499.32785776688</v>
      </c>
      <c r="E31" s="94">
        <v>541499.32785776688</v>
      </c>
      <c r="F31" s="94">
        <v>541499.32785776688</v>
      </c>
      <c r="G31" s="94">
        <v>541499.32785776688</v>
      </c>
      <c r="H31" s="94">
        <v>541499.32785776688</v>
      </c>
      <c r="I31" s="94">
        <v>541499.32785776688</v>
      </c>
      <c r="J31" s="94">
        <v>541499.32785776688</v>
      </c>
      <c r="K31" s="94">
        <v>541499.32785776688</v>
      </c>
      <c r="L31" s="94">
        <v>541499.32785776688</v>
      </c>
      <c r="M31" s="94">
        <v>541499.32785776688</v>
      </c>
      <c r="N31" s="94">
        <v>541499.32785776688</v>
      </c>
      <c r="O31" s="94">
        <v>541499.32785776688</v>
      </c>
      <c r="P31" s="94">
        <v>541499.32785776688</v>
      </c>
      <c r="Q31" s="94">
        <f t="shared" si="4"/>
        <v>541499.327857767</v>
      </c>
      <c r="R31" s="95"/>
      <c r="S31" s="187">
        <v>1</v>
      </c>
      <c r="U31" s="94">
        <f t="shared" si="5"/>
        <v>541499.32999999996</v>
      </c>
      <c r="V31" s="97"/>
      <c r="X31" s="110"/>
    </row>
    <row r="32" spans="1:24" x14ac:dyDescent="0.3">
      <c r="A32" s="83">
        <f t="shared" si="6"/>
        <v>12</v>
      </c>
      <c r="B32" s="102" t="s">
        <v>158</v>
      </c>
      <c r="C32" s="86" t="s">
        <v>305</v>
      </c>
      <c r="D32" s="94">
        <v>-5994289.8606000002</v>
      </c>
      <c r="E32" s="94">
        <v>-5034196.1255999999</v>
      </c>
      <c r="F32" s="94">
        <v>-5066445.3424000014</v>
      </c>
      <c r="G32" s="94">
        <v>-5150662.9054000014</v>
      </c>
      <c r="H32" s="94">
        <v>-5913585.8851999976</v>
      </c>
      <c r="I32" s="94">
        <v>-5328793.9184000008</v>
      </c>
      <c r="J32" s="94">
        <v>-5219232.4181999983</v>
      </c>
      <c r="K32" s="94">
        <v>-5451268.5759999985</v>
      </c>
      <c r="L32" s="94">
        <v>-5012901.9683999997</v>
      </c>
      <c r="M32" s="94">
        <v>-4948388.4781999998</v>
      </c>
      <c r="N32" s="94">
        <v>-5464726.5599999987</v>
      </c>
      <c r="O32" s="94">
        <v>-5156386.6352000004</v>
      </c>
      <c r="P32" s="94">
        <v>-5103301.699</v>
      </c>
      <c r="Q32" s="94">
        <f t="shared" si="4"/>
        <v>-5295706.1825076928</v>
      </c>
      <c r="R32" s="95"/>
      <c r="S32" s="187">
        <v>1</v>
      </c>
      <c r="U32" s="94">
        <f t="shared" si="5"/>
        <v>-5295706.18</v>
      </c>
      <c r="V32" s="97"/>
      <c r="X32" s="110"/>
    </row>
    <row r="33" spans="1:30" x14ac:dyDescent="0.3">
      <c r="A33" s="83">
        <f t="shared" si="6"/>
        <v>13</v>
      </c>
      <c r="B33" s="102" t="s">
        <v>158</v>
      </c>
      <c r="C33" s="86" t="s">
        <v>306</v>
      </c>
      <c r="D33" s="94">
        <v>-33998.699199999995</v>
      </c>
      <c r="E33" s="94">
        <v>-5561.55</v>
      </c>
      <c r="F33" s="94">
        <v>-7544.87</v>
      </c>
      <c r="G33" s="94">
        <v>-17012.764999999996</v>
      </c>
      <c r="H33" s="94">
        <v>-60593.224999999999</v>
      </c>
      <c r="I33" s="94">
        <v>-116131.90000000001</v>
      </c>
      <c r="J33" s="94">
        <v>-114680.925</v>
      </c>
      <c r="K33" s="94">
        <v>-191140.12</v>
      </c>
      <c r="L33" s="94">
        <v>-62454.64</v>
      </c>
      <c r="M33" s="94">
        <v>-60189.464999999997</v>
      </c>
      <c r="N33" s="94">
        <v>-34801.904999999999</v>
      </c>
      <c r="O33" s="94">
        <v>-13535.539999999999</v>
      </c>
      <c r="P33" s="94">
        <v>-6715.0899999999992</v>
      </c>
      <c r="Q33" s="98">
        <f t="shared" si="4"/>
        <v>-55720.053400000004</v>
      </c>
      <c r="R33" s="95"/>
      <c r="S33" s="187">
        <v>1</v>
      </c>
      <c r="U33" s="94">
        <f t="shared" si="5"/>
        <v>-55720.05</v>
      </c>
      <c r="V33" s="97"/>
      <c r="X33" s="110"/>
    </row>
    <row r="34" spans="1:30" x14ac:dyDescent="0.3">
      <c r="V34" s="97"/>
      <c r="X34" s="110"/>
    </row>
    <row r="35" spans="1:30" ht="14.4" thickBot="1" x14ac:dyDescent="0.35">
      <c r="A35" s="83">
        <f>A33+1</f>
        <v>14</v>
      </c>
      <c r="C35" s="79" t="s">
        <v>161</v>
      </c>
      <c r="Q35" s="99">
        <f>SUM(Q28:Q33)</f>
        <v>-35472218.256006904</v>
      </c>
      <c r="R35" s="95"/>
      <c r="U35" s="99">
        <f>SUM(U28:U33)</f>
        <v>-35472218.25</v>
      </c>
      <c r="V35" s="100"/>
      <c r="X35" s="110"/>
    </row>
    <row r="36" spans="1:30" ht="14.4" thickTop="1" x14ac:dyDescent="0.3">
      <c r="U36" s="97"/>
      <c r="V36" s="97"/>
      <c r="X36" s="110"/>
    </row>
    <row r="37" spans="1:30" ht="14.4" thickBot="1" x14ac:dyDescent="0.35">
      <c r="A37" s="83">
        <f>A35+1</f>
        <v>15</v>
      </c>
      <c r="B37" s="79" t="s">
        <v>307</v>
      </c>
      <c r="C37" s="79"/>
      <c r="Q37" s="99">
        <f>Q21+Q35</f>
        <v>53983034.703149922</v>
      </c>
      <c r="R37" s="95"/>
      <c r="U37" s="99">
        <f>U21+U35</f>
        <v>53983034.700000003</v>
      </c>
      <c r="V37" s="100"/>
      <c r="W37" s="79"/>
    </row>
    <row r="38" spans="1:30" ht="14.4" thickTop="1" x14ac:dyDescent="0.3"/>
    <row r="39" spans="1:30" x14ac:dyDescent="0.3">
      <c r="B39" s="102"/>
    </row>
    <row r="40" spans="1:30" x14ac:dyDescent="0.3">
      <c r="B40" s="83"/>
      <c r="C40" s="22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95"/>
      <c r="S40" s="96"/>
      <c r="U40" s="97"/>
    </row>
    <row r="41" spans="1:30" x14ac:dyDescent="0.3">
      <c r="B41" s="83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5"/>
      <c r="S41" s="96"/>
      <c r="U41" s="97"/>
      <c r="AC41" s="102"/>
    </row>
    <row r="42" spans="1:30" x14ac:dyDescent="0.3"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AC42" s="83"/>
    </row>
    <row r="43" spans="1:30" x14ac:dyDescent="0.3"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AD43" s="83"/>
    </row>
    <row r="44" spans="1:30" x14ac:dyDescent="0.3">
      <c r="B44" s="83"/>
      <c r="C44" s="22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95"/>
      <c r="S44" s="96"/>
      <c r="U44" s="97"/>
    </row>
    <row r="45" spans="1:30" x14ac:dyDescent="0.3"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</row>
    <row r="46" spans="1:30" x14ac:dyDescent="0.3"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</row>
    <row r="47" spans="1:30" x14ac:dyDescent="0.3"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</row>
    <row r="61" spans="2:30" s="83" customFormat="1" x14ac:dyDescent="0.3">
      <c r="B61" s="79"/>
      <c r="C61" s="86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87"/>
      <c r="T61" s="87"/>
      <c r="U61" s="79"/>
      <c r="V61" s="79"/>
      <c r="W61" s="221"/>
      <c r="X61" s="79"/>
      <c r="Y61" s="79"/>
      <c r="Z61" s="79"/>
      <c r="AA61" s="79"/>
      <c r="AB61" s="79"/>
      <c r="AC61" s="79"/>
      <c r="AD61" s="79"/>
    </row>
    <row r="62" spans="2:30" s="83" customFormat="1" x14ac:dyDescent="0.3">
      <c r="B62" s="79"/>
      <c r="C62" s="86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87"/>
      <c r="T62" s="87"/>
      <c r="U62" s="79"/>
      <c r="V62" s="79"/>
      <c r="W62" s="221"/>
      <c r="X62" s="79"/>
      <c r="Y62" s="79"/>
      <c r="Z62" s="79"/>
      <c r="AA62" s="79"/>
      <c r="AB62" s="79"/>
      <c r="AC62" s="79"/>
      <c r="AD62" s="79"/>
    </row>
    <row r="63" spans="2:30" s="83" customFormat="1" x14ac:dyDescent="0.3">
      <c r="B63" s="79"/>
      <c r="C63" s="86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87"/>
      <c r="T63" s="87"/>
      <c r="U63" s="79"/>
      <c r="V63" s="79"/>
      <c r="W63" s="221"/>
      <c r="X63" s="79"/>
      <c r="Y63" s="79"/>
      <c r="Z63" s="79"/>
      <c r="AA63" s="79"/>
      <c r="AB63" s="79"/>
      <c r="AC63" s="79"/>
      <c r="AD63" s="79"/>
    </row>
    <row r="64" spans="2:30" s="83" customFormat="1" x14ac:dyDescent="0.3">
      <c r="B64" s="79"/>
      <c r="C64" s="86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87"/>
      <c r="T64" s="87"/>
      <c r="U64" s="79"/>
      <c r="V64" s="79"/>
      <c r="W64" s="221"/>
      <c r="X64" s="79"/>
      <c r="Y64" s="79"/>
      <c r="Z64" s="79"/>
      <c r="AA64" s="79"/>
      <c r="AB64" s="79"/>
      <c r="AC64" s="79"/>
      <c r="AD64" s="79"/>
    </row>
    <row r="65" spans="2:30" s="83" customFormat="1" x14ac:dyDescent="0.3">
      <c r="B65" s="79"/>
      <c r="C65" s="86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87"/>
      <c r="T65" s="87"/>
      <c r="U65" s="79"/>
      <c r="V65" s="79"/>
      <c r="W65" s="221"/>
      <c r="X65" s="79"/>
      <c r="Y65" s="79"/>
      <c r="Z65" s="79"/>
      <c r="AA65" s="79"/>
      <c r="AB65" s="79"/>
      <c r="AC65" s="79"/>
      <c r="AD65" s="79"/>
    </row>
    <row r="66" spans="2:30" s="83" customFormat="1" x14ac:dyDescent="0.3">
      <c r="B66" s="79"/>
      <c r="C66" s="86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87"/>
      <c r="T66" s="87"/>
      <c r="U66" s="79"/>
      <c r="V66" s="79"/>
      <c r="W66" s="221"/>
      <c r="X66" s="79"/>
      <c r="Y66" s="79"/>
      <c r="Z66" s="79"/>
      <c r="AA66" s="79"/>
      <c r="AB66" s="79"/>
      <c r="AC66" s="79"/>
      <c r="AD66" s="79"/>
    </row>
    <row r="67" spans="2:30" s="83" customFormat="1" x14ac:dyDescent="0.3">
      <c r="B67" s="79"/>
      <c r="C67" s="86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87"/>
      <c r="T67" s="87"/>
      <c r="U67" s="79"/>
      <c r="V67" s="79"/>
      <c r="W67" s="221"/>
      <c r="X67" s="79"/>
      <c r="Y67" s="79"/>
      <c r="Z67" s="79"/>
      <c r="AA67" s="79"/>
      <c r="AB67" s="79"/>
      <c r="AC67" s="79"/>
      <c r="AD67" s="79"/>
    </row>
    <row r="68" spans="2:30" s="83" customFormat="1" x14ac:dyDescent="0.3">
      <c r="B68" s="79"/>
      <c r="C68" s="86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87"/>
      <c r="T68" s="87"/>
      <c r="U68" s="79"/>
      <c r="V68" s="79"/>
      <c r="W68" s="221"/>
      <c r="X68" s="79"/>
      <c r="Y68" s="79"/>
      <c r="Z68" s="79"/>
      <c r="AA68" s="79"/>
      <c r="AB68" s="79"/>
      <c r="AC68" s="79"/>
      <c r="AD68" s="79"/>
    </row>
    <row r="69" spans="2:30" s="83" customFormat="1" x14ac:dyDescent="0.3">
      <c r="B69" s="79"/>
      <c r="C69" s="86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87"/>
      <c r="T69" s="87"/>
      <c r="U69" s="79"/>
      <c r="V69" s="79"/>
      <c r="W69" s="221"/>
      <c r="X69" s="79"/>
      <c r="Y69" s="79"/>
      <c r="Z69" s="79"/>
      <c r="AA69" s="79"/>
      <c r="AB69" s="79"/>
      <c r="AC69" s="79"/>
      <c r="AD69" s="79"/>
    </row>
    <row r="70" spans="2:30" s="83" customFormat="1" x14ac:dyDescent="0.3">
      <c r="B70" s="79"/>
      <c r="C70" s="86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87"/>
      <c r="T70" s="87"/>
      <c r="U70" s="79"/>
      <c r="V70" s="79"/>
      <c r="W70" s="221"/>
      <c r="X70" s="79"/>
      <c r="Y70" s="79"/>
      <c r="Z70" s="79"/>
      <c r="AA70" s="79"/>
      <c r="AB70" s="79"/>
      <c r="AC70" s="79"/>
      <c r="AD70" s="79"/>
    </row>
    <row r="71" spans="2:30" s="83" customFormat="1" x14ac:dyDescent="0.3">
      <c r="B71" s="79"/>
      <c r="C71" s="86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87"/>
      <c r="T71" s="87"/>
      <c r="U71" s="79"/>
      <c r="V71" s="79"/>
      <c r="W71" s="221"/>
      <c r="X71" s="79"/>
      <c r="Y71" s="79"/>
      <c r="Z71" s="79"/>
      <c r="AA71" s="79"/>
      <c r="AB71" s="79"/>
      <c r="AC71" s="79"/>
      <c r="AD71" s="79"/>
    </row>
  </sheetData>
  <mergeCells count="4">
    <mergeCell ref="A1:U1"/>
    <mergeCell ref="A2:U2"/>
    <mergeCell ref="A3:U3"/>
    <mergeCell ref="A4:U4"/>
  </mergeCells>
  <printOptions horizontalCentered="1"/>
  <pageMargins left="0.39370078740157483" right="0.39370078740157483" top="0.78740157480314965" bottom="0.78740157480314965" header="0.31496062992125984" footer="0.31496062992125984"/>
  <pageSetup fitToHeight="0" orientation="landscape" r:id="rId1"/>
  <headerFooter alignWithMargins="0">
    <oddFooter>&amp;L_x000D_&amp;1#&amp;"Calibri"&amp;14&amp;K000000 Business Use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A4EA2-24D4-4B97-BD9B-262DF076A0A4}">
  <sheetPr>
    <pageSetUpPr fitToPage="1"/>
  </sheetPr>
  <dimension ref="A1:L219"/>
  <sheetViews>
    <sheetView zoomScale="90" zoomScaleNormal="90" workbookViewId="0">
      <selection activeCell="Q29" sqref="Q29"/>
    </sheetView>
  </sheetViews>
  <sheetFormatPr defaultColWidth="9.109375" defaultRowHeight="13.2" x14ac:dyDescent="0.3"/>
  <cols>
    <col min="1" max="1" width="6.88671875" style="60" customWidth="1"/>
    <col min="2" max="2" width="26.6640625" style="60" customWidth="1"/>
    <col min="3" max="3" width="16" style="60" customWidth="1"/>
    <col min="4" max="4" width="19" style="60" customWidth="1"/>
    <col min="5" max="5" width="18.6640625" style="60" customWidth="1"/>
    <col min="6" max="8" width="19" style="60" customWidth="1"/>
    <col min="9" max="9" width="11.5546875" style="60" customWidth="1"/>
    <col min="10" max="10" width="10.88671875" style="60" customWidth="1"/>
    <col min="11" max="11" width="14.6640625" style="60" customWidth="1"/>
    <col min="12" max="12" width="14" style="60" customWidth="1"/>
    <col min="13" max="13" width="1.88671875" style="60" customWidth="1"/>
    <col min="14" max="16384" width="9.109375" style="60"/>
  </cols>
  <sheetData>
    <row r="1" spans="1:12" s="55" customFormat="1" ht="20.100000000000001" customHeight="1" x14ac:dyDescent="0.25">
      <c r="A1" s="273" t="s">
        <v>232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s="55" customFormat="1" ht="20.100000000000001" customHeight="1" x14ac:dyDescent="0.25">
      <c r="A2" s="273" t="s">
        <v>310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</row>
    <row r="3" spans="1:12" s="55" customFormat="1" ht="20.100000000000001" customHeight="1" x14ac:dyDescent="0.25">
      <c r="A3" s="274" t="s">
        <v>63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</row>
    <row r="4" spans="1:12" s="55" customFormat="1" ht="20.100000000000001" customHeight="1" x14ac:dyDescent="0.25">
      <c r="A4" s="274" t="s">
        <v>64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</row>
    <row r="5" spans="1:12" s="55" customFormat="1" ht="20.100000000000001" customHeight="1" x14ac:dyDescent="0.25">
      <c r="A5" s="274" t="s">
        <v>221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1:12" s="55" customFormat="1" ht="20.100000000000001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s="55" customFormat="1" ht="20.100000000000001" customHeight="1" x14ac:dyDescent="0.25">
      <c r="A7" s="55" t="s">
        <v>58</v>
      </c>
      <c r="L7" s="57"/>
    </row>
    <row r="8" spans="1:12" s="55" customFormat="1" ht="20.100000000000001" customHeight="1" x14ac:dyDescent="0.25">
      <c r="A8" s="55" t="s">
        <v>234</v>
      </c>
      <c r="K8" s="147" t="s">
        <v>66</v>
      </c>
    </row>
    <row r="9" spans="1:12" s="55" customFormat="1" ht="20.100000000000001" customHeight="1" x14ac:dyDescent="0.25">
      <c r="A9" s="55" t="s">
        <v>220</v>
      </c>
      <c r="K9" s="57" t="s">
        <v>296</v>
      </c>
    </row>
    <row r="10" spans="1:12" s="55" customFormat="1" ht="20.100000000000001" customHeight="1" x14ac:dyDescent="0.25">
      <c r="A10" s="55" t="s">
        <v>68</v>
      </c>
      <c r="K10" s="57" t="s">
        <v>236</v>
      </c>
    </row>
    <row r="11" spans="1:12" s="55" customFormat="1" ht="20.100000000000001" customHeight="1" x14ac:dyDescent="0.25"/>
    <row r="12" spans="1:12" ht="66" customHeight="1" x14ac:dyDescent="0.25">
      <c r="A12" s="58" t="s">
        <v>41</v>
      </c>
      <c r="B12" s="58" t="s">
        <v>69</v>
      </c>
      <c r="C12" s="58" t="s">
        <v>70</v>
      </c>
      <c r="D12" s="58" t="s">
        <v>71</v>
      </c>
      <c r="E12" s="58" t="s">
        <v>74</v>
      </c>
      <c r="F12" s="58" t="s">
        <v>75</v>
      </c>
      <c r="G12" s="58" t="s">
        <v>72</v>
      </c>
      <c r="H12" s="58" t="s">
        <v>77</v>
      </c>
      <c r="I12" s="58" t="s">
        <v>78</v>
      </c>
      <c r="J12" s="58" t="s">
        <v>79</v>
      </c>
      <c r="K12" s="58" t="s">
        <v>80</v>
      </c>
    </row>
    <row r="13" spans="1:12" ht="18.899999999999999" customHeight="1" x14ac:dyDescent="0.25">
      <c r="A13" s="59"/>
      <c r="B13" s="61" t="s">
        <v>81</v>
      </c>
      <c r="C13" s="61" t="s">
        <v>82</v>
      </c>
      <c r="D13" s="61" t="s">
        <v>83</v>
      </c>
      <c r="E13" s="61" t="s">
        <v>84</v>
      </c>
      <c r="F13" s="61" t="s">
        <v>237</v>
      </c>
      <c r="G13" s="61" t="s">
        <v>86</v>
      </c>
      <c r="H13" s="61" t="s">
        <v>238</v>
      </c>
      <c r="I13" s="61" t="s">
        <v>88</v>
      </c>
      <c r="J13" s="61" t="s">
        <v>112</v>
      </c>
      <c r="K13" s="61" t="s">
        <v>297</v>
      </c>
    </row>
    <row r="14" spans="1:12" ht="18.899999999999999" customHeight="1" x14ac:dyDescent="0.25">
      <c r="A14" s="59"/>
      <c r="B14" s="62"/>
      <c r="C14" s="62"/>
      <c r="D14" s="63" t="s">
        <v>51</v>
      </c>
      <c r="E14" s="63" t="s">
        <v>93</v>
      </c>
      <c r="F14" s="63" t="s">
        <v>51</v>
      </c>
      <c r="G14" s="63" t="s">
        <v>51</v>
      </c>
      <c r="H14" s="63" t="s">
        <v>51</v>
      </c>
      <c r="I14" s="63"/>
      <c r="J14" s="63" t="s">
        <v>93</v>
      </c>
      <c r="K14" s="63" t="s">
        <v>93</v>
      </c>
    </row>
    <row r="15" spans="1:12" ht="18.899999999999999" customHeight="1" x14ac:dyDescent="0.25">
      <c r="A15" s="64"/>
      <c r="B15" s="65" t="s">
        <v>298</v>
      </c>
      <c r="C15" s="59"/>
      <c r="D15" s="66"/>
      <c r="E15" s="66"/>
      <c r="F15" s="66"/>
      <c r="G15" s="66"/>
      <c r="H15" s="66"/>
      <c r="I15" s="66"/>
      <c r="J15" s="66"/>
      <c r="K15" s="66"/>
    </row>
    <row r="16" spans="1:12" ht="18.899999999999999" customHeight="1" x14ac:dyDescent="0.25">
      <c r="A16" s="64">
        <v>1</v>
      </c>
      <c r="B16" s="65" t="s">
        <v>94</v>
      </c>
      <c r="C16" s="59" t="s">
        <v>95</v>
      </c>
      <c r="D16" s="66">
        <v>85050622.996770963</v>
      </c>
      <c r="E16" s="2">
        <v>0.2349</v>
      </c>
      <c r="F16" s="66">
        <v>19978391.341941498</v>
      </c>
      <c r="G16" s="66">
        <v>-1291993.1001205845</v>
      </c>
      <c r="H16" s="66">
        <v>18686398.241820913</v>
      </c>
      <c r="I16" s="2">
        <v>1.320754033860082E-2</v>
      </c>
      <c r="J16" s="2">
        <v>4.4645425972429327E-2</v>
      </c>
      <c r="K16" s="2">
        <v>5.8965626446487701E-4</v>
      </c>
    </row>
    <row r="17" spans="1:12" ht="18.899999999999999" customHeight="1" x14ac:dyDescent="0.25">
      <c r="A17" s="64"/>
      <c r="B17" s="65"/>
      <c r="C17" s="59"/>
      <c r="D17" s="66"/>
      <c r="E17" s="2"/>
      <c r="F17" s="66"/>
      <c r="G17" s="66"/>
      <c r="H17" s="66"/>
      <c r="I17" s="2"/>
      <c r="J17" s="2"/>
      <c r="K17" s="2"/>
    </row>
    <row r="18" spans="1:12" ht="18.899999999999999" customHeight="1" x14ac:dyDescent="0.25">
      <c r="A18" s="64">
        <v>2</v>
      </c>
      <c r="B18" s="65" t="s">
        <v>96</v>
      </c>
      <c r="C18" s="59" t="s">
        <v>97</v>
      </c>
      <c r="D18" s="66">
        <v>2941658774.4014602</v>
      </c>
      <c r="E18" s="3">
        <v>0.2349</v>
      </c>
      <c r="F18" s="66">
        <v>690995646.10690296</v>
      </c>
      <c r="G18" s="66">
        <v>-44686360.963871546</v>
      </c>
      <c r="H18" s="66">
        <v>646309285.14303136</v>
      </c>
      <c r="I18" s="2">
        <v>0.45681119733574899</v>
      </c>
      <c r="J18" s="3">
        <v>4.9511443475700967E-2</v>
      </c>
      <c r="K18" s="2">
        <v>2.2617381775956215E-2</v>
      </c>
    </row>
    <row r="19" spans="1:12" ht="18.899999999999999" customHeight="1" x14ac:dyDescent="0.25">
      <c r="A19" s="64"/>
      <c r="B19" s="65"/>
      <c r="C19" s="59"/>
      <c r="D19" s="68"/>
      <c r="E19" s="4"/>
      <c r="F19" s="68"/>
      <c r="G19" s="68"/>
      <c r="H19" s="68"/>
      <c r="I19" s="4"/>
      <c r="J19" s="4"/>
      <c r="K19" s="4"/>
    </row>
    <row r="20" spans="1:12" ht="18.899999999999999" customHeight="1" x14ac:dyDescent="0.25">
      <c r="A20" s="64">
        <v>3</v>
      </c>
      <c r="B20" s="65" t="s">
        <v>98</v>
      </c>
      <c r="C20" s="59"/>
      <c r="D20" s="70">
        <v>3412841103.023035</v>
      </c>
      <c r="E20" s="3">
        <v>0.2349</v>
      </c>
      <c r="F20" s="70">
        <v>801676375.10011089</v>
      </c>
      <c r="G20" s="70">
        <v>-51844031.255139574</v>
      </c>
      <c r="H20" s="70">
        <v>749832343.8449713</v>
      </c>
      <c r="I20" s="71">
        <v>0.52998126232565024</v>
      </c>
      <c r="J20" s="2">
        <v>0.1095</v>
      </c>
      <c r="K20" s="71">
        <v>5.8032948224658702E-2</v>
      </c>
    </row>
    <row r="21" spans="1:12" ht="18.899999999999999" customHeight="1" x14ac:dyDescent="0.25">
      <c r="A21" s="64"/>
      <c r="B21" s="65"/>
      <c r="C21" s="59"/>
      <c r="D21" s="66"/>
      <c r="E21" s="2"/>
      <c r="F21" s="66"/>
      <c r="G21" s="66"/>
      <c r="H21" s="66"/>
      <c r="I21" s="2"/>
      <c r="J21" s="2"/>
      <c r="K21" s="2"/>
    </row>
    <row r="22" spans="1:12" ht="18.899999999999999" customHeight="1" thickBot="1" x14ac:dyDescent="0.3">
      <c r="A22" s="64">
        <v>4</v>
      </c>
      <c r="B22" s="65" t="s">
        <v>99</v>
      </c>
      <c r="C22" s="59"/>
      <c r="D22" s="72">
        <v>6439550500.4212666</v>
      </c>
      <c r="E22" s="2"/>
      <c r="F22" s="72">
        <v>1512650412.5489554</v>
      </c>
      <c r="G22" s="72">
        <v>-97822385.319131702</v>
      </c>
      <c r="H22" s="72">
        <v>1414828027.2298236</v>
      </c>
      <c r="I22" s="73">
        <v>1</v>
      </c>
      <c r="J22" s="2"/>
      <c r="K22" s="73">
        <v>8.1239986265079792E-2</v>
      </c>
    </row>
    <row r="23" spans="1:12" ht="18.899999999999999" customHeight="1" thickTop="1" x14ac:dyDescent="0.25">
      <c r="A23" s="64"/>
      <c r="B23" s="65"/>
      <c r="C23" s="59"/>
      <c r="D23" s="66"/>
      <c r="E23" s="66"/>
      <c r="F23" s="66"/>
      <c r="G23" s="66"/>
      <c r="H23" s="66"/>
      <c r="I23" s="66"/>
      <c r="J23" s="66"/>
      <c r="K23" s="66"/>
      <c r="L23" s="66"/>
    </row>
    <row r="24" spans="1:12" s="55" customFormat="1" ht="20.100000000000001" customHeight="1" x14ac:dyDescent="0.25">
      <c r="A24" s="274" t="s">
        <v>232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54"/>
    </row>
    <row r="25" spans="1:12" s="55" customFormat="1" ht="20.100000000000001" customHeight="1" x14ac:dyDescent="0.25">
      <c r="A25" s="273" t="str">
        <f>A2</f>
        <v>CASE NO. 2025-00114 - GAS OPERATIONS</v>
      </c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54"/>
    </row>
    <row r="26" spans="1:12" s="55" customFormat="1" ht="20.100000000000001" customHeight="1" x14ac:dyDescent="0.25">
      <c r="A26" s="274" t="s">
        <v>63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54"/>
    </row>
    <row r="27" spans="1:12" s="55" customFormat="1" ht="20.100000000000001" customHeight="1" x14ac:dyDescent="0.25">
      <c r="A27" s="274" t="s">
        <v>217</v>
      </c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54"/>
    </row>
    <row r="28" spans="1:12" s="55" customFormat="1" ht="20.100000000000001" customHeight="1" x14ac:dyDescent="0.2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s="55" customFormat="1" ht="20.100000000000001" customHeight="1" x14ac:dyDescent="0.25">
      <c r="A29" s="55" t="s">
        <v>36</v>
      </c>
      <c r="K29" s="57"/>
    </row>
    <row r="30" spans="1:12" s="55" customFormat="1" ht="20.100000000000001" customHeight="1" x14ac:dyDescent="0.25">
      <c r="A30" s="55" t="s">
        <v>241</v>
      </c>
      <c r="K30" s="147" t="s">
        <v>242</v>
      </c>
    </row>
    <row r="31" spans="1:12" s="55" customFormat="1" ht="20.100000000000001" customHeight="1" x14ac:dyDescent="0.25">
      <c r="A31" s="55" t="str">
        <f>A9</f>
        <v>TYPE OF FILING: _____ ORIGINAL  _____ UPDATED  __X__ REVISED</v>
      </c>
      <c r="K31" s="57" t="s">
        <v>59</v>
      </c>
    </row>
    <row r="32" spans="1:12" s="55" customFormat="1" ht="20.100000000000001" customHeight="1" x14ac:dyDescent="0.25">
      <c r="A32" s="55" t="s">
        <v>68</v>
      </c>
      <c r="K32" s="57" t="str">
        <f>K10</f>
        <v>WITNESS:   A. FACKLER/J. BURGOS</v>
      </c>
    </row>
    <row r="33" spans="1:12" s="55" customFormat="1" ht="20.100000000000001" customHeight="1" x14ac:dyDescent="0.25"/>
    <row r="34" spans="1:12" ht="66" customHeight="1" x14ac:dyDescent="0.25">
      <c r="A34" s="58" t="s">
        <v>41</v>
      </c>
      <c r="B34" s="58" t="s">
        <v>69</v>
      </c>
      <c r="C34" s="58" t="s">
        <v>70</v>
      </c>
      <c r="D34" s="58" t="s">
        <v>243</v>
      </c>
      <c r="E34" s="58" t="s">
        <v>74</v>
      </c>
      <c r="F34" s="58" t="s">
        <v>75</v>
      </c>
      <c r="G34" s="58" t="s">
        <v>72</v>
      </c>
      <c r="H34" s="58" t="s">
        <v>77</v>
      </c>
      <c r="I34" s="58" t="s">
        <v>78</v>
      </c>
      <c r="J34" s="58" t="s">
        <v>79</v>
      </c>
      <c r="K34" s="58" t="s">
        <v>244</v>
      </c>
      <c r="L34" s="59"/>
    </row>
    <row r="35" spans="1:12" ht="18.899999999999999" customHeight="1" x14ac:dyDescent="0.25">
      <c r="A35" s="59"/>
      <c r="B35" s="61" t="s">
        <v>81</v>
      </c>
      <c r="C35" s="61" t="s">
        <v>82</v>
      </c>
      <c r="D35" s="61" t="s">
        <v>83</v>
      </c>
      <c r="E35" s="61" t="s">
        <v>84</v>
      </c>
      <c r="F35" s="61" t="s">
        <v>237</v>
      </c>
      <c r="G35" s="61" t="s">
        <v>86</v>
      </c>
      <c r="H35" s="61" t="s">
        <v>238</v>
      </c>
      <c r="I35" s="61" t="s">
        <v>88</v>
      </c>
      <c r="J35" s="61" t="s">
        <v>112</v>
      </c>
      <c r="K35" s="61" t="s">
        <v>239</v>
      </c>
      <c r="L35" s="61"/>
    </row>
    <row r="36" spans="1:12" ht="18.899999999999999" customHeight="1" x14ac:dyDescent="0.25">
      <c r="A36" s="59"/>
      <c r="B36" s="62"/>
      <c r="C36" s="62"/>
      <c r="D36" s="63" t="s">
        <v>51</v>
      </c>
      <c r="E36" s="63" t="s">
        <v>93</v>
      </c>
      <c r="F36" s="63" t="s">
        <v>51</v>
      </c>
      <c r="G36" s="63" t="s">
        <v>51</v>
      </c>
      <c r="H36" s="63" t="s">
        <v>51</v>
      </c>
      <c r="I36" s="63"/>
      <c r="J36" s="63" t="s">
        <v>93</v>
      </c>
      <c r="K36" s="63" t="s">
        <v>93</v>
      </c>
      <c r="L36" s="63"/>
    </row>
    <row r="37" spans="1:12" ht="18.899999999999999" customHeight="1" x14ac:dyDescent="0.25">
      <c r="A37" s="64"/>
      <c r="B37" s="65" t="s">
        <v>298</v>
      </c>
      <c r="C37" s="59"/>
      <c r="D37" s="66"/>
      <c r="E37" s="66"/>
      <c r="F37" s="66"/>
      <c r="G37" s="66"/>
      <c r="H37" s="66"/>
      <c r="I37" s="66"/>
      <c r="J37" s="66"/>
      <c r="K37" s="66"/>
      <c r="L37" s="66"/>
    </row>
    <row r="38" spans="1:12" ht="18.899999999999999" customHeight="1" x14ac:dyDescent="0.25">
      <c r="A38" s="64">
        <v>1</v>
      </c>
      <c r="B38" s="65" t="s">
        <v>94</v>
      </c>
      <c r="C38" s="59" t="s">
        <v>95</v>
      </c>
      <c r="D38" s="66">
        <v>0</v>
      </c>
      <c r="E38" s="2">
        <v>0.24540000000000001</v>
      </c>
      <c r="F38" s="66">
        <v>0</v>
      </c>
      <c r="G38" s="66">
        <v>0</v>
      </c>
      <c r="H38" s="66">
        <v>0</v>
      </c>
      <c r="I38" s="2">
        <v>0</v>
      </c>
      <c r="J38" s="2">
        <v>4.6082100000000001E-2</v>
      </c>
      <c r="K38" s="2">
        <v>0</v>
      </c>
      <c r="L38" s="66"/>
    </row>
    <row r="39" spans="1:12" ht="18.899999999999999" customHeight="1" x14ac:dyDescent="0.25">
      <c r="A39" s="64"/>
      <c r="B39" s="65"/>
      <c r="C39" s="59"/>
      <c r="D39" s="66"/>
      <c r="E39" s="2"/>
      <c r="F39" s="66"/>
      <c r="G39" s="66"/>
      <c r="H39" s="66"/>
      <c r="I39" s="2"/>
      <c r="J39" s="2"/>
      <c r="K39" s="2"/>
      <c r="L39" s="66"/>
    </row>
    <row r="40" spans="1:12" ht="18.899999999999999" customHeight="1" x14ac:dyDescent="0.25">
      <c r="A40" s="64">
        <v>2</v>
      </c>
      <c r="B40" s="65" t="s">
        <v>96</v>
      </c>
      <c r="C40" s="59" t="s">
        <v>97</v>
      </c>
      <c r="D40" s="66">
        <v>3254735411.5114183</v>
      </c>
      <c r="E40" s="3">
        <v>0.24540000000000001</v>
      </c>
      <c r="F40" s="66">
        <v>798712069.98490214</v>
      </c>
      <c r="G40" s="66">
        <v>-77468447.382882476</v>
      </c>
      <c r="H40" s="66">
        <v>721243622.60201967</v>
      </c>
      <c r="I40" s="2">
        <v>0.51384259895098938</v>
      </c>
      <c r="J40" s="3">
        <v>4.8232031123095057E-2</v>
      </c>
      <c r="K40" s="2">
        <v>2.4783672224976173E-2</v>
      </c>
    </row>
    <row r="41" spans="1:12" ht="18.899999999999999" customHeight="1" x14ac:dyDescent="0.25">
      <c r="A41" s="64"/>
      <c r="B41" s="65"/>
      <c r="C41" s="59"/>
      <c r="D41" s="68"/>
      <c r="E41" s="4"/>
      <c r="F41" s="68"/>
      <c r="G41" s="68"/>
      <c r="H41" s="68"/>
      <c r="I41" s="2"/>
      <c r="J41" s="4"/>
      <c r="K41" s="4"/>
      <c r="L41" s="68"/>
    </row>
    <row r="42" spans="1:12" ht="18.899999999999999" customHeight="1" x14ac:dyDescent="0.25">
      <c r="A42" s="64">
        <v>3</v>
      </c>
      <c r="B42" s="65" t="s">
        <v>98</v>
      </c>
      <c r="C42" s="59"/>
      <c r="D42" s="70">
        <v>3079374329.7906199</v>
      </c>
      <c r="E42" s="3">
        <v>0.24540000000000001</v>
      </c>
      <c r="F42" s="70">
        <v>755678460.53061819</v>
      </c>
      <c r="G42" s="70">
        <v>-73294544.126646802</v>
      </c>
      <c r="H42" s="70">
        <v>682383916.40397143</v>
      </c>
      <c r="I42" s="71">
        <v>0.48615740104901067</v>
      </c>
      <c r="J42" s="2">
        <v>0.1095</v>
      </c>
      <c r="K42" s="71">
        <v>5.3234235414866667E-2</v>
      </c>
      <c r="L42" s="66"/>
    </row>
    <row r="43" spans="1:12" ht="18.899999999999999" customHeight="1" x14ac:dyDescent="0.25">
      <c r="A43" s="64"/>
      <c r="B43" s="65"/>
      <c r="C43" s="59"/>
      <c r="D43" s="66"/>
      <c r="E43" s="2"/>
      <c r="F43" s="66"/>
      <c r="G43" s="66"/>
      <c r="H43" s="66"/>
      <c r="I43" s="2"/>
      <c r="J43" s="2"/>
      <c r="K43" s="2"/>
      <c r="L43" s="66"/>
    </row>
    <row r="44" spans="1:12" ht="18.899999999999999" customHeight="1" thickBot="1" x14ac:dyDescent="0.3">
      <c r="A44" s="64">
        <v>4</v>
      </c>
      <c r="B44" s="65" t="s">
        <v>99</v>
      </c>
      <c r="C44" s="59"/>
      <c r="D44" s="72">
        <v>6334109741.3020382</v>
      </c>
      <c r="E44" s="2"/>
      <c r="F44" s="72">
        <v>1554390530.5155203</v>
      </c>
      <c r="G44" s="72">
        <v>-150762991.50952929</v>
      </c>
      <c r="H44" s="72">
        <v>1403627539.005991</v>
      </c>
      <c r="I44" s="73">
        <v>1</v>
      </c>
      <c r="J44" s="2"/>
      <c r="K44" s="73">
        <v>7.8017907639842843E-2</v>
      </c>
      <c r="L44" s="66"/>
    </row>
    <row r="45" spans="1:12" ht="18.899999999999999" customHeight="1" thickTop="1" x14ac:dyDescent="0.25">
      <c r="A45" s="64"/>
      <c r="B45" s="65"/>
      <c r="C45" s="59"/>
      <c r="D45" s="74"/>
      <c r="E45" s="74"/>
      <c r="F45" s="74"/>
      <c r="G45" s="74"/>
      <c r="H45" s="74"/>
      <c r="I45" s="74"/>
      <c r="J45" s="74"/>
      <c r="K45" s="74"/>
      <c r="L45" s="74"/>
    </row>
    <row r="46" spans="1:12" ht="18.899999999999999" customHeight="1" x14ac:dyDescent="0.25">
      <c r="A46" s="64"/>
      <c r="B46" s="65"/>
      <c r="C46" s="59"/>
    </row>
    <row r="47" spans="1:12" ht="18.899999999999999" customHeight="1" x14ac:dyDescent="0.25">
      <c r="A47" s="64"/>
      <c r="B47" s="65"/>
      <c r="C47" s="59"/>
      <c r="D47" s="66"/>
      <c r="E47" s="66"/>
      <c r="F47" s="66"/>
      <c r="G47" s="66"/>
      <c r="H47" s="66"/>
      <c r="I47" s="66"/>
      <c r="J47" s="66"/>
      <c r="K47" s="66"/>
      <c r="L47" s="66"/>
    </row>
    <row r="48" spans="1:12" ht="18.899999999999999" customHeight="1" x14ac:dyDescent="0.25">
      <c r="A48" s="64"/>
      <c r="B48" s="65"/>
      <c r="C48" s="59"/>
    </row>
    <row r="49" spans="1:12" ht="18.899999999999999" customHeight="1" x14ac:dyDescent="0.25">
      <c r="A49" s="64"/>
      <c r="B49" s="148"/>
      <c r="C49" s="59"/>
      <c r="D49" s="66"/>
      <c r="E49" s="66"/>
      <c r="F49" s="66"/>
      <c r="G49" s="66"/>
      <c r="H49" s="66"/>
      <c r="I49" s="66"/>
      <c r="J49" s="66"/>
      <c r="K49" s="66"/>
      <c r="L49" s="66"/>
    </row>
    <row r="50" spans="1:12" ht="18.899999999999999" customHeight="1" x14ac:dyDescent="0.25">
      <c r="B50" s="148"/>
      <c r="C50" s="59"/>
    </row>
    <row r="51" spans="1:12" ht="18.899999999999999" customHeight="1" x14ac:dyDescent="0.25">
      <c r="A51" s="64"/>
      <c r="B51" s="148"/>
      <c r="C51" s="59"/>
      <c r="D51" s="66"/>
      <c r="E51" s="66"/>
      <c r="F51" s="66"/>
      <c r="G51" s="66"/>
      <c r="H51" s="66"/>
      <c r="I51" s="66"/>
      <c r="J51" s="66"/>
      <c r="K51" s="66"/>
      <c r="L51" s="66"/>
    </row>
    <row r="52" spans="1:12" ht="18.899999999999999" customHeight="1" x14ac:dyDescent="0.25">
      <c r="B52" s="148"/>
      <c r="C52" s="59"/>
    </row>
    <row r="53" spans="1:12" ht="18.899999999999999" customHeight="1" x14ac:dyDescent="0.25">
      <c r="A53" s="64"/>
      <c r="B53" s="148"/>
      <c r="C53" s="59"/>
      <c r="D53" s="149"/>
      <c r="E53" s="149"/>
      <c r="F53" s="149"/>
      <c r="G53" s="149"/>
      <c r="H53" s="149"/>
      <c r="I53" s="149"/>
      <c r="J53" s="149"/>
      <c r="K53" s="149"/>
      <c r="L53" s="150"/>
    </row>
    <row r="54" spans="1:12" ht="18.899999999999999" customHeight="1" x14ac:dyDescent="0.25">
      <c r="C54" s="59"/>
    </row>
    <row r="55" spans="1:12" ht="18.899999999999999" customHeight="1" x14ac:dyDescent="0.25">
      <c r="C55" s="59"/>
    </row>
    <row r="56" spans="1:12" ht="18.899999999999999" customHeight="1" x14ac:dyDescent="0.25">
      <c r="C56" s="59"/>
    </row>
    <row r="57" spans="1:12" ht="18.899999999999999" customHeight="1" x14ac:dyDescent="0.3"/>
    <row r="58" spans="1:12" ht="18.899999999999999" customHeight="1" x14ac:dyDescent="0.3"/>
    <row r="59" spans="1:12" ht="18.899999999999999" customHeight="1" x14ac:dyDescent="0.3"/>
    <row r="60" spans="1:12" ht="18.899999999999999" customHeight="1" x14ac:dyDescent="0.3"/>
    <row r="61" spans="1:12" ht="18.899999999999999" customHeight="1" x14ac:dyDescent="0.3"/>
    <row r="62" spans="1:12" ht="18.899999999999999" customHeight="1" x14ac:dyDescent="0.3"/>
    <row r="63" spans="1:12" ht="18.899999999999999" customHeight="1" x14ac:dyDescent="0.3"/>
    <row r="64" spans="1:12" ht="18.899999999999999" customHeight="1" x14ac:dyDescent="0.3"/>
    <row r="65" ht="18.899999999999999" customHeight="1" x14ac:dyDescent="0.3"/>
    <row r="66" ht="18.899999999999999" customHeight="1" x14ac:dyDescent="0.3"/>
    <row r="67" ht="18.899999999999999" customHeight="1" x14ac:dyDescent="0.3"/>
    <row r="68" ht="18.899999999999999" customHeight="1" x14ac:dyDescent="0.3"/>
    <row r="69" ht="18.899999999999999" customHeight="1" x14ac:dyDescent="0.3"/>
    <row r="70" ht="18.899999999999999" customHeight="1" x14ac:dyDescent="0.3"/>
    <row r="71" ht="18.899999999999999" customHeight="1" x14ac:dyDescent="0.3"/>
    <row r="72" ht="18.899999999999999" customHeight="1" x14ac:dyDescent="0.3"/>
    <row r="73" ht="18.899999999999999" customHeight="1" x14ac:dyDescent="0.3"/>
    <row r="74" ht="18.899999999999999" customHeight="1" x14ac:dyDescent="0.3"/>
    <row r="75" ht="18.899999999999999" customHeight="1" x14ac:dyDescent="0.3"/>
    <row r="76" ht="18.899999999999999" customHeight="1" x14ac:dyDescent="0.3"/>
    <row r="77" ht="18.899999999999999" customHeight="1" x14ac:dyDescent="0.3"/>
    <row r="78" ht="18.899999999999999" customHeight="1" x14ac:dyDescent="0.3"/>
    <row r="79" ht="18.899999999999999" customHeight="1" x14ac:dyDescent="0.3"/>
    <row r="80" ht="18.899999999999999" customHeight="1" x14ac:dyDescent="0.3"/>
    <row r="81" ht="18.899999999999999" customHeight="1" x14ac:dyDescent="0.3"/>
    <row r="82" ht="18.899999999999999" customHeight="1" x14ac:dyDescent="0.3"/>
    <row r="83" ht="18.899999999999999" customHeight="1" x14ac:dyDescent="0.3"/>
    <row r="84" ht="18.899999999999999" customHeight="1" x14ac:dyDescent="0.3"/>
    <row r="85" ht="18.899999999999999" customHeight="1" x14ac:dyDescent="0.3"/>
    <row r="86" ht="18.899999999999999" customHeight="1" x14ac:dyDescent="0.3"/>
    <row r="87" ht="18.899999999999999" customHeight="1" x14ac:dyDescent="0.3"/>
    <row r="88" ht="18.899999999999999" customHeight="1" x14ac:dyDescent="0.3"/>
    <row r="89" ht="18.899999999999999" customHeight="1" x14ac:dyDescent="0.3"/>
    <row r="90" ht="18.899999999999999" customHeight="1" x14ac:dyDescent="0.3"/>
    <row r="91" ht="18.899999999999999" customHeight="1" x14ac:dyDescent="0.3"/>
    <row r="92" ht="18.899999999999999" customHeight="1" x14ac:dyDescent="0.3"/>
    <row r="93" ht="18.899999999999999" customHeight="1" x14ac:dyDescent="0.3"/>
    <row r="94" ht="18.899999999999999" customHeight="1" x14ac:dyDescent="0.3"/>
    <row r="95" ht="18.899999999999999" customHeight="1" x14ac:dyDescent="0.3"/>
    <row r="96" ht="18.899999999999999" customHeight="1" x14ac:dyDescent="0.3"/>
    <row r="97" ht="18.899999999999999" customHeight="1" x14ac:dyDescent="0.3"/>
    <row r="98" ht="18.899999999999999" customHeight="1" x14ac:dyDescent="0.3"/>
    <row r="99" ht="18.899999999999999" customHeight="1" x14ac:dyDescent="0.3"/>
    <row r="100" ht="18.899999999999999" customHeight="1" x14ac:dyDescent="0.3"/>
    <row r="101" ht="18.899999999999999" customHeight="1" x14ac:dyDescent="0.3"/>
    <row r="102" ht="18.899999999999999" customHeight="1" x14ac:dyDescent="0.3"/>
    <row r="103" ht="18.899999999999999" customHeight="1" x14ac:dyDescent="0.3"/>
    <row r="104" ht="18.899999999999999" customHeight="1" x14ac:dyDescent="0.3"/>
    <row r="105" ht="18.899999999999999" customHeight="1" x14ac:dyDescent="0.3"/>
    <row r="106" ht="18.899999999999999" customHeight="1" x14ac:dyDescent="0.3"/>
    <row r="107" ht="18.899999999999999" customHeight="1" x14ac:dyDescent="0.3"/>
    <row r="108" ht="18.899999999999999" customHeight="1" x14ac:dyDescent="0.3"/>
    <row r="109" ht="18.899999999999999" customHeight="1" x14ac:dyDescent="0.3"/>
    <row r="110" ht="18.899999999999999" customHeight="1" x14ac:dyDescent="0.3"/>
    <row r="111" ht="18.899999999999999" customHeight="1" x14ac:dyDescent="0.3"/>
    <row r="112" ht="18.899999999999999" customHeight="1" x14ac:dyDescent="0.3"/>
    <row r="113" ht="18.899999999999999" customHeight="1" x14ac:dyDescent="0.3"/>
    <row r="114" ht="18.899999999999999" customHeight="1" x14ac:dyDescent="0.3"/>
    <row r="115" ht="18.899999999999999" customHeight="1" x14ac:dyDescent="0.3"/>
    <row r="116" ht="18.899999999999999" customHeight="1" x14ac:dyDescent="0.3"/>
    <row r="117" ht="18.899999999999999" customHeight="1" x14ac:dyDescent="0.3"/>
    <row r="118" ht="18.899999999999999" customHeight="1" x14ac:dyDescent="0.3"/>
    <row r="119" ht="18.899999999999999" customHeight="1" x14ac:dyDescent="0.3"/>
    <row r="120" ht="18.899999999999999" customHeight="1" x14ac:dyDescent="0.3"/>
    <row r="121" ht="18.899999999999999" customHeight="1" x14ac:dyDescent="0.3"/>
    <row r="122" ht="18.899999999999999" customHeight="1" x14ac:dyDescent="0.3"/>
    <row r="123" ht="18.899999999999999" customHeight="1" x14ac:dyDescent="0.3"/>
    <row r="124" ht="18.899999999999999" customHeight="1" x14ac:dyDescent="0.3"/>
    <row r="125" ht="18.899999999999999" customHeight="1" x14ac:dyDescent="0.3"/>
    <row r="126" ht="18.899999999999999" customHeight="1" x14ac:dyDescent="0.3"/>
    <row r="127" ht="18.899999999999999" customHeight="1" x14ac:dyDescent="0.3"/>
    <row r="128" ht="18.899999999999999" customHeight="1" x14ac:dyDescent="0.3"/>
    <row r="129" ht="18.899999999999999" customHeight="1" x14ac:dyDescent="0.3"/>
    <row r="130" ht="18.899999999999999" customHeight="1" x14ac:dyDescent="0.3"/>
    <row r="131" ht="18.899999999999999" customHeight="1" x14ac:dyDescent="0.3"/>
    <row r="132" ht="18.899999999999999" customHeight="1" x14ac:dyDescent="0.3"/>
    <row r="133" ht="18.899999999999999" customHeight="1" x14ac:dyDescent="0.3"/>
    <row r="134" ht="18.899999999999999" customHeight="1" x14ac:dyDescent="0.3"/>
    <row r="135" ht="18.899999999999999" customHeight="1" x14ac:dyDescent="0.3"/>
    <row r="136" ht="18.899999999999999" customHeight="1" x14ac:dyDescent="0.3"/>
    <row r="137" ht="18.899999999999999" customHeight="1" x14ac:dyDescent="0.3"/>
    <row r="138" ht="18.899999999999999" customHeight="1" x14ac:dyDescent="0.3"/>
    <row r="139" ht="18.899999999999999" customHeight="1" x14ac:dyDescent="0.3"/>
    <row r="140" ht="18.899999999999999" customHeight="1" x14ac:dyDescent="0.3"/>
    <row r="141" ht="18.899999999999999" customHeight="1" x14ac:dyDescent="0.3"/>
    <row r="142" ht="18.899999999999999" customHeight="1" x14ac:dyDescent="0.3"/>
    <row r="143" ht="18.899999999999999" customHeight="1" x14ac:dyDescent="0.3"/>
    <row r="144" ht="18.899999999999999" customHeight="1" x14ac:dyDescent="0.3"/>
    <row r="145" ht="18.899999999999999" customHeight="1" x14ac:dyDescent="0.3"/>
    <row r="146" ht="18.899999999999999" customHeight="1" x14ac:dyDescent="0.3"/>
    <row r="147" ht="18.899999999999999" customHeight="1" x14ac:dyDescent="0.3"/>
    <row r="148" ht="18.899999999999999" customHeight="1" x14ac:dyDescent="0.3"/>
    <row r="149" ht="18.899999999999999" customHeight="1" x14ac:dyDescent="0.3"/>
    <row r="150" ht="18.899999999999999" customHeight="1" x14ac:dyDescent="0.3"/>
    <row r="151" ht="18.899999999999999" customHeight="1" x14ac:dyDescent="0.3"/>
    <row r="152" ht="18.899999999999999" customHeight="1" x14ac:dyDescent="0.3"/>
    <row r="153" ht="18.899999999999999" customHeight="1" x14ac:dyDescent="0.3"/>
    <row r="154" ht="18.899999999999999" customHeight="1" x14ac:dyDescent="0.3"/>
    <row r="155" ht="18.899999999999999" customHeight="1" x14ac:dyDescent="0.3"/>
    <row r="156" ht="18.899999999999999" customHeight="1" x14ac:dyDescent="0.3"/>
    <row r="157" ht="18.899999999999999" customHeight="1" x14ac:dyDescent="0.3"/>
    <row r="158" ht="18.899999999999999" customHeight="1" x14ac:dyDescent="0.3"/>
    <row r="159" ht="18.899999999999999" customHeight="1" x14ac:dyDescent="0.3"/>
    <row r="160" ht="18.899999999999999" customHeight="1" x14ac:dyDescent="0.3"/>
    <row r="161" ht="18.899999999999999" customHeight="1" x14ac:dyDescent="0.3"/>
    <row r="162" ht="18.899999999999999" customHeight="1" x14ac:dyDescent="0.3"/>
    <row r="163" ht="18.899999999999999" customHeight="1" x14ac:dyDescent="0.3"/>
    <row r="164" ht="18.899999999999999" customHeight="1" x14ac:dyDescent="0.3"/>
    <row r="165" ht="18.899999999999999" customHeight="1" x14ac:dyDescent="0.3"/>
    <row r="166" ht="18.899999999999999" customHeight="1" x14ac:dyDescent="0.3"/>
    <row r="167" ht="18.899999999999999" customHeight="1" x14ac:dyDescent="0.3"/>
    <row r="168" ht="18.899999999999999" customHeight="1" x14ac:dyDescent="0.3"/>
    <row r="169" ht="18.899999999999999" customHeight="1" x14ac:dyDescent="0.3"/>
    <row r="170" ht="18.899999999999999" customHeight="1" x14ac:dyDescent="0.3"/>
    <row r="171" ht="18.899999999999999" customHeight="1" x14ac:dyDescent="0.3"/>
    <row r="172" ht="18.899999999999999" customHeight="1" x14ac:dyDescent="0.3"/>
    <row r="173" ht="18.899999999999999" customHeight="1" x14ac:dyDescent="0.3"/>
    <row r="174" ht="18.899999999999999" customHeight="1" x14ac:dyDescent="0.3"/>
    <row r="175" ht="18.899999999999999" customHeight="1" x14ac:dyDescent="0.3"/>
    <row r="176" ht="18.899999999999999" customHeight="1" x14ac:dyDescent="0.3"/>
    <row r="177" ht="18.899999999999999" customHeight="1" x14ac:dyDescent="0.3"/>
    <row r="178" ht="18.899999999999999" customHeight="1" x14ac:dyDescent="0.3"/>
    <row r="179" ht="18.899999999999999" customHeight="1" x14ac:dyDescent="0.3"/>
    <row r="180" ht="18.899999999999999" customHeight="1" x14ac:dyDescent="0.3"/>
    <row r="181" ht="18.899999999999999" customHeight="1" x14ac:dyDescent="0.3"/>
    <row r="182" ht="18.899999999999999" customHeight="1" x14ac:dyDescent="0.3"/>
    <row r="183" ht="18.899999999999999" customHeight="1" x14ac:dyDescent="0.3"/>
    <row r="184" ht="18.899999999999999" customHeight="1" x14ac:dyDescent="0.3"/>
    <row r="185" ht="18.899999999999999" customHeight="1" x14ac:dyDescent="0.3"/>
    <row r="186" ht="18.899999999999999" customHeight="1" x14ac:dyDescent="0.3"/>
    <row r="187" ht="18.899999999999999" customHeight="1" x14ac:dyDescent="0.3"/>
    <row r="188" ht="18.899999999999999" customHeight="1" x14ac:dyDescent="0.3"/>
    <row r="189" ht="18.899999999999999" customHeight="1" x14ac:dyDescent="0.3"/>
    <row r="190" ht="18.899999999999999" customHeight="1" x14ac:dyDescent="0.3"/>
    <row r="191" ht="18.899999999999999" customHeight="1" x14ac:dyDescent="0.3"/>
    <row r="192" ht="18.899999999999999" customHeight="1" x14ac:dyDescent="0.3"/>
    <row r="193" ht="18.899999999999999" customHeight="1" x14ac:dyDescent="0.3"/>
    <row r="194" ht="18.899999999999999" customHeight="1" x14ac:dyDescent="0.3"/>
    <row r="195" ht="18.899999999999999" customHeight="1" x14ac:dyDescent="0.3"/>
    <row r="196" ht="18.899999999999999" customHeight="1" x14ac:dyDescent="0.3"/>
    <row r="197" ht="18.899999999999999" customHeight="1" x14ac:dyDescent="0.3"/>
    <row r="198" ht="18.899999999999999" customHeight="1" x14ac:dyDescent="0.3"/>
    <row r="199" ht="18.899999999999999" customHeight="1" x14ac:dyDescent="0.3"/>
    <row r="200" ht="18.899999999999999" customHeight="1" x14ac:dyDescent="0.3"/>
    <row r="201" ht="18.899999999999999" customHeight="1" x14ac:dyDescent="0.3"/>
    <row r="202" ht="18.899999999999999" customHeight="1" x14ac:dyDescent="0.3"/>
    <row r="203" ht="18.899999999999999" customHeight="1" x14ac:dyDescent="0.3"/>
    <row r="204" ht="18.899999999999999" customHeight="1" x14ac:dyDescent="0.3"/>
    <row r="205" ht="18.899999999999999" customHeight="1" x14ac:dyDescent="0.3"/>
    <row r="206" ht="18.899999999999999" customHeight="1" x14ac:dyDescent="0.3"/>
    <row r="207" ht="18.899999999999999" customHeight="1" x14ac:dyDescent="0.3"/>
    <row r="208" ht="18.899999999999999" customHeight="1" x14ac:dyDescent="0.3"/>
    <row r="209" ht="18.899999999999999" customHeight="1" x14ac:dyDescent="0.3"/>
    <row r="210" ht="18.899999999999999" customHeight="1" x14ac:dyDescent="0.3"/>
    <row r="211" ht="18.899999999999999" customHeight="1" x14ac:dyDescent="0.3"/>
    <row r="212" ht="18.899999999999999" customHeight="1" x14ac:dyDescent="0.3"/>
    <row r="213" ht="18.899999999999999" customHeight="1" x14ac:dyDescent="0.3"/>
    <row r="214" ht="18.899999999999999" customHeight="1" x14ac:dyDescent="0.3"/>
    <row r="215" ht="18.899999999999999" customHeight="1" x14ac:dyDescent="0.3"/>
    <row r="216" ht="18.899999999999999" customHeight="1" x14ac:dyDescent="0.3"/>
    <row r="217" ht="18.899999999999999" customHeight="1" x14ac:dyDescent="0.3"/>
    <row r="218" ht="18.899999999999999" customHeight="1" x14ac:dyDescent="0.3"/>
    <row r="219" ht="18.899999999999999" customHeight="1" x14ac:dyDescent="0.3"/>
  </sheetData>
  <mergeCells count="9">
    <mergeCell ref="A25:K25"/>
    <mergeCell ref="A26:K26"/>
    <mergeCell ref="A27:K27"/>
    <mergeCell ref="A1:L1"/>
    <mergeCell ref="A2:L2"/>
    <mergeCell ref="A3:L3"/>
    <mergeCell ref="A4:L4"/>
    <mergeCell ref="A5:L5"/>
    <mergeCell ref="A24:K24"/>
  </mergeCells>
  <pageMargins left="0.95" right="0.5" top="0.75" bottom="0.75" header="0.3" footer="0.3"/>
  <pageSetup scale="45" fitToHeight="0" orientation="portrait" r:id="rId1"/>
  <headerFooter>
    <oddFooter>&amp;L_x000D_&amp;1#&amp;"Calibri"&amp;14&amp;K000000 Business Use</oddFooter>
  </headerFooter>
  <rowBreaks count="1" manualBreakCount="1">
    <brk id="2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F07D6-BA07-4693-A25E-F1AA09EA2D8A}">
  <sheetPr>
    <pageSetUpPr fitToPage="1"/>
  </sheetPr>
  <dimension ref="A1:E197"/>
  <sheetViews>
    <sheetView zoomScaleNormal="100" workbookViewId="0">
      <selection sqref="A1:E1"/>
    </sheetView>
  </sheetViews>
  <sheetFormatPr defaultColWidth="9.109375" defaultRowHeight="13.2" x14ac:dyDescent="0.3"/>
  <cols>
    <col min="1" max="1" width="6.88671875" style="60" customWidth="1"/>
    <col min="2" max="2" width="59.44140625" style="60" customWidth="1"/>
    <col min="3" max="3" width="14.44140625" style="60" customWidth="1"/>
    <col min="4" max="4" width="18.88671875" style="60" customWidth="1"/>
    <col min="5" max="5" width="15.6640625" style="60" customWidth="1"/>
    <col min="6" max="6" width="1.88671875" style="60" customWidth="1"/>
    <col min="7" max="16384" width="9.109375" style="60"/>
  </cols>
  <sheetData>
    <row r="1" spans="1:5" s="55" customFormat="1" ht="20.100000000000001" customHeight="1" x14ac:dyDescent="0.25">
      <c r="A1" s="273" t="s">
        <v>232</v>
      </c>
      <c r="B1" s="274"/>
      <c r="C1" s="274"/>
      <c r="D1" s="274"/>
      <c r="E1" s="274"/>
    </row>
    <row r="2" spans="1:5" s="55" customFormat="1" ht="20.100000000000001" customHeight="1" x14ac:dyDescent="0.25">
      <c r="A2" s="273" t="s">
        <v>308</v>
      </c>
      <c r="B2" s="274"/>
      <c r="C2" s="274"/>
      <c r="D2" s="274"/>
      <c r="E2" s="274"/>
    </row>
    <row r="3" spans="1:5" s="55" customFormat="1" ht="20.100000000000001" customHeight="1" x14ac:dyDescent="0.25">
      <c r="A3" s="274" t="s">
        <v>173</v>
      </c>
      <c r="B3" s="274"/>
      <c r="C3" s="274"/>
      <c r="D3" s="274"/>
      <c r="E3" s="274"/>
    </row>
    <row r="4" spans="1:5" s="55" customFormat="1" ht="20.100000000000001" customHeight="1" x14ac:dyDescent="0.25">
      <c r="A4" s="273" t="s">
        <v>309</v>
      </c>
      <c r="B4" s="274"/>
      <c r="C4" s="274"/>
      <c r="D4" s="274"/>
      <c r="E4" s="274"/>
    </row>
    <row r="5" spans="1:5" s="55" customFormat="1" ht="20.100000000000001" customHeight="1" x14ac:dyDescent="0.25">
      <c r="A5" s="273" t="s">
        <v>219</v>
      </c>
      <c r="B5" s="274"/>
      <c r="C5" s="274"/>
      <c r="D5" s="274"/>
      <c r="E5" s="274"/>
    </row>
    <row r="6" spans="1:5" s="55" customFormat="1" ht="20.100000000000001" customHeight="1" x14ac:dyDescent="0.25">
      <c r="A6" s="56"/>
      <c r="B6" s="56"/>
      <c r="C6" s="56"/>
      <c r="D6" s="56"/>
      <c r="E6" s="56"/>
    </row>
    <row r="7" spans="1:5" s="55" customFormat="1" ht="20.100000000000001" customHeight="1" x14ac:dyDescent="0.25">
      <c r="A7" s="55" t="s">
        <v>174</v>
      </c>
      <c r="E7" s="57" t="s">
        <v>175</v>
      </c>
    </row>
    <row r="8" spans="1:5" s="55" customFormat="1" ht="20.100000000000001" customHeight="1" x14ac:dyDescent="0.25">
      <c r="A8" s="55" t="s">
        <v>176</v>
      </c>
      <c r="E8" s="57" t="s">
        <v>177</v>
      </c>
    </row>
    <row r="9" spans="1:5" s="55" customFormat="1" ht="20.100000000000001" customHeight="1" x14ac:dyDescent="0.25">
      <c r="A9" s="55" t="s">
        <v>178</v>
      </c>
      <c r="E9" s="57" t="s">
        <v>216</v>
      </c>
    </row>
    <row r="10" spans="1:5" s="55" customFormat="1" ht="18.899999999999999" customHeight="1" x14ac:dyDescent="0.25"/>
    <row r="11" spans="1:5" s="55" customFormat="1" ht="30" customHeight="1" x14ac:dyDescent="0.25">
      <c r="A11" s="111"/>
      <c r="B11" s="111"/>
      <c r="C11" s="111"/>
      <c r="D11" s="275" t="s">
        <v>179</v>
      </c>
      <c r="E11" s="275"/>
    </row>
    <row r="12" spans="1:5" ht="24" customHeight="1" x14ac:dyDescent="0.25">
      <c r="A12" s="112" t="s">
        <v>41</v>
      </c>
      <c r="B12" s="112" t="s">
        <v>128</v>
      </c>
      <c r="C12" s="112"/>
      <c r="D12" s="112" t="s">
        <v>180</v>
      </c>
      <c r="E12" s="112" t="s">
        <v>181</v>
      </c>
    </row>
    <row r="13" spans="1:5" ht="18.899999999999999" customHeight="1" x14ac:dyDescent="0.25">
      <c r="A13" s="59"/>
      <c r="B13" s="62"/>
      <c r="C13" s="63"/>
      <c r="D13" s="63"/>
      <c r="E13" s="63"/>
    </row>
    <row r="14" spans="1:5" ht="18.899999999999999" customHeight="1" x14ac:dyDescent="0.25">
      <c r="A14" s="59">
        <v>1</v>
      </c>
      <c r="B14" s="65" t="s">
        <v>182</v>
      </c>
      <c r="C14" s="66"/>
      <c r="D14" s="113">
        <v>1</v>
      </c>
      <c r="E14" s="113">
        <f>D14</f>
        <v>1</v>
      </c>
    </row>
    <row r="15" spans="1:5" ht="18.899999999999999" customHeight="1" x14ac:dyDescent="0.25">
      <c r="A15" s="64"/>
      <c r="B15" s="65"/>
      <c r="C15" s="66"/>
      <c r="D15" s="113"/>
      <c r="E15" s="113"/>
    </row>
    <row r="16" spans="1:5" ht="18.899999999999999" customHeight="1" x14ac:dyDescent="0.25">
      <c r="A16" s="64">
        <v>2</v>
      </c>
      <c r="B16" s="65" t="s">
        <v>183</v>
      </c>
      <c r="C16" s="66"/>
      <c r="D16" s="113">
        <v>2.3900000000000002E-3</v>
      </c>
      <c r="E16" s="113">
        <f>D16</f>
        <v>2.3900000000000002E-3</v>
      </c>
    </row>
    <row r="17" spans="1:5" ht="18.899999999999999" customHeight="1" x14ac:dyDescent="0.25">
      <c r="A17" s="64"/>
      <c r="B17" s="65"/>
      <c r="C17" s="66"/>
      <c r="D17" s="113"/>
      <c r="E17" s="113"/>
    </row>
    <row r="18" spans="1:5" ht="18.899999999999999" customHeight="1" x14ac:dyDescent="0.25">
      <c r="A18" s="64">
        <v>3</v>
      </c>
      <c r="B18" s="65" t="s">
        <v>184</v>
      </c>
      <c r="D18" s="114">
        <v>1.554E-3</v>
      </c>
      <c r="E18" s="114">
        <f>D18</f>
        <v>1.554E-3</v>
      </c>
    </row>
    <row r="19" spans="1:5" ht="18.899999999999999" customHeight="1" x14ac:dyDescent="0.25">
      <c r="A19" s="64"/>
      <c r="B19" s="115"/>
      <c r="D19" s="113"/>
      <c r="E19" s="113"/>
    </row>
    <row r="20" spans="1:5" ht="18.899999999999999" customHeight="1" x14ac:dyDescent="0.25">
      <c r="A20" s="64">
        <v>4</v>
      </c>
      <c r="B20" s="65" t="s">
        <v>185</v>
      </c>
      <c r="C20" s="66"/>
      <c r="D20" s="113">
        <f>D14-D16-D18</f>
        <v>0.99605599999999994</v>
      </c>
      <c r="E20" s="113">
        <f>E14-E16-E18</f>
        <v>0.99605599999999994</v>
      </c>
    </row>
    <row r="21" spans="1:5" ht="18.899999999999999" customHeight="1" x14ac:dyDescent="0.25">
      <c r="A21" s="64"/>
      <c r="B21" s="1"/>
      <c r="C21" s="66"/>
      <c r="D21" s="113"/>
      <c r="E21" s="113"/>
    </row>
    <row r="22" spans="1:5" ht="18.899999999999999" customHeight="1" x14ac:dyDescent="0.25">
      <c r="A22" s="64">
        <v>5</v>
      </c>
      <c r="B22" s="1" t="s">
        <v>186</v>
      </c>
      <c r="C22" s="2">
        <v>0.05</v>
      </c>
      <c r="D22" s="113">
        <f>D20*C22</f>
        <v>4.9802800000000001E-2</v>
      </c>
      <c r="E22" s="114">
        <f>D22</f>
        <v>4.9802800000000001E-2</v>
      </c>
    </row>
    <row r="23" spans="1:5" ht="18.899999999999999" customHeight="1" x14ac:dyDescent="0.25">
      <c r="A23" s="64"/>
      <c r="B23" s="1"/>
      <c r="C23" s="66"/>
      <c r="D23" s="113"/>
      <c r="E23" s="113"/>
    </row>
    <row r="24" spans="1:5" ht="18.899999999999999" customHeight="1" x14ac:dyDescent="0.25">
      <c r="A24" s="64">
        <v>6</v>
      </c>
      <c r="B24" s="65" t="s">
        <v>187</v>
      </c>
      <c r="D24" s="113"/>
      <c r="E24" s="113">
        <f>E20-E22</f>
        <v>0.94625319999999991</v>
      </c>
    </row>
    <row r="25" spans="1:5" ht="18.899999999999999" customHeight="1" x14ac:dyDescent="0.25">
      <c r="A25" s="64"/>
      <c r="B25" s="5"/>
      <c r="C25" s="66"/>
      <c r="D25" s="113"/>
      <c r="E25" s="113"/>
    </row>
    <row r="26" spans="1:5" ht="18.899999999999999" customHeight="1" x14ac:dyDescent="0.25">
      <c r="A26" s="64">
        <v>7</v>
      </c>
      <c r="B26" s="1" t="s">
        <v>188</v>
      </c>
      <c r="C26" s="2">
        <v>0.21</v>
      </c>
      <c r="D26" s="118"/>
      <c r="E26" s="114">
        <f>E24*C26</f>
        <v>0.19871317199999997</v>
      </c>
    </row>
    <row r="27" spans="1:5" ht="18.899999999999999" customHeight="1" x14ac:dyDescent="0.25">
      <c r="A27" s="64"/>
      <c r="B27" s="5"/>
      <c r="C27" s="66"/>
      <c r="D27" s="113"/>
      <c r="E27" s="113"/>
    </row>
    <row r="28" spans="1:5" ht="18.899999999999999" customHeight="1" thickBot="1" x14ac:dyDescent="0.3">
      <c r="A28" s="64">
        <v>8</v>
      </c>
      <c r="B28" s="1" t="s">
        <v>189</v>
      </c>
      <c r="E28" s="119">
        <f>E20-E22-E26</f>
        <v>0.74754002799999997</v>
      </c>
    </row>
    <row r="29" spans="1:5" ht="18.899999999999999" customHeight="1" thickTop="1" x14ac:dyDescent="0.25">
      <c r="A29" s="64"/>
      <c r="B29" s="5"/>
      <c r="C29" s="66"/>
      <c r="D29" s="66"/>
      <c r="E29" s="66"/>
    </row>
    <row r="30" spans="1:5" ht="18.899999999999999" customHeight="1" thickBot="1" x14ac:dyDescent="0.3">
      <c r="A30" s="64">
        <v>9</v>
      </c>
      <c r="B30" s="1" t="s">
        <v>233</v>
      </c>
      <c r="E30" s="120">
        <f>E14/E28</f>
        <v>1.3377210082989697</v>
      </c>
    </row>
    <row r="31" spans="1:5" ht="18.899999999999999" customHeight="1" thickTop="1" x14ac:dyDescent="0.25">
      <c r="A31" s="64"/>
      <c r="B31" s="5"/>
      <c r="C31" s="2"/>
      <c r="D31" s="66"/>
      <c r="E31" s="2"/>
    </row>
    <row r="32" spans="1:5" ht="18.899999999999999" customHeight="1" x14ac:dyDescent="0.3"/>
    <row r="33" ht="18.899999999999999" customHeight="1" x14ac:dyDescent="0.3"/>
    <row r="34" ht="18.899999999999999" customHeight="1" x14ac:dyDescent="0.3"/>
    <row r="35" ht="18.899999999999999" customHeight="1" x14ac:dyDescent="0.3"/>
    <row r="36" ht="18.899999999999999" customHeight="1" x14ac:dyDescent="0.3"/>
    <row r="37" ht="18.899999999999999" customHeight="1" x14ac:dyDescent="0.3"/>
    <row r="38" ht="18.899999999999999" customHeight="1" x14ac:dyDescent="0.3"/>
    <row r="39" ht="18.899999999999999" customHeight="1" x14ac:dyDescent="0.3"/>
    <row r="40" ht="18.899999999999999" customHeight="1" x14ac:dyDescent="0.3"/>
    <row r="41" ht="18.899999999999999" customHeight="1" x14ac:dyDescent="0.3"/>
    <row r="42" ht="18.899999999999999" customHeight="1" x14ac:dyDescent="0.3"/>
    <row r="43" ht="18.899999999999999" customHeight="1" x14ac:dyDescent="0.3"/>
    <row r="44" ht="18.899999999999999" customHeight="1" x14ac:dyDescent="0.3"/>
    <row r="45" ht="18.899999999999999" customHeight="1" x14ac:dyDescent="0.3"/>
    <row r="46" ht="18.899999999999999" customHeight="1" x14ac:dyDescent="0.3"/>
    <row r="47" ht="18.899999999999999" customHeight="1" x14ac:dyDescent="0.3"/>
    <row r="48" ht="18.899999999999999" customHeight="1" x14ac:dyDescent="0.3"/>
    <row r="49" ht="18.899999999999999" customHeight="1" x14ac:dyDescent="0.3"/>
    <row r="50" ht="18.899999999999999" customHeight="1" x14ac:dyDescent="0.3"/>
    <row r="51" ht="18.899999999999999" customHeight="1" x14ac:dyDescent="0.3"/>
    <row r="52" ht="18.899999999999999" customHeight="1" x14ac:dyDescent="0.3"/>
    <row r="53" ht="18.899999999999999" customHeight="1" x14ac:dyDescent="0.3"/>
    <row r="54" ht="18.899999999999999" customHeight="1" x14ac:dyDescent="0.3"/>
    <row r="55" ht="18.899999999999999" customHeight="1" x14ac:dyDescent="0.3"/>
    <row r="56" ht="18.899999999999999" customHeight="1" x14ac:dyDescent="0.3"/>
    <row r="57" ht="18.899999999999999" customHeight="1" x14ac:dyDescent="0.3"/>
    <row r="58" ht="18.899999999999999" customHeight="1" x14ac:dyDescent="0.3"/>
    <row r="59" ht="18.899999999999999" customHeight="1" x14ac:dyDescent="0.3"/>
    <row r="60" ht="18.899999999999999" customHeight="1" x14ac:dyDescent="0.3"/>
    <row r="61" ht="18.899999999999999" customHeight="1" x14ac:dyDescent="0.3"/>
    <row r="62" ht="18.899999999999999" customHeight="1" x14ac:dyDescent="0.3"/>
    <row r="63" ht="18.899999999999999" customHeight="1" x14ac:dyDescent="0.3"/>
    <row r="64" ht="18.899999999999999" customHeight="1" x14ac:dyDescent="0.3"/>
    <row r="65" ht="18.899999999999999" customHeight="1" x14ac:dyDescent="0.3"/>
    <row r="66" ht="18.899999999999999" customHeight="1" x14ac:dyDescent="0.3"/>
    <row r="67" ht="18.899999999999999" customHeight="1" x14ac:dyDescent="0.3"/>
    <row r="68" ht="18.899999999999999" customHeight="1" x14ac:dyDescent="0.3"/>
    <row r="69" ht="18.899999999999999" customHeight="1" x14ac:dyDescent="0.3"/>
    <row r="70" ht="18.899999999999999" customHeight="1" x14ac:dyDescent="0.3"/>
    <row r="71" ht="18.899999999999999" customHeight="1" x14ac:dyDescent="0.3"/>
    <row r="72" ht="18.899999999999999" customHeight="1" x14ac:dyDescent="0.3"/>
    <row r="73" ht="18.899999999999999" customHeight="1" x14ac:dyDescent="0.3"/>
    <row r="74" ht="18.899999999999999" customHeight="1" x14ac:dyDescent="0.3"/>
    <row r="75" ht="18.899999999999999" customHeight="1" x14ac:dyDescent="0.3"/>
    <row r="76" ht="18.899999999999999" customHeight="1" x14ac:dyDescent="0.3"/>
    <row r="77" ht="18.899999999999999" customHeight="1" x14ac:dyDescent="0.3"/>
    <row r="78" ht="18.899999999999999" customHeight="1" x14ac:dyDescent="0.3"/>
    <row r="79" ht="18.899999999999999" customHeight="1" x14ac:dyDescent="0.3"/>
    <row r="80" ht="18.899999999999999" customHeight="1" x14ac:dyDescent="0.3"/>
    <row r="81" ht="18.899999999999999" customHeight="1" x14ac:dyDescent="0.3"/>
    <row r="82" ht="18.899999999999999" customHeight="1" x14ac:dyDescent="0.3"/>
    <row r="83" ht="18.899999999999999" customHeight="1" x14ac:dyDescent="0.3"/>
    <row r="84" ht="18.899999999999999" customHeight="1" x14ac:dyDescent="0.3"/>
    <row r="85" ht="18.899999999999999" customHeight="1" x14ac:dyDescent="0.3"/>
    <row r="86" ht="18.899999999999999" customHeight="1" x14ac:dyDescent="0.3"/>
    <row r="87" ht="18.899999999999999" customHeight="1" x14ac:dyDescent="0.3"/>
    <row r="88" ht="18.899999999999999" customHeight="1" x14ac:dyDescent="0.3"/>
    <row r="89" ht="18.899999999999999" customHeight="1" x14ac:dyDescent="0.3"/>
    <row r="90" ht="18.899999999999999" customHeight="1" x14ac:dyDescent="0.3"/>
    <row r="91" ht="18.899999999999999" customHeight="1" x14ac:dyDescent="0.3"/>
    <row r="92" ht="18.899999999999999" customHeight="1" x14ac:dyDescent="0.3"/>
    <row r="93" ht="18.899999999999999" customHeight="1" x14ac:dyDescent="0.3"/>
    <row r="94" ht="18.899999999999999" customHeight="1" x14ac:dyDescent="0.3"/>
    <row r="95" ht="18.899999999999999" customHeight="1" x14ac:dyDescent="0.3"/>
    <row r="96" ht="18.899999999999999" customHeight="1" x14ac:dyDescent="0.3"/>
    <row r="97" ht="18.899999999999999" customHeight="1" x14ac:dyDescent="0.3"/>
    <row r="98" ht="18.899999999999999" customHeight="1" x14ac:dyDescent="0.3"/>
    <row r="99" ht="18.899999999999999" customHeight="1" x14ac:dyDescent="0.3"/>
    <row r="100" ht="18.899999999999999" customHeight="1" x14ac:dyDescent="0.3"/>
    <row r="101" ht="18.899999999999999" customHeight="1" x14ac:dyDescent="0.3"/>
    <row r="102" ht="18.899999999999999" customHeight="1" x14ac:dyDescent="0.3"/>
    <row r="103" ht="18.899999999999999" customHeight="1" x14ac:dyDescent="0.3"/>
    <row r="104" ht="18.899999999999999" customHeight="1" x14ac:dyDescent="0.3"/>
    <row r="105" ht="18.899999999999999" customHeight="1" x14ac:dyDescent="0.3"/>
    <row r="106" ht="18.899999999999999" customHeight="1" x14ac:dyDescent="0.3"/>
    <row r="107" ht="18.899999999999999" customHeight="1" x14ac:dyDescent="0.3"/>
    <row r="108" ht="18.899999999999999" customHeight="1" x14ac:dyDescent="0.3"/>
    <row r="109" ht="18.899999999999999" customHeight="1" x14ac:dyDescent="0.3"/>
    <row r="110" ht="18.899999999999999" customHeight="1" x14ac:dyDescent="0.3"/>
    <row r="111" ht="18.899999999999999" customHeight="1" x14ac:dyDescent="0.3"/>
    <row r="112" ht="18.899999999999999" customHeight="1" x14ac:dyDescent="0.3"/>
    <row r="113" ht="18.899999999999999" customHeight="1" x14ac:dyDescent="0.3"/>
    <row r="114" ht="18.899999999999999" customHeight="1" x14ac:dyDescent="0.3"/>
    <row r="115" ht="18.899999999999999" customHeight="1" x14ac:dyDescent="0.3"/>
    <row r="116" ht="18.899999999999999" customHeight="1" x14ac:dyDescent="0.3"/>
    <row r="117" ht="18.899999999999999" customHeight="1" x14ac:dyDescent="0.3"/>
    <row r="118" ht="18.899999999999999" customHeight="1" x14ac:dyDescent="0.3"/>
    <row r="119" ht="18.899999999999999" customHeight="1" x14ac:dyDescent="0.3"/>
    <row r="120" ht="18.899999999999999" customHeight="1" x14ac:dyDescent="0.3"/>
    <row r="121" ht="18.899999999999999" customHeight="1" x14ac:dyDescent="0.3"/>
    <row r="122" ht="18.899999999999999" customHeight="1" x14ac:dyDescent="0.3"/>
    <row r="123" ht="18.899999999999999" customHeight="1" x14ac:dyDescent="0.3"/>
    <row r="124" ht="18.899999999999999" customHeight="1" x14ac:dyDescent="0.3"/>
    <row r="125" ht="18.899999999999999" customHeight="1" x14ac:dyDescent="0.3"/>
    <row r="126" ht="18.899999999999999" customHeight="1" x14ac:dyDescent="0.3"/>
    <row r="127" ht="18.899999999999999" customHeight="1" x14ac:dyDescent="0.3"/>
    <row r="128" ht="18.899999999999999" customHeight="1" x14ac:dyDescent="0.3"/>
    <row r="129" ht="18.899999999999999" customHeight="1" x14ac:dyDescent="0.3"/>
    <row r="130" ht="18.899999999999999" customHeight="1" x14ac:dyDescent="0.3"/>
    <row r="131" ht="18.899999999999999" customHeight="1" x14ac:dyDescent="0.3"/>
    <row r="132" ht="18.899999999999999" customHeight="1" x14ac:dyDescent="0.3"/>
    <row r="133" ht="18.899999999999999" customHeight="1" x14ac:dyDescent="0.3"/>
    <row r="134" ht="18.899999999999999" customHeight="1" x14ac:dyDescent="0.3"/>
    <row r="135" ht="18.899999999999999" customHeight="1" x14ac:dyDescent="0.3"/>
    <row r="136" ht="18.899999999999999" customHeight="1" x14ac:dyDescent="0.3"/>
    <row r="137" ht="18.899999999999999" customHeight="1" x14ac:dyDescent="0.3"/>
    <row r="138" ht="18.899999999999999" customHeight="1" x14ac:dyDescent="0.3"/>
    <row r="139" ht="18.899999999999999" customHeight="1" x14ac:dyDescent="0.3"/>
    <row r="140" ht="18.899999999999999" customHeight="1" x14ac:dyDescent="0.3"/>
    <row r="141" ht="18.899999999999999" customHeight="1" x14ac:dyDescent="0.3"/>
    <row r="142" ht="18.899999999999999" customHeight="1" x14ac:dyDescent="0.3"/>
    <row r="143" ht="18.899999999999999" customHeight="1" x14ac:dyDescent="0.3"/>
    <row r="144" ht="18.899999999999999" customHeight="1" x14ac:dyDescent="0.3"/>
    <row r="145" ht="18.899999999999999" customHeight="1" x14ac:dyDescent="0.3"/>
    <row r="146" ht="18.899999999999999" customHeight="1" x14ac:dyDescent="0.3"/>
    <row r="147" ht="18.899999999999999" customHeight="1" x14ac:dyDescent="0.3"/>
    <row r="148" ht="18.899999999999999" customHeight="1" x14ac:dyDescent="0.3"/>
    <row r="149" ht="18.899999999999999" customHeight="1" x14ac:dyDescent="0.3"/>
    <row r="150" ht="18.899999999999999" customHeight="1" x14ac:dyDescent="0.3"/>
    <row r="151" ht="18.899999999999999" customHeight="1" x14ac:dyDescent="0.3"/>
    <row r="152" ht="18.899999999999999" customHeight="1" x14ac:dyDescent="0.3"/>
    <row r="153" ht="18.899999999999999" customHeight="1" x14ac:dyDescent="0.3"/>
    <row r="154" ht="18.899999999999999" customHeight="1" x14ac:dyDescent="0.3"/>
    <row r="155" ht="18.899999999999999" customHeight="1" x14ac:dyDescent="0.3"/>
    <row r="156" ht="18.899999999999999" customHeight="1" x14ac:dyDescent="0.3"/>
    <row r="157" ht="18.899999999999999" customHeight="1" x14ac:dyDescent="0.3"/>
    <row r="158" ht="18.899999999999999" customHeight="1" x14ac:dyDescent="0.3"/>
    <row r="159" ht="18.899999999999999" customHeight="1" x14ac:dyDescent="0.3"/>
    <row r="160" ht="18.899999999999999" customHeight="1" x14ac:dyDescent="0.3"/>
    <row r="161" ht="18.899999999999999" customHeight="1" x14ac:dyDescent="0.3"/>
    <row r="162" ht="18.899999999999999" customHeight="1" x14ac:dyDescent="0.3"/>
    <row r="163" ht="18.899999999999999" customHeight="1" x14ac:dyDescent="0.3"/>
    <row r="164" ht="18.899999999999999" customHeight="1" x14ac:dyDescent="0.3"/>
    <row r="165" ht="18.899999999999999" customHeight="1" x14ac:dyDescent="0.3"/>
    <row r="166" ht="18.899999999999999" customHeight="1" x14ac:dyDescent="0.3"/>
    <row r="167" ht="18.899999999999999" customHeight="1" x14ac:dyDescent="0.3"/>
    <row r="168" ht="18.899999999999999" customHeight="1" x14ac:dyDescent="0.3"/>
    <row r="169" ht="18.899999999999999" customHeight="1" x14ac:dyDescent="0.3"/>
    <row r="170" ht="18.899999999999999" customHeight="1" x14ac:dyDescent="0.3"/>
    <row r="171" ht="18.899999999999999" customHeight="1" x14ac:dyDescent="0.3"/>
    <row r="172" ht="18.899999999999999" customHeight="1" x14ac:dyDescent="0.3"/>
    <row r="173" ht="18.899999999999999" customHeight="1" x14ac:dyDescent="0.3"/>
    <row r="174" ht="18.899999999999999" customHeight="1" x14ac:dyDescent="0.3"/>
    <row r="175" ht="18.899999999999999" customHeight="1" x14ac:dyDescent="0.3"/>
    <row r="176" ht="18.899999999999999" customHeight="1" x14ac:dyDescent="0.3"/>
    <row r="177" ht="18.899999999999999" customHeight="1" x14ac:dyDescent="0.3"/>
    <row r="178" ht="18.899999999999999" customHeight="1" x14ac:dyDescent="0.3"/>
    <row r="179" ht="18.899999999999999" customHeight="1" x14ac:dyDescent="0.3"/>
    <row r="180" ht="18.899999999999999" customHeight="1" x14ac:dyDescent="0.3"/>
    <row r="181" ht="18.899999999999999" customHeight="1" x14ac:dyDescent="0.3"/>
    <row r="182" ht="18.899999999999999" customHeight="1" x14ac:dyDescent="0.3"/>
    <row r="183" ht="18.899999999999999" customHeight="1" x14ac:dyDescent="0.3"/>
    <row r="184" ht="18.899999999999999" customHeight="1" x14ac:dyDescent="0.3"/>
    <row r="185" ht="18.899999999999999" customHeight="1" x14ac:dyDescent="0.3"/>
    <row r="186" ht="18.899999999999999" customHeight="1" x14ac:dyDescent="0.3"/>
    <row r="187" ht="18.899999999999999" customHeight="1" x14ac:dyDescent="0.3"/>
    <row r="188" ht="18.899999999999999" customHeight="1" x14ac:dyDescent="0.3"/>
    <row r="189" ht="18.899999999999999" customHeight="1" x14ac:dyDescent="0.3"/>
    <row r="190" ht="18.899999999999999" customHeight="1" x14ac:dyDescent="0.3"/>
    <row r="191" ht="18.899999999999999" customHeight="1" x14ac:dyDescent="0.3"/>
    <row r="192" ht="18.899999999999999" customHeight="1" x14ac:dyDescent="0.3"/>
    <row r="193" ht="18.899999999999999" customHeight="1" x14ac:dyDescent="0.3"/>
    <row r="194" ht="18.899999999999999" customHeight="1" x14ac:dyDescent="0.3"/>
    <row r="195" ht="18.899999999999999" customHeight="1" x14ac:dyDescent="0.3"/>
    <row r="196" ht="18.899999999999999" customHeight="1" x14ac:dyDescent="0.3"/>
    <row r="197" ht="18.899999999999999" customHeight="1" x14ac:dyDescent="0.3"/>
  </sheetData>
  <mergeCells count="6">
    <mergeCell ref="D11:E11"/>
    <mergeCell ref="A1:E1"/>
    <mergeCell ref="A2:E2"/>
    <mergeCell ref="A3:E3"/>
    <mergeCell ref="A4:E4"/>
    <mergeCell ref="A5:E5"/>
  </mergeCells>
  <pageMargins left="0.95" right="0.5" top="0.75" bottom="0.75" header="0.3" footer="0.3"/>
  <pageSetup scale="78" fitToHeight="0" orientation="portrait" r:id="rId1"/>
  <headerFooter>
    <oddFooter>&amp;L_x000D_&amp;1#&amp;"Calibri"&amp;14&amp;K000000 Business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092E1-61EB-428A-93AF-CC58AD50C174}">
  <dimension ref="A1:AC93"/>
  <sheetViews>
    <sheetView zoomScaleNormal="100" workbookViewId="0">
      <selection sqref="A1:Z1"/>
    </sheetView>
  </sheetViews>
  <sheetFormatPr defaultColWidth="9.109375" defaultRowHeight="13.2" x14ac:dyDescent="0.25"/>
  <cols>
    <col min="1" max="1" width="2.88671875" style="1" customWidth="1"/>
    <col min="2" max="2" width="24.88671875" style="1" customWidth="1"/>
    <col min="3" max="3" width="1.109375" style="1" customWidth="1"/>
    <col min="4" max="4" width="14.33203125" style="1" customWidth="1"/>
    <col min="5" max="5" width="1.109375" style="1" customWidth="1"/>
    <col min="6" max="6" width="13.6640625" style="1" customWidth="1"/>
    <col min="7" max="7" width="1.109375" style="1" customWidth="1"/>
    <col min="8" max="8" width="15.6640625" style="1" bestFit="1" customWidth="1"/>
    <col min="9" max="9" width="1.109375" style="1" customWidth="1"/>
    <col min="10" max="10" width="14" style="1" customWidth="1"/>
    <col min="11" max="11" width="1" style="1" customWidth="1"/>
    <col min="12" max="12" width="14.5546875" style="1" customWidth="1"/>
    <col min="13" max="13" width="1" style="1" customWidth="1"/>
    <col min="14" max="14" width="14" style="1" customWidth="1"/>
    <col min="15" max="15" width="1" style="1" customWidth="1"/>
    <col min="16" max="16" width="11.44140625" style="1" bestFit="1" customWidth="1"/>
    <col min="17" max="17" width="1" style="1" customWidth="1"/>
    <col min="18" max="18" width="12.88671875" style="1" bestFit="1" customWidth="1"/>
    <col min="19" max="19" width="1.109375" style="1" customWidth="1"/>
    <col min="20" max="20" width="13.5546875" style="1" bestFit="1" customWidth="1"/>
    <col min="21" max="21" width="1.109375" style="1" customWidth="1"/>
    <col min="22" max="22" width="10.44140625" style="1" customWidth="1"/>
    <col min="23" max="23" width="1.109375" style="1" customWidth="1"/>
    <col min="24" max="24" width="12.33203125" style="1" customWidth="1"/>
    <col min="25" max="25" width="1.109375" style="1" customWidth="1"/>
    <col min="26" max="26" width="14.5546875" style="1" customWidth="1"/>
    <col min="27" max="27" width="13" style="1" customWidth="1"/>
    <col min="28" max="28" width="9.109375" style="1"/>
    <col min="29" max="29" width="12.5546875" style="1" bestFit="1" customWidth="1"/>
    <col min="30" max="32" width="9.109375" style="1"/>
    <col min="33" max="33" width="12.88671875" style="1" customWidth="1"/>
    <col min="34" max="16384" width="9.109375" style="1"/>
  </cols>
  <sheetData>
    <row r="1" spans="1:29" ht="15.6" x14ac:dyDescent="0.3">
      <c r="A1" s="263" t="s">
        <v>226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</row>
    <row r="2" spans="1:29" ht="15.6" x14ac:dyDescent="0.3">
      <c r="A2" s="263" t="s">
        <v>295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</row>
    <row r="3" spans="1:29" ht="15.6" x14ac:dyDescent="0.3">
      <c r="A3" s="263" t="s">
        <v>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</row>
    <row r="4" spans="1:29" x14ac:dyDescent="0.25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0"/>
      <c r="Y4" s="231"/>
      <c r="Z4" s="231"/>
    </row>
    <row r="5" spans="1:29" x14ac:dyDescent="0.25">
      <c r="T5" s="232"/>
      <c r="X5" s="230"/>
    </row>
    <row r="6" spans="1:29" x14ac:dyDescent="0.25">
      <c r="X6" s="230"/>
    </row>
    <row r="7" spans="1:29" ht="15.6" x14ac:dyDescent="0.25">
      <c r="A7" s="233" t="s">
        <v>320</v>
      </c>
    </row>
    <row r="8" spans="1:29" x14ac:dyDescent="0.25">
      <c r="A8" s="233"/>
      <c r="N8" s="230"/>
      <c r="T8" s="144"/>
    </row>
    <row r="9" spans="1:29" x14ac:dyDescent="0.25">
      <c r="A9" s="5"/>
      <c r="H9" s="230" t="s">
        <v>223</v>
      </c>
      <c r="I9" s="230"/>
      <c r="J9" s="230"/>
      <c r="K9" s="230"/>
      <c r="L9" s="230" t="s">
        <v>223</v>
      </c>
      <c r="N9" s="230" t="s">
        <v>3</v>
      </c>
      <c r="R9" s="230"/>
      <c r="T9" s="145"/>
      <c r="U9" s="230"/>
      <c r="V9" s="230"/>
      <c r="W9" s="230"/>
      <c r="Y9" s="230"/>
    </row>
    <row r="10" spans="1:29" x14ac:dyDescent="0.25">
      <c r="A10" s="5"/>
      <c r="D10" s="230" t="s">
        <v>4</v>
      </c>
      <c r="E10" s="230"/>
      <c r="F10" s="230"/>
      <c r="G10" s="230"/>
      <c r="H10" s="230" t="s">
        <v>5</v>
      </c>
      <c r="I10" s="230"/>
      <c r="J10" s="230" t="s">
        <v>223</v>
      </c>
      <c r="K10" s="230"/>
      <c r="L10" s="230" t="s">
        <v>16</v>
      </c>
      <c r="N10" s="230" t="s">
        <v>223</v>
      </c>
      <c r="P10" s="230" t="s">
        <v>3</v>
      </c>
      <c r="R10" s="230"/>
      <c r="T10" s="230"/>
      <c r="U10" s="230"/>
      <c r="V10" s="230"/>
      <c r="W10" s="230"/>
      <c r="Y10" s="230"/>
    </row>
    <row r="11" spans="1:29" x14ac:dyDescent="0.25">
      <c r="A11" s="5"/>
      <c r="D11" s="230" t="s">
        <v>6</v>
      </c>
      <c r="E11" s="230"/>
      <c r="F11" s="230" t="s">
        <v>10</v>
      </c>
      <c r="G11" s="230"/>
      <c r="H11" s="230" t="s">
        <v>224</v>
      </c>
      <c r="I11" s="230"/>
      <c r="J11" s="230" t="s">
        <v>224</v>
      </c>
      <c r="K11" s="230"/>
      <c r="L11" s="230" t="s">
        <v>225</v>
      </c>
      <c r="M11" s="230"/>
      <c r="N11" s="230" t="s">
        <v>224</v>
      </c>
      <c r="O11" s="230"/>
      <c r="P11" s="230" t="s">
        <v>10</v>
      </c>
      <c r="Q11" s="230"/>
      <c r="R11" s="230" t="s">
        <v>12</v>
      </c>
      <c r="S11" s="230"/>
      <c r="T11" s="230" t="s">
        <v>13</v>
      </c>
      <c r="U11" s="230"/>
      <c r="V11" s="230" t="s">
        <v>14</v>
      </c>
      <c r="X11" s="230" t="s">
        <v>27</v>
      </c>
      <c r="Z11" s="230"/>
    </row>
    <row r="12" spans="1:29" x14ac:dyDescent="0.25">
      <c r="A12" s="5"/>
      <c r="D12" s="236" t="s">
        <v>15</v>
      </c>
      <c r="E12" s="230"/>
      <c r="F12" s="236" t="s">
        <v>19</v>
      </c>
      <c r="G12" s="230"/>
      <c r="H12" s="236" t="s">
        <v>18</v>
      </c>
      <c r="I12" s="230"/>
      <c r="J12" s="236" t="s">
        <v>17</v>
      </c>
      <c r="K12" s="236"/>
      <c r="L12" s="236" t="s">
        <v>17</v>
      </c>
      <c r="M12" s="230"/>
      <c r="N12" s="236" t="s">
        <v>17</v>
      </c>
      <c r="O12" s="230"/>
      <c r="P12" s="236" t="s">
        <v>19</v>
      </c>
      <c r="Q12" s="230"/>
      <c r="R12" s="236" t="s">
        <v>20</v>
      </c>
      <c r="S12" s="230"/>
      <c r="T12" s="236" t="s">
        <v>21</v>
      </c>
      <c r="U12" s="230"/>
      <c r="V12" s="237" t="s">
        <v>22</v>
      </c>
      <c r="X12" s="236" t="s">
        <v>28</v>
      </c>
      <c r="Z12" s="230"/>
    </row>
    <row r="13" spans="1:29" x14ac:dyDescent="0.25">
      <c r="D13" s="230"/>
      <c r="E13" s="230"/>
    </row>
    <row r="14" spans="1:29" x14ac:dyDescent="0.25">
      <c r="B14" s="1" t="s">
        <v>23</v>
      </c>
      <c r="D14" s="258">
        <v>85050622.996770963</v>
      </c>
      <c r="E14" s="14"/>
      <c r="F14" s="121">
        <f>D14/D18</f>
        <v>1.3207540338600818E-2</v>
      </c>
      <c r="G14" s="14"/>
      <c r="H14" s="7">
        <v>0.7651</v>
      </c>
      <c r="I14" s="239"/>
      <c r="J14" s="239">
        <f>D14*H14</f>
        <v>65072231.654829465</v>
      </c>
      <c r="K14" s="239"/>
      <c r="L14" s="258">
        <v>-15690023.977957597</v>
      </c>
      <c r="M14" s="121"/>
      <c r="N14" s="239">
        <f>J14+L14</f>
        <v>49382207.676871866</v>
      </c>
      <c r="O14" s="121"/>
      <c r="P14" s="121">
        <f>N14/N18</f>
        <v>1.320754033860082E-2</v>
      </c>
      <c r="Q14" s="121"/>
      <c r="R14" s="2">
        <v>4.463690927234059E-2</v>
      </c>
      <c r="S14" s="121"/>
      <c r="T14" s="121">
        <f>P14*R14</f>
        <v>5.8954377980490326E-4</v>
      </c>
      <c r="U14" s="121"/>
      <c r="V14" s="121">
        <v>5.9187814721752929E-4</v>
      </c>
      <c r="W14" s="127"/>
      <c r="X14" s="123">
        <f>$N$18*V14</f>
        <v>2212997.1846366175</v>
      </c>
      <c r="Y14" s="127"/>
      <c r="Z14" s="126"/>
      <c r="AA14" s="247"/>
      <c r="AC14" s="259"/>
    </row>
    <row r="15" spans="1:29" x14ac:dyDescent="0.25">
      <c r="B15" s="1" t="s">
        <v>24</v>
      </c>
      <c r="D15" s="66">
        <v>2941658774.4014602</v>
      </c>
      <c r="E15" s="14"/>
      <c r="F15" s="121">
        <f>D15/D18</f>
        <v>0.45681119733574899</v>
      </c>
      <c r="G15" s="14"/>
      <c r="H15" s="7">
        <v>0.7651</v>
      </c>
      <c r="I15" s="239"/>
      <c r="J15" s="239">
        <f>D15*H15</f>
        <v>2250663128.2945571</v>
      </c>
      <c r="K15" s="239"/>
      <c r="L15" s="258">
        <v>-542673234.82251954</v>
      </c>
      <c r="M15" s="121"/>
      <c r="N15" s="239">
        <f>J15+L15</f>
        <v>1707989893.4720376</v>
      </c>
      <c r="O15" s="121"/>
      <c r="P15" s="121">
        <f>N15/N18</f>
        <v>0.45681119733574899</v>
      </c>
      <c r="Q15" s="121"/>
      <c r="R15" s="2">
        <v>4.9511443475700967E-2</v>
      </c>
      <c r="S15" s="121"/>
      <c r="T15" s="121">
        <f>P15*R15</f>
        <v>2.2617381775956215E-2</v>
      </c>
      <c r="U15" s="121"/>
      <c r="V15" s="121">
        <v>2.2706937939188376E-2</v>
      </c>
      <c r="W15" s="127"/>
      <c r="X15" s="123">
        <f>$N$18*V15</f>
        <v>84899890.234795347</v>
      </c>
      <c r="Y15" s="127"/>
      <c r="Z15" s="126"/>
      <c r="AA15" s="126"/>
      <c r="AC15" s="260"/>
    </row>
    <row r="16" spans="1:29" x14ac:dyDescent="0.25">
      <c r="B16" s="1" t="s">
        <v>25</v>
      </c>
      <c r="D16" s="70">
        <v>3412841103.023035</v>
      </c>
      <c r="E16" s="14"/>
      <c r="F16" s="242">
        <f>D16/D18</f>
        <v>0.52998126232565013</v>
      </c>
      <c r="G16" s="14"/>
      <c r="H16" s="7">
        <v>0.7651</v>
      </c>
      <c r="I16" s="239"/>
      <c r="J16" s="241">
        <f>D16*H16</f>
        <v>2611164727.922924</v>
      </c>
      <c r="K16" s="241"/>
      <c r="L16" s="261">
        <v>-629596313.967314</v>
      </c>
      <c r="M16" s="121"/>
      <c r="N16" s="241">
        <f>J16+L16</f>
        <v>1981568413.95561</v>
      </c>
      <c r="O16" s="121"/>
      <c r="P16" s="242">
        <f>N16/N18</f>
        <v>0.52998126232565024</v>
      </c>
      <c r="Q16" s="121"/>
      <c r="R16" s="121">
        <v>0.1095</v>
      </c>
      <c r="S16" s="121"/>
      <c r="T16" s="242">
        <f>P16*R16</f>
        <v>5.8032948224658702E-2</v>
      </c>
      <c r="U16" s="121"/>
      <c r="V16" s="242">
        <v>7.7631894013652336E-2</v>
      </c>
      <c r="W16" s="262"/>
      <c r="X16" s="124">
        <f>$N$18*V16</f>
        <v>290261033.79194474</v>
      </c>
      <c r="Y16" s="262"/>
      <c r="Z16" s="126"/>
      <c r="AA16" s="121"/>
      <c r="AC16" s="260"/>
    </row>
    <row r="17" spans="1:29" x14ac:dyDescent="0.25">
      <c r="D17" s="14"/>
      <c r="E17" s="14"/>
      <c r="G17" s="14"/>
      <c r="H17" s="244"/>
      <c r="I17" s="244"/>
      <c r="J17" s="244"/>
      <c r="K17" s="244"/>
      <c r="N17" s="244"/>
      <c r="R17" s="121"/>
      <c r="T17" s="121"/>
      <c r="U17" s="121"/>
      <c r="V17" s="232"/>
      <c r="W17" s="232"/>
      <c r="X17" s="123"/>
      <c r="Y17" s="232"/>
      <c r="Z17" s="126"/>
      <c r="AC17" s="121"/>
    </row>
    <row r="18" spans="1:29" ht="13.8" thickBot="1" x14ac:dyDescent="0.3">
      <c r="B18" s="245" t="s">
        <v>26</v>
      </c>
      <c r="D18" s="246">
        <f>SUM(D14:D17)</f>
        <v>6439550500.4212666</v>
      </c>
      <c r="E18" s="14"/>
      <c r="F18" s="13">
        <f>SUM(F14:F17)</f>
        <v>1</v>
      </c>
      <c r="G18" s="14"/>
      <c r="H18" s="14"/>
      <c r="I18" s="14"/>
      <c r="J18" s="246">
        <f>SUM(J14:J17)</f>
        <v>4926900087.8723106</v>
      </c>
      <c r="K18" s="14"/>
      <c r="L18" s="246">
        <f>SUM(L14:L17)</f>
        <v>-1187959572.7677913</v>
      </c>
      <c r="M18" s="14"/>
      <c r="N18" s="246">
        <f>SUM(N14:N17)</f>
        <v>3738940515.1045194</v>
      </c>
      <c r="O18" s="14"/>
      <c r="P18" s="13">
        <f>SUM(P14:P17)</f>
        <v>1</v>
      </c>
      <c r="Q18" s="14"/>
      <c r="R18" s="8"/>
      <c r="S18" s="14"/>
      <c r="T18" s="13">
        <f>SUM(T14:T17)</f>
        <v>8.1239873780419816E-2</v>
      </c>
      <c r="U18" s="14"/>
      <c r="V18" s="13">
        <f>SUM(V14:V17)</f>
        <v>0.10093071010005825</v>
      </c>
      <c r="W18" s="126"/>
      <c r="X18" s="125">
        <f>SUM(X14:X17)</f>
        <v>377373921.21137673</v>
      </c>
      <c r="Y18" s="126"/>
      <c r="Z18" s="136"/>
      <c r="AA18" s="239"/>
    </row>
    <row r="19" spans="1:29" ht="13.8" thickTop="1" x14ac:dyDescent="0.25">
      <c r="B19" s="245"/>
      <c r="D19" s="126"/>
      <c r="E19" s="123"/>
      <c r="F19" s="126"/>
      <c r="G19" s="123"/>
      <c r="H19" s="126"/>
      <c r="I19" s="123"/>
      <c r="J19" s="123"/>
      <c r="K19" s="123"/>
      <c r="L19" s="123"/>
      <c r="M19" s="123"/>
      <c r="N19" s="123"/>
      <c r="O19" s="123"/>
      <c r="P19" s="123"/>
      <c r="Q19" s="123"/>
      <c r="R19" s="126"/>
      <c r="S19" s="123"/>
      <c r="T19" s="131"/>
      <c r="U19" s="123"/>
      <c r="V19" s="126"/>
      <c r="W19" s="123"/>
      <c r="X19" s="123"/>
      <c r="Y19" s="123"/>
      <c r="Z19" s="131"/>
      <c r="AA19" s="247"/>
    </row>
    <row r="20" spans="1:29" x14ac:dyDescent="0.25">
      <c r="A20" s="233"/>
      <c r="B20" s="5"/>
    </row>
    <row r="21" spans="1:29" x14ac:dyDescent="0.25">
      <c r="A21" s="5"/>
      <c r="D21" s="230" t="s">
        <v>3</v>
      </c>
      <c r="F21" s="230" t="s">
        <v>29</v>
      </c>
      <c r="H21" s="230"/>
      <c r="J21" s="230"/>
      <c r="K21" s="230"/>
      <c r="L21" s="230"/>
      <c r="M21" s="230"/>
      <c r="N21" s="230" t="s">
        <v>29</v>
      </c>
      <c r="O21" s="230"/>
      <c r="P21" s="230" t="s">
        <v>29</v>
      </c>
      <c r="Q21" s="230"/>
      <c r="R21" s="230"/>
      <c r="T21" s="230"/>
      <c r="U21" s="230"/>
      <c r="V21" s="230"/>
      <c r="W21" s="230"/>
      <c r="X21" s="230"/>
      <c r="Y21" s="230"/>
    </row>
    <row r="22" spans="1:29" x14ac:dyDescent="0.25">
      <c r="A22" s="5"/>
      <c r="D22" s="230" t="s">
        <v>223</v>
      </c>
      <c r="E22" s="230"/>
      <c r="F22" s="230" t="s">
        <v>7</v>
      </c>
      <c r="G22" s="230"/>
      <c r="H22" s="230"/>
      <c r="I22" s="230"/>
      <c r="J22" s="230"/>
      <c r="K22" s="230"/>
      <c r="L22" s="230"/>
      <c r="M22" s="230"/>
      <c r="N22" s="230" t="s">
        <v>30</v>
      </c>
      <c r="O22" s="230"/>
      <c r="P22" s="230" t="s">
        <v>3</v>
      </c>
      <c r="Q22" s="230"/>
      <c r="R22" s="230"/>
      <c r="T22" s="230"/>
      <c r="U22" s="230"/>
      <c r="V22" s="230"/>
      <c r="W22" s="230"/>
      <c r="X22" s="230"/>
      <c r="Y22" s="230"/>
      <c r="Z22" s="230" t="s">
        <v>31</v>
      </c>
    </row>
    <row r="23" spans="1:29" ht="15.6" x14ac:dyDescent="0.25">
      <c r="A23" s="5"/>
      <c r="D23" s="230" t="s">
        <v>224</v>
      </c>
      <c r="E23" s="230"/>
      <c r="F23" s="230" t="s">
        <v>32</v>
      </c>
      <c r="G23" s="230"/>
      <c r="H23" s="230"/>
      <c r="I23" s="230"/>
      <c r="J23" s="230"/>
      <c r="K23" s="230"/>
      <c r="L23" s="230"/>
      <c r="M23" s="230"/>
      <c r="N23" s="230" t="s">
        <v>3</v>
      </c>
      <c r="O23" s="230"/>
      <c r="P23" s="230" t="s">
        <v>10</v>
      </c>
      <c r="Q23" s="230"/>
      <c r="R23" s="230" t="s">
        <v>12</v>
      </c>
      <c r="S23" s="230"/>
      <c r="T23" s="230" t="s">
        <v>13</v>
      </c>
      <c r="U23" s="230"/>
      <c r="V23" s="230" t="s">
        <v>14</v>
      </c>
      <c r="X23" s="230" t="s">
        <v>27</v>
      </c>
      <c r="Z23" s="230" t="s">
        <v>33</v>
      </c>
    </row>
    <row r="24" spans="1:29" x14ac:dyDescent="0.25">
      <c r="A24" s="5"/>
      <c r="D24" s="236" t="s">
        <v>17</v>
      </c>
      <c r="E24" s="230"/>
      <c r="F24" s="236" t="s">
        <v>34</v>
      </c>
      <c r="G24" s="230"/>
      <c r="H24" s="230"/>
      <c r="I24" s="230"/>
      <c r="J24" s="230"/>
      <c r="K24" s="230"/>
      <c r="L24" s="230"/>
      <c r="M24" s="230"/>
      <c r="N24" s="236" t="s">
        <v>17</v>
      </c>
      <c r="O24" s="230"/>
      <c r="P24" s="236" t="s">
        <v>19</v>
      </c>
      <c r="Q24" s="230"/>
      <c r="R24" s="236" t="s">
        <v>20</v>
      </c>
      <c r="S24" s="230"/>
      <c r="T24" s="236" t="s">
        <v>21</v>
      </c>
      <c r="U24" s="230"/>
      <c r="V24" s="237" t="s">
        <v>22</v>
      </c>
      <c r="X24" s="236" t="s">
        <v>28</v>
      </c>
      <c r="Z24" s="236" t="s">
        <v>28</v>
      </c>
    </row>
    <row r="25" spans="1:29" x14ac:dyDescent="0.25">
      <c r="A25" s="5"/>
      <c r="D25" s="230"/>
      <c r="E25" s="230"/>
    </row>
    <row r="26" spans="1:29" x14ac:dyDescent="0.25">
      <c r="A26" s="5"/>
      <c r="B26" s="1" t="s">
        <v>23</v>
      </c>
      <c r="D26" s="123">
        <f>N14</f>
        <v>49382207.676871866</v>
      </c>
      <c r="E26" s="123"/>
      <c r="F26" s="126">
        <f>$F$30*P14</f>
        <v>-1473191.264450385</v>
      </c>
      <c r="G26" s="126"/>
      <c r="H26" s="146"/>
      <c r="I26" s="239"/>
      <c r="J26" s="126"/>
      <c r="K26" s="121"/>
      <c r="L26" s="121"/>
      <c r="M26" s="121"/>
      <c r="N26" s="239">
        <f>D26+F26</f>
        <v>47909016.41242148</v>
      </c>
      <c r="O26" s="121"/>
      <c r="P26" s="121">
        <f>N26/N30</f>
        <v>1.320754033860082E-2</v>
      </c>
      <c r="Q26" s="121"/>
      <c r="R26" s="121">
        <f>R14</f>
        <v>4.463690927234059E-2</v>
      </c>
      <c r="S26" s="121"/>
      <c r="T26" s="121">
        <f>P26*R26</f>
        <v>5.8954377980490326E-4</v>
      </c>
      <c r="U26" s="232"/>
      <c r="V26" s="121">
        <v>5.9187814721752929E-4</v>
      </c>
      <c r="W26" s="127"/>
      <c r="X26" s="123">
        <f>$N$30*V26</f>
        <v>2146978.1005569305</v>
      </c>
      <c r="Y26" s="128"/>
      <c r="Z26" s="126">
        <f>X26-X14</f>
        <v>-66019.084079687018</v>
      </c>
    </row>
    <row r="27" spans="1:29" x14ac:dyDescent="0.25">
      <c r="A27" s="5"/>
      <c r="B27" s="1" t="s">
        <v>24</v>
      </c>
      <c r="D27" s="126">
        <f>N15</f>
        <v>1707989893.4720376</v>
      </c>
      <c r="E27" s="123"/>
      <c r="F27" s="126">
        <f t="shared" ref="F27:F28" si="0">$F$30*P15</f>
        <v>-50953489.307263359</v>
      </c>
      <c r="G27" s="126"/>
      <c r="H27" s="146"/>
      <c r="I27" s="239"/>
      <c r="J27" s="126"/>
      <c r="K27" s="121"/>
      <c r="L27" s="121"/>
      <c r="M27" s="121"/>
      <c r="N27" s="239">
        <f t="shared" ref="N27:N28" si="1">D27+F27</f>
        <v>1657036404.1647742</v>
      </c>
      <c r="O27" s="121"/>
      <c r="P27" s="121">
        <f>N27/N30</f>
        <v>0.45681119733574899</v>
      </c>
      <c r="Q27" s="121"/>
      <c r="R27" s="121">
        <f>R15</f>
        <v>4.9511443475700967E-2</v>
      </c>
      <c r="S27" s="121"/>
      <c r="T27" s="121">
        <f>P27*R27</f>
        <v>2.2617381775956215E-2</v>
      </c>
      <c r="U27" s="232"/>
      <c r="V27" s="121">
        <v>2.2706937939188376E-2</v>
      </c>
      <c r="W27" s="127"/>
      <c r="X27" s="126">
        <f>$N$30*V27</f>
        <v>82367120.183988661</v>
      </c>
      <c r="Y27" s="128"/>
      <c r="Z27" s="126">
        <f>X27-X15</f>
        <v>-2532770.0508066863</v>
      </c>
    </row>
    <row r="28" spans="1:29" x14ac:dyDescent="0.25">
      <c r="A28" s="5"/>
      <c r="B28" s="1" t="s">
        <v>25</v>
      </c>
      <c r="D28" s="124">
        <f>N16</f>
        <v>1981568413.95561</v>
      </c>
      <c r="E28" s="123"/>
      <c r="F28" s="124">
        <f t="shared" si="0"/>
        <v>-59115001.428286262</v>
      </c>
      <c r="G28" s="126"/>
      <c r="H28" s="146"/>
      <c r="I28" s="239"/>
      <c r="J28" s="126"/>
      <c r="K28" s="121"/>
      <c r="L28" s="121"/>
      <c r="M28" s="121"/>
      <c r="N28" s="241">
        <f t="shared" si="1"/>
        <v>1922453412.5273237</v>
      </c>
      <c r="O28" s="121"/>
      <c r="P28" s="242">
        <f>N28/N30</f>
        <v>0.52998126232565024</v>
      </c>
      <c r="Q28" s="121"/>
      <c r="R28" s="121">
        <f>R16</f>
        <v>0.1095</v>
      </c>
      <c r="S28" s="121"/>
      <c r="T28" s="242">
        <f>P28*R28</f>
        <v>5.8032948224658702E-2</v>
      </c>
      <c r="U28" s="232"/>
      <c r="V28" s="242">
        <v>7.7631894013652336E-2</v>
      </c>
      <c r="W28" s="262"/>
      <c r="X28" s="124">
        <f>$N$30*V28</f>
        <v>281601841.75681621</v>
      </c>
      <c r="Y28" s="262"/>
      <c r="Z28" s="124">
        <f>X28-X16</f>
        <v>-8659192.0351285338</v>
      </c>
    </row>
    <row r="29" spans="1:29" x14ac:dyDescent="0.25">
      <c r="A29" s="5"/>
      <c r="D29" s="123"/>
      <c r="E29" s="123"/>
      <c r="F29" s="126"/>
      <c r="G29" s="126"/>
      <c r="H29" s="244"/>
      <c r="I29" s="244"/>
      <c r="J29" s="126"/>
      <c r="N29" s="244"/>
      <c r="R29" s="121"/>
      <c r="T29" s="121"/>
      <c r="U29" s="121"/>
      <c r="V29" s="232"/>
      <c r="W29" s="232"/>
      <c r="X29" s="123"/>
      <c r="Y29" s="232"/>
      <c r="Z29" s="232"/>
    </row>
    <row r="30" spans="1:29" ht="13.8" thickBot="1" x14ac:dyDescent="0.3">
      <c r="B30" s="1" t="s">
        <v>26</v>
      </c>
      <c r="D30" s="129">
        <f>SUM(D26:D29)</f>
        <v>3738940515.1045194</v>
      </c>
      <c r="E30" s="123"/>
      <c r="F30" s="129">
        <v>-111541682</v>
      </c>
      <c r="G30" s="126"/>
      <c r="H30" s="126"/>
      <c r="I30" s="126"/>
      <c r="J30" s="126"/>
      <c r="K30" s="123"/>
      <c r="L30" s="131"/>
      <c r="M30" s="131"/>
      <c r="N30" s="129">
        <f>SUM(N26:N29)</f>
        <v>3627398833.1045194</v>
      </c>
      <c r="O30" s="131"/>
      <c r="P30" s="130">
        <f>SUM(P26:P29)</f>
        <v>1</v>
      </c>
      <c r="Q30" s="131"/>
      <c r="R30" s="126"/>
      <c r="S30" s="126"/>
      <c r="T30" s="130">
        <f>SUM(T26:T29)</f>
        <v>8.1239873780419816E-2</v>
      </c>
      <c r="U30" s="126"/>
      <c r="V30" s="130">
        <f>SUM(V26:V29)</f>
        <v>0.10093071010005825</v>
      </c>
      <c r="W30" s="126"/>
      <c r="X30" s="125">
        <f>SUM(X26:X29)</f>
        <v>366115940.04136181</v>
      </c>
      <c r="Y30" s="126"/>
      <c r="Z30" s="125">
        <f>SUM(Z26:Z29)</f>
        <v>-11257981.170014907</v>
      </c>
    </row>
    <row r="31" spans="1:29" ht="13.8" thickTop="1" x14ac:dyDescent="0.25"/>
    <row r="33" spans="1:27" ht="15.6" x14ac:dyDescent="0.25">
      <c r="A33" s="233" t="s">
        <v>191</v>
      </c>
    </row>
    <row r="34" spans="1:27" x14ac:dyDescent="0.25">
      <c r="A34" s="5"/>
      <c r="H34" s="230" t="s">
        <v>223</v>
      </c>
      <c r="I34" s="230"/>
      <c r="J34" s="230"/>
      <c r="K34" s="230"/>
      <c r="L34" s="230" t="s">
        <v>223</v>
      </c>
      <c r="N34" s="230" t="s">
        <v>3</v>
      </c>
      <c r="R34" s="230"/>
      <c r="T34" s="145"/>
      <c r="U34" s="230"/>
      <c r="V34" s="230"/>
      <c r="W34" s="230"/>
      <c r="Y34" s="230"/>
    </row>
    <row r="35" spans="1:27" x14ac:dyDescent="0.25">
      <c r="A35" s="5"/>
      <c r="D35" s="230" t="s">
        <v>4</v>
      </c>
      <c r="E35" s="230"/>
      <c r="F35" s="230"/>
      <c r="G35" s="230"/>
      <c r="H35" s="230" t="s">
        <v>5</v>
      </c>
      <c r="I35" s="230"/>
      <c r="J35" s="230" t="s">
        <v>223</v>
      </c>
      <c r="K35" s="230"/>
      <c r="L35" s="230" t="s">
        <v>16</v>
      </c>
      <c r="N35" s="230" t="s">
        <v>223</v>
      </c>
      <c r="P35" s="230" t="s">
        <v>3</v>
      </c>
      <c r="R35" s="230"/>
      <c r="T35" s="230"/>
      <c r="U35" s="230"/>
      <c r="V35" s="230"/>
      <c r="W35" s="230"/>
      <c r="Y35" s="230"/>
      <c r="Z35" s="230"/>
    </row>
    <row r="36" spans="1:27" x14ac:dyDescent="0.25">
      <c r="A36" s="5"/>
      <c r="D36" s="230" t="s">
        <v>6</v>
      </c>
      <c r="E36" s="230"/>
      <c r="F36" s="230" t="s">
        <v>10</v>
      </c>
      <c r="G36" s="230"/>
      <c r="H36" s="230" t="s">
        <v>224</v>
      </c>
      <c r="I36" s="230"/>
      <c r="J36" s="230" t="s">
        <v>224</v>
      </c>
      <c r="K36" s="230"/>
      <c r="L36" s="230" t="s">
        <v>225</v>
      </c>
      <c r="M36" s="230"/>
      <c r="N36" s="230" t="s">
        <v>224</v>
      </c>
      <c r="O36" s="230"/>
      <c r="P36" s="230" t="s">
        <v>10</v>
      </c>
      <c r="Q36" s="230"/>
      <c r="R36" s="230" t="s">
        <v>12</v>
      </c>
      <c r="S36" s="230"/>
      <c r="T36" s="230" t="s">
        <v>13</v>
      </c>
      <c r="U36" s="230"/>
      <c r="V36" s="230" t="s">
        <v>14</v>
      </c>
      <c r="X36" s="230" t="s">
        <v>27</v>
      </c>
      <c r="Z36" s="230"/>
    </row>
    <row r="37" spans="1:27" x14ac:dyDescent="0.25">
      <c r="A37" s="5"/>
      <c r="D37" s="236" t="s">
        <v>15</v>
      </c>
      <c r="E37" s="230"/>
      <c r="F37" s="236" t="s">
        <v>19</v>
      </c>
      <c r="G37" s="230"/>
      <c r="H37" s="236" t="s">
        <v>18</v>
      </c>
      <c r="I37" s="230"/>
      <c r="J37" s="236" t="s">
        <v>17</v>
      </c>
      <c r="K37" s="236"/>
      <c r="L37" s="236" t="s">
        <v>17</v>
      </c>
      <c r="M37" s="230"/>
      <c r="N37" s="236" t="s">
        <v>17</v>
      </c>
      <c r="O37" s="230"/>
      <c r="P37" s="236" t="s">
        <v>19</v>
      </c>
      <c r="Q37" s="230"/>
      <c r="R37" s="236" t="s">
        <v>20</v>
      </c>
      <c r="S37" s="230"/>
      <c r="T37" s="236" t="s">
        <v>21</v>
      </c>
      <c r="U37" s="230"/>
      <c r="V37" s="237" t="s">
        <v>22</v>
      </c>
      <c r="X37" s="236" t="s">
        <v>28</v>
      </c>
      <c r="Z37" s="138"/>
    </row>
    <row r="38" spans="1:27" x14ac:dyDescent="0.25">
      <c r="A38" s="5"/>
      <c r="D38" s="230"/>
      <c r="E38" s="230"/>
    </row>
    <row r="39" spans="1:27" x14ac:dyDescent="0.25">
      <c r="A39" s="5"/>
      <c r="B39" s="1" t="s">
        <v>23</v>
      </c>
      <c r="D39" s="123">
        <f>'LGEE SCH J'!D16</f>
        <v>85050622.996770963</v>
      </c>
      <c r="E39" s="123"/>
      <c r="F39" s="121">
        <f>D39/D43</f>
        <v>1.3207540338600818E-2</v>
      </c>
      <c r="G39" s="123"/>
      <c r="H39" s="139">
        <f>'LGEE SCH J'!E16</f>
        <v>0.7651</v>
      </c>
      <c r="I39" s="239"/>
      <c r="J39" s="239">
        <f>D39*H39</f>
        <v>65072231.654829465</v>
      </c>
      <c r="K39" s="239"/>
      <c r="L39" s="123">
        <f>'LGEE SCH J'!G16</f>
        <v>-15690023.977957597</v>
      </c>
      <c r="M39" s="121"/>
      <c r="N39" s="239">
        <f>J39+L39</f>
        <v>49382207.676871866</v>
      </c>
      <c r="O39" s="121"/>
      <c r="P39" s="121">
        <f>N39/N43</f>
        <v>1.320754033860082E-2</v>
      </c>
      <c r="Q39" s="121"/>
      <c r="R39" s="121">
        <f>'LGEE SCH J'!J16</f>
        <v>4.4645425972429327E-2</v>
      </c>
      <c r="S39" s="121"/>
      <c r="T39" s="121">
        <f>P39*R39</f>
        <v>5.8965626446487701E-4</v>
      </c>
      <c r="U39" s="121"/>
      <c r="V39" s="121">
        <f>T39*(1/'LGE SCH H-1'!$E$20)</f>
        <v>5.9199107727364434E-4</v>
      </c>
      <c r="W39" s="127"/>
      <c r="X39" s="123">
        <f>$N$43*V39</f>
        <v>2213419.4233987993</v>
      </c>
      <c r="Y39" s="128"/>
      <c r="Z39" s="126"/>
    </row>
    <row r="40" spans="1:27" x14ac:dyDescent="0.25">
      <c r="A40" s="5"/>
      <c r="B40" s="1" t="s">
        <v>24</v>
      </c>
      <c r="D40" s="123">
        <f>'LGEE SCH J'!D18</f>
        <v>2941658774.4014602</v>
      </c>
      <c r="E40" s="123"/>
      <c r="F40" s="121">
        <f>D40/D43</f>
        <v>0.45681119733574899</v>
      </c>
      <c r="G40" s="123"/>
      <c r="H40" s="139">
        <f>'LGEE SCH J'!E18</f>
        <v>0.7651</v>
      </c>
      <c r="I40" s="239"/>
      <c r="J40" s="239">
        <f>D40*H40</f>
        <v>2250663128.2945571</v>
      </c>
      <c r="K40" s="239"/>
      <c r="L40" s="123">
        <f>'LGEE SCH J'!G18</f>
        <v>-542673234.82251954</v>
      </c>
      <c r="M40" s="121"/>
      <c r="N40" s="239">
        <f>J40+L40</f>
        <v>1707989893.4720376</v>
      </c>
      <c r="O40" s="121"/>
      <c r="P40" s="121">
        <f>N40/N43</f>
        <v>0.45681119733574899</v>
      </c>
      <c r="Q40" s="121"/>
      <c r="R40" s="121">
        <f>'LGEE SCH J'!J18</f>
        <v>4.9511443475700967E-2</v>
      </c>
      <c r="S40" s="121"/>
      <c r="T40" s="121">
        <f>P40*R40</f>
        <v>2.2617381775956215E-2</v>
      </c>
      <c r="U40" s="121"/>
      <c r="V40" s="121">
        <f>T40*(1/'LGE SCH H-1'!$E$20)</f>
        <v>2.2706937939188376E-2</v>
      </c>
      <c r="W40" s="127"/>
      <c r="X40" s="123">
        <f t="shared" ref="X40:X41" si="2">$N$43*V40</f>
        <v>84899890.234795347</v>
      </c>
      <c r="Y40" s="128"/>
      <c r="Z40" s="126"/>
    </row>
    <row r="41" spans="1:27" x14ac:dyDescent="0.25">
      <c r="A41" s="5"/>
      <c r="B41" s="1" t="s">
        <v>25</v>
      </c>
      <c r="D41" s="124">
        <f>'LGEE SCH J'!D20</f>
        <v>3412841103.023035</v>
      </c>
      <c r="E41" s="123"/>
      <c r="F41" s="242">
        <f>D41/D43</f>
        <v>0.52998126232565013</v>
      </c>
      <c r="G41" s="123"/>
      <c r="H41" s="139">
        <f>'LGEE SCH J'!E20</f>
        <v>0.7651</v>
      </c>
      <c r="I41" s="239"/>
      <c r="J41" s="241">
        <f>D41*H41</f>
        <v>2611164727.922924</v>
      </c>
      <c r="K41" s="241"/>
      <c r="L41" s="124">
        <f>'LGEE SCH J'!G20</f>
        <v>-629596313.967314</v>
      </c>
      <c r="M41" s="121"/>
      <c r="N41" s="241">
        <f>J41+L41</f>
        <v>1981568413.95561</v>
      </c>
      <c r="O41" s="121"/>
      <c r="P41" s="242">
        <f>N41/N43</f>
        <v>0.52998126232565024</v>
      </c>
      <c r="Q41" s="121"/>
      <c r="R41" s="121">
        <f>'LGEE SCH J'!J20</f>
        <v>0.1095</v>
      </c>
      <c r="S41" s="121"/>
      <c r="T41" s="242">
        <f>P41*R41</f>
        <v>5.8032948224658702E-2</v>
      </c>
      <c r="U41" s="121"/>
      <c r="V41" s="242">
        <f>T41*'LGE SCH H-1'!$E$30</f>
        <v>7.7631894013652336E-2</v>
      </c>
      <c r="W41" s="262"/>
      <c r="X41" s="124">
        <f t="shared" si="2"/>
        <v>290261033.79194474</v>
      </c>
      <c r="Y41" s="262"/>
      <c r="Z41" s="126"/>
    </row>
    <row r="42" spans="1:27" x14ac:dyDescent="0.25">
      <c r="A42" s="5"/>
      <c r="D42" s="123"/>
      <c r="E42" s="123"/>
      <c r="G42" s="123"/>
      <c r="H42" s="244"/>
      <c r="I42" s="244"/>
      <c r="J42" s="244"/>
      <c r="K42" s="244"/>
      <c r="N42" s="244"/>
      <c r="R42" s="121"/>
      <c r="T42" s="121"/>
      <c r="U42" s="121"/>
      <c r="V42" s="232"/>
      <c r="W42" s="232"/>
      <c r="X42" s="123"/>
      <c r="Y42" s="232"/>
      <c r="Z42" s="126"/>
    </row>
    <row r="43" spans="1:27" ht="13.8" thickBot="1" x14ac:dyDescent="0.3">
      <c r="B43" s="1" t="s">
        <v>26</v>
      </c>
      <c r="D43" s="129">
        <f>SUM(D39:D42)</f>
        <v>6439550500.4212666</v>
      </c>
      <c r="E43" s="123"/>
      <c r="F43" s="130">
        <f>SUM(F39:F42)</f>
        <v>1</v>
      </c>
      <c r="G43" s="123"/>
      <c r="H43" s="123"/>
      <c r="I43" s="123"/>
      <c r="J43" s="129">
        <f>SUM(J39:J42)</f>
        <v>4926900087.8723106</v>
      </c>
      <c r="K43" s="123"/>
      <c r="L43" s="129">
        <f>SUM(L39:L42)</f>
        <v>-1187959572.7677913</v>
      </c>
      <c r="M43" s="123"/>
      <c r="N43" s="129">
        <f>SUM(N39:N42)</f>
        <v>3738940515.1045194</v>
      </c>
      <c r="O43" s="123"/>
      <c r="P43" s="130">
        <f>SUM(P39:P42)</f>
        <v>1</v>
      </c>
      <c r="Q43" s="123"/>
      <c r="R43" s="126"/>
      <c r="S43" s="123"/>
      <c r="T43" s="130">
        <f>SUM(T39:T42)</f>
        <v>8.1239986265079792E-2</v>
      </c>
      <c r="U43" s="123"/>
      <c r="V43" s="130">
        <f>SUM(V39:V42)</f>
        <v>0.10093082303011436</v>
      </c>
      <c r="W43" s="126"/>
      <c r="X43" s="125">
        <f>SUM(X39:X42)</f>
        <v>377374343.45013887</v>
      </c>
      <c r="Y43" s="126"/>
      <c r="Z43" s="136"/>
    </row>
    <row r="44" spans="1:27" ht="13.8" thickTop="1" x14ac:dyDescent="0.25"/>
    <row r="46" spans="1:27" ht="15.6" x14ac:dyDescent="0.25">
      <c r="A46" s="233" t="s">
        <v>192</v>
      </c>
      <c r="AA46" s="239"/>
    </row>
    <row r="47" spans="1:27" x14ac:dyDescent="0.25">
      <c r="A47" s="233"/>
      <c r="B47" s="5"/>
    </row>
    <row r="48" spans="1:27" x14ac:dyDescent="0.25">
      <c r="A48" s="5"/>
      <c r="D48" s="230" t="s">
        <v>3</v>
      </c>
      <c r="F48" s="230" t="s">
        <v>227</v>
      </c>
      <c r="H48" s="230"/>
      <c r="J48" s="230"/>
      <c r="K48" s="230"/>
      <c r="L48" s="230"/>
      <c r="M48" s="230"/>
      <c r="N48" s="230" t="s">
        <v>227</v>
      </c>
      <c r="O48" s="230"/>
      <c r="P48" s="230" t="s">
        <v>227</v>
      </c>
      <c r="Q48" s="230"/>
      <c r="R48" s="230"/>
      <c r="T48" s="230"/>
      <c r="U48" s="230"/>
      <c r="V48" s="230"/>
      <c r="W48" s="230"/>
      <c r="X48" s="230"/>
      <c r="Y48" s="230"/>
    </row>
    <row r="49" spans="1:27" x14ac:dyDescent="0.25">
      <c r="A49" s="5"/>
      <c r="D49" s="230" t="s">
        <v>223</v>
      </c>
      <c r="E49" s="230"/>
      <c r="F49" s="230" t="s">
        <v>7</v>
      </c>
      <c r="G49" s="230"/>
      <c r="H49" s="230"/>
      <c r="I49" s="230"/>
      <c r="J49" s="230"/>
      <c r="K49" s="230"/>
      <c r="L49" s="230"/>
      <c r="M49" s="230"/>
      <c r="N49" s="230" t="s">
        <v>30</v>
      </c>
      <c r="O49" s="230"/>
      <c r="P49" s="230" t="s">
        <v>3</v>
      </c>
      <c r="Q49" s="230"/>
      <c r="R49" s="230"/>
      <c r="T49" s="230"/>
      <c r="U49" s="230"/>
      <c r="V49" s="230"/>
      <c r="W49" s="230"/>
      <c r="X49" s="230"/>
      <c r="Y49" s="230"/>
      <c r="Z49" s="230" t="s">
        <v>31</v>
      </c>
    </row>
    <row r="50" spans="1:27" x14ac:dyDescent="0.25">
      <c r="A50" s="5"/>
      <c r="D50" s="230" t="s">
        <v>224</v>
      </c>
      <c r="E50" s="230"/>
      <c r="F50" s="230" t="s">
        <v>228</v>
      </c>
      <c r="G50" s="230"/>
      <c r="H50" s="230"/>
      <c r="I50" s="230"/>
      <c r="J50" s="230"/>
      <c r="K50" s="230"/>
      <c r="L50" s="230"/>
      <c r="M50" s="230"/>
      <c r="N50" s="230" t="s">
        <v>3</v>
      </c>
      <c r="O50" s="230"/>
      <c r="P50" s="230" t="s">
        <v>10</v>
      </c>
      <c r="Q50" s="230"/>
      <c r="R50" s="230" t="s">
        <v>12</v>
      </c>
      <c r="S50" s="230"/>
      <c r="T50" s="230" t="s">
        <v>13</v>
      </c>
      <c r="U50" s="230"/>
      <c r="V50" s="230" t="s">
        <v>14</v>
      </c>
      <c r="X50" s="230" t="s">
        <v>27</v>
      </c>
      <c r="Z50" s="230" t="s">
        <v>33</v>
      </c>
      <c r="AA50" s="230"/>
    </row>
    <row r="51" spans="1:27" ht="15.6" x14ac:dyDescent="0.25">
      <c r="A51" s="5"/>
      <c r="D51" s="236" t="s">
        <v>17</v>
      </c>
      <c r="E51" s="230"/>
      <c r="F51" s="236" t="s">
        <v>194</v>
      </c>
      <c r="G51" s="230"/>
      <c r="H51" s="230"/>
      <c r="I51" s="230"/>
      <c r="J51" s="230"/>
      <c r="K51" s="230"/>
      <c r="L51" s="230"/>
      <c r="M51" s="230"/>
      <c r="N51" s="236" t="s">
        <v>17</v>
      </c>
      <c r="O51" s="230"/>
      <c r="P51" s="236" t="s">
        <v>19</v>
      </c>
      <c r="Q51" s="230"/>
      <c r="R51" s="236" t="s">
        <v>20</v>
      </c>
      <c r="S51" s="230"/>
      <c r="T51" s="236" t="s">
        <v>21</v>
      </c>
      <c r="U51" s="230"/>
      <c r="V51" s="237" t="s">
        <v>22</v>
      </c>
      <c r="X51" s="236" t="s">
        <v>28</v>
      </c>
      <c r="Z51" s="236" t="s">
        <v>28</v>
      </c>
      <c r="AA51" s="138"/>
    </row>
    <row r="52" spans="1:27" x14ac:dyDescent="0.25">
      <c r="A52" s="5"/>
      <c r="D52" s="230"/>
      <c r="E52" s="230"/>
    </row>
    <row r="53" spans="1:27" x14ac:dyDescent="0.25">
      <c r="A53" s="5"/>
      <c r="B53" s="1" t="s">
        <v>23</v>
      </c>
      <c r="D53" s="123">
        <f>N39</f>
        <v>49382207.676871866</v>
      </c>
      <c r="E53" s="123"/>
      <c r="F53" s="126">
        <f>P39*$F$57</f>
        <v>-1352246.869870529</v>
      </c>
      <c r="G53" s="126"/>
      <c r="H53" s="146"/>
      <c r="I53" s="239"/>
      <c r="J53" s="126"/>
      <c r="K53" s="121"/>
      <c r="L53" s="121"/>
      <c r="M53" s="121"/>
      <c r="N53" s="239">
        <f>D53+F53</f>
        <v>48029960.807001337</v>
      </c>
      <c r="O53" s="121"/>
      <c r="P53" s="121">
        <f>N53/N57</f>
        <v>1.320754033860082E-2</v>
      </c>
      <c r="Q53" s="121"/>
      <c r="R53" s="121">
        <f>R39</f>
        <v>4.4645425972429327E-2</v>
      </c>
      <c r="S53" s="121"/>
      <c r="T53" s="121">
        <f>P53*R53</f>
        <v>5.8965626446487701E-4</v>
      </c>
      <c r="U53" s="232"/>
      <c r="V53" s="121">
        <f>T53*(1/'LGE SCH H-1'!$E$20)</f>
        <v>5.9199107727364434E-4</v>
      </c>
      <c r="W53" s="127"/>
      <c r="X53" s="123">
        <f>$N$57*V53</f>
        <v>2152808.7373276805</v>
      </c>
      <c r="Y53" s="128"/>
      <c r="Z53" s="126">
        <f>X53-X39</f>
        <v>-60610.686071118806</v>
      </c>
      <c r="AA53" s="126"/>
    </row>
    <row r="54" spans="1:27" x14ac:dyDescent="0.25">
      <c r="A54" s="5"/>
      <c r="B54" s="1" t="s">
        <v>24</v>
      </c>
      <c r="D54" s="123">
        <f t="shared" ref="D54:D55" si="3">N40</f>
        <v>1707989893.4720376</v>
      </c>
      <c r="E54" s="123"/>
      <c r="F54" s="126">
        <f t="shared" ref="F54:F55" si="4">P40*$F$57</f>
        <v>-46770367.220738336</v>
      </c>
      <c r="G54" s="126"/>
      <c r="H54" s="146"/>
      <c r="I54" s="239"/>
      <c r="J54" s="202"/>
      <c r="K54" s="121"/>
      <c r="L54" s="121"/>
      <c r="M54" s="121"/>
      <c r="N54" s="239">
        <f t="shared" ref="N54:N55" si="5">D54+F54</f>
        <v>1661219526.2512991</v>
      </c>
      <c r="O54" s="121"/>
      <c r="P54" s="121">
        <f>N54/N57</f>
        <v>0.45681119733574893</v>
      </c>
      <c r="Q54" s="121"/>
      <c r="R54" s="121">
        <f t="shared" ref="R54:R55" si="6">R40</f>
        <v>4.9511443475700967E-2</v>
      </c>
      <c r="S54" s="121"/>
      <c r="T54" s="121">
        <f>P54*R54</f>
        <v>2.2617381775956215E-2</v>
      </c>
      <c r="U54" s="232"/>
      <c r="V54" s="121">
        <f>T54*(1/'LGE SCH H-1'!$E$20)</f>
        <v>2.2706937939188376E-2</v>
      </c>
      <c r="W54" s="127"/>
      <c r="X54" s="123">
        <f>$N$57*V54</f>
        <v>82575052.682501733</v>
      </c>
      <c r="Y54" s="128"/>
      <c r="Z54" s="126">
        <f t="shared" ref="Z54:Z55" si="7">X54-X40</f>
        <v>-2324837.5522936136</v>
      </c>
      <c r="AA54" s="126"/>
    </row>
    <row r="55" spans="1:27" x14ac:dyDescent="0.25">
      <c r="A55" s="5"/>
      <c r="B55" s="1" t="s">
        <v>25</v>
      </c>
      <c r="D55" s="124">
        <f t="shared" si="3"/>
        <v>1981568413.95561</v>
      </c>
      <c r="E55" s="123"/>
      <c r="F55" s="124">
        <f t="shared" si="4"/>
        <v>-54261844.726329595</v>
      </c>
      <c r="G55" s="126"/>
      <c r="H55" s="146"/>
      <c r="I55" s="239"/>
      <c r="J55" s="126"/>
      <c r="K55" s="121"/>
      <c r="L55" s="121"/>
      <c r="M55" s="121"/>
      <c r="N55" s="241">
        <f t="shared" si="5"/>
        <v>1927306569.2292805</v>
      </c>
      <c r="O55" s="121"/>
      <c r="P55" s="242">
        <f>N55/N57</f>
        <v>0.52998126232565024</v>
      </c>
      <c r="Q55" s="121"/>
      <c r="R55" s="121">
        <f t="shared" si="6"/>
        <v>0.1095</v>
      </c>
      <c r="S55" s="121"/>
      <c r="T55" s="242">
        <f>P55*R55</f>
        <v>5.8032948224658702E-2</v>
      </c>
      <c r="U55" s="232"/>
      <c r="V55" s="242">
        <f>T55*'LGE SCH H-1'!$E$30</f>
        <v>7.7631894013652336E-2</v>
      </c>
      <c r="W55" s="262"/>
      <c r="X55" s="124">
        <f t="shared" ref="X55" si="8">$N$57*V55</f>
        <v>282312734.33642298</v>
      </c>
      <c r="Y55" s="262"/>
      <c r="Z55" s="124">
        <f t="shared" si="7"/>
        <v>-7948299.4555217624</v>
      </c>
      <c r="AA55" s="126"/>
    </row>
    <row r="56" spans="1:27" x14ac:dyDescent="0.25">
      <c r="A56" s="5"/>
      <c r="D56" s="123"/>
      <c r="E56" s="123"/>
      <c r="F56" s="126"/>
      <c r="G56" s="126"/>
      <c r="H56" s="244"/>
      <c r="I56" s="244"/>
      <c r="J56" s="126"/>
      <c r="N56" s="244"/>
      <c r="R56" s="121"/>
      <c r="T56" s="121"/>
      <c r="U56" s="121"/>
      <c r="V56" s="232"/>
      <c r="W56" s="232"/>
      <c r="X56" s="123"/>
      <c r="Y56" s="232"/>
      <c r="Z56" s="232"/>
      <c r="AA56" s="126"/>
    </row>
    <row r="57" spans="1:27" ht="13.8" thickBot="1" x14ac:dyDescent="0.3">
      <c r="B57" s="1" t="s">
        <v>26</v>
      </c>
      <c r="D57" s="129">
        <f>SUM(D53:D56)</f>
        <v>3738940515.1045194</v>
      </c>
      <c r="E57" s="123"/>
      <c r="F57" s="129">
        <f>-('LGEE B-4'!J47+'LGEE B-4'!J49)+F59*(('LGEE B-4'!J47+'LGEE B-4'!J49)/'LGEE B-4'!J59)</f>
        <v>-102384458.81693846</v>
      </c>
      <c r="G57" s="126"/>
      <c r="H57" s="126"/>
      <c r="I57" s="126"/>
      <c r="J57" s="126"/>
      <c r="K57" s="123"/>
      <c r="L57" s="131"/>
      <c r="M57" s="131"/>
      <c r="N57" s="129">
        <f>SUM(N53:N56)</f>
        <v>3636556056.287581</v>
      </c>
      <c r="O57" s="131"/>
      <c r="P57" s="130">
        <f>SUM(P53:P56)</f>
        <v>1</v>
      </c>
      <c r="Q57" s="131"/>
      <c r="R57" s="126"/>
      <c r="S57" s="126"/>
      <c r="T57" s="130">
        <f>SUM(T53:T56)</f>
        <v>8.1239986265079792E-2</v>
      </c>
      <c r="U57" s="126"/>
      <c r="V57" s="130">
        <f>SUM(V53:V56)</f>
        <v>0.10093082303011436</v>
      </c>
      <c r="W57" s="126"/>
      <c r="X57" s="125">
        <f>SUM(X53:X56)</f>
        <v>367040595.75625241</v>
      </c>
      <c r="Y57" s="126"/>
      <c r="Z57" s="125">
        <f>SUM(Z53:Z56)</f>
        <v>-10333747.693886494</v>
      </c>
      <c r="AA57" s="136"/>
    </row>
    <row r="58" spans="1:27" ht="13.8" thickTop="1" x14ac:dyDescent="0.25"/>
    <row r="59" spans="1:27" ht="15.6" x14ac:dyDescent="0.25">
      <c r="F59" s="239">
        <f>-'LGEE B-5.2 F.2'!U32+'LGEE B-5.2 F.2'!U65</f>
        <v>17323222.640000001</v>
      </c>
      <c r="H59" s="1" t="s">
        <v>321</v>
      </c>
    </row>
    <row r="61" spans="1:27" ht="15.6" x14ac:dyDescent="0.25">
      <c r="A61" s="233" t="s">
        <v>229</v>
      </c>
    </row>
    <row r="62" spans="1:27" x14ac:dyDescent="0.25">
      <c r="A62" s="233"/>
      <c r="B62" s="5"/>
    </row>
    <row r="63" spans="1:27" x14ac:dyDescent="0.25">
      <c r="A63" s="5"/>
      <c r="D63" s="230" t="s">
        <v>3</v>
      </c>
      <c r="F63" s="230"/>
      <c r="N63" s="230"/>
      <c r="O63" s="230"/>
      <c r="P63" s="230"/>
      <c r="R63" s="230"/>
      <c r="S63" s="230"/>
      <c r="T63" s="230"/>
      <c r="U63" s="230"/>
      <c r="V63" s="230"/>
    </row>
    <row r="64" spans="1:27" x14ac:dyDescent="0.25">
      <c r="A64" s="5"/>
      <c r="D64" s="230" t="s">
        <v>223</v>
      </c>
      <c r="E64" s="230"/>
      <c r="F64" s="134" t="s">
        <v>197</v>
      </c>
      <c r="G64" s="134"/>
      <c r="H64" s="134" t="s">
        <v>7</v>
      </c>
      <c r="N64" s="230" t="s">
        <v>30</v>
      </c>
      <c r="O64" s="230"/>
      <c r="P64" s="230" t="s">
        <v>3</v>
      </c>
      <c r="Q64" s="230"/>
      <c r="R64" s="230"/>
      <c r="T64" s="230"/>
      <c r="U64" s="230"/>
      <c r="V64" s="230"/>
      <c r="W64" s="230"/>
      <c r="X64" s="230"/>
      <c r="Y64" s="230"/>
      <c r="Z64" s="230" t="s">
        <v>31</v>
      </c>
    </row>
    <row r="65" spans="1:29" x14ac:dyDescent="0.25">
      <c r="A65" s="5"/>
      <c r="D65" s="230" t="s">
        <v>224</v>
      </c>
      <c r="E65" s="230"/>
      <c r="F65" s="134" t="s">
        <v>10</v>
      </c>
      <c r="G65" s="134"/>
      <c r="H65" s="134" t="s">
        <v>193</v>
      </c>
      <c r="N65" s="230" t="s">
        <v>3</v>
      </c>
      <c r="O65" s="230"/>
      <c r="P65" s="230" t="s">
        <v>10</v>
      </c>
      <c r="Q65" s="230"/>
      <c r="R65" s="230" t="s">
        <v>12</v>
      </c>
      <c r="S65" s="230"/>
      <c r="T65" s="230" t="s">
        <v>13</v>
      </c>
      <c r="U65" s="230"/>
      <c r="V65" s="230" t="s">
        <v>14</v>
      </c>
      <c r="X65" s="230" t="s">
        <v>27</v>
      </c>
      <c r="Z65" s="230" t="s">
        <v>33</v>
      </c>
    </row>
    <row r="66" spans="1:29" ht="15.6" x14ac:dyDescent="0.25">
      <c r="A66" s="5"/>
      <c r="D66" s="236" t="s">
        <v>17</v>
      </c>
      <c r="E66" s="230"/>
      <c r="F66" s="238" t="s">
        <v>198</v>
      </c>
      <c r="G66" s="134"/>
      <c r="H66" s="238" t="s">
        <v>199</v>
      </c>
      <c r="N66" s="236" t="s">
        <v>17</v>
      </c>
      <c r="O66" s="230"/>
      <c r="P66" s="236" t="s">
        <v>19</v>
      </c>
      <c r="Q66" s="230"/>
      <c r="R66" s="236" t="s">
        <v>20</v>
      </c>
      <c r="S66" s="230"/>
      <c r="T66" s="236" t="s">
        <v>21</v>
      </c>
      <c r="U66" s="230"/>
      <c r="V66" s="237" t="s">
        <v>22</v>
      </c>
      <c r="X66" s="236" t="s">
        <v>28</v>
      </c>
      <c r="Z66" s="236" t="s">
        <v>28</v>
      </c>
      <c r="AA66" s="203"/>
    </row>
    <row r="67" spans="1:29" x14ac:dyDescent="0.25">
      <c r="A67" s="5"/>
      <c r="D67" s="230"/>
      <c r="E67" s="230"/>
    </row>
    <row r="68" spans="1:29" x14ac:dyDescent="0.25">
      <c r="A68" s="5"/>
      <c r="B68" s="1" t="s">
        <v>23</v>
      </c>
      <c r="D68" s="123">
        <f>D53</f>
        <v>49382207.676871866</v>
      </c>
      <c r="E68" s="126"/>
      <c r="F68" s="121">
        <f>'AFUDC Rates'!F13</f>
        <v>0.48232132344584006</v>
      </c>
      <c r="G68" s="126"/>
      <c r="H68" s="239">
        <f>$F$57*F68</f>
        <v>-49382207.676871866</v>
      </c>
      <c r="N68" s="239">
        <f>D68+H68</f>
        <v>0</v>
      </c>
      <c r="O68" s="121"/>
      <c r="P68" s="121">
        <f>N68/N72</f>
        <v>0</v>
      </c>
      <c r="Q68" s="121"/>
      <c r="R68" s="121">
        <f>R53</f>
        <v>4.4645425972429327E-2</v>
      </c>
      <c r="S68" s="121"/>
      <c r="T68" s="121">
        <f>P68*R68</f>
        <v>0</v>
      </c>
      <c r="U68" s="232"/>
      <c r="V68" s="121">
        <f>T68*(1/'LGE SCH H-1'!$E$20)</f>
        <v>0</v>
      </c>
      <c r="W68" s="127"/>
      <c r="X68" s="123">
        <f>$N$72*V68</f>
        <v>0</v>
      </c>
      <c r="Y68" s="128"/>
      <c r="Z68" s="126">
        <f>X68-X39</f>
        <v>-2213419.4233987993</v>
      </c>
      <c r="AA68" s="126"/>
    </row>
    <row r="69" spans="1:29" x14ac:dyDescent="0.25">
      <c r="A69" s="5"/>
      <c r="B69" s="1" t="s">
        <v>24</v>
      </c>
      <c r="D69" s="123">
        <f t="shared" ref="D69:D70" si="9">D54</f>
        <v>1707989893.4720376</v>
      </c>
      <c r="E69" s="126"/>
      <c r="F69" s="121">
        <f>'AFUDC Rates'!F14</f>
        <v>0.23964655764904833</v>
      </c>
      <c r="G69" s="126"/>
      <c r="H69" s="239">
        <f t="shared" ref="H69:H70" si="10">$F$57*F69</f>
        <v>-24536083.112240057</v>
      </c>
      <c r="N69" s="239">
        <f>D69+H69</f>
        <v>1683453810.3597975</v>
      </c>
      <c r="O69" s="121"/>
      <c r="P69" s="121">
        <f>N69/N72</f>
        <v>0.46292530193481196</v>
      </c>
      <c r="Q69" s="121"/>
      <c r="R69" s="121">
        <f t="shared" ref="R69:R70" si="11">R54</f>
        <v>4.9511443475700967E-2</v>
      </c>
      <c r="S69" s="121"/>
      <c r="T69" s="121">
        <f>P69*R69</f>
        <v>2.2920099920217245E-2</v>
      </c>
      <c r="U69" s="232"/>
      <c r="V69" s="121">
        <f>T69*(1/'LGE SCH H-1'!$E$20)</f>
        <v>2.3010854731277407E-2</v>
      </c>
      <c r="W69" s="127"/>
      <c r="X69" s="123">
        <f t="shared" ref="X69:X70" si="12">$N$72*V69</f>
        <v>83680263.133380592</v>
      </c>
      <c r="Y69" s="128"/>
      <c r="Z69" s="126">
        <f t="shared" ref="Z69:Z70" si="13">X69-X40</f>
        <v>-1219627.101414755</v>
      </c>
      <c r="AA69" s="126"/>
    </row>
    <row r="70" spans="1:29" x14ac:dyDescent="0.25">
      <c r="A70" s="5"/>
      <c r="B70" s="1" t="s">
        <v>25</v>
      </c>
      <c r="D70" s="124">
        <f t="shared" si="9"/>
        <v>1981568413.95561</v>
      </c>
      <c r="E70" s="126"/>
      <c r="F70" s="242">
        <f>'AFUDC Rates'!F15</f>
        <v>0.27803211890511154</v>
      </c>
      <c r="G70" s="126"/>
      <c r="H70" s="241">
        <f t="shared" si="10"/>
        <v>-28466168.027826529</v>
      </c>
      <c r="N70" s="241">
        <f>D70+H70</f>
        <v>1953102245.9277835</v>
      </c>
      <c r="O70" s="121"/>
      <c r="P70" s="242">
        <f>N70/N72</f>
        <v>0.53707469806518804</v>
      </c>
      <c r="Q70" s="121"/>
      <c r="R70" s="121">
        <f t="shared" si="11"/>
        <v>0.1095</v>
      </c>
      <c r="S70" s="121"/>
      <c r="T70" s="242">
        <f>P70*R70</f>
        <v>5.8809679438138092E-2</v>
      </c>
      <c r="U70" s="232"/>
      <c r="V70" s="242">
        <f>T70*'LGE SCH H-1'!$E$30</f>
        <v>7.8670943675725274E-2</v>
      </c>
      <c r="W70" s="262"/>
      <c r="X70" s="124">
        <f t="shared" si="12"/>
        <v>286091296.67781794</v>
      </c>
      <c r="Y70" s="262"/>
      <c r="Z70" s="124">
        <f t="shared" si="13"/>
        <v>-4169737.1141268015</v>
      </c>
      <c r="AA70" s="126"/>
    </row>
    <row r="71" spans="1:29" x14ac:dyDescent="0.25">
      <c r="A71" s="5"/>
      <c r="D71" s="123"/>
      <c r="E71" s="126"/>
      <c r="G71" s="126"/>
      <c r="H71" s="244"/>
      <c r="R71" s="121"/>
      <c r="T71" s="121"/>
      <c r="U71" s="121"/>
      <c r="V71" s="232"/>
      <c r="W71" s="232"/>
      <c r="X71" s="123"/>
      <c r="Y71" s="232"/>
      <c r="Z71" s="232"/>
      <c r="AA71" s="126"/>
    </row>
    <row r="72" spans="1:29" ht="13.8" thickBot="1" x14ac:dyDescent="0.3">
      <c r="B72" s="1" t="s">
        <v>26</v>
      </c>
      <c r="D72" s="129">
        <f>SUM(D68:D71)</f>
        <v>3738940515.1045194</v>
      </c>
      <c r="E72" s="126"/>
      <c r="F72" s="130">
        <f>SUM(F68:F71)</f>
        <v>1</v>
      </c>
      <c r="G72" s="126"/>
      <c r="H72" s="129">
        <f>SUM(H68:H71)</f>
        <v>-102384458.81693846</v>
      </c>
      <c r="N72" s="129">
        <f>SUM(N68:N71)</f>
        <v>3636556056.287581</v>
      </c>
      <c r="O72" s="131"/>
      <c r="P72" s="130">
        <f>SUM(P68:P71)</f>
        <v>1</v>
      </c>
      <c r="Q72" s="131"/>
      <c r="R72" s="126"/>
      <c r="S72" s="126"/>
      <c r="T72" s="130">
        <f>SUM(T68:T71)</f>
        <v>8.1729779358355334E-2</v>
      </c>
      <c r="U72" s="126"/>
      <c r="V72" s="130">
        <f>SUM(V68:V71)</f>
        <v>0.10168179840700269</v>
      </c>
      <c r="W72" s="126"/>
      <c r="X72" s="125">
        <f>SUM(X68:X71)</f>
        <v>369771559.81119853</v>
      </c>
      <c r="Y72" s="126"/>
      <c r="Z72" s="125">
        <f>SUM(Z68:Z71)</f>
        <v>-7602783.6389403557</v>
      </c>
      <c r="AA72" s="136"/>
      <c r="AC72" s="239"/>
    </row>
    <row r="73" spans="1:29" ht="13.8" thickTop="1" x14ac:dyDescent="0.25"/>
    <row r="77" spans="1:29" x14ac:dyDescent="0.25">
      <c r="A77" s="233" t="s">
        <v>200</v>
      </c>
    </row>
    <row r="78" spans="1:29" x14ac:dyDescent="0.25">
      <c r="A78" s="233"/>
      <c r="B78" s="5"/>
    </row>
    <row r="79" spans="1:29" x14ac:dyDescent="0.25">
      <c r="A79" s="5"/>
      <c r="D79" s="230"/>
      <c r="E79" s="230"/>
      <c r="F79" s="134" t="s">
        <v>30</v>
      </c>
      <c r="G79" s="134"/>
      <c r="H79" s="134" t="s">
        <v>3</v>
      </c>
      <c r="I79" s="134"/>
      <c r="J79" s="134"/>
      <c r="L79" s="230"/>
      <c r="M79" s="230"/>
      <c r="N79" s="230"/>
      <c r="O79" s="230"/>
      <c r="P79" s="230" t="s">
        <v>31</v>
      </c>
      <c r="Y79" s="230"/>
      <c r="Z79" s="230"/>
    </row>
    <row r="80" spans="1:29" x14ac:dyDescent="0.25">
      <c r="A80" s="5"/>
      <c r="D80" s="230"/>
      <c r="E80" s="230"/>
      <c r="F80" s="134" t="s">
        <v>3</v>
      </c>
      <c r="G80" s="134"/>
      <c r="H80" s="134" t="s">
        <v>10</v>
      </c>
      <c r="I80" s="134"/>
      <c r="J80" s="134" t="s">
        <v>12</v>
      </c>
      <c r="K80" s="230"/>
      <c r="L80" s="230" t="s">
        <v>13</v>
      </c>
      <c r="M80" s="230"/>
      <c r="N80" s="230" t="s">
        <v>14</v>
      </c>
      <c r="P80" s="230" t="s">
        <v>27</v>
      </c>
      <c r="R80" s="230"/>
      <c r="Z80" s="230"/>
    </row>
    <row r="81" spans="1:26" ht="15.6" x14ac:dyDescent="0.25">
      <c r="A81" s="5"/>
      <c r="D81" s="230"/>
      <c r="E81" s="230"/>
      <c r="F81" s="238" t="s">
        <v>199</v>
      </c>
      <c r="G81" s="134"/>
      <c r="H81" s="238" t="s">
        <v>201</v>
      </c>
      <c r="I81" s="134"/>
      <c r="J81" s="238" t="s">
        <v>202</v>
      </c>
      <c r="K81" s="230"/>
      <c r="L81" s="236" t="s">
        <v>203</v>
      </c>
      <c r="M81" s="230"/>
      <c r="N81" s="237" t="s">
        <v>22</v>
      </c>
      <c r="P81" s="236" t="s">
        <v>28</v>
      </c>
      <c r="R81" s="138"/>
      <c r="Z81" s="230"/>
    </row>
    <row r="82" spans="1:26" x14ac:dyDescent="0.25">
      <c r="A82" s="5"/>
      <c r="D82" s="230"/>
      <c r="E82" s="230"/>
    </row>
    <row r="83" spans="1:26" x14ac:dyDescent="0.25">
      <c r="A83" s="5"/>
      <c r="B83" s="1" t="s">
        <v>23</v>
      </c>
      <c r="D83" s="126"/>
      <c r="E83" s="126"/>
      <c r="F83" s="239">
        <f>$F$57*H83</f>
        <v>-49382207.676871866</v>
      </c>
      <c r="G83" s="126"/>
      <c r="H83" s="121">
        <f>'AFUDC Rates'!F13</f>
        <v>0.48232132344584006</v>
      </c>
      <c r="I83" s="121"/>
      <c r="J83" s="121">
        <f>'AFUDC Rates'!G13</f>
        <v>4.4645425972429327E-2</v>
      </c>
      <c r="K83" s="121"/>
      <c r="L83" s="139">
        <f>H83*J83</f>
        <v>2.1533440940825394E-2</v>
      </c>
      <c r="M83" s="232"/>
      <c r="N83" s="121">
        <f>L83*(1/'LGE SCH H-1'!$E$20)</f>
        <v>2.1618705113794202E-2</v>
      </c>
      <c r="O83" s="127"/>
      <c r="P83" s="123">
        <f>$F$87*N83</f>
        <v>-2213419.4233987993</v>
      </c>
      <c r="R83" s="126"/>
      <c r="Y83" s="128"/>
      <c r="Z83" s="126"/>
    </row>
    <row r="84" spans="1:26" x14ac:dyDescent="0.25">
      <c r="A84" s="5"/>
      <c r="B84" s="1" t="s">
        <v>24</v>
      </c>
      <c r="D84" s="126"/>
      <c r="E84" s="126"/>
      <c r="F84" s="239">
        <f t="shared" ref="F84:F85" si="14">$F$57*H84</f>
        <v>-24536083.112240057</v>
      </c>
      <c r="G84" s="126"/>
      <c r="H84" s="121">
        <f>'AFUDC Rates'!F14</f>
        <v>0.23964655764904833</v>
      </c>
      <c r="I84" s="121"/>
      <c r="J84" s="121">
        <f>'AFUDC Rates'!G14</f>
        <v>4.9511443475700967E-2</v>
      </c>
      <c r="K84" s="121"/>
      <c r="L84" s="139">
        <f t="shared" ref="L84:L85" si="15">H84*J84</f>
        <v>1.1865246993187169E-2</v>
      </c>
      <c r="M84" s="232"/>
      <c r="N84" s="121">
        <f>L84*(1/'LGE SCH H-1'!$E$20)</f>
        <v>1.1912228823667716E-2</v>
      </c>
      <c r="O84" s="127"/>
      <c r="P84" s="123">
        <f>$F$87*N84</f>
        <v>-1219627.1014147545</v>
      </c>
      <c r="R84" s="126"/>
      <c r="Y84" s="128"/>
      <c r="Z84" s="126"/>
    </row>
    <row r="85" spans="1:26" x14ac:dyDescent="0.25">
      <c r="A85" s="5"/>
      <c r="B85" s="1" t="s">
        <v>25</v>
      </c>
      <c r="D85" s="126"/>
      <c r="E85" s="126"/>
      <c r="F85" s="241">
        <f t="shared" si="14"/>
        <v>-28466168.027826529</v>
      </c>
      <c r="G85" s="126"/>
      <c r="H85" s="242">
        <f>'AFUDC Rates'!F15</f>
        <v>0.27803211890511154</v>
      </c>
      <c r="I85" s="121"/>
      <c r="J85" s="121">
        <f>'AFUDC Rates'!G15</f>
        <v>0.1095</v>
      </c>
      <c r="K85" s="121"/>
      <c r="L85" s="143">
        <f t="shared" si="15"/>
        <v>3.0444517020109713E-2</v>
      </c>
      <c r="M85" s="232"/>
      <c r="N85" s="242">
        <f>L85*'LGE SCH H-1'!$E$30</f>
        <v>4.0726270005316312E-2</v>
      </c>
      <c r="O85" s="262"/>
      <c r="P85" s="124">
        <f>$F$87*N85</f>
        <v>-4169737.1141268238</v>
      </c>
      <c r="R85" s="126"/>
      <c r="V85" s="239"/>
      <c r="X85" s="247"/>
      <c r="Y85" s="262"/>
      <c r="Z85" s="126"/>
    </row>
    <row r="86" spans="1:26" x14ac:dyDescent="0.25">
      <c r="A86" s="5"/>
      <c r="D86" s="126"/>
      <c r="E86" s="126"/>
      <c r="F86" s="244"/>
      <c r="G86" s="126"/>
      <c r="J86" s="121"/>
      <c r="L86" s="121"/>
      <c r="M86" s="121"/>
      <c r="N86" s="232"/>
      <c r="O86" s="232"/>
      <c r="P86" s="123"/>
      <c r="R86" s="126"/>
      <c r="Y86" s="232"/>
      <c r="Z86" s="232"/>
    </row>
    <row r="87" spans="1:26" ht="13.8" thickBot="1" x14ac:dyDescent="0.3">
      <c r="B87" s="1" t="s">
        <v>26</v>
      </c>
      <c r="D87" s="126"/>
      <c r="E87" s="126"/>
      <c r="F87" s="129">
        <f>SUM(F83:F86)</f>
        <v>-102384458.81693846</v>
      </c>
      <c r="G87" s="126"/>
      <c r="H87" s="130">
        <f>SUM(H83:H86)</f>
        <v>1</v>
      </c>
      <c r="I87" s="131"/>
      <c r="J87" s="126"/>
      <c r="K87" s="126"/>
      <c r="L87" s="130">
        <f>SUM(L83:L86)</f>
        <v>6.3843204954122282E-2</v>
      </c>
      <c r="M87" s="126"/>
      <c r="N87" s="130">
        <f>SUM(N83:N86)</f>
        <v>7.4257203942778238E-2</v>
      </c>
      <c r="O87" s="126"/>
      <c r="P87" s="125">
        <f>SUM(P83:P86)</f>
        <v>-7602783.6389403772</v>
      </c>
      <c r="R87" s="136"/>
      <c r="Y87" s="126"/>
      <c r="Z87" s="136"/>
    </row>
    <row r="88" spans="1:26" ht="13.8" thickTop="1" x14ac:dyDescent="0.25"/>
    <row r="89" spans="1:26" x14ac:dyDescent="0.25">
      <c r="F89" s="239"/>
    </row>
    <row r="90" spans="1:26" x14ac:dyDescent="0.25">
      <c r="A90" s="133" t="s">
        <v>314</v>
      </c>
    </row>
    <row r="91" spans="1:26" x14ac:dyDescent="0.25">
      <c r="A91" s="133" t="s">
        <v>313</v>
      </c>
    </row>
    <row r="92" spans="1:26" ht="15.6" x14ac:dyDescent="0.25">
      <c r="A92" s="133" t="s">
        <v>316</v>
      </c>
    </row>
    <row r="93" spans="1:26" x14ac:dyDescent="0.25">
      <c r="A93" s="1" t="s">
        <v>322</v>
      </c>
    </row>
  </sheetData>
  <mergeCells count="3">
    <mergeCell ref="A1:Z1"/>
    <mergeCell ref="A2:Z2"/>
    <mergeCell ref="A3:Z3"/>
  </mergeCells>
  <pageMargins left="0.2" right="0.2" top="0.92" bottom="0.24" header="0.45" footer="0.2"/>
  <pageSetup scale="61" orientation="landscape" r:id="rId1"/>
  <headerFooter alignWithMargins="0">
    <oddFooter>&amp;L_x000D_&amp;1#&amp;"Calibri"&amp;14&amp;K000000 Business Use&amp;R&amp;"Times New Roman,Bold"Rebuttal Exhibit CMG-8
Page&amp;Pof&amp;N</oddFooter>
  </headerFooter>
  <rowBreaks count="1" manualBreakCount="1">
    <brk id="60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951EC-6888-4CBA-AC84-01F9AAA6ECED}">
  <dimension ref="A1:AA93"/>
  <sheetViews>
    <sheetView zoomScaleNormal="100" workbookViewId="0">
      <selection sqref="A1:Z1"/>
    </sheetView>
  </sheetViews>
  <sheetFormatPr defaultColWidth="9.109375" defaultRowHeight="13.2" x14ac:dyDescent="0.25"/>
  <cols>
    <col min="1" max="1" width="2.88671875" style="1" customWidth="1"/>
    <col min="2" max="2" width="24.88671875" style="1" customWidth="1"/>
    <col min="3" max="3" width="1.109375" style="1" customWidth="1"/>
    <col min="4" max="4" width="14.33203125" style="1" customWidth="1"/>
    <col min="5" max="5" width="1.109375" style="1" customWidth="1"/>
    <col min="6" max="6" width="13.6640625" style="1" customWidth="1"/>
    <col min="7" max="7" width="1.109375" style="1" customWidth="1"/>
    <col min="8" max="8" width="16.6640625" style="1" bestFit="1" customWidth="1"/>
    <col min="9" max="9" width="1.109375" style="1" customWidth="1"/>
    <col min="10" max="10" width="14" style="1" customWidth="1"/>
    <col min="11" max="11" width="1" style="1" customWidth="1"/>
    <col min="12" max="12" width="14.5546875" style="1" customWidth="1"/>
    <col min="13" max="13" width="1" style="1" customWidth="1"/>
    <col min="14" max="14" width="14" style="1" customWidth="1"/>
    <col min="15" max="15" width="1" style="1" customWidth="1"/>
    <col min="16" max="16" width="11.44140625" style="1" bestFit="1" customWidth="1"/>
    <col min="17" max="17" width="1" style="1" customWidth="1"/>
    <col min="18" max="18" width="10.88671875" style="1" bestFit="1" customWidth="1"/>
    <col min="19" max="19" width="1.109375" style="1" customWidth="1"/>
    <col min="20" max="20" width="13.5546875" style="1" bestFit="1" customWidth="1"/>
    <col min="21" max="21" width="1.109375" style="1" customWidth="1"/>
    <col min="22" max="22" width="10.44140625" style="1" customWidth="1"/>
    <col min="23" max="23" width="1.109375" style="1" customWidth="1"/>
    <col min="24" max="24" width="12.33203125" style="1" customWidth="1"/>
    <col min="25" max="25" width="1.109375" style="1" customWidth="1"/>
    <col min="26" max="26" width="14.5546875" style="1" customWidth="1"/>
    <col min="27" max="27" width="13" style="1" customWidth="1"/>
    <col min="28" max="28" width="9.109375" style="1"/>
    <col min="29" max="29" width="10" style="1" bestFit="1" customWidth="1"/>
    <col min="30" max="32" width="9.109375" style="1"/>
    <col min="33" max="33" width="12.88671875" style="1" customWidth="1"/>
    <col min="34" max="16384" width="9.109375" style="1"/>
  </cols>
  <sheetData>
    <row r="1" spans="1:27" ht="15.6" x14ac:dyDescent="0.3">
      <c r="A1" s="263" t="s">
        <v>230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</row>
    <row r="2" spans="1:27" ht="15.6" x14ac:dyDescent="0.3">
      <c r="A2" s="263" t="s">
        <v>295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</row>
    <row r="3" spans="1:27" ht="15.6" x14ac:dyDescent="0.3">
      <c r="A3" s="263" t="s">
        <v>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</row>
    <row r="4" spans="1:27" x14ac:dyDescent="0.25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0"/>
      <c r="Y4" s="231"/>
      <c r="Z4" s="231"/>
    </row>
    <row r="5" spans="1:27" x14ac:dyDescent="0.25">
      <c r="T5" s="232"/>
      <c r="X5" s="230"/>
    </row>
    <row r="6" spans="1:27" x14ac:dyDescent="0.25">
      <c r="X6" s="230"/>
    </row>
    <row r="7" spans="1:27" ht="15.6" x14ac:dyDescent="0.25">
      <c r="A7" s="233" t="s">
        <v>323</v>
      </c>
    </row>
    <row r="8" spans="1:27" x14ac:dyDescent="0.25">
      <c r="A8" s="233"/>
      <c r="N8" s="230"/>
      <c r="T8" s="144"/>
    </row>
    <row r="9" spans="1:27" x14ac:dyDescent="0.25">
      <c r="A9" s="5"/>
      <c r="H9" s="230" t="s">
        <v>223</v>
      </c>
      <c r="I9" s="230"/>
      <c r="J9" s="230"/>
      <c r="K9" s="230"/>
      <c r="L9" s="230" t="s">
        <v>223</v>
      </c>
      <c r="N9" s="230" t="s">
        <v>3</v>
      </c>
      <c r="R9" s="230"/>
      <c r="T9" s="145"/>
      <c r="U9" s="230"/>
      <c r="V9" s="230"/>
      <c r="W9" s="230"/>
      <c r="Y9" s="230"/>
    </row>
    <row r="10" spans="1:27" x14ac:dyDescent="0.25">
      <c r="A10" s="5"/>
      <c r="D10" s="230" t="s">
        <v>4</v>
      </c>
      <c r="E10" s="230"/>
      <c r="F10" s="230"/>
      <c r="G10" s="230"/>
      <c r="H10" s="230" t="s">
        <v>5</v>
      </c>
      <c r="I10" s="230"/>
      <c r="J10" s="230" t="s">
        <v>223</v>
      </c>
      <c r="K10" s="230"/>
      <c r="L10" s="230" t="s">
        <v>16</v>
      </c>
      <c r="N10" s="230" t="s">
        <v>223</v>
      </c>
      <c r="P10" s="230" t="s">
        <v>3</v>
      </c>
      <c r="R10" s="230"/>
      <c r="T10" s="230"/>
      <c r="U10" s="230"/>
      <c r="V10" s="230"/>
      <c r="W10" s="230"/>
      <c r="Y10" s="230"/>
    </row>
    <row r="11" spans="1:27" x14ac:dyDescent="0.25">
      <c r="A11" s="5"/>
      <c r="D11" s="230" t="s">
        <v>6</v>
      </c>
      <c r="E11" s="230"/>
      <c r="F11" s="230" t="s">
        <v>10</v>
      </c>
      <c r="G11" s="230"/>
      <c r="H11" s="230" t="s">
        <v>231</v>
      </c>
      <c r="I11" s="230"/>
      <c r="J11" s="230" t="s">
        <v>231</v>
      </c>
      <c r="K11" s="230"/>
      <c r="L11" s="230" t="s">
        <v>225</v>
      </c>
      <c r="M11" s="230"/>
      <c r="N11" s="230" t="s">
        <v>231</v>
      </c>
      <c r="O11" s="230"/>
      <c r="P11" s="230" t="s">
        <v>10</v>
      </c>
      <c r="Q11" s="230"/>
      <c r="R11" s="230" t="s">
        <v>12</v>
      </c>
      <c r="S11" s="230"/>
      <c r="T11" s="230" t="s">
        <v>13</v>
      </c>
      <c r="U11" s="230"/>
      <c r="V11" s="230" t="s">
        <v>14</v>
      </c>
      <c r="X11" s="230" t="s">
        <v>27</v>
      </c>
      <c r="Z11" s="230"/>
    </row>
    <row r="12" spans="1:27" x14ac:dyDescent="0.25">
      <c r="A12" s="5"/>
      <c r="D12" s="236" t="s">
        <v>15</v>
      </c>
      <c r="E12" s="230"/>
      <c r="F12" s="236" t="s">
        <v>19</v>
      </c>
      <c r="G12" s="230"/>
      <c r="H12" s="236" t="s">
        <v>18</v>
      </c>
      <c r="I12" s="230"/>
      <c r="J12" s="236" t="s">
        <v>17</v>
      </c>
      <c r="K12" s="236"/>
      <c r="L12" s="236" t="s">
        <v>17</v>
      </c>
      <c r="M12" s="230"/>
      <c r="N12" s="236" t="s">
        <v>17</v>
      </c>
      <c r="O12" s="230"/>
      <c r="P12" s="236" t="s">
        <v>19</v>
      </c>
      <c r="Q12" s="230"/>
      <c r="R12" s="236" t="s">
        <v>20</v>
      </c>
      <c r="S12" s="230"/>
      <c r="T12" s="236" t="s">
        <v>21</v>
      </c>
      <c r="U12" s="230"/>
      <c r="V12" s="237" t="s">
        <v>22</v>
      </c>
      <c r="X12" s="236" t="s">
        <v>28</v>
      </c>
      <c r="Z12" s="230"/>
    </row>
    <row r="13" spans="1:27" x14ac:dyDescent="0.25">
      <c r="D13" s="230"/>
      <c r="E13" s="230"/>
    </row>
    <row r="14" spans="1:27" x14ac:dyDescent="0.25">
      <c r="B14" s="1" t="s">
        <v>23</v>
      </c>
      <c r="D14" s="14">
        <v>85050622.996770963</v>
      </c>
      <c r="E14" s="14"/>
      <c r="F14" s="121">
        <f>D14/D18</f>
        <v>1.3207540338600818E-2</v>
      </c>
      <c r="G14" s="14"/>
      <c r="H14" s="7">
        <v>0.2349</v>
      </c>
      <c r="I14" s="239"/>
      <c r="J14" s="239">
        <f>D14*H14</f>
        <v>19978391.341941498</v>
      </c>
      <c r="K14" s="239"/>
      <c r="L14" s="8">
        <v>-1291993.1001205845</v>
      </c>
      <c r="M14" s="121"/>
      <c r="N14" s="239">
        <f>J14+L14</f>
        <v>18686398.241820913</v>
      </c>
      <c r="O14" s="121"/>
      <c r="P14" s="121">
        <f>N14/N18</f>
        <v>1.320754033860082E-2</v>
      </c>
      <c r="Q14" s="121"/>
      <c r="R14" s="2">
        <v>4.463690927234059E-2</v>
      </c>
      <c r="S14" s="121"/>
      <c r="T14" s="121">
        <f>P14*R14</f>
        <v>5.8954377980490326E-4</v>
      </c>
      <c r="U14" s="121"/>
      <c r="V14" s="121">
        <v>5.9187814721752929E-4</v>
      </c>
      <c r="W14" s="127"/>
      <c r="X14" s="239">
        <f>$N$18*V14</f>
        <v>837405.79138822004</v>
      </c>
      <c r="Y14" s="127"/>
      <c r="Z14" s="126"/>
      <c r="AA14" s="247"/>
    </row>
    <row r="15" spans="1:27" x14ac:dyDescent="0.25">
      <c r="B15" s="1" t="s">
        <v>24</v>
      </c>
      <c r="D15" s="66">
        <v>2941658774.4014602</v>
      </c>
      <c r="E15" s="14"/>
      <c r="F15" s="121">
        <f>D15/D18</f>
        <v>0.45681119733574899</v>
      </c>
      <c r="G15" s="14"/>
      <c r="H15" s="7">
        <v>0.2349</v>
      </c>
      <c r="I15" s="239"/>
      <c r="J15" s="239">
        <f>D15*H15</f>
        <v>690995646.10690296</v>
      </c>
      <c r="K15" s="239"/>
      <c r="L15" s="8">
        <v>-44686360.963871546</v>
      </c>
      <c r="M15" s="121"/>
      <c r="N15" s="239">
        <f>J15+L15</f>
        <v>646309285.14303136</v>
      </c>
      <c r="O15" s="121"/>
      <c r="P15" s="121">
        <f>N15/N18</f>
        <v>0.45681119733574899</v>
      </c>
      <c r="Q15" s="121"/>
      <c r="R15" s="2">
        <v>4.9511443475700967E-2</v>
      </c>
      <c r="S15" s="121"/>
      <c r="T15" s="121">
        <f>P15*R15</f>
        <v>2.2617381775956215E-2</v>
      </c>
      <c r="U15" s="121"/>
      <c r="V15" s="121">
        <v>2.2706937939188376E-2</v>
      </c>
      <c r="W15" s="127"/>
      <c r="X15" s="239">
        <f t="shared" ref="X15:X16" si="0">$N$18*V15</f>
        <v>32126412.208931927</v>
      </c>
      <c r="Y15" s="127"/>
      <c r="Z15" s="126"/>
      <c r="AA15" s="126"/>
    </row>
    <row r="16" spans="1:27" x14ac:dyDescent="0.25">
      <c r="B16" s="1" t="s">
        <v>25</v>
      </c>
      <c r="D16" s="70">
        <v>3412841103.023035</v>
      </c>
      <c r="E16" s="14"/>
      <c r="F16" s="242">
        <f>D16/D18</f>
        <v>0.52998126232565013</v>
      </c>
      <c r="G16" s="14"/>
      <c r="H16" s="7">
        <v>0.2349</v>
      </c>
      <c r="I16" s="239"/>
      <c r="J16" s="241">
        <f>D16*H16</f>
        <v>801676375.10011089</v>
      </c>
      <c r="K16" s="241"/>
      <c r="L16" s="240">
        <v>-51844031.255139574</v>
      </c>
      <c r="M16" s="121"/>
      <c r="N16" s="241">
        <f>J16+L16</f>
        <v>749832343.8449713</v>
      </c>
      <c r="O16" s="121"/>
      <c r="P16" s="242">
        <f>N16/N18</f>
        <v>0.52998126232565024</v>
      </c>
      <c r="Q16" s="121"/>
      <c r="R16" s="121">
        <v>0.1095</v>
      </c>
      <c r="S16" s="121"/>
      <c r="T16" s="242">
        <f>P16*R16</f>
        <v>5.8032948224658702E-2</v>
      </c>
      <c r="U16" s="121"/>
      <c r="V16" s="242">
        <v>7.7631894013652336E-2</v>
      </c>
      <c r="W16" s="262"/>
      <c r="X16" s="241">
        <f t="shared" si="0"/>
        <v>109835779.45745048</v>
      </c>
      <c r="Y16" s="262"/>
      <c r="Z16" s="126"/>
      <c r="AA16" s="121"/>
    </row>
    <row r="17" spans="1:27" x14ac:dyDescent="0.25">
      <c r="D17" s="14"/>
      <c r="E17" s="14"/>
      <c r="G17" s="14"/>
      <c r="H17" s="244"/>
      <c r="I17" s="244"/>
      <c r="J17" s="244"/>
      <c r="K17" s="244"/>
      <c r="N17" s="244"/>
      <c r="R17" s="121"/>
      <c r="T17" s="121"/>
      <c r="U17" s="121"/>
      <c r="V17" s="232"/>
      <c r="W17" s="232"/>
      <c r="X17" s="123"/>
      <c r="Y17" s="232"/>
      <c r="Z17" s="126"/>
    </row>
    <row r="18" spans="1:27" ht="13.8" thickBot="1" x14ac:dyDescent="0.3">
      <c r="B18" s="245" t="s">
        <v>26</v>
      </c>
      <c r="D18" s="246">
        <f>SUM(D14:D17)</f>
        <v>6439550500.4212666</v>
      </c>
      <c r="E18" s="14"/>
      <c r="F18" s="13">
        <f>SUM(F14:F17)</f>
        <v>1</v>
      </c>
      <c r="G18" s="14"/>
      <c r="H18" s="14"/>
      <c r="I18" s="14"/>
      <c r="J18" s="246">
        <f>SUM(J14:J17)</f>
        <v>1512650412.5489554</v>
      </c>
      <c r="K18" s="14"/>
      <c r="L18" s="246">
        <f>SUM(L14:L17)</f>
        <v>-97822385.319131702</v>
      </c>
      <c r="M18" s="14"/>
      <c r="N18" s="246">
        <f>SUM(N14:N17)</f>
        <v>1414828027.2298236</v>
      </c>
      <c r="O18" s="14"/>
      <c r="P18" s="13">
        <f>SUM(P14:P17)</f>
        <v>1</v>
      </c>
      <c r="Q18" s="14"/>
      <c r="R18" s="8"/>
      <c r="S18" s="14"/>
      <c r="T18" s="13">
        <f>SUM(T14:T17)</f>
        <v>8.1239873780419816E-2</v>
      </c>
      <c r="U18" s="14"/>
      <c r="V18" s="13">
        <f>SUM(V14:V17)</f>
        <v>0.10093071010005825</v>
      </c>
      <c r="W18" s="126"/>
      <c r="X18" s="125">
        <f>SUM(X14:X17)</f>
        <v>142799597.45777062</v>
      </c>
      <c r="Y18" s="126"/>
      <c r="Z18" s="136"/>
      <c r="AA18" s="239"/>
    </row>
    <row r="19" spans="1:27" ht="13.8" thickTop="1" x14ac:dyDescent="0.25">
      <c r="B19" s="245"/>
      <c r="D19" s="126"/>
      <c r="E19" s="123"/>
      <c r="F19" s="126"/>
      <c r="G19" s="123"/>
      <c r="H19" s="126"/>
      <c r="I19" s="123"/>
      <c r="J19" s="123"/>
      <c r="K19" s="123"/>
      <c r="L19" s="123"/>
      <c r="M19" s="123"/>
      <c r="N19" s="123"/>
      <c r="O19" s="123"/>
      <c r="P19" s="123"/>
      <c r="Q19" s="123"/>
      <c r="R19" s="126"/>
      <c r="S19" s="123"/>
      <c r="T19" s="131"/>
      <c r="U19" s="123"/>
      <c r="V19" s="126"/>
      <c r="W19" s="123"/>
      <c r="X19" s="123"/>
      <c r="Y19" s="123"/>
      <c r="Z19" s="131"/>
      <c r="AA19" s="247"/>
    </row>
    <row r="20" spans="1:27" x14ac:dyDescent="0.25">
      <c r="A20" s="233"/>
      <c r="B20" s="5"/>
    </row>
    <row r="21" spans="1:27" x14ac:dyDescent="0.25">
      <c r="A21" s="5"/>
      <c r="D21" s="230" t="s">
        <v>3</v>
      </c>
      <c r="F21" s="230" t="s">
        <v>29</v>
      </c>
      <c r="H21" s="230"/>
      <c r="J21" s="230"/>
      <c r="K21" s="230"/>
      <c r="L21" s="230"/>
      <c r="M21" s="230"/>
      <c r="N21" s="230" t="s">
        <v>29</v>
      </c>
      <c r="O21" s="230"/>
      <c r="P21" s="230" t="s">
        <v>29</v>
      </c>
      <c r="Q21" s="230"/>
      <c r="R21" s="230"/>
      <c r="T21" s="230"/>
      <c r="U21" s="230"/>
      <c r="V21" s="230"/>
      <c r="W21" s="230"/>
      <c r="X21" s="230"/>
      <c r="Y21" s="230"/>
    </row>
    <row r="22" spans="1:27" x14ac:dyDescent="0.25">
      <c r="A22" s="5"/>
      <c r="D22" s="230" t="s">
        <v>223</v>
      </c>
      <c r="E22" s="230"/>
      <c r="F22" s="230" t="s">
        <v>7</v>
      </c>
      <c r="G22" s="230"/>
      <c r="H22" s="230"/>
      <c r="I22" s="230"/>
      <c r="J22" s="230"/>
      <c r="K22" s="230"/>
      <c r="L22" s="230"/>
      <c r="M22" s="230"/>
      <c r="N22" s="230" t="s">
        <v>30</v>
      </c>
      <c r="O22" s="230"/>
      <c r="P22" s="230" t="s">
        <v>3</v>
      </c>
      <c r="Q22" s="230"/>
      <c r="R22" s="230"/>
      <c r="T22" s="230"/>
      <c r="U22" s="230"/>
      <c r="V22" s="230"/>
      <c r="W22" s="230"/>
      <c r="X22" s="230"/>
      <c r="Y22" s="230"/>
      <c r="Z22" s="230" t="s">
        <v>31</v>
      </c>
    </row>
    <row r="23" spans="1:27" ht="15.6" x14ac:dyDescent="0.25">
      <c r="A23" s="5"/>
      <c r="D23" s="230" t="s">
        <v>231</v>
      </c>
      <c r="E23" s="230"/>
      <c r="F23" s="230" t="s">
        <v>32</v>
      </c>
      <c r="G23" s="230"/>
      <c r="H23" s="230"/>
      <c r="I23" s="230"/>
      <c r="J23" s="230"/>
      <c r="K23" s="230"/>
      <c r="L23" s="230"/>
      <c r="M23" s="230"/>
      <c r="N23" s="230" t="s">
        <v>3</v>
      </c>
      <c r="O23" s="230"/>
      <c r="P23" s="230" t="s">
        <v>10</v>
      </c>
      <c r="Q23" s="230"/>
      <c r="R23" s="230" t="s">
        <v>12</v>
      </c>
      <c r="S23" s="230"/>
      <c r="T23" s="230" t="s">
        <v>13</v>
      </c>
      <c r="U23" s="230"/>
      <c r="V23" s="230" t="s">
        <v>14</v>
      </c>
      <c r="X23" s="230" t="s">
        <v>27</v>
      </c>
      <c r="Z23" s="230" t="s">
        <v>33</v>
      </c>
    </row>
    <row r="24" spans="1:27" x14ac:dyDescent="0.25">
      <c r="A24" s="5"/>
      <c r="D24" s="236" t="s">
        <v>17</v>
      </c>
      <c r="E24" s="230"/>
      <c r="F24" s="236" t="s">
        <v>34</v>
      </c>
      <c r="G24" s="230"/>
      <c r="H24" s="230"/>
      <c r="I24" s="230"/>
      <c r="J24" s="230"/>
      <c r="K24" s="230"/>
      <c r="L24" s="230"/>
      <c r="M24" s="230"/>
      <c r="N24" s="236" t="s">
        <v>17</v>
      </c>
      <c r="O24" s="230"/>
      <c r="P24" s="236" t="s">
        <v>19</v>
      </c>
      <c r="Q24" s="230"/>
      <c r="R24" s="236" t="s">
        <v>20</v>
      </c>
      <c r="S24" s="230"/>
      <c r="T24" s="236" t="s">
        <v>21</v>
      </c>
      <c r="U24" s="230"/>
      <c r="V24" s="237" t="s">
        <v>22</v>
      </c>
      <c r="X24" s="236" t="s">
        <v>28</v>
      </c>
      <c r="Z24" s="236" t="s">
        <v>28</v>
      </c>
    </row>
    <row r="25" spans="1:27" x14ac:dyDescent="0.25">
      <c r="A25" s="5"/>
      <c r="D25" s="230"/>
      <c r="E25" s="230"/>
    </row>
    <row r="26" spans="1:27" x14ac:dyDescent="0.25">
      <c r="A26" s="5"/>
      <c r="B26" s="1" t="s">
        <v>23</v>
      </c>
      <c r="D26" s="123">
        <f>N14</f>
        <v>18686398.241820913</v>
      </c>
      <c r="E26" s="123"/>
      <c r="F26" s="126">
        <f>$F$30*P14</f>
        <v>-439762.11971583177</v>
      </c>
      <c r="G26" s="126"/>
      <c r="H26" s="146"/>
      <c r="I26" s="239"/>
      <c r="J26" s="126"/>
      <c r="K26" s="121"/>
      <c r="L26" s="121"/>
      <c r="M26" s="121"/>
      <c r="N26" s="239">
        <f>D26+F26</f>
        <v>18246636.122105081</v>
      </c>
      <c r="O26" s="121"/>
      <c r="P26" s="121">
        <f>N26/N30</f>
        <v>1.3207540338600818E-2</v>
      </c>
      <c r="Q26" s="121"/>
      <c r="R26" s="121">
        <f>R14</f>
        <v>4.463690927234059E-2</v>
      </c>
      <c r="S26" s="121"/>
      <c r="T26" s="121">
        <f>P26*R26</f>
        <v>5.8954377980490326E-4</v>
      </c>
      <c r="U26" s="232"/>
      <c r="V26" s="121">
        <v>5.9187814721752929E-4</v>
      </c>
      <c r="W26" s="127"/>
      <c r="X26" s="123">
        <f>$N$30*V26</f>
        <v>817698.44377004623</v>
      </c>
      <c r="Y26" s="128"/>
      <c r="Z26" s="126">
        <f>X26-X14</f>
        <v>-19707.347618173808</v>
      </c>
    </row>
    <row r="27" spans="1:27" x14ac:dyDescent="0.25">
      <c r="A27" s="5"/>
      <c r="B27" s="1" t="s">
        <v>24</v>
      </c>
      <c r="D27" s="126">
        <f>N15</f>
        <v>646309285.14303136</v>
      </c>
      <c r="E27" s="123"/>
      <c r="F27" s="126">
        <f t="shared" ref="F27:F28" si="1">$F$30*P15</f>
        <v>-15210119.01536072</v>
      </c>
      <c r="G27" s="126"/>
      <c r="H27" s="146"/>
      <c r="I27" s="239"/>
      <c r="J27" s="126"/>
      <c r="K27" s="121"/>
      <c r="L27" s="121"/>
      <c r="M27" s="121"/>
      <c r="N27" s="239">
        <f t="shared" ref="N27:N28" si="2">D27+F27</f>
        <v>631099166.12767065</v>
      </c>
      <c r="O27" s="121"/>
      <c r="P27" s="121">
        <f>N27/N30</f>
        <v>0.45681119733574899</v>
      </c>
      <c r="Q27" s="121"/>
      <c r="R27" s="121">
        <f>R15</f>
        <v>4.9511443475700967E-2</v>
      </c>
      <c r="S27" s="121"/>
      <c r="T27" s="121">
        <f>P27*R27</f>
        <v>2.2617381775956215E-2</v>
      </c>
      <c r="U27" s="232"/>
      <c r="V27" s="121">
        <v>2.2706937939188376E-2</v>
      </c>
      <c r="W27" s="127"/>
      <c r="X27" s="126">
        <f>$N$30*V27</f>
        <v>31370355.372882832</v>
      </c>
      <c r="Y27" s="128"/>
      <c r="Z27" s="126">
        <f>X27-X15</f>
        <v>-756056.8360490948</v>
      </c>
    </row>
    <row r="28" spans="1:27" x14ac:dyDescent="0.25">
      <c r="A28" s="5"/>
      <c r="B28" s="1" t="s">
        <v>25</v>
      </c>
      <c r="D28" s="124">
        <f>N16</f>
        <v>749832343.8449713</v>
      </c>
      <c r="E28" s="123"/>
      <c r="F28" s="124">
        <f t="shared" si="1"/>
        <v>-17646410.864923451</v>
      </c>
      <c r="G28" s="126"/>
      <c r="H28" s="146"/>
      <c r="I28" s="239"/>
      <c r="J28" s="126"/>
      <c r="K28" s="121"/>
      <c r="L28" s="121"/>
      <c r="M28" s="121"/>
      <c r="N28" s="241">
        <f t="shared" si="2"/>
        <v>732185932.98004782</v>
      </c>
      <c r="O28" s="121"/>
      <c r="P28" s="242">
        <f>N28/N30</f>
        <v>0.52998126232565013</v>
      </c>
      <c r="Q28" s="121"/>
      <c r="R28" s="121">
        <f>R16</f>
        <v>0.1095</v>
      </c>
      <c r="S28" s="121"/>
      <c r="T28" s="242">
        <f>P28*R28</f>
        <v>5.8032948224658688E-2</v>
      </c>
      <c r="U28" s="232"/>
      <c r="V28" s="242">
        <v>7.7631894013652322E-2</v>
      </c>
      <c r="W28" s="262"/>
      <c r="X28" s="124">
        <f>$N$30*V28</f>
        <v>107250925.24585885</v>
      </c>
      <c r="Y28" s="262"/>
      <c r="Z28" s="124">
        <f>X28-X16</f>
        <v>-2584854.2115916312</v>
      </c>
    </row>
    <row r="29" spans="1:27" x14ac:dyDescent="0.25">
      <c r="A29" s="5"/>
      <c r="D29" s="123"/>
      <c r="E29" s="123"/>
      <c r="F29" s="126"/>
      <c r="G29" s="126"/>
      <c r="H29" s="244"/>
      <c r="I29" s="244"/>
      <c r="J29" s="126"/>
      <c r="N29" s="244"/>
      <c r="R29" s="121"/>
      <c r="T29" s="121"/>
      <c r="U29" s="121"/>
      <c r="V29" s="232"/>
      <c r="W29" s="232"/>
      <c r="X29" s="123"/>
      <c r="Y29" s="232"/>
      <c r="Z29" s="232"/>
    </row>
    <row r="30" spans="1:27" ht="13.8" thickBot="1" x14ac:dyDescent="0.3">
      <c r="B30" s="1" t="s">
        <v>26</v>
      </c>
      <c r="D30" s="129">
        <f>SUM(D26:D29)</f>
        <v>1414828027.2298236</v>
      </c>
      <c r="E30" s="123"/>
      <c r="F30" s="129">
        <v>-33296292</v>
      </c>
      <c r="G30" s="126"/>
      <c r="H30" s="126"/>
      <c r="I30" s="126"/>
      <c r="J30" s="126"/>
      <c r="K30" s="123"/>
      <c r="L30" s="131"/>
      <c r="M30" s="131"/>
      <c r="N30" s="129">
        <f>SUM(N26:N29)</f>
        <v>1381531735.2298236</v>
      </c>
      <c r="O30" s="131"/>
      <c r="P30" s="130">
        <f>SUM(P26:P29)</f>
        <v>1</v>
      </c>
      <c r="Q30" s="131"/>
      <c r="R30" s="126"/>
      <c r="S30" s="126"/>
      <c r="T30" s="130">
        <f>SUM(T26:T29)</f>
        <v>8.1239873780419802E-2</v>
      </c>
      <c r="U30" s="126"/>
      <c r="V30" s="130">
        <f>SUM(V26:V29)</f>
        <v>0.10093071010005823</v>
      </c>
      <c r="W30" s="126"/>
      <c r="X30" s="125">
        <f>SUM(X26:X29)</f>
        <v>139438979.06251174</v>
      </c>
      <c r="Y30" s="126"/>
      <c r="Z30" s="125">
        <f>SUM(Z26:Z29)</f>
        <v>-3360618.3952588998</v>
      </c>
    </row>
    <row r="31" spans="1:27" ht="13.8" thickTop="1" x14ac:dyDescent="0.25"/>
    <row r="33" spans="1:27" ht="15.6" x14ac:dyDescent="0.25">
      <c r="A33" s="233" t="s">
        <v>191</v>
      </c>
    </row>
    <row r="34" spans="1:27" x14ac:dyDescent="0.25">
      <c r="A34" s="5"/>
      <c r="H34" s="230" t="s">
        <v>223</v>
      </c>
      <c r="I34" s="230"/>
      <c r="J34" s="230"/>
      <c r="K34" s="230"/>
      <c r="L34" s="230" t="s">
        <v>223</v>
      </c>
      <c r="N34" s="230" t="s">
        <v>3</v>
      </c>
      <c r="R34" s="230"/>
      <c r="T34" s="145"/>
      <c r="U34" s="230"/>
      <c r="V34" s="230"/>
      <c r="W34" s="230"/>
      <c r="Y34" s="230"/>
    </row>
    <row r="35" spans="1:27" x14ac:dyDescent="0.25">
      <c r="A35" s="5"/>
      <c r="D35" s="230" t="s">
        <v>4</v>
      </c>
      <c r="E35" s="230"/>
      <c r="F35" s="230"/>
      <c r="G35" s="230"/>
      <c r="H35" s="230" t="s">
        <v>5</v>
      </c>
      <c r="I35" s="230"/>
      <c r="J35" s="230" t="s">
        <v>223</v>
      </c>
      <c r="K35" s="230"/>
      <c r="L35" s="230" t="s">
        <v>16</v>
      </c>
      <c r="N35" s="230" t="s">
        <v>223</v>
      </c>
      <c r="P35" s="230" t="s">
        <v>3</v>
      </c>
      <c r="R35" s="230"/>
      <c r="T35" s="230"/>
      <c r="U35" s="230"/>
      <c r="V35" s="230"/>
      <c r="W35" s="230"/>
      <c r="Y35" s="230"/>
      <c r="Z35" s="230"/>
    </row>
    <row r="36" spans="1:27" x14ac:dyDescent="0.25">
      <c r="A36" s="5"/>
      <c r="D36" s="230" t="s">
        <v>6</v>
      </c>
      <c r="E36" s="230"/>
      <c r="F36" s="230" t="s">
        <v>10</v>
      </c>
      <c r="G36" s="230"/>
      <c r="H36" s="230" t="s">
        <v>231</v>
      </c>
      <c r="I36" s="230"/>
      <c r="J36" s="230" t="s">
        <v>231</v>
      </c>
      <c r="K36" s="230"/>
      <c r="L36" s="230" t="s">
        <v>225</v>
      </c>
      <c r="M36" s="230"/>
      <c r="N36" s="230" t="s">
        <v>231</v>
      </c>
      <c r="O36" s="230"/>
      <c r="P36" s="230" t="s">
        <v>10</v>
      </c>
      <c r="Q36" s="230"/>
      <c r="R36" s="230" t="s">
        <v>12</v>
      </c>
      <c r="S36" s="230"/>
      <c r="T36" s="230" t="s">
        <v>13</v>
      </c>
      <c r="U36" s="230"/>
      <c r="V36" s="230" t="s">
        <v>14</v>
      </c>
      <c r="X36" s="230" t="s">
        <v>27</v>
      </c>
      <c r="Z36" s="230"/>
    </row>
    <row r="37" spans="1:27" x14ac:dyDescent="0.25">
      <c r="A37" s="5"/>
      <c r="D37" s="236" t="s">
        <v>15</v>
      </c>
      <c r="E37" s="230"/>
      <c r="F37" s="236" t="s">
        <v>19</v>
      </c>
      <c r="G37" s="230"/>
      <c r="H37" s="236" t="s">
        <v>18</v>
      </c>
      <c r="I37" s="230"/>
      <c r="J37" s="236" t="s">
        <v>17</v>
      </c>
      <c r="K37" s="236"/>
      <c r="L37" s="236" t="s">
        <v>17</v>
      </c>
      <c r="M37" s="230"/>
      <c r="N37" s="236" t="s">
        <v>17</v>
      </c>
      <c r="O37" s="230"/>
      <c r="P37" s="236" t="s">
        <v>19</v>
      </c>
      <c r="Q37" s="230"/>
      <c r="R37" s="236" t="s">
        <v>20</v>
      </c>
      <c r="S37" s="230"/>
      <c r="T37" s="236" t="s">
        <v>21</v>
      </c>
      <c r="U37" s="230"/>
      <c r="V37" s="237" t="s">
        <v>22</v>
      </c>
      <c r="X37" s="236" t="s">
        <v>28</v>
      </c>
      <c r="Z37" s="138"/>
    </row>
    <row r="38" spans="1:27" x14ac:dyDescent="0.25">
      <c r="A38" s="5"/>
      <c r="D38" s="230"/>
      <c r="E38" s="230"/>
    </row>
    <row r="39" spans="1:27" x14ac:dyDescent="0.25">
      <c r="A39" s="5"/>
      <c r="B39" s="1" t="s">
        <v>23</v>
      </c>
      <c r="D39" s="123">
        <f>'LGEG SCH J'!D16</f>
        <v>85050622.996770963</v>
      </c>
      <c r="E39" s="123"/>
      <c r="F39" s="121">
        <f>D39/D43</f>
        <v>1.3207540338600818E-2</v>
      </c>
      <c r="G39" s="123"/>
      <c r="H39" s="139">
        <f>'LGEG SCH J'!E16</f>
        <v>0.2349</v>
      </c>
      <c r="I39" s="239"/>
      <c r="J39" s="239">
        <f>D39*H39</f>
        <v>19978391.341941498</v>
      </c>
      <c r="K39" s="239"/>
      <c r="L39" s="123">
        <f>'LGEG SCH J'!G16</f>
        <v>-1291993.1001205845</v>
      </c>
      <c r="M39" s="121"/>
      <c r="N39" s="239">
        <f>J39+L39</f>
        <v>18686398.241820913</v>
      </c>
      <c r="O39" s="121"/>
      <c r="P39" s="121">
        <f>N39/N43</f>
        <v>1.320754033860082E-2</v>
      </c>
      <c r="Q39" s="121"/>
      <c r="R39" s="121">
        <f>'LGEG SCH J'!J16</f>
        <v>4.4645425972429327E-2</v>
      </c>
      <c r="S39" s="121"/>
      <c r="T39" s="121">
        <f>P39*R39</f>
        <v>5.8965626446487701E-4</v>
      </c>
      <c r="U39" s="121"/>
      <c r="V39" s="121">
        <f>T39*(1/'LGE SCH H-1'!$E$20)</f>
        <v>5.9199107727364434E-4</v>
      </c>
      <c r="W39" s="127"/>
      <c r="X39" s="123">
        <f>$N$43*V39</f>
        <v>837565.56799672823</v>
      </c>
      <c r="Y39" s="128"/>
      <c r="Z39" s="126"/>
    </row>
    <row r="40" spans="1:27" x14ac:dyDescent="0.25">
      <c r="A40" s="5"/>
      <c r="B40" s="1" t="s">
        <v>24</v>
      </c>
      <c r="D40" s="123">
        <f>'LGEG SCH J'!D18</f>
        <v>2941658774.4014602</v>
      </c>
      <c r="E40" s="123"/>
      <c r="F40" s="121">
        <f>D40/D43</f>
        <v>0.45681119733574899</v>
      </c>
      <c r="G40" s="123"/>
      <c r="H40" s="139">
        <f>'LGEG SCH J'!E18</f>
        <v>0.2349</v>
      </c>
      <c r="I40" s="239"/>
      <c r="J40" s="239">
        <f>D40*H40</f>
        <v>690995646.10690296</v>
      </c>
      <c r="K40" s="239"/>
      <c r="L40" s="123">
        <f>'LGEG SCH J'!G18</f>
        <v>-44686360.963871546</v>
      </c>
      <c r="M40" s="121"/>
      <c r="N40" s="239">
        <f>J40+L40</f>
        <v>646309285.14303136</v>
      </c>
      <c r="O40" s="121"/>
      <c r="P40" s="121">
        <f>N40/N43</f>
        <v>0.45681119733574899</v>
      </c>
      <c r="Q40" s="121"/>
      <c r="R40" s="121">
        <f>'LGEG SCH J'!J18</f>
        <v>4.9511443475700967E-2</v>
      </c>
      <c r="S40" s="121"/>
      <c r="T40" s="121">
        <f>P40*R40</f>
        <v>2.2617381775956215E-2</v>
      </c>
      <c r="U40" s="121"/>
      <c r="V40" s="121">
        <f>T40*(1/'LGE SCH H-1'!$E$20)</f>
        <v>2.2706937939188376E-2</v>
      </c>
      <c r="W40" s="127"/>
      <c r="X40" s="123">
        <f t="shared" ref="X40:X41" si="3">$N$43*V40</f>
        <v>32126412.208931927</v>
      </c>
      <c r="Y40" s="128"/>
      <c r="Z40" s="126"/>
    </row>
    <row r="41" spans="1:27" x14ac:dyDescent="0.25">
      <c r="A41" s="5"/>
      <c r="B41" s="1" t="s">
        <v>25</v>
      </c>
      <c r="D41" s="124">
        <f>'LGEG SCH J'!D20</f>
        <v>3412841103.023035</v>
      </c>
      <c r="E41" s="123"/>
      <c r="F41" s="242">
        <f>D41/D43</f>
        <v>0.52998126232565013</v>
      </c>
      <c r="G41" s="123"/>
      <c r="H41" s="139">
        <f>'LGEG SCH J'!E20</f>
        <v>0.2349</v>
      </c>
      <c r="I41" s="239"/>
      <c r="J41" s="241">
        <f>D41*H41</f>
        <v>801676375.10011089</v>
      </c>
      <c r="K41" s="241"/>
      <c r="L41" s="124">
        <f>'LGEG SCH J'!G20</f>
        <v>-51844031.255139574</v>
      </c>
      <c r="M41" s="121"/>
      <c r="N41" s="241">
        <f>J41+L41</f>
        <v>749832343.8449713</v>
      </c>
      <c r="O41" s="121"/>
      <c r="P41" s="242">
        <f>N41/N43</f>
        <v>0.52998126232565024</v>
      </c>
      <c r="Q41" s="121"/>
      <c r="R41" s="121">
        <f>'LGEG SCH J'!J20</f>
        <v>0.1095</v>
      </c>
      <c r="S41" s="121"/>
      <c r="T41" s="242">
        <f>P41*R41</f>
        <v>5.8032948224658702E-2</v>
      </c>
      <c r="U41" s="121"/>
      <c r="V41" s="242">
        <f>T41*'LGE SCH H-1'!$E$30</f>
        <v>7.7631894013652336E-2</v>
      </c>
      <c r="W41" s="262"/>
      <c r="X41" s="124">
        <f t="shared" si="3"/>
        <v>109835779.45745048</v>
      </c>
      <c r="Y41" s="262"/>
      <c r="Z41" s="126"/>
    </row>
    <row r="42" spans="1:27" x14ac:dyDescent="0.25">
      <c r="A42" s="5"/>
      <c r="D42" s="123"/>
      <c r="E42" s="123"/>
      <c r="G42" s="123"/>
      <c r="H42" s="244"/>
      <c r="I42" s="244"/>
      <c r="J42" s="244"/>
      <c r="K42" s="244"/>
      <c r="N42" s="244"/>
      <c r="R42" s="121"/>
      <c r="T42" s="121"/>
      <c r="U42" s="121"/>
      <c r="V42" s="232"/>
      <c r="W42" s="232"/>
      <c r="X42" s="123"/>
      <c r="Y42" s="232"/>
      <c r="Z42" s="126"/>
    </row>
    <row r="43" spans="1:27" ht="13.8" thickBot="1" x14ac:dyDescent="0.3">
      <c r="B43" s="1" t="s">
        <v>26</v>
      </c>
      <c r="D43" s="129">
        <f>SUM(D39:D42)</f>
        <v>6439550500.4212666</v>
      </c>
      <c r="E43" s="123"/>
      <c r="F43" s="130">
        <f>SUM(F39:F42)</f>
        <v>1</v>
      </c>
      <c r="G43" s="123"/>
      <c r="H43" s="123"/>
      <c r="I43" s="123"/>
      <c r="J43" s="129">
        <f>SUM(J39:J42)</f>
        <v>1512650412.5489554</v>
      </c>
      <c r="K43" s="123"/>
      <c r="L43" s="129">
        <f>SUM(L39:L42)</f>
        <v>-97822385.319131702</v>
      </c>
      <c r="M43" s="123"/>
      <c r="N43" s="129">
        <f>SUM(N39:N42)</f>
        <v>1414828027.2298236</v>
      </c>
      <c r="O43" s="123"/>
      <c r="P43" s="130">
        <f>SUM(P39:P42)</f>
        <v>1</v>
      </c>
      <c r="Q43" s="123"/>
      <c r="R43" s="126"/>
      <c r="S43" s="123"/>
      <c r="T43" s="130">
        <f>SUM(T39:T42)</f>
        <v>8.1239986265079792E-2</v>
      </c>
      <c r="U43" s="123"/>
      <c r="V43" s="130">
        <f>SUM(V39:V42)</f>
        <v>0.10093082303011436</v>
      </c>
      <c r="W43" s="126"/>
      <c r="X43" s="125">
        <f>SUM(X39:X42)</f>
        <v>142799757.23437914</v>
      </c>
      <c r="Y43" s="126"/>
      <c r="Z43" s="136"/>
    </row>
    <row r="44" spans="1:27" ht="13.8" thickTop="1" x14ac:dyDescent="0.25"/>
    <row r="46" spans="1:27" ht="15.6" x14ac:dyDescent="0.25">
      <c r="A46" s="233" t="s">
        <v>192</v>
      </c>
      <c r="AA46" s="239"/>
    </row>
    <row r="47" spans="1:27" x14ac:dyDescent="0.25">
      <c r="A47" s="233"/>
      <c r="B47" s="5"/>
    </row>
    <row r="48" spans="1:27" x14ac:dyDescent="0.25">
      <c r="A48" s="5"/>
      <c r="D48" s="230" t="s">
        <v>3</v>
      </c>
      <c r="F48" s="230" t="s">
        <v>227</v>
      </c>
      <c r="H48" s="230"/>
      <c r="J48" s="230"/>
      <c r="K48" s="230"/>
      <c r="L48" s="230"/>
      <c r="M48" s="230"/>
      <c r="N48" s="230" t="s">
        <v>227</v>
      </c>
      <c r="O48" s="230"/>
      <c r="P48" s="230" t="s">
        <v>227</v>
      </c>
      <c r="Q48" s="230"/>
      <c r="R48" s="230"/>
      <c r="T48" s="230"/>
      <c r="U48" s="230"/>
      <c r="V48" s="230"/>
      <c r="W48" s="230"/>
      <c r="X48" s="230"/>
      <c r="Y48" s="230"/>
    </row>
    <row r="49" spans="1:27" x14ac:dyDescent="0.25">
      <c r="A49" s="5"/>
      <c r="D49" s="230" t="s">
        <v>223</v>
      </c>
      <c r="E49" s="230"/>
      <c r="F49" s="230" t="s">
        <v>7</v>
      </c>
      <c r="G49" s="230"/>
      <c r="H49" s="230"/>
      <c r="I49" s="230"/>
      <c r="J49" s="230"/>
      <c r="K49" s="230"/>
      <c r="L49" s="230"/>
      <c r="M49" s="230"/>
      <c r="N49" s="230" t="s">
        <v>30</v>
      </c>
      <c r="O49" s="230"/>
      <c r="P49" s="230" t="s">
        <v>3</v>
      </c>
      <c r="Q49" s="230"/>
      <c r="R49" s="230"/>
      <c r="T49" s="230"/>
      <c r="U49" s="230"/>
      <c r="V49" s="230"/>
      <c r="W49" s="230"/>
      <c r="X49" s="230"/>
      <c r="Y49" s="230"/>
      <c r="Z49" s="230" t="s">
        <v>31</v>
      </c>
    </row>
    <row r="50" spans="1:27" x14ac:dyDescent="0.25">
      <c r="A50" s="5"/>
      <c r="D50" s="230" t="s">
        <v>231</v>
      </c>
      <c r="E50" s="230"/>
      <c r="F50" s="230" t="s">
        <v>228</v>
      </c>
      <c r="G50" s="230"/>
      <c r="H50" s="230"/>
      <c r="I50" s="230"/>
      <c r="J50" s="230"/>
      <c r="K50" s="230"/>
      <c r="L50" s="230"/>
      <c r="M50" s="230"/>
      <c r="N50" s="230" t="s">
        <v>3</v>
      </c>
      <c r="O50" s="230"/>
      <c r="P50" s="230" t="s">
        <v>10</v>
      </c>
      <c r="Q50" s="230"/>
      <c r="R50" s="230" t="s">
        <v>12</v>
      </c>
      <c r="S50" s="230"/>
      <c r="T50" s="230" t="s">
        <v>13</v>
      </c>
      <c r="U50" s="230"/>
      <c r="V50" s="230" t="s">
        <v>14</v>
      </c>
      <c r="X50" s="230" t="s">
        <v>27</v>
      </c>
      <c r="Z50" s="230" t="s">
        <v>33</v>
      </c>
      <c r="AA50" s="230"/>
    </row>
    <row r="51" spans="1:27" ht="15.6" x14ac:dyDescent="0.25">
      <c r="A51" s="5"/>
      <c r="D51" s="236" t="s">
        <v>17</v>
      </c>
      <c r="E51" s="230"/>
      <c r="F51" s="236" t="s">
        <v>194</v>
      </c>
      <c r="G51" s="230"/>
      <c r="H51" s="230"/>
      <c r="I51" s="230"/>
      <c r="J51" s="230"/>
      <c r="K51" s="230"/>
      <c r="L51" s="230"/>
      <c r="M51" s="230"/>
      <c r="N51" s="236" t="s">
        <v>17</v>
      </c>
      <c r="O51" s="230"/>
      <c r="P51" s="236" t="s">
        <v>19</v>
      </c>
      <c r="Q51" s="230"/>
      <c r="R51" s="236" t="s">
        <v>20</v>
      </c>
      <c r="S51" s="230"/>
      <c r="T51" s="236" t="s">
        <v>21</v>
      </c>
      <c r="U51" s="230"/>
      <c r="V51" s="237" t="s">
        <v>22</v>
      </c>
      <c r="X51" s="236" t="s">
        <v>28</v>
      </c>
      <c r="Z51" s="236" t="s">
        <v>28</v>
      </c>
      <c r="AA51" s="138"/>
    </row>
    <row r="52" spans="1:27" x14ac:dyDescent="0.25">
      <c r="A52" s="5"/>
      <c r="D52" s="230"/>
      <c r="E52" s="230"/>
    </row>
    <row r="53" spans="1:27" x14ac:dyDescent="0.25">
      <c r="A53" s="5"/>
      <c r="B53" s="1" t="s">
        <v>23</v>
      </c>
      <c r="D53" s="123">
        <f>N39</f>
        <v>18686398.241820913</v>
      </c>
      <c r="E53" s="123"/>
      <c r="F53" s="126">
        <f>P39*$F$57</f>
        <v>-419502.32561045932</v>
      </c>
      <c r="G53" s="126"/>
      <c r="H53" s="146"/>
      <c r="I53" s="239"/>
      <c r="J53" s="126"/>
      <c r="K53" s="121"/>
      <c r="L53" s="121"/>
      <c r="M53" s="121"/>
      <c r="N53" s="239">
        <f>D53+F53</f>
        <v>18266895.916210454</v>
      </c>
      <c r="O53" s="121"/>
      <c r="P53" s="121">
        <f>N53/N57</f>
        <v>1.320754033860082E-2</v>
      </c>
      <c r="Q53" s="121"/>
      <c r="R53" s="121">
        <f>R39</f>
        <v>4.4645425972429327E-2</v>
      </c>
      <c r="S53" s="121"/>
      <c r="T53" s="121">
        <f>P53*R53</f>
        <v>5.8965626446487701E-4</v>
      </c>
      <c r="U53" s="232"/>
      <c r="V53" s="121">
        <f>T53*(1/'LGE SCH H-1'!$E$20)</f>
        <v>5.9199107727364434E-4</v>
      </c>
      <c r="W53" s="127"/>
      <c r="X53" s="123">
        <f>$N$57*V53</f>
        <v>818762.54886597279</v>
      </c>
      <c r="Y53" s="128"/>
      <c r="Z53" s="126">
        <f>X53-X39</f>
        <v>-18803.019130755449</v>
      </c>
      <c r="AA53" s="126"/>
    </row>
    <row r="54" spans="1:27" x14ac:dyDescent="0.25">
      <c r="A54" s="5"/>
      <c r="B54" s="1" t="s">
        <v>24</v>
      </c>
      <c r="D54" s="123">
        <f t="shared" ref="D54:D55" si="4">N40</f>
        <v>646309285.14303136</v>
      </c>
      <c r="E54" s="123"/>
      <c r="F54" s="126">
        <f t="shared" ref="F54:F55" si="5">P40*$F$57</f>
        <v>-14509390.449270165</v>
      </c>
      <c r="G54" s="126"/>
      <c r="H54" s="146"/>
      <c r="I54" s="239"/>
      <c r="J54" s="202"/>
      <c r="K54" s="121"/>
      <c r="L54" s="121"/>
      <c r="M54" s="121"/>
      <c r="N54" s="239">
        <f t="shared" ref="N54:N55" si="6">D54+F54</f>
        <v>631799894.69376123</v>
      </c>
      <c r="O54" s="121"/>
      <c r="P54" s="121">
        <f>N54/N57</f>
        <v>0.45681119733574899</v>
      </c>
      <c r="Q54" s="121"/>
      <c r="R54" s="121">
        <f t="shared" ref="R54:R55" si="7">R40</f>
        <v>4.9511443475700967E-2</v>
      </c>
      <c r="S54" s="121"/>
      <c r="T54" s="121">
        <f>P54*R54</f>
        <v>2.2617381775956215E-2</v>
      </c>
      <c r="U54" s="232"/>
      <c r="V54" s="121">
        <f>T54*(1/'LGE SCH H-1'!$E$20)</f>
        <v>2.2706937939188376E-2</v>
      </c>
      <c r="W54" s="127"/>
      <c r="X54" s="123">
        <f t="shared" ref="X54:X55" si="8">$N$57*V54</f>
        <v>31405186.830945231</v>
      </c>
      <c r="Y54" s="128"/>
      <c r="Z54" s="126">
        <f t="shared" ref="Z54:Z55" si="9">X54-X40</f>
        <v>-721225.37798669562</v>
      </c>
      <c r="AA54" s="126"/>
    </row>
    <row r="55" spans="1:27" x14ac:dyDescent="0.25">
      <c r="A55" s="5"/>
      <c r="B55" s="1" t="s">
        <v>25</v>
      </c>
      <c r="D55" s="124">
        <f t="shared" si="4"/>
        <v>749832343.8449713</v>
      </c>
      <c r="E55" s="123"/>
      <c r="F55" s="124">
        <f t="shared" si="5"/>
        <v>-16833442.592319217</v>
      </c>
      <c r="G55" s="126"/>
      <c r="H55" s="146"/>
      <c r="I55" s="239"/>
      <c r="J55" s="126"/>
      <c r="K55" s="121"/>
      <c r="L55" s="121"/>
      <c r="M55" s="121"/>
      <c r="N55" s="241">
        <f t="shared" si="6"/>
        <v>732998901.25265205</v>
      </c>
      <c r="O55" s="121"/>
      <c r="P55" s="242">
        <f>N55/N57</f>
        <v>0.52998126232565024</v>
      </c>
      <c r="Q55" s="121"/>
      <c r="R55" s="121">
        <f t="shared" si="7"/>
        <v>0.1095</v>
      </c>
      <c r="S55" s="121"/>
      <c r="T55" s="242">
        <f>P55*R55</f>
        <v>5.8032948224658702E-2</v>
      </c>
      <c r="U55" s="232"/>
      <c r="V55" s="242">
        <f>T55*'LGE SCH H-1'!$E$30</f>
        <v>7.7631894013652336E-2</v>
      </c>
      <c r="W55" s="262"/>
      <c r="X55" s="124">
        <f t="shared" si="8"/>
        <v>107370009.20459795</v>
      </c>
      <c r="Y55" s="262"/>
      <c r="Z55" s="124">
        <f t="shared" si="9"/>
        <v>-2465770.2528525293</v>
      </c>
      <c r="AA55" s="126"/>
    </row>
    <row r="56" spans="1:27" x14ac:dyDescent="0.25">
      <c r="A56" s="5"/>
      <c r="D56" s="123"/>
      <c r="E56" s="123"/>
      <c r="F56" s="126"/>
      <c r="G56" s="126"/>
      <c r="H56" s="244"/>
      <c r="I56" s="244"/>
      <c r="J56" s="126"/>
      <c r="N56" s="244"/>
      <c r="R56" s="121"/>
      <c r="T56" s="121"/>
      <c r="U56" s="121"/>
      <c r="V56" s="232"/>
      <c r="W56" s="232"/>
      <c r="X56" s="123"/>
      <c r="Y56" s="232"/>
      <c r="Z56" s="232"/>
      <c r="AA56" s="126"/>
    </row>
    <row r="57" spans="1:27" ht="13.8" thickBot="1" x14ac:dyDescent="0.3">
      <c r="B57" s="1" t="s">
        <v>26</v>
      </c>
      <c r="D57" s="129">
        <f>SUM(D53:D56)</f>
        <v>1414828027.2298236</v>
      </c>
      <c r="E57" s="123"/>
      <c r="F57" s="129">
        <f>-('LGEG B-4'!J42+'LGEG B-4'!J44+'LGEG B-4'!J46)+F59*(('LGEG B-4'!J42+'LGEG B-4'!J44+'LGEG B-4'!J46)/'LGEG B-4'!J54)</f>
        <v>-31762335.367199838</v>
      </c>
      <c r="G57" s="126"/>
      <c r="H57" s="126"/>
      <c r="I57" s="126"/>
      <c r="J57" s="126"/>
      <c r="K57" s="123"/>
      <c r="L57" s="131"/>
      <c r="M57" s="131"/>
      <c r="N57" s="129">
        <f>SUM(N53:N56)</f>
        <v>1383065691.8626237</v>
      </c>
      <c r="O57" s="131"/>
      <c r="P57" s="130">
        <f>SUM(P53:P56)</f>
        <v>1</v>
      </c>
      <c r="Q57" s="131"/>
      <c r="R57" s="126"/>
      <c r="S57" s="126"/>
      <c r="T57" s="130">
        <f>SUM(T53:T56)</f>
        <v>8.1239986265079792E-2</v>
      </c>
      <c r="U57" s="126"/>
      <c r="V57" s="130">
        <f>SUM(V53:V56)</f>
        <v>0.10093082303011436</v>
      </c>
      <c r="W57" s="126"/>
      <c r="X57" s="125">
        <f>SUM(X53:X56)</f>
        <v>139593958.58440915</v>
      </c>
      <c r="Y57" s="126"/>
      <c r="Z57" s="125">
        <f>SUM(Z53:Z56)</f>
        <v>-3205798.6499699801</v>
      </c>
      <c r="AA57" s="136"/>
    </row>
    <row r="58" spans="1:27" ht="13.8" thickTop="1" x14ac:dyDescent="0.25"/>
    <row r="59" spans="1:27" ht="15.6" x14ac:dyDescent="0.25">
      <c r="F59" s="239">
        <f>-'LGEG B-5.2 F.2'!U32</f>
        <v>5295706.18</v>
      </c>
      <c r="H59" s="1" t="s">
        <v>321</v>
      </c>
    </row>
    <row r="61" spans="1:27" ht="15.6" x14ac:dyDescent="0.25">
      <c r="A61" s="233" t="s">
        <v>229</v>
      </c>
    </row>
    <row r="62" spans="1:27" x14ac:dyDescent="0.25">
      <c r="A62" s="233"/>
      <c r="B62" s="5"/>
    </row>
    <row r="63" spans="1:27" x14ac:dyDescent="0.25">
      <c r="A63" s="5"/>
      <c r="D63" s="230" t="s">
        <v>3</v>
      </c>
      <c r="F63" s="230"/>
      <c r="N63" s="230"/>
      <c r="O63" s="230"/>
      <c r="P63" s="230"/>
      <c r="R63" s="230"/>
      <c r="S63" s="230"/>
      <c r="T63" s="230"/>
      <c r="U63" s="230"/>
      <c r="V63" s="230"/>
    </row>
    <row r="64" spans="1:27" x14ac:dyDescent="0.25">
      <c r="A64" s="5"/>
      <c r="D64" s="230" t="s">
        <v>223</v>
      </c>
      <c r="E64" s="230"/>
      <c r="F64" s="230" t="s">
        <v>197</v>
      </c>
      <c r="G64" s="230"/>
      <c r="H64" s="230" t="s">
        <v>7</v>
      </c>
      <c r="N64" s="230" t="s">
        <v>30</v>
      </c>
      <c r="O64" s="230"/>
      <c r="P64" s="230" t="s">
        <v>3</v>
      </c>
      <c r="Q64" s="230"/>
      <c r="R64" s="230"/>
      <c r="T64" s="230"/>
      <c r="U64" s="230"/>
      <c r="V64" s="230"/>
      <c r="W64" s="230"/>
      <c r="X64" s="230"/>
      <c r="Y64" s="230"/>
      <c r="Z64" s="230" t="s">
        <v>31</v>
      </c>
    </row>
    <row r="65" spans="1:27" x14ac:dyDescent="0.25">
      <c r="A65" s="5"/>
      <c r="D65" s="230" t="s">
        <v>231</v>
      </c>
      <c r="E65" s="230"/>
      <c r="F65" s="230" t="s">
        <v>10</v>
      </c>
      <c r="G65" s="230"/>
      <c r="H65" s="230" t="s">
        <v>228</v>
      </c>
      <c r="N65" s="230" t="s">
        <v>3</v>
      </c>
      <c r="O65" s="230"/>
      <c r="P65" s="230" t="s">
        <v>10</v>
      </c>
      <c r="Q65" s="230"/>
      <c r="R65" s="230" t="s">
        <v>12</v>
      </c>
      <c r="S65" s="230"/>
      <c r="T65" s="230" t="s">
        <v>13</v>
      </c>
      <c r="U65" s="230"/>
      <c r="V65" s="230" t="s">
        <v>14</v>
      </c>
      <c r="X65" s="230" t="s">
        <v>27</v>
      </c>
      <c r="Z65" s="230" t="s">
        <v>33</v>
      </c>
    </row>
    <row r="66" spans="1:27" ht="15.6" x14ac:dyDescent="0.25">
      <c r="A66" s="5"/>
      <c r="D66" s="236" t="s">
        <v>17</v>
      </c>
      <c r="E66" s="230"/>
      <c r="F66" s="236" t="s">
        <v>198</v>
      </c>
      <c r="G66" s="230"/>
      <c r="H66" s="236" t="s">
        <v>199</v>
      </c>
      <c r="N66" s="236" t="s">
        <v>17</v>
      </c>
      <c r="O66" s="230"/>
      <c r="P66" s="236" t="s">
        <v>19</v>
      </c>
      <c r="Q66" s="230"/>
      <c r="R66" s="236" t="s">
        <v>20</v>
      </c>
      <c r="S66" s="230"/>
      <c r="T66" s="236" t="s">
        <v>21</v>
      </c>
      <c r="U66" s="230"/>
      <c r="V66" s="237" t="s">
        <v>22</v>
      </c>
      <c r="X66" s="236" t="s">
        <v>28</v>
      </c>
      <c r="Z66" s="236" t="s">
        <v>28</v>
      </c>
    </row>
    <row r="67" spans="1:27" x14ac:dyDescent="0.25">
      <c r="A67" s="5"/>
      <c r="D67" s="230"/>
      <c r="E67" s="230"/>
    </row>
    <row r="68" spans="1:27" x14ac:dyDescent="0.25">
      <c r="A68" s="5"/>
      <c r="B68" s="1" t="s">
        <v>23</v>
      </c>
      <c r="D68" s="123">
        <f>D53</f>
        <v>18686398.241820913</v>
      </c>
      <c r="E68" s="126"/>
      <c r="F68" s="121">
        <f>'AFUDC Rates'!F22</f>
        <v>0.58831940491119816</v>
      </c>
      <c r="G68" s="126"/>
      <c r="H68" s="239">
        <f>$F$57*F68</f>
        <v>-18686398.241820913</v>
      </c>
      <c r="N68" s="239">
        <f>D68+H68</f>
        <v>0</v>
      </c>
      <c r="O68" s="121"/>
      <c r="P68" s="121">
        <f>N68/N72</f>
        <v>0</v>
      </c>
      <c r="Q68" s="121"/>
      <c r="R68" s="121">
        <f>R53</f>
        <v>4.4645425972429327E-2</v>
      </c>
      <c r="S68" s="121"/>
      <c r="T68" s="121">
        <f>P68*R68</f>
        <v>0</v>
      </c>
      <c r="U68" s="232"/>
      <c r="V68" s="121">
        <f>T68*(1/'LGE SCH H-1'!$E$20)</f>
        <v>0</v>
      </c>
      <c r="W68" s="127"/>
      <c r="X68" s="123">
        <f>$N$72*V68</f>
        <v>0</v>
      </c>
      <c r="Y68" s="128"/>
      <c r="Z68" s="126">
        <f>X68-X39</f>
        <v>-837565.56799672823</v>
      </c>
      <c r="AA68" s="239"/>
    </row>
    <row r="69" spans="1:27" x14ac:dyDescent="0.25">
      <c r="A69" s="5"/>
      <c r="B69" s="1" t="s">
        <v>24</v>
      </c>
      <c r="D69" s="123">
        <f t="shared" ref="D69:D70" si="10">D54</f>
        <v>646309285.14303136</v>
      </c>
      <c r="E69" s="126"/>
      <c r="F69" s="121">
        <f>'AFUDC Rates'!F23</f>
        <v>0.19057736378218662</v>
      </c>
      <c r="G69" s="126"/>
      <c r="H69" s="239">
        <f t="shared" ref="H69:H70" si="11">$F$57*F69</f>
        <v>-6053182.1418466559</v>
      </c>
      <c r="N69" s="239">
        <f>D69+H69</f>
        <v>640256103.0011847</v>
      </c>
      <c r="O69" s="121"/>
      <c r="P69" s="121">
        <f>N69/N72</f>
        <v>0.46292530193481196</v>
      </c>
      <c r="Q69" s="121"/>
      <c r="R69" s="121">
        <f t="shared" ref="R69:R70" si="12">R54</f>
        <v>4.9511443475700967E-2</v>
      </c>
      <c r="S69" s="121"/>
      <c r="T69" s="121">
        <f>P69*R69</f>
        <v>2.2920099920217245E-2</v>
      </c>
      <c r="U69" s="232"/>
      <c r="V69" s="121">
        <f>T69*(1/'LGE SCH H-1'!$E$20)</f>
        <v>2.3010854731277407E-2</v>
      </c>
      <c r="W69" s="127"/>
      <c r="X69" s="123">
        <f t="shared" ref="X69:X70" si="13">$N$72*V69</f>
        <v>31825523.719264515</v>
      </c>
      <c r="Y69" s="128"/>
      <c r="Z69" s="126">
        <f t="shared" ref="Z69:Z70" si="14">X69-X40</f>
        <v>-300888.48966741189</v>
      </c>
      <c r="AA69" s="239"/>
    </row>
    <row r="70" spans="1:27" x14ac:dyDescent="0.25">
      <c r="A70" s="5"/>
      <c r="B70" s="1" t="s">
        <v>25</v>
      </c>
      <c r="D70" s="124">
        <f t="shared" si="10"/>
        <v>749832343.8449713</v>
      </c>
      <c r="E70" s="126"/>
      <c r="F70" s="242">
        <f>'AFUDC Rates'!F24</f>
        <v>0.22110323130661519</v>
      </c>
      <c r="G70" s="126"/>
      <c r="H70" s="241">
        <f t="shared" si="11"/>
        <v>-7022754.9835322704</v>
      </c>
      <c r="N70" s="241">
        <f>D70+H70</f>
        <v>742809588.86143899</v>
      </c>
      <c r="O70" s="121"/>
      <c r="P70" s="242">
        <f>N70/N72</f>
        <v>0.53707469806518804</v>
      </c>
      <c r="Q70" s="121"/>
      <c r="R70" s="121">
        <f t="shared" si="12"/>
        <v>0.1095</v>
      </c>
      <c r="S70" s="121"/>
      <c r="T70" s="242">
        <f>P70*R70</f>
        <v>5.8809679438138092E-2</v>
      </c>
      <c r="U70" s="232"/>
      <c r="V70" s="242">
        <f>T70*'LGE SCH H-1'!$E$30</f>
        <v>7.8670943675725274E-2</v>
      </c>
      <c r="W70" s="262"/>
      <c r="X70" s="124">
        <f t="shared" si="13"/>
        <v>108807083.14435248</v>
      </c>
      <c r="Y70" s="262"/>
      <c r="Z70" s="124">
        <f t="shared" si="14"/>
        <v>-1028696.3130979985</v>
      </c>
      <c r="AA70" s="239"/>
    </row>
    <row r="71" spans="1:27" x14ac:dyDescent="0.25">
      <c r="A71" s="5"/>
      <c r="D71" s="123"/>
      <c r="E71" s="126"/>
      <c r="G71" s="126"/>
      <c r="H71" s="244"/>
      <c r="R71" s="121"/>
      <c r="T71" s="121"/>
      <c r="U71" s="121"/>
      <c r="V71" s="232"/>
      <c r="W71" s="232"/>
      <c r="X71" s="123"/>
      <c r="Y71" s="232"/>
      <c r="Z71" s="232"/>
      <c r="AA71" s="239"/>
    </row>
    <row r="72" spans="1:27" ht="13.8" thickBot="1" x14ac:dyDescent="0.3">
      <c r="B72" s="1" t="s">
        <v>26</v>
      </c>
      <c r="D72" s="129">
        <f>SUM(D68:D71)</f>
        <v>1414828027.2298236</v>
      </c>
      <c r="E72" s="126"/>
      <c r="F72" s="130">
        <f>SUM(F68:F71)</f>
        <v>1</v>
      </c>
      <c r="G72" s="126"/>
      <c r="H72" s="129">
        <f>SUM(H68:H71)</f>
        <v>-31762335.367199838</v>
      </c>
      <c r="N72" s="129">
        <f>SUM(N68:N71)</f>
        <v>1383065691.8626237</v>
      </c>
      <c r="O72" s="131"/>
      <c r="P72" s="130">
        <f>SUM(P68:P71)</f>
        <v>1</v>
      </c>
      <c r="Q72" s="131"/>
      <c r="R72" s="126"/>
      <c r="S72" s="126"/>
      <c r="T72" s="130">
        <f>SUM(T68:T71)</f>
        <v>8.1729779358355334E-2</v>
      </c>
      <c r="U72" s="126"/>
      <c r="V72" s="130">
        <f>SUM(V68:V71)</f>
        <v>0.10168179840700269</v>
      </c>
      <c r="W72" s="126"/>
      <c r="X72" s="125">
        <f>SUM(X68:X71)</f>
        <v>140632606.863617</v>
      </c>
      <c r="Y72" s="126"/>
      <c r="Z72" s="125">
        <f>SUM(Z68:Z71)</f>
        <v>-2167150.3707621386</v>
      </c>
      <c r="AA72" s="239"/>
    </row>
    <row r="73" spans="1:27" ht="13.8" thickTop="1" x14ac:dyDescent="0.25"/>
    <row r="77" spans="1:27" x14ac:dyDescent="0.25">
      <c r="A77" s="233" t="s">
        <v>200</v>
      </c>
    </row>
    <row r="78" spans="1:27" x14ac:dyDescent="0.25">
      <c r="A78" s="233"/>
      <c r="B78" s="5"/>
    </row>
    <row r="79" spans="1:27" x14ac:dyDescent="0.25">
      <c r="A79" s="5"/>
      <c r="D79" s="230"/>
      <c r="E79" s="230"/>
      <c r="F79" s="134" t="s">
        <v>30</v>
      </c>
      <c r="G79" s="134"/>
      <c r="H79" s="134" t="s">
        <v>3</v>
      </c>
      <c r="I79" s="134"/>
      <c r="J79" s="134"/>
      <c r="L79" s="230"/>
      <c r="M79" s="230"/>
      <c r="N79" s="230"/>
      <c r="O79" s="230"/>
      <c r="P79" s="230" t="s">
        <v>31</v>
      </c>
      <c r="R79" s="230"/>
      <c r="Y79" s="230"/>
      <c r="Z79" s="230"/>
    </row>
    <row r="80" spans="1:27" x14ac:dyDescent="0.25">
      <c r="A80" s="5"/>
      <c r="D80" s="230"/>
      <c r="E80" s="230"/>
      <c r="F80" s="134" t="s">
        <v>3</v>
      </c>
      <c r="G80" s="134"/>
      <c r="H80" s="134" t="s">
        <v>10</v>
      </c>
      <c r="I80" s="134"/>
      <c r="J80" s="134" t="s">
        <v>12</v>
      </c>
      <c r="K80" s="230"/>
      <c r="L80" s="230" t="s">
        <v>13</v>
      </c>
      <c r="M80" s="230"/>
      <c r="N80" s="230" t="s">
        <v>14</v>
      </c>
      <c r="P80" s="230" t="s">
        <v>27</v>
      </c>
      <c r="R80" s="138"/>
      <c r="Z80" s="230"/>
    </row>
    <row r="81" spans="1:26" ht="15.6" x14ac:dyDescent="0.25">
      <c r="A81" s="5"/>
      <c r="D81" s="230"/>
      <c r="E81" s="230"/>
      <c r="F81" s="238" t="s">
        <v>199</v>
      </c>
      <c r="G81" s="134"/>
      <c r="H81" s="238" t="s">
        <v>201</v>
      </c>
      <c r="I81" s="134"/>
      <c r="J81" s="238" t="s">
        <v>202</v>
      </c>
      <c r="K81" s="230"/>
      <c r="L81" s="236" t="s">
        <v>203</v>
      </c>
      <c r="M81" s="230"/>
      <c r="N81" s="237" t="s">
        <v>22</v>
      </c>
      <c r="P81" s="236" t="s">
        <v>28</v>
      </c>
      <c r="Z81" s="230"/>
    </row>
    <row r="82" spans="1:26" x14ac:dyDescent="0.25">
      <c r="A82" s="5"/>
      <c r="D82" s="230"/>
      <c r="E82" s="230"/>
      <c r="R82" s="126"/>
    </row>
    <row r="83" spans="1:26" x14ac:dyDescent="0.25">
      <c r="A83" s="5"/>
      <c r="B83" s="1" t="s">
        <v>23</v>
      </c>
      <c r="D83" s="126"/>
      <c r="E83" s="126"/>
      <c r="F83" s="239">
        <f>H68</f>
        <v>-18686398.241820913</v>
      </c>
      <c r="G83" s="126"/>
      <c r="H83" s="121">
        <f>F68</f>
        <v>0.58831940491119816</v>
      </c>
      <c r="I83" s="121"/>
      <c r="J83" s="121">
        <f>R68</f>
        <v>4.4645425972429327E-2</v>
      </c>
      <c r="K83" s="121"/>
      <c r="L83" s="139">
        <f>H83*J83</f>
        <v>2.6265770440106573E-2</v>
      </c>
      <c r="M83" s="232"/>
      <c r="N83" s="121">
        <f>L83*(1/'LGE SCH H-1'!$E$20)</f>
        <v>2.6369772824124924E-2</v>
      </c>
      <c r="O83" s="127"/>
      <c r="P83" s="123">
        <f>$F$87*N83</f>
        <v>-837565.56799672823</v>
      </c>
      <c r="R83" s="126"/>
      <c r="Y83" s="128"/>
      <c r="Z83" s="126"/>
    </row>
    <row r="84" spans="1:26" x14ac:dyDescent="0.25">
      <c r="A84" s="5"/>
      <c r="B84" s="1" t="s">
        <v>24</v>
      </c>
      <c r="D84" s="126"/>
      <c r="E84" s="126"/>
      <c r="F84" s="239">
        <f>H69</f>
        <v>-6053182.1418466559</v>
      </c>
      <c r="G84" s="126"/>
      <c r="H84" s="121">
        <f>F69</f>
        <v>0.19057736378218662</v>
      </c>
      <c r="I84" s="121"/>
      <c r="J84" s="121">
        <f>R69</f>
        <v>4.9511443475700967E-2</v>
      </c>
      <c r="K84" s="121"/>
      <c r="L84" s="139">
        <f t="shared" ref="L84:L85" si="15">H84*J84</f>
        <v>9.4357603746498334E-3</v>
      </c>
      <c r="M84" s="232"/>
      <c r="N84" s="121">
        <f>L84*(1/'LGE SCH H-1'!$E$20)</f>
        <v>9.4731223692742523E-3</v>
      </c>
      <c r="O84" s="127"/>
      <c r="P84" s="123">
        <f>$F$87*N84</f>
        <v>-300888.48966741149</v>
      </c>
      <c r="R84" s="126"/>
      <c r="Y84" s="128"/>
      <c r="Z84" s="126"/>
    </row>
    <row r="85" spans="1:26" x14ac:dyDescent="0.25">
      <c r="A85" s="5"/>
      <c r="B85" s="1" t="s">
        <v>25</v>
      </c>
      <c r="D85" s="126"/>
      <c r="E85" s="126"/>
      <c r="F85" s="241">
        <f>H70</f>
        <v>-7022754.9835322704</v>
      </c>
      <c r="G85" s="126"/>
      <c r="H85" s="242">
        <f>F70</f>
        <v>0.22110323130661519</v>
      </c>
      <c r="I85" s="121"/>
      <c r="J85" s="121">
        <f>R70</f>
        <v>0.1095</v>
      </c>
      <c r="K85" s="121"/>
      <c r="L85" s="143">
        <f t="shared" si="15"/>
        <v>2.4210803828074362E-2</v>
      </c>
      <c r="M85" s="232"/>
      <c r="N85" s="242">
        <f>L85*'LGE SCH H-1'!$E$30</f>
        <v>3.2387300908620194E-2</v>
      </c>
      <c r="O85" s="262"/>
      <c r="P85" s="124">
        <f>$F$87*N85</f>
        <v>-1028696.3130980106</v>
      </c>
      <c r="R85" s="126"/>
      <c r="Y85" s="262"/>
      <c r="Z85" s="126"/>
    </row>
    <row r="86" spans="1:26" x14ac:dyDescent="0.25">
      <c r="A86" s="5"/>
      <c r="D86" s="126"/>
      <c r="E86" s="126"/>
      <c r="F86" s="244"/>
      <c r="G86" s="126"/>
      <c r="J86" s="121"/>
      <c r="L86" s="121"/>
      <c r="M86" s="121"/>
      <c r="N86" s="232"/>
      <c r="O86" s="232"/>
      <c r="P86" s="123"/>
      <c r="R86" s="136"/>
      <c r="Y86" s="232"/>
      <c r="Z86" s="232"/>
    </row>
    <row r="87" spans="1:26" ht="13.8" thickBot="1" x14ac:dyDescent="0.3">
      <c r="B87" s="1" t="s">
        <v>26</v>
      </c>
      <c r="D87" s="126"/>
      <c r="E87" s="126"/>
      <c r="F87" s="129">
        <f>SUM(F83:F86)</f>
        <v>-31762335.367199838</v>
      </c>
      <c r="G87" s="126"/>
      <c r="H87" s="130">
        <f>SUM(H83:H86)</f>
        <v>1</v>
      </c>
      <c r="I87" s="131"/>
      <c r="J87" s="126"/>
      <c r="K87" s="126"/>
      <c r="L87" s="130">
        <f>SUM(L83:L86)</f>
        <v>5.9912334642830772E-2</v>
      </c>
      <c r="M87" s="126"/>
      <c r="N87" s="130">
        <f>SUM(N83:N86)</f>
        <v>6.8230196102019372E-2</v>
      </c>
      <c r="O87" s="126"/>
      <c r="P87" s="125">
        <f>SUM(P83:P86)</f>
        <v>-2167150.3707621503</v>
      </c>
      <c r="Y87" s="126"/>
      <c r="Z87" s="136"/>
    </row>
    <row r="88" spans="1:26" ht="13.8" thickTop="1" x14ac:dyDescent="0.25"/>
    <row r="89" spans="1:26" x14ac:dyDescent="0.25">
      <c r="F89" s="239"/>
    </row>
    <row r="90" spans="1:26" x14ac:dyDescent="0.25">
      <c r="A90" s="133" t="s">
        <v>315</v>
      </c>
    </row>
    <row r="91" spans="1:26" x14ac:dyDescent="0.25">
      <c r="A91" s="133" t="s">
        <v>313</v>
      </c>
    </row>
    <row r="92" spans="1:26" ht="15.6" x14ac:dyDescent="0.25">
      <c r="A92" s="133" t="s">
        <v>316</v>
      </c>
    </row>
    <row r="93" spans="1:26" x14ac:dyDescent="0.25">
      <c r="A93" s="1" t="s">
        <v>322</v>
      </c>
    </row>
  </sheetData>
  <mergeCells count="3">
    <mergeCell ref="A1:Z1"/>
    <mergeCell ref="A2:Z2"/>
    <mergeCell ref="A3:Z3"/>
  </mergeCells>
  <pageMargins left="0.2" right="0.2" top="0.92" bottom="0.24" header="0.45" footer="0.2"/>
  <pageSetup scale="61" orientation="landscape" r:id="rId1"/>
  <headerFooter alignWithMargins="0">
    <oddFooter>&amp;L_x000D_&amp;1#&amp;"Calibri"&amp;14&amp;K000000 Business Use&amp;R&amp;"Times New Roman,Bold"Rebuttal Exhibit CMG-8
Page&amp;Pof&amp;N</oddFooter>
  </headerFooter>
  <rowBreaks count="1" manualBreakCount="1">
    <brk id="60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CA292-823D-40C5-963D-255C7E0DBEAF}">
  <dimension ref="A1:K29"/>
  <sheetViews>
    <sheetView zoomScaleNormal="100" workbookViewId="0">
      <selection sqref="A1:Z1"/>
    </sheetView>
  </sheetViews>
  <sheetFormatPr defaultColWidth="9.109375" defaultRowHeight="13.8" x14ac:dyDescent="0.25"/>
  <cols>
    <col min="1" max="1" width="28" style="140" bestFit="1" customWidth="1"/>
    <col min="2" max="2" width="14.109375" style="140" customWidth="1"/>
    <col min="3" max="3" width="9.109375" style="140"/>
    <col min="4" max="4" width="12.33203125" style="140" customWidth="1"/>
    <col min="5" max="5" width="1.6640625" style="140" customWidth="1"/>
    <col min="6" max="6" width="12.5546875" style="140" customWidth="1"/>
    <col min="7" max="7" width="11.44140625" style="140" bestFit="1" customWidth="1"/>
    <col min="8" max="8" width="12.109375" style="140" customWidth="1"/>
    <col min="9" max="9" width="12.88671875" style="140" bestFit="1" customWidth="1"/>
    <col min="10" max="10" width="9.109375" style="140"/>
    <col min="11" max="11" width="17.5546875" style="140" bestFit="1" customWidth="1"/>
    <col min="12" max="16384" width="9.109375" style="140"/>
  </cols>
  <sheetData>
    <row r="1" spans="1:11" x14ac:dyDescent="0.25">
      <c r="A1" s="1"/>
      <c r="B1" s="267" t="s">
        <v>205</v>
      </c>
      <c r="C1" s="267"/>
      <c r="D1" s="267"/>
      <c r="E1" s="267"/>
      <c r="F1" s="267"/>
      <c r="G1" s="267"/>
      <c r="H1" s="267"/>
    </row>
    <row r="2" spans="1:11" ht="15" customHeight="1" x14ac:dyDescent="0.25">
      <c r="A2" s="1"/>
      <c r="B2" s="265" t="s">
        <v>206</v>
      </c>
      <c r="C2" s="265"/>
      <c r="D2" s="265"/>
      <c r="E2" s="1"/>
      <c r="F2" s="265" t="s">
        <v>207</v>
      </c>
      <c r="G2" s="265"/>
      <c r="H2" s="265"/>
    </row>
    <row r="3" spans="1:11" ht="52.8" x14ac:dyDescent="0.25">
      <c r="A3" s="1"/>
      <c r="B3" s="224" t="s">
        <v>78</v>
      </c>
      <c r="C3" s="224" t="s">
        <v>79</v>
      </c>
      <c r="D3" s="224" t="s">
        <v>80</v>
      </c>
      <c r="E3" s="1"/>
      <c r="F3" s="224" t="s">
        <v>78</v>
      </c>
      <c r="G3" s="224" t="s">
        <v>79</v>
      </c>
      <c r="H3" s="224" t="s">
        <v>208</v>
      </c>
    </row>
    <row r="4" spans="1:11" x14ac:dyDescent="0.25">
      <c r="A4" s="225" t="s">
        <v>94</v>
      </c>
      <c r="B4" s="121">
        <f>'KU SCH J-1.1|J-1.2'!K16</f>
        <v>2.8686862588027509E-2</v>
      </c>
      <c r="C4" s="121">
        <f>'KU SCH J-1.1|J-1.2'!L16</f>
        <v>4.459013782220677E-2</v>
      </c>
      <c r="D4" s="121">
        <f>B4*C4</f>
        <v>1.2791511564868537E-3</v>
      </c>
      <c r="E4" s="1"/>
      <c r="F4" s="122">
        <f>'KU SCH J-1.1|J-1.2'!J16/-KU!F58</f>
        <v>0.77490786543343859</v>
      </c>
      <c r="G4" s="122">
        <f>C4</f>
        <v>4.459013782220677E-2</v>
      </c>
      <c r="H4" s="121">
        <f>F4*G4</f>
        <v>3.4553248519189082E-2</v>
      </c>
      <c r="I4" s="141"/>
      <c r="K4" s="228"/>
    </row>
    <row r="5" spans="1:11" x14ac:dyDescent="0.25">
      <c r="A5" s="225" t="s">
        <v>96</v>
      </c>
      <c r="B5" s="121">
        <f>'KU SCH J-1.1|J-1.2'!K18</f>
        <v>0.443280112371429</v>
      </c>
      <c r="C5" s="121">
        <f>'KU SCH J-1.1|J-1.2'!L18</f>
        <v>4.9334226037661397E-2</v>
      </c>
      <c r="D5" s="121">
        <f t="shared" ref="D5:D6" si="0">B5*C5</f>
        <v>2.1868881261732021E-2</v>
      </c>
      <c r="E5" s="1"/>
      <c r="F5" s="122">
        <f>'KU SCH J-1.1|J-1.2'!J18/('KU SCH J-1.1|J-1.2'!J18+'KU SCH J-1.1|J-1.2'!J20)*(1-$F$4)</f>
        <v>0.10272574606624513</v>
      </c>
      <c r="G5" s="122">
        <f t="shared" ref="G5:G6" si="1">C5</f>
        <v>4.9334226037661397E-2</v>
      </c>
      <c r="H5" s="121">
        <f t="shared" ref="H5:H6" si="2">F5*G5</f>
        <v>5.0678951763195434E-3</v>
      </c>
      <c r="K5" s="228"/>
    </row>
    <row r="6" spans="1:11" x14ac:dyDescent="0.25">
      <c r="A6" s="225" t="s">
        <v>98</v>
      </c>
      <c r="B6" s="121">
        <f>'KU SCH J-1.1|J-1.2'!K20</f>
        <v>0.5280330250405435</v>
      </c>
      <c r="C6" s="121">
        <f>'KU SCH J-1.1|J-1.2'!L20</f>
        <v>0.1095</v>
      </c>
      <c r="D6" s="121">
        <f t="shared" si="0"/>
        <v>5.7819616241939514E-2</v>
      </c>
      <c r="E6" s="1"/>
      <c r="F6" s="122">
        <f>'KU SCH J-1.1|J-1.2'!J20/('KU SCH J-1.1|J-1.2'!J18+'KU SCH J-1.1|J-1.2'!J20)*(1-$F$4)</f>
        <v>0.12236638850031628</v>
      </c>
      <c r="G6" s="122">
        <f t="shared" si="1"/>
        <v>0.1095</v>
      </c>
      <c r="H6" s="121">
        <f t="shared" si="2"/>
        <v>1.3399119540784633E-2</v>
      </c>
    </row>
    <row r="7" spans="1:11" ht="14.4" thickBot="1" x14ac:dyDescent="0.3">
      <c r="A7" s="142" t="s">
        <v>99</v>
      </c>
      <c r="B7" s="226">
        <f>SUM(B4:B6)</f>
        <v>1</v>
      </c>
      <c r="C7" s="227"/>
      <c r="D7" s="226">
        <f t="shared" ref="D7" si="3">SUM(D4:D6)</f>
        <v>8.0967648660158389E-2</v>
      </c>
      <c r="E7" s="1"/>
      <c r="F7" s="226">
        <f>SUM(F4:F6)</f>
        <v>1</v>
      </c>
      <c r="G7" s="227"/>
      <c r="H7" s="226">
        <f t="shared" ref="H7" si="4">SUM(H4:H6)</f>
        <v>5.3020263236293261E-2</v>
      </c>
    </row>
    <row r="8" spans="1:11" ht="14.4" thickTop="1" x14ac:dyDescent="0.25">
      <c r="A8" s="225"/>
      <c r="B8" s="1"/>
      <c r="C8" s="1"/>
      <c r="D8" s="1"/>
      <c r="E8" s="1"/>
      <c r="F8" s="1"/>
      <c r="G8" s="1"/>
      <c r="H8" s="1"/>
    </row>
    <row r="9" spans="1:11" x14ac:dyDescent="0.25">
      <c r="A9" s="1"/>
      <c r="B9" s="1"/>
      <c r="C9" s="1"/>
      <c r="D9" s="1"/>
      <c r="E9" s="1"/>
      <c r="F9" s="1"/>
      <c r="G9" s="1"/>
      <c r="H9" s="1"/>
    </row>
    <row r="10" spans="1:11" x14ac:dyDescent="0.25">
      <c r="A10" s="1"/>
      <c r="B10" s="264" t="s">
        <v>209</v>
      </c>
      <c r="C10" s="264"/>
      <c r="D10" s="264"/>
      <c r="E10" s="264"/>
      <c r="F10" s="264"/>
      <c r="G10" s="264"/>
      <c r="H10" s="264"/>
    </row>
    <row r="11" spans="1:11" ht="15" customHeight="1" x14ac:dyDescent="0.25">
      <c r="A11" s="1"/>
      <c r="B11" s="265" t="s">
        <v>206</v>
      </c>
      <c r="C11" s="265"/>
      <c r="D11" s="265"/>
      <c r="E11" s="1"/>
      <c r="F11" s="265" t="s">
        <v>207</v>
      </c>
      <c r="G11" s="265"/>
      <c r="H11" s="265"/>
    </row>
    <row r="12" spans="1:11" ht="52.8" x14ac:dyDescent="0.25">
      <c r="A12" s="1"/>
      <c r="B12" s="224" t="s">
        <v>78</v>
      </c>
      <c r="C12" s="224" t="s">
        <v>79</v>
      </c>
      <c r="D12" s="224" t="s">
        <v>80</v>
      </c>
      <c r="E12" s="1"/>
      <c r="F12" s="224" t="s">
        <v>78</v>
      </c>
      <c r="G12" s="224" t="s">
        <v>79</v>
      </c>
      <c r="H12" s="224" t="s">
        <v>208</v>
      </c>
    </row>
    <row r="13" spans="1:11" x14ac:dyDescent="0.25">
      <c r="A13" s="225" t="s">
        <v>94</v>
      </c>
      <c r="B13" s="121">
        <f>'LGEE SCH J'!I16</f>
        <v>1.320754033860082E-2</v>
      </c>
      <c r="C13" s="121">
        <f>'LGEE SCH J'!J16</f>
        <v>4.4645425972429327E-2</v>
      </c>
      <c r="D13" s="121">
        <f>B13*C13</f>
        <v>5.8965626446487701E-4</v>
      </c>
      <c r="E13" s="1"/>
      <c r="F13" s="139">
        <f>'LGEE SCH J'!H16/-'LGE Electric'!F57</f>
        <v>0.48232132344584006</v>
      </c>
      <c r="G13" s="139">
        <f>'LGEE SCH J'!J16</f>
        <v>4.4645425972429327E-2</v>
      </c>
      <c r="H13" s="121">
        <f>F13*G13</f>
        <v>2.1533440940825394E-2</v>
      </c>
    </row>
    <row r="14" spans="1:11" x14ac:dyDescent="0.25">
      <c r="A14" s="225" t="s">
        <v>96</v>
      </c>
      <c r="B14" s="121">
        <f>'LGEE SCH J'!I18</f>
        <v>0.45681119733574899</v>
      </c>
      <c r="C14" s="121">
        <f>'LGEE SCH J'!J18</f>
        <v>4.9511443475700967E-2</v>
      </c>
      <c r="D14" s="121">
        <f t="shared" ref="D14:D15" si="5">B14*C14</f>
        <v>2.2617381775956215E-2</v>
      </c>
      <c r="E14" s="1"/>
      <c r="F14" s="139">
        <f>'LGEE SCH J'!H18/('LGEE SCH J'!$H$18+'LGEE SCH J'!$H$20)*(1-$F$13)</f>
        <v>0.23964655764904833</v>
      </c>
      <c r="G14" s="139">
        <f>'LGEE SCH J'!J18</f>
        <v>4.9511443475700967E-2</v>
      </c>
      <c r="H14" s="121">
        <f t="shared" ref="H14:H15" si="6">F14*G14</f>
        <v>1.1865246993187169E-2</v>
      </c>
    </row>
    <row r="15" spans="1:11" x14ac:dyDescent="0.25">
      <c r="A15" s="225" t="s">
        <v>98</v>
      </c>
      <c r="B15" s="121">
        <f>'LGEE SCH J'!I20</f>
        <v>0.52998126232565024</v>
      </c>
      <c r="C15" s="121">
        <f>'LGEE SCH J'!J20</f>
        <v>0.1095</v>
      </c>
      <c r="D15" s="121">
        <f t="shared" si="5"/>
        <v>5.8032948224658702E-2</v>
      </c>
      <c r="E15" s="1"/>
      <c r="F15" s="139">
        <f>'LGEE SCH J'!H20/('LGEE SCH J'!$H$18+'LGEE SCH J'!$H$20)*(1-$F$13)</f>
        <v>0.27803211890511154</v>
      </c>
      <c r="G15" s="139">
        <f>'LGEE SCH J'!J20</f>
        <v>0.1095</v>
      </c>
      <c r="H15" s="121">
        <f t="shared" si="6"/>
        <v>3.0444517020109713E-2</v>
      </c>
    </row>
    <row r="16" spans="1:11" ht="14.4" thickBot="1" x14ac:dyDescent="0.3">
      <c r="A16" s="142" t="s">
        <v>99</v>
      </c>
      <c r="B16" s="226">
        <f>SUM(B13:B15)</f>
        <v>1</v>
      </c>
      <c r="C16" s="227"/>
      <c r="D16" s="226">
        <f t="shared" ref="D16" si="7">SUM(D13:D15)</f>
        <v>8.1239986265079792E-2</v>
      </c>
      <c r="E16" s="1"/>
      <c r="F16" s="226">
        <f>SUM(F13:F15)</f>
        <v>1</v>
      </c>
      <c r="G16" s="227"/>
      <c r="H16" s="226">
        <f t="shared" ref="H16" si="8">SUM(H13:H15)</f>
        <v>6.3843204954122282E-2</v>
      </c>
    </row>
    <row r="17" spans="1:8" ht="14.4" thickTop="1" x14ac:dyDescent="0.25">
      <c r="A17" s="225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264" t="s">
        <v>210</v>
      </c>
      <c r="C19" s="264"/>
      <c r="D19" s="264"/>
      <c r="E19" s="264"/>
      <c r="F19" s="264"/>
      <c r="G19" s="264"/>
      <c r="H19" s="264"/>
    </row>
    <row r="20" spans="1:8" ht="15" customHeight="1" x14ac:dyDescent="0.25">
      <c r="A20" s="1"/>
      <c r="B20" s="265" t="s">
        <v>206</v>
      </c>
      <c r="C20" s="265"/>
      <c r="D20" s="265"/>
      <c r="E20" s="1"/>
      <c r="F20" s="265" t="s">
        <v>207</v>
      </c>
      <c r="G20" s="265"/>
      <c r="H20" s="265"/>
    </row>
    <row r="21" spans="1:8" ht="52.8" x14ac:dyDescent="0.25">
      <c r="A21" s="1"/>
      <c r="B21" s="224" t="s">
        <v>78</v>
      </c>
      <c r="C21" s="224" t="s">
        <v>79</v>
      </c>
      <c r="D21" s="224" t="s">
        <v>80</v>
      </c>
      <c r="E21" s="1"/>
      <c r="F21" s="224" t="s">
        <v>78</v>
      </c>
      <c r="G21" s="224" t="s">
        <v>79</v>
      </c>
      <c r="H21" s="224" t="s">
        <v>208</v>
      </c>
    </row>
    <row r="22" spans="1:8" x14ac:dyDescent="0.25">
      <c r="A22" s="225" t="s">
        <v>94</v>
      </c>
      <c r="B22" s="121">
        <f>'LGEG SCH J'!I16</f>
        <v>1.320754033860082E-2</v>
      </c>
      <c r="C22" s="121">
        <f>'LGEG SCH J'!J16</f>
        <v>4.4645425972429327E-2</v>
      </c>
      <c r="D22" s="121">
        <f>B22*C22</f>
        <v>5.8965626446487701E-4</v>
      </c>
      <c r="E22" s="1"/>
      <c r="F22" s="139">
        <f>'LGEG SCH J'!H16/-'LGE Gas'!F57</f>
        <v>0.58831940491119816</v>
      </c>
      <c r="G22" s="139">
        <f>'LGEG SCH J'!J16</f>
        <v>4.4645425972429327E-2</v>
      </c>
      <c r="H22" s="121">
        <f>F22*G22</f>
        <v>2.6265770440106573E-2</v>
      </c>
    </row>
    <row r="23" spans="1:8" x14ac:dyDescent="0.25">
      <c r="A23" s="225" t="s">
        <v>96</v>
      </c>
      <c r="B23" s="121">
        <f>'LGEG SCH J'!I18</f>
        <v>0.45681119733574899</v>
      </c>
      <c r="C23" s="121">
        <f>'LGEG SCH J'!J18</f>
        <v>4.9511443475700967E-2</v>
      </c>
      <c r="D23" s="121">
        <f t="shared" ref="D23:D24" si="9">B23*C23</f>
        <v>2.2617381775956215E-2</v>
      </c>
      <c r="E23" s="1"/>
      <c r="F23" s="139">
        <f>'LGEG SCH J'!H18/('LGEG SCH J'!$H$18+'LGEG SCH J'!$H$20)*(1-$F$22)</f>
        <v>0.19057736378218662</v>
      </c>
      <c r="G23" s="139">
        <f>'LGEG SCH J'!J18</f>
        <v>4.9511443475700967E-2</v>
      </c>
      <c r="H23" s="121">
        <f t="shared" ref="H23:H24" si="10">F23*G23</f>
        <v>9.4357603746498334E-3</v>
      </c>
    </row>
    <row r="24" spans="1:8" x14ac:dyDescent="0.25">
      <c r="A24" s="225" t="s">
        <v>98</v>
      </c>
      <c r="B24" s="121">
        <f>'LGEG SCH J'!I20</f>
        <v>0.52998126232565024</v>
      </c>
      <c r="C24" s="121">
        <f>'LGEG SCH J'!J20</f>
        <v>0.1095</v>
      </c>
      <c r="D24" s="121">
        <f t="shared" si="9"/>
        <v>5.8032948224658702E-2</v>
      </c>
      <c r="E24" s="1"/>
      <c r="F24" s="139">
        <f>'LGEG SCH J'!H20/('LGEG SCH J'!$H$18+'LGEG SCH J'!$H$20)*(1-$F$22)</f>
        <v>0.22110323130661519</v>
      </c>
      <c r="G24" s="139">
        <f>'LGEG SCH J'!J20</f>
        <v>0.1095</v>
      </c>
      <c r="H24" s="121">
        <f t="shared" si="10"/>
        <v>2.4210803828074362E-2</v>
      </c>
    </row>
    <row r="25" spans="1:8" ht="14.4" thickBot="1" x14ac:dyDescent="0.3">
      <c r="A25" s="142" t="s">
        <v>99</v>
      </c>
      <c r="B25" s="226">
        <f>SUM(B22:B24)</f>
        <v>1</v>
      </c>
      <c r="C25" s="227"/>
      <c r="D25" s="226">
        <f t="shared" ref="D25" si="11">SUM(D22:D24)</f>
        <v>8.1239986265079792E-2</v>
      </c>
      <c r="E25" s="1"/>
      <c r="F25" s="226">
        <f>SUM(F22:F24)</f>
        <v>1</v>
      </c>
      <c r="G25" s="227"/>
      <c r="H25" s="226">
        <f t="shared" ref="H25" si="12">SUM(H22:H24)</f>
        <v>5.9912334642830772E-2</v>
      </c>
    </row>
    <row r="26" spans="1:8" ht="14.4" thickTop="1" x14ac:dyDescent="0.25">
      <c r="A26" s="225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ht="28.5" customHeight="1" x14ac:dyDescent="0.25">
      <c r="A29" s="266" t="s">
        <v>318</v>
      </c>
      <c r="B29" s="266"/>
      <c r="C29" s="266"/>
      <c r="D29" s="266"/>
      <c r="E29" s="266"/>
      <c r="F29" s="266"/>
      <c r="G29" s="266"/>
      <c r="H29" s="266"/>
    </row>
  </sheetData>
  <mergeCells count="10">
    <mergeCell ref="B19:H19"/>
    <mergeCell ref="B20:D20"/>
    <mergeCell ref="F20:H20"/>
    <mergeCell ref="A29:H29"/>
    <mergeCell ref="B1:H1"/>
    <mergeCell ref="B2:D2"/>
    <mergeCell ref="F2:H2"/>
    <mergeCell ref="B10:H10"/>
    <mergeCell ref="B11:D11"/>
    <mergeCell ref="F11:H11"/>
  </mergeCells>
  <pageMargins left="0.2" right="0.2" top="0.92" bottom="0.24" header="0.45" footer="0.2"/>
  <pageSetup scale="61" orientation="landscape" r:id="rId1"/>
  <headerFooter alignWithMargins="0">
    <oddFooter>&amp;L_x000D_&amp;1#&amp;"Calibri"&amp;14&amp;K000000 Business Use&amp;R&amp;"Times New Roman,Bold"Rebuttal Exhibit CMG-8
Page&amp;Pof&amp;N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2C025-A3AC-45AA-B36F-5F28E536754D}">
  <sheetPr>
    <tabColor theme="0" tint="-0.34998626667073579"/>
  </sheetPr>
  <dimension ref="A1"/>
  <sheetViews>
    <sheetView workbookViewId="0">
      <selection activeCell="I39" sqref="I39"/>
    </sheetView>
  </sheetViews>
  <sheetFormatPr defaultRowHeight="14.4" x14ac:dyDescent="0.3"/>
  <sheetData/>
  <pageMargins left="0.7" right="0.7" top="0.75" bottom="0.75" header="0.3" footer="0.3"/>
  <pageSetup orientation="portrait" r:id="rId1"/>
  <headerFooter>
    <oddFooter>&amp;L_x000D_&amp;1#&amp;"Calibri"&amp;14&amp;K000000 Business Use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2025E-5EA0-4091-805A-36EA4A549AAB}">
  <sheetPr>
    <pageSetUpPr autoPageBreaks="0" fitToPage="1"/>
  </sheetPr>
  <dimension ref="A1:T56"/>
  <sheetViews>
    <sheetView zoomScale="90" zoomScaleNormal="90" zoomScaleSheetLayoutView="85" workbookViewId="0">
      <selection activeCell="S45" sqref="S45"/>
    </sheetView>
  </sheetViews>
  <sheetFormatPr defaultColWidth="9.88671875" defaultRowHeight="14.4" x14ac:dyDescent="0.3"/>
  <cols>
    <col min="1" max="1" width="6.5546875" style="51" customWidth="1"/>
    <col min="2" max="2" width="28.44140625" style="26" customWidth="1"/>
    <col min="3" max="3" width="15.88671875" style="26" customWidth="1"/>
    <col min="4" max="4" width="14.88671875" style="26" customWidth="1"/>
    <col min="5" max="5" width="10.44140625" style="26" customWidth="1"/>
    <col min="6" max="6" width="14.6640625" style="26" bestFit="1" customWidth="1"/>
    <col min="7" max="7" width="10.44140625" style="26" customWidth="1"/>
    <col min="8" max="8" width="16.109375" style="26" customWidth="1"/>
    <col min="9" max="10" width="16.44140625" style="26" customWidth="1"/>
    <col min="11" max="11" width="1.6640625" style="26" customWidth="1"/>
    <col min="12" max="12" width="9.88671875" style="26"/>
    <col min="13" max="13" width="12.5546875" style="26" bestFit="1" customWidth="1"/>
    <col min="14" max="16" width="9.88671875" style="26"/>
    <col min="17" max="17" width="9.88671875" style="27"/>
    <col min="18" max="18" width="9.88671875" style="26"/>
    <col min="19" max="19" width="12.109375" style="26" bestFit="1" customWidth="1"/>
    <col min="20" max="16384" width="9.88671875" style="26"/>
  </cols>
  <sheetData>
    <row r="1" spans="1:17" s="15" customFormat="1" x14ac:dyDescent="0.3">
      <c r="A1" s="268" t="s">
        <v>205</v>
      </c>
      <c r="B1" s="268"/>
      <c r="C1" s="268"/>
      <c r="D1" s="268"/>
      <c r="E1" s="268"/>
      <c r="F1" s="268"/>
      <c r="G1" s="268"/>
      <c r="H1" s="268"/>
      <c r="I1" s="268"/>
      <c r="J1" s="268"/>
      <c r="Q1" s="16"/>
    </row>
    <row r="2" spans="1:17" s="15" customFormat="1" x14ac:dyDescent="0.3">
      <c r="A2" s="268" t="s">
        <v>213</v>
      </c>
      <c r="B2" s="268"/>
      <c r="C2" s="268"/>
      <c r="D2" s="268"/>
      <c r="E2" s="268"/>
      <c r="F2" s="268"/>
      <c r="G2" s="268"/>
      <c r="H2" s="268"/>
      <c r="I2" s="268"/>
      <c r="J2" s="268"/>
      <c r="Q2" s="16"/>
    </row>
    <row r="3" spans="1:17" s="15" customFormat="1" x14ac:dyDescent="0.3">
      <c r="A3" s="268" t="s">
        <v>35</v>
      </c>
      <c r="B3" s="268"/>
      <c r="C3" s="268"/>
      <c r="D3" s="268"/>
      <c r="E3" s="268"/>
      <c r="F3" s="268"/>
      <c r="G3" s="268"/>
      <c r="H3" s="268"/>
      <c r="I3" s="268"/>
      <c r="J3" s="268"/>
      <c r="Q3" s="16"/>
    </row>
    <row r="4" spans="1:17" s="15" customFormat="1" x14ac:dyDescent="0.3">
      <c r="A4" s="268" t="s">
        <v>217</v>
      </c>
      <c r="B4" s="268"/>
      <c r="C4" s="268"/>
      <c r="D4" s="268"/>
      <c r="E4" s="268"/>
      <c r="F4" s="268"/>
      <c r="G4" s="268"/>
      <c r="H4" s="268"/>
      <c r="I4" s="268"/>
      <c r="J4" s="268"/>
      <c r="Q4" s="16"/>
    </row>
    <row r="5" spans="1:17" s="15" customFormat="1" ht="15.6" x14ac:dyDescent="0.3">
      <c r="A5" s="17"/>
      <c r="B5" s="17"/>
      <c r="C5" s="17"/>
      <c r="D5" s="17"/>
      <c r="E5" s="17"/>
      <c r="F5" s="17"/>
      <c r="G5" s="17"/>
      <c r="H5" s="17"/>
      <c r="I5" s="17"/>
      <c r="J5" s="18"/>
      <c r="Q5" s="16"/>
    </row>
    <row r="6" spans="1:17" s="15" customFormat="1" x14ac:dyDescent="0.3">
      <c r="A6" s="19" t="s">
        <v>36</v>
      </c>
      <c r="D6" s="20"/>
      <c r="E6" s="20"/>
      <c r="F6" s="20"/>
      <c r="H6" s="20"/>
      <c r="I6" s="20"/>
      <c r="J6" s="20" t="s">
        <v>37</v>
      </c>
      <c r="Q6" s="16"/>
    </row>
    <row r="7" spans="1:17" s="15" customFormat="1" x14ac:dyDescent="0.3">
      <c r="A7" s="19" t="s">
        <v>220</v>
      </c>
      <c r="D7" s="20"/>
      <c r="E7" s="20"/>
      <c r="F7" s="20"/>
      <c r="H7" s="20"/>
      <c r="I7" s="20"/>
      <c r="J7" s="20" t="s">
        <v>38</v>
      </c>
      <c r="Q7" s="16"/>
    </row>
    <row r="8" spans="1:17" s="15" customFormat="1" x14ac:dyDescent="0.3">
      <c r="A8" s="19" t="s">
        <v>39</v>
      </c>
      <c r="D8" s="21"/>
      <c r="E8" s="21"/>
      <c r="F8" s="21"/>
      <c r="H8" s="21"/>
      <c r="I8" s="21"/>
      <c r="J8" s="21" t="s">
        <v>216</v>
      </c>
      <c r="Q8" s="16"/>
    </row>
    <row r="9" spans="1:17" s="15" customFormat="1" x14ac:dyDescent="0.3">
      <c r="A9" s="19"/>
      <c r="Q9" s="16"/>
    </row>
    <row r="10" spans="1:17" s="15" customFormat="1" ht="17.25" customHeight="1" x14ac:dyDescent="0.3">
      <c r="A10" s="22"/>
      <c r="B10" s="23"/>
      <c r="C10" s="23"/>
      <c r="D10" s="270" t="s">
        <v>40</v>
      </c>
      <c r="E10" s="270"/>
      <c r="F10" s="23"/>
      <c r="G10" s="23"/>
      <c r="H10" s="23"/>
      <c r="I10" s="23"/>
      <c r="J10" s="23"/>
      <c r="Q10" s="16"/>
    </row>
    <row r="11" spans="1:17" ht="38.25" customHeight="1" x14ac:dyDescent="0.3">
      <c r="A11" s="24" t="s">
        <v>41</v>
      </c>
      <c r="B11" s="25" t="s">
        <v>42</v>
      </c>
      <c r="C11" s="24" t="s">
        <v>43</v>
      </c>
      <c r="D11" s="24" t="s">
        <v>44</v>
      </c>
      <c r="E11" s="24" t="s">
        <v>45</v>
      </c>
      <c r="F11" s="24" t="s">
        <v>46</v>
      </c>
      <c r="G11" s="24" t="s">
        <v>47</v>
      </c>
      <c r="H11" s="24" t="s">
        <v>48</v>
      </c>
      <c r="I11" s="24" t="s">
        <v>49</v>
      </c>
      <c r="J11" s="24" t="s">
        <v>50</v>
      </c>
    </row>
    <row r="12" spans="1:17" x14ac:dyDescent="0.3">
      <c r="A12" s="28"/>
      <c r="B12" s="29"/>
      <c r="C12" s="30" t="s">
        <v>51</v>
      </c>
      <c r="D12" s="30" t="s">
        <v>51</v>
      </c>
      <c r="E12" s="30" t="s">
        <v>51</v>
      </c>
      <c r="F12" s="30" t="s">
        <v>51</v>
      </c>
      <c r="G12" s="30"/>
      <c r="H12" s="30" t="s">
        <v>51</v>
      </c>
      <c r="I12" s="30" t="s">
        <v>51</v>
      </c>
      <c r="J12" s="30" t="s">
        <v>51</v>
      </c>
    </row>
    <row r="13" spans="1:17" x14ac:dyDescent="0.3">
      <c r="A13" s="24"/>
      <c r="B13" s="25"/>
      <c r="C13" s="31"/>
      <c r="D13" s="31"/>
      <c r="E13" s="31"/>
      <c r="F13" s="31"/>
      <c r="G13" s="31"/>
      <c r="H13" s="31"/>
      <c r="I13" s="31"/>
      <c r="J13" s="31"/>
      <c r="M13" s="32" t="s">
        <v>52</v>
      </c>
    </row>
    <row r="14" spans="1:17" x14ac:dyDescent="0.3">
      <c r="A14" s="33">
        <v>1</v>
      </c>
      <c r="B14" s="25" t="s">
        <v>53</v>
      </c>
      <c r="C14" s="34">
        <v>498858079.52999997</v>
      </c>
      <c r="D14" s="34">
        <v>14302355.310000001</v>
      </c>
      <c r="E14" s="34">
        <v>0</v>
      </c>
      <c r="F14" s="34">
        <f>SUM(C14:E14)</f>
        <v>513160434.83999997</v>
      </c>
      <c r="G14" s="35">
        <f>H14/F14</f>
        <v>0.94226920575124951</v>
      </c>
      <c r="H14" s="34">
        <v>483535275.35965258</v>
      </c>
      <c r="I14" s="34">
        <v>-445619369.91907555</v>
      </c>
      <c r="J14" s="34">
        <f>SUM(H14:I14)</f>
        <v>37915905.44057703</v>
      </c>
      <c r="M14" s="36">
        <v>0</v>
      </c>
      <c r="Q14" s="37"/>
    </row>
    <row r="15" spans="1:17" x14ac:dyDescent="0.3">
      <c r="A15" s="33"/>
      <c r="B15" s="25"/>
      <c r="C15" s="34"/>
      <c r="D15" s="34"/>
      <c r="E15" s="34"/>
      <c r="F15" s="34"/>
      <c r="G15" s="35"/>
      <c r="H15" s="34"/>
      <c r="I15" s="34"/>
      <c r="J15" s="34"/>
      <c r="M15" s="36"/>
    </row>
    <row r="16" spans="1:17" x14ac:dyDescent="0.3">
      <c r="A16" s="33">
        <v>2</v>
      </c>
      <c r="B16" s="25" t="s">
        <v>54</v>
      </c>
      <c r="C16" s="34">
        <v>121180827.86000012</v>
      </c>
      <c r="D16" s="34">
        <v>0</v>
      </c>
      <c r="E16" s="34">
        <v>0</v>
      </c>
      <c r="F16" s="34">
        <f>SUM(C16:E16)</f>
        <v>121180827.86000012</v>
      </c>
      <c r="G16" s="35">
        <f>H16/F16</f>
        <v>0.88348837199569918</v>
      </c>
      <c r="H16" s="34">
        <v>107061852.32312258</v>
      </c>
      <c r="I16" s="34">
        <v>0</v>
      </c>
      <c r="J16" s="34">
        <f>SUM(H16:I16)</f>
        <v>107061852.32312258</v>
      </c>
      <c r="M16" s="36">
        <v>0</v>
      </c>
      <c r="Q16" s="37"/>
    </row>
    <row r="17" spans="1:17" x14ac:dyDescent="0.3">
      <c r="A17" s="33"/>
      <c r="B17" s="25"/>
      <c r="C17" s="34"/>
      <c r="D17" s="34"/>
      <c r="E17" s="34"/>
      <c r="F17" s="34"/>
      <c r="G17" s="38"/>
      <c r="H17" s="34"/>
      <c r="I17" s="34"/>
      <c r="J17" s="34"/>
      <c r="M17" s="36"/>
    </row>
    <row r="18" spans="1:17" x14ac:dyDescent="0.3">
      <c r="A18" s="33">
        <v>3</v>
      </c>
      <c r="B18" s="25" t="s">
        <v>55</v>
      </c>
      <c r="C18" s="34">
        <v>201297194.92999995</v>
      </c>
      <c r="D18" s="34">
        <v>18312006.060000002</v>
      </c>
      <c r="E18" s="34">
        <v>0</v>
      </c>
      <c r="F18" s="34">
        <f>SUM(C18:E18)</f>
        <v>219609200.98999995</v>
      </c>
      <c r="G18" s="35">
        <f>H18/F18</f>
        <v>0.96060563077047967</v>
      </c>
      <c r="H18" s="34">
        <v>210957835.03999996</v>
      </c>
      <c r="I18" s="34">
        <v>-162865228.00999999</v>
      </c>
      <c r="J18" s="34">
        <f>SUM(H18:I18)</f>
        <v>48092607.029999971</v>
      </c>
      <c r="M18" s="36">
        <v>0</v>
      </c>
      <c r="Q18" s="37"/>
    </row>
    <row r="19" spans="1:17" x14ac:dyDescent="0.3">
      <c r="A19" s="33"/>
      <c r="B19" s="25"/>
      <c r="C19" s="34"/>
      <c r="D19" s="34"/>
      <c r="E19" s="34"/>
      <c r="F19" s="34"/>
      <c r="G19" s="38"/>
      <c r="H19" s="34"/>
      <c r="I19" s="34"/>
      <c r="J19" s="34"/>
      <c r="M19" s="36"/>
    </row>
    <row r="20" spans="1:17" x14ac:dyDescent="0.3">
      <c r="A20" s="33">
        <v>4</v>
      </c>
      <c r="B20" s="25" t="s">
        <v>56</v>
      </c>
      <c r="C20" s="39">
        <v>109378926.69999997</v>
      </c>
      <c r="D20" s="39">
        <v>23183.47</v>
      </c>
      <c r="E20" s="39">
        <v>0</v>
      </c>
      <c r="F20" s="39">
        <f>SUM(C20:E20)</f>
        <v>109402110.16999997</v>
      </c>
      <c r="G20" s="35">
        <f>H20/F20</f>
        <v>0.94351450380405633</v>
      </c>
      <c r="H20" s="39">
        <v>103222477.69216423</v>
      </c>
      <c r="I20" s="39">
        <v>-252229.47000000003</v>
      </c>
      <c r="J20" s="39">
        <f>SUM(H20:I20)</f>
        <v>102970248.22216423</v>
      </c>
      <c r="M20" s="36">
        <v>0</v>
      </c>
      <c r="Q20" s="37"/>
    </row>
    <row r="21" spans="1:17" x14ac:dyDescent="0.3">
      <c r="A21" s="33"/>
      <c r="B21" s="25"/>
      <c r="C21" s="34"/>
      <c r="D21" s="34"/>
      <c r="E21" s="34"/>
      <c r="F21" s="34"/>
      <c r="G21" s="34"/>
      <c r="H21" s="34"/>
      <c r="I21" s="34"/>
      <c r="J21" s="34"/>
      <c r="M21" s="36"/>
    </row>
    <row r="22" spans="1:17" ht="15" thickBot="1" x14ac:dyDescent="0.35">
      <c r="A22" s="33">
        <v>5</v>
      </c>
      <c r="B22" s="25" t="s">
        <v>57</v>
      </c>
      <c r="C22" s="40">
        <f>SUM(C14:C20)</f>
        <v>930715029.01999998</v>
      </c>
      <c r="D22" s="40">
        <f>SUM(D14:D20)</f>
        <v>32637544.840000004</v>
      </c>
      <c r="E22" s="40">
        <f>SUM(E14:E20)</f>
        <v>0</v>
      </c>
      <c r="F22" s="40">
        <f>SUM(F14:F20)</f>
        <v>963352573.86000001</v>
      </c>
      <c r="G22" s="34"/>
      <c r="H22" s="40">
        <f>SUM(H14:H20)</f>
        <v>904777440.41493928</v>
      </c>
      <c r="I22" s="40">
        <f>SUM(I14:I20)</f>
        <v>-608736827.39907551</v>
      </c>
      <c r="J22" s="40">
        <f>SUM(J14:J20)</f>
        <v>296040613.01586378</v>
      </c>
      <c r="M22" s="36">
        <v>0</v>
      </c>
      <c r="N22" s="36">
        <v>0</v>
      </c>
      <c r="Q22" s="37"/>
    </row>
    <row r="23" spans="1:17" ht="15" thickTop="1" x14ac:dyDescent="0.3">
      <c r="A23" s="33"/>
      <c r="B23" s="25"/>
      <c r="C23" s="34"/>
      <c r="D23" s="34"/>
      <c r="E23" s="34"/>
      <c r="F23" s="34"/>
      <c r="G23" s="34"/>
      <c r="H23" s="34"/>
      <c r="I23" s="34"/>
      <c r="J23" s="34"/>
      <c r="M23" s="36">
        <v>0</v>
      </c>
    </row>
    <row r="24" spans="1:17" x14ac:dyDescent="0.3">
      <c r="A24" s="33"/>
      <c r="B24" s="19"/>
      <c r="C24" s="34"/>
      <c r="D24" s="34"/>
      <c r="E24" s="34"/>
      <c r="F24" s="34"/>
      <c r="G24" s="34"/>
      <c r="H24" s="34"/>
      <c r="I24" s="34"/>
      <c r="J24" s="34"/>
    </row>
    <row r="25" spans="1:17" x14ac:dyDescent="0.3">
      <c r="A25" s="33"/>
      <c r="B25" s="25"/>
      <c r="C25" s="34"/>
      <c r="D25" s="34"/>
      <c r="E25" s="34"/>
      <c r="F25" s="34"/>
      <c r="G25" s="34"/>
      <c r="H25" s="34"/>
      <c r="I25" s="34"/>
      <c r="J25" s="34"/>
    </row>
    <row r="26" spans="1:17" s="15" customFormat="1" x14ac:dyDescent="0.3">
      <c r="A26" s="268" t="str">
        <f>$A$1</f>
        <v>KENTUCKY UTILITIES COMPANY</v>
      </c>
      <c r="B26" s="268"/>
      <c r="C26" s="268"/>
      <c r="D26" s="268"/>
      <c r="E26" s="268"/>
      <c r="F26" s="268"/>
      <c r="G26" s="268"/>
      <c r="H26" s="268"/>
      <c r="I26" s="268"/>
      <c r="J26" s="268"/>
      <c r="Q26" s="16"/>
    </row>
    <row r="27" spans="1:17" s="15" customFormat="1" x14ac:dyDescent="0.3">
      <c r="A27" s="268" t="str">
        <f>$A$2</f>
        <v>CASE NO. 2025-00113</v>
      </c>
      <c r="B27" s="268"/>
      <c r="C27" s="268"/>
      <c r="D27" s="268"/>
      <c r="E27" s="268"/>
      <c r="F27" s="268"/>
      <c r="G27" s="268"/>
      <c r="H27" s="268"/>
      <c r="I27" s="268"/>
      <c r="J27" s="268"/>
      <c r="Q27" s="16"/>
    </row>
    <row r="28" spans="1:17" s="15" customFormat="1" x14ac:dyDescent="0.3">
      <c r="A28" s="268" t="str">
        <f>$A$3</f>
        <v>CONSTRUCTION WORK IN PROGRESS</v>
      </c>
      <c r="B28" s="268"/>
      <c r="C28" s="268"/>
      <c r="D28" s="268"/>
      <c r="E28" s="268"/>
      <c r="F28" s="268"/>
      <c r="G28" s="268"/>
      <c r="H28" s="268"/>
      <c r="I28" s="268"/>
      <c r="J28" s="268"/>
      <c r="Q28" s="16"/>
    </row>
    <row r="29" spans="1:17" s="15" customFormat="1" x14ac:dyDescent="0.3">
      <c r="A29" s="269" t="s">
        <v>218</v>
      </c>
      <c r="B29" s="268"/>
      <c r="C29" s="268"/>
      <c r="D29" s="268"/>
      <c r="E29" s="268"/>
      <c r="F29" s="268"/>
      <c r="G29" s="268"/>
      <c r="H29" s="268"/>
      <c r="I29" s="268"/>
      <c r="J29" s="268"/>
      <c r="Q29" s="16"/>
    </row>
    <row r="30" spans="1:17" s="15" customFormat="1" ht="15.6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8"/>
      <c r="Q30" s="16"/>
    </row>
    <row r="31" spans="1:17" s="15" customFormat="1" x14ac:dyDescent="0.3">
      <c r="A31" s="19" t="s">
        <v>58</v>
      </c>
      <c r="D31" s="20"/>
      <c r="E31" s="20"/>
      <c r="F31" s="20"/>
      <c r="H31" s="20"/>
      <c r="I31" s="20"/>
      <c r="J31" s="20" t="s">
        <v>37</v>
      </c>
      <c r="Q31" s="16"/>
    </row>
    <row r="32" spans="1:17" s="15" customFormat="1" x14ac:dyDescent="0.3">
      <c r="A32" s="19" t="str">
        <f>$A$7</f>
        <v>TYPE OF FILING: _____ ORIGINAL  _____ UPDATED  __X__ REVISED</v>
      </c>
      <c r="D32" s="20"/>
      <c r="E32" s="20"/>
      <c r="F32" s="20"/>
      <c r="H32" s="20"/>
      <c r="I32" s="20"/>
      <c r="J32" s="20" t="s">
        <v>59</v>
      </c>
      <c r="Q32" s="16"/>
    </row>
    <row r="33" spans="1:20" s="15" customFormat="1" x14ac:dyDescent="0.3">
      <c r="A33" s="19" t="str">
        <f>$A$8</f>
        <v>WORKPAPER REFERENCE NO(S).:</v>
      </c>
      <c r="D33" s="21"/>
      <c r="E33" s="21"/>
      <c r="F33" s="21"/>
      <c r="H33" s="21"/>
      <c r="I33" s="21"/>
      <c r="J33" s="21" t="str">
        <f>$J$8</f>
        <v>WITNESS:   A. M. FACKLER</v>
      </c>
      <c r="Q33" s="16"/>
    </row>
    <row r="34" spans="1:20" s="15" customFormat="1" x14ac:dyDescent="0.3">
      <c r="A34" s="19"/>
      <c r="Q34" s="16"/>
    </row>
    <row r="35" spans="1:20" s="15" customFormat="1" ht="15.75" customHeight="1" x14ac:dyDescent="0.3">
      <c r="A35" s="22"/>
      <c r="B35" s="23"/>
      <c r="C35" s="23"/>
      <c r="D35" s="270" t="s">
        <v>40</v>
      </c>
      <c r="E35" s="270"/>
      <c r="F35" s="23"/>
      <c r="G35" s="23"/>
      <c r="H35" s="23"/>
      <c r="I35" s="23"/>
      <c r="J35" s="23"/>
      <c r="Q35" s="16"/>
    </row>
    <row r="36" spans="1:20" ht="46.5" customHeight="1" x14ac:dyDescent="0.3">
      <c r="A36" s="24" t="s">
        <v>41</v>
      </c>
      <c r="B36" s="25" t="s">
        <v>42</v>
      </c>
      <c r="C36" s="24" t="s">
        <v>60</v>
      </c>
      <c r="D36" s="24" t="s">
        <v>44</v>
      </c>
      <c r="E36" s="24" t="s">
        <v>45</v>
      </c>
      <c r="F36" s="24" t="s">
        <v>46</v>
      </c>
      <c r="G36" s="24" t="s">
        <v>47</v>
      </c>
      <c r="H36" s="24" t="s">
        <v>48</v>
      </c>
      <c r="I36" s="24" t="s">
        <v>49</v>
      </c>
      <c r="J36" s="24" t="s">
        <v>50</v>
      </c>
    </row>
    <row r="37" spans="1:20" x14ac:dyDescent="0.3">
      <c r="A37" s="28"/>
      <c r="B37" s="29"/>
      <c r="C37" s="30" t="s">
        <v>51</v>
      </c>
      <c r="D37" s="30" t="s">
        <v>51</v>
      </c>
      <c r="E37" s="30" t="s">
        <v>51</v>
      </c>
      <c r="F37" s="30" t="s">
        <v>51</v>
      </c>
      <c r="G37" s="30"/>
      <c r="H37" s="30" t="s">
        <v>51</v>
      </c>
      <c r="I37" s="30" t="s">
        <v>51</v>
      </c>
      <c r="J37" s="30" t="s">
        <v>51</v>
      </c>
    </row>
    <row r="38" spans="1:20" x14ac:dyDescent="0.3">
      <c r="A38" s="24"/>
      <c r="B38" s="41"/>
      <c r="C38" s="31"/>
      <c r="D38" s="31"/>
      <c r="E38" s="31"/>
      <c r="F38" s="31"/>
      <c r="G38" s="31"/>
      <c r="H38" s="31"/>
      <c r="I38" s="31"/>
      <c r="J38" s="31"/>
      <c r="M38" s="32" t="s">
        <v>52</v>
      </c>
    </row>
    <row r="39" spans="1:20" x14ac:dyDescent="0.3">
      <c r="A39" s="33">
        <v>1</v>
      </c>
      <c r="B39" s="25" t="s">
        <v>53</v>
      </c>
      <c r="C39" s="42">
        <v>769255955.81230736</v>
      </c>
      <c r="D39" s="42">
        <v>38897688.634615384</v>
      </c>
      <c r="E39" s="42">
        <v>0</v>
      </c>
      <c r="F39" s="42">
        <f>SUM(C39:E39)</f>
        <v>808153644.44692278</v>
      </c>
      <c r="G39" s="43">
        <f>H39/F39</f>
        <v>0.94321836553690352</v>
      </c>
      <c r="H39" s="42">
        <v>762265359.61791837</v>
      </c>
      <c r="I39" s="42">
        <v>-702903691.13215339</v>
      </c>
      <c r="J39" s="34">
        <f>SUM(H39:I39)</f>
        <v>59361668.48576498</v>
      </c>
      <c r="M39" s="36">
        <v>0</v>
      </c>
      <c r="Q39" s="37">
        <f>-I39/H39</f>
        <v>0.92212466730021714</v>
      </c>
    </row>
    <row r="40" spans="1:20" x14ac:dyDescent="0.3">
      <c r="A40" s="33"/>
      <c r="B40" s="25"/>
      <c r="C40" s="42"/>
      <c r="D40" s="42"/>
      <c r="E40" s="42"/>
      <c r="F40" s="42"/>
      <c r="G40" s="43"/>
      <c r="H40" s="42"/>
      <c r="I40" s="42"/>
      <c r="J40" s="34"/>
      <c r="M40" s="36"/>
    </row>
    <row r="41" spans="1:20" x14ac:dyDescent="0.3">
      <c r="A41" s="33">
        <v>2</v>
      </c>
      <c r="B41" s="25" t="s">
        <v>54</v>
      </c>
      <c r="C41" s="42">
        <v>224785735.47384626</v>
      </c>
      <c r="D41" s="42">
        <v>0</v>
      </c>
      <c r="E41" s="42">
        <v>0</v>
      </c>
      <c r="F41" s="42">
        <f>SUM(C41:E41)</f>
        <v>224785735.47384626</v>
      </c>
      <c r="G41" s="43">
        <f>H41/F41</f>
        <v>0.84298666463524752</v>
      </c>
      <c r="H41" s="42">
        <v>189491377.4046787</v>
      </c>
      <c r="I41" s="42">
        <v>0</v>
      </c>
      <c r="J41" s="34">
        <f>SUM(H41:I41)</f>
        <v>189491377.4046787</v>
      </c>
      <c r="M41" s="36">
        <v>0</v>
      </c>
      <c r="Q41" s="37">
        <f>-I41/H41</f>
        <v>0</v>
      </c>
    </row>
    <row r="42" spans="1:20" x14ac:dyDescent="0.3">
      <c r="A42" s="33"/>
      <c r="B42" s="25"/>
      <c r="C42" s="42"/>
      <c r="D42" s="42"/>
      <c r="E42" s="42"/>
      <c r="F42" s="42"/>
      <c r="G42" s="44"/>
      <c r="H42" s="42"/>
      <c r="I42" s="42"/>
      <c r="J42" s="34"/>
      <c r="M42" s="36"/>
    </row>
    <row r="43" spans="1:20" x14ac:dyDescent="0.3">
      <c r="A43" s="33">
        <v>3</v>
      </c>
      <c r="B43" s="25" t="s">
        <v>55</v>
      </c>
      <c r="C43" s="42">
        <v>56704352.683076888</v>
      </c>
      <c r="D43" s="42">
        <v>5140.0200000032783</v>
      </c>
      <c r="E43" s="42">
        <v>0</v>
      </c>
      <c r="F43" s="42">
        <f>SUM(C43:E43)</f>
        <v>56709492.703076892</v>
      </c>
      <c r="G43" s="43">
        <f>H43/F43</f>
        <v>0.97285533627869603</v>
      </c>
      <c r="H43" s="42">
        <v>55170132.593846127</v>
      </c>
      <c r="I43" s="42">
        <v>4429.0176923369145</v>
      </c>
      <c r="J43" s="34">
        <f>SUM(H43:I43)</f>
        <v>55174561.611538462</v>
      </c>
      <c r="M43" s="36">
        <v>0</v>
      </c>
      <c r="Q43" s="37">
        <f>-I43/H43</f>
        <v>-8.0279264959224383E-5</v>
      </c>
    </row>
    <row r="44" spans="1:20" x14ac:dyDescent="0.3">
      <c r="A44" s="33"/>
      <c r="B44" s="25"/>
      <c r="C44" s="42"/>
      <c r="D44" s="42"/>
      <c r="E44" s="42"/>
      <c r="F44" s="42"/>
      <c r="G44" s="43"/>
      <c r="H44" s="42"/>
      <c r="I44" s="42"/>
      <c r="J44" s="34"/>
      <c r="M44" s="36"/>
      <c r="Q44" s="37"/>
      <c r="S44" s="45" t="s">
        <v>61</v>
      </c>
      <c r="T44" s="45" t="s">
        <v>52</v>
      </c>
    </row>
    <row r="45" spans="1:20" x14ac:dyDescent="0.3">
      <c r="A45" s="33">
        <v>4</v>
      </c>
      <c r="B45" s="25" t="s">
        <v>62</v>
      </c>
      <c r="C45" s="42">
        <v>54112990.51692307</v>
      </c>
      <c r="D45" s="42">
        <v>728378.39599538478</v>
      </c>
      <c r="E45" s="42">
        <v>0</v>
      </c>
      <c r="F45" s="42">
        <f>SUM(C45:E45)</f>
        <v>54841368.912918456</v>
      </c>
      <c r="G45" s="43">
        <f>H45/F45</f>
        <v>0.94202365524928922</v>
      </c>
      <c r="H45" s="42">
        <v>51661866.802222185</v>
      </c>
      <c r="I45" s="42">
        <v>-51661866.802222185</v>
      </c>
      <c r="J45" s="34">
        <f>SUM(H45:I45)</f>
        <v>0</v>
      </c>
      <c r="M45" s="36"/>
      <c r="Q45" s="37">
        <f>-I45/H45</f>
        <v>1</v>
      </c>
      <c r="S45" s="46">
        <v>54112990.51692307</v>
      </c>
      <c r="T45" s="36">
        <f>C45-S45</f>
        <v>0</v>
      </c>
    </row>
    <row r="46" spans="1:20" x14ac:dyDescent="0.3">
      <c r="A46" s="33"/>
      <c r="B46" s="25"/>
      <c r="C46" s="42"/>
      <c r="D46" s="42"/>
      <c r="E46" s="42"/>
      <c r="F46" s="42"/>
      <c r="G46" s="44"/>
      <c r="H46" s="42"/>
      <c r="I46" s="42"/>
      <c r="J46" s="34"/>
      <c r="M46" s="36">
        <v>0</v>
      </c>
      <c r="N46" s="47"/>
    </row>
    <row r="47" spans="1:20" x14ac:dyDescent="0.3">
      <c r="A47" s="33">
        <v>5</v>
      </c>
      <c r="B47" s="25" t="s">
        <v>56</v>
      </c>
      <c r="C47" s="48">
        <v>114477501.69692303</v>
      </c>
      <c r="D47" s="49">
        <v>21.849999999998545</v>
      </c>
      <c r="E47" s="48">
        <v>0</v>
      </c>
      <c r="F47" s="48">
        <f>SUM(C47:E47)</f>
        <v>114477523.54692303</v>
      </c>
      <c r="G47" s="43">
        <v>0.9434720525029795</v>
      </c>
      <c r="H47" s="48">
        <f>F47*G47</f>
        <v>108006344.10627364</v>
      </c>
      <c r="I47" s="48">
        <v>1974.5999999999767</v>
      </c>
      <c r="J47" s="39">
        <f>SUM(H47:I47)</f>
        <v>108008318.70627363</v>
      </c>
      <c r="Q47" s="37">
        <f>-I47/H47</f>
        <v>-1.8282259401883415E-5</v>
      </c>
      <c r="S47" s="50"/>
    </row>
    <row r="48" spans="1:20" x14ac:dyDescent="0.3">
      <c r="A48" s="33"/>
      <c r="B48" s="25"/>
      <c r="C48" s="34"/>
      <c r="D48" s="34"/>
      <c r="E48" s="34"/>
      <c r="F48" s="34"/>
      <c r="G48" s="34"/>
      <c r="H48" s="34"/>
      <c r="I48" s="34"/>
      <c r="J48" s="34"/>
      <c r="M48" s="36"/>
    </row>
    <row r="49" spans="1:17" ht="15" thickBot="1" x14ac:dyDescent="0.35">
      <c r="A49" s="33">
        <v>6</v>
      </c>
      <c r="B49" s="25" t="s">
        <v>57</v>
      </c>
      <c r="C49" s="40">
        <f>SUM(C39:C47)</f>
        <v>1219336536.1830766</v>
      </c>
      <c r="D49" s="40">
        <f>SUM(D39:D47)</f>
        <v>39631228.900610775</v>
      </c>
      <c r="E49" s="40">
        <f>SUM(E39:E47)</f>
        <v>0</v>
      </c>
      <c r="F49" s="40">
        <f>SUM(F39:F47)</f>
        <v>1258967765.0836873</v>
      </c>
      <c r="G49" s="34"/>
      <c r="H49" s="40">
        <f>SUM(H39:H47)</f>
        <v>1166595080.5249388</v>
      </c>
      <c r="I49" s="40">
        <f>SUM(I39:I47)</f>
        <v>-754559154.31668317</v>
      </c>
      <c r="J49" s="40">
        <f>SUM(J39:J47)</f>
        <v>412035926.20825577</v>
      </c>
      <c r="M49" s="36">
        <v>0</v>
      </c>
      <c r="N49" s="36">
        <v>0</v>
      </c>
      <c r="Q49" s="37">
        <f>-I49/H49</f>
        <v>0.64680467705825595</v>
      </c>
    </row>
    <row r="50" spans="1:17" ht="15" thickTop="1" x14ac:dyDescent="0.3">
      <c r="B50" s="25"/>
      <c r="H50" s="20"/>
    </row>
    <row r="51" spans="1:17" x14ac:dyDescent="0.3">
      <c r="B51" s="52"/>
    </row>
    <row r="52" spans="1:17" x14ac:dyDescent="0.3">
      <c r="D52" s="53"/>
      <c r="J52" s="46"/>
    </row>
    <row r="56" spans="1:17" x14ac:dyDescent="0.3">
      <c r="E56" s="51"/>
      <c r="F56" s="51"/>
    </row>
  </sheetData>
  <mergeCells count="10">
    <mergeCell ref="A27:J27"/>
    <mergeCell ref="A28:J28"/>
    <mergeCell ref="A29:J29"/>
    <mergeCell ref="D35:E35"/>
    <mergeCell ref="A1:J1"/>
    <mergeCell ref="A2:J2"/>
    <mergeCell ref="A3:J3"/>
    <mergeCell ref="A4:J4"/>
    <mergeCell ref="D10:E10"/>
    <mergeCell ref="A26:J26"/>
  </mergeCells>
  <conditionalFormatting sqref="M14:M23 M39:M46 M48:M49">
    <cfRule type="cellIs" dxfId="25" priority="7" operator="notEqual">
      <formula>0</formula>
    </cfRule>
    <cfRule type="cellIs" dxfId="24" priority="8" operator="equal">
      <formula>0</formula>
    </cfRule>
  </conditionalFormatting>
  <conditionalFormatting sqref="N22">
    <cfRule type="cellIs" dxfId="23" priority="5" operator="notEqual">
      <formula>0</formula>
    </cfRule>
    <cfRule type="cellIs" dxfId="22" priority="6" operator="equal">
      <formula>0</formula>
    </cfRule>
  </conditionalFormatting>
  <conditionalFormatting sqref="N49">
    <cfRule type="cellIs" dxfId="21" priority="3" operator="notEqual">
      <formula>0</formula>
    </cfRule>
    <cfRule type="cellIs" dxfId="20" priority="4" operator="equal">
      <formula>0</formula>
    </cfRule>
  </conditionalFormatting>
  <conditionalFormatting sqref="T45">
    <cfRule type="cellIs" dxfId="19" priority="1" operator="notEqual">
      <formula>0</formula>
    </cfRule>
    <cfRule type="cellIs" dxfId="18" priority="2" operator="equal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fitToHeight="0" orientation="landscape" r:id="rId1"/>
  <headerFooter alignWithMargins="0">
    <oddFooter>&amp;L_x000D_&amp;1#&amp;"Calibri"&amp;14&amp;K000000 Business Use</oddFooter>
  </headerFooter>
  <rowBreaks count="1" manualBreakCount="1">
    <brk id="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F1727-603A-465D-BCFB-C6C733683388}">
  <sheetPr>
    <pageSetUpPr autoPageBreaks="0" fitToPage="1"/>
  </sheetPr>
  <dimension ref="A1:X86"/>
  <sheetViews>
    <sheetView topLeftCell="A33" zoomScaleNormal="100" workbookViewId="0">
      <selection activeCell="Q69" sqref="Q69"/>
    </sheetView>
  </sheetViews>
  <sheetFormatPr defaultColWidth="9.5546875" defaultRowHeight="13.8" x14ac:dyDescent="0.3"/>
  <cols>
    <col min="1" max="1" width="6.5546875" style="83" customWidth="1"/>
    <col min="2" max="2" width="8.33203125" style="79" customWidth="1"/>
    <col min="3" max="3" width="47.88671875" style="86" customWidth="1"/>
    <col min="4" max="16" width="12.109375" style="79" customWidth="1"/>
    <col min="17" max="17" width="13.5546875" style="79" customWidth="1"/>
    <col min="18" max="18" width="0.88671875" style="79" customWidth="1"/>
    <col min="19" max="19" width="9.88671875" style="87" customWidth="1"/>
    <col min="20" max="20" width="0.88671875" style="87" customWidth="1"/>
    <col min="21" max="21" width="16.6640625" style="79" customWidth="1"/>
    <col min="22" max="22" width="5" style="79" customWidth="1"/>
    <col min="23" max="23" width="13" style="79" bestFit="1" customWidth="1"/>
    <col min="24" max="16384" width="9.5546875" style="79"/>
  </cols>
  <sheetData>
    <row r="1" spans="1:24" x14ac:dyDescent="0.3">
      <c r="A1" s="271" t="s">
        <v>205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78"/>
    </row>
    <row r="2" spans="1:24" x14ac:dyDescent="0.3">
      <c r="A2" s="271" t="s">
        <v>213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78"/>
    </row>
    <row r="3" spans="1:24" x14ac:dyDescent="0.3">
      <c r="A3" s="272" t="s">
        <v>124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80"/>
    </row>
    <row r="4" spans="1:24" x14ac:dyDescent="0.3">
      <c r="A4" s="271" t="s">
        <v>219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80"/>
      <c r="X4" s="81"/>
    </row>
    <row r="5" spans="1:24" x14ac:dyDescent="0.3">
      <c r="A5" s="82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0"/>
      <c r="X5" s="81"/>
    </row>
    <row r="6" spans="1:24" x14ac:dyDescent="0.3">
      <c r="A6" s="84" t="s">
        <v>58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5" t="s">
        <v>125</v>
      </c>
      <c r="V6" s="80"/>
    </row>
    <row r="7" spans="1:24" x14ac:dyDescent="0.3">
      <c r="A7" s="84" t="s">
        <v>220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5" t="s">
        <v>126</v>
      </c>
      <c r="V7" s="80"/>
    </row>
    <row r="8" spans="1:24" x14ac:dyDescent="0.3">
      <c r="A8" s="84" t="s">
        <v>39</v>
      </c>
      <c r="U8" s="85" t="s">
        <v>216</v>
      </c>
    </row>
    <row r="9" spans="1:24" x14ac:dyDescent="0.3">
      <c r="A9" s="88"/>
    </row>
    <row r="10" spans="1:24" s="93" customFormat="1" ht="34.5" customHeight="1" x14ac:dyDescent="0.3">
      <c r="A10" s="89" t="s">
        <v>41</v>
      </c>
      <c r="B10" s="90" t="s">
        <v>127</v>
      </c>
      <c r="C10" s="90" t="s">
        <v>128</v>
      </c>
      <c r="D10" s="91" t="s">
        <v>129</v>
      </c>
      <c r="E10" s="91" t="s">
        <v>130</v>
      </c>
      <c r="F10" s="91" t="s">
        <v>131</v>
      </c>
      <c r="G10" s="91" t="s">
        <v>132</v>
      </c>
      <c r="H10" s="91" t="s">
        <v>133</v>
      </c>
      <c r="I10" s="91" t="s">
        <v>134</v>
      </c>
      <c r="J10" s="91" t="s">
        <v>135</v>
      </c>
      <c r="K10" s="91" t="s">
        <v>136</v>
      </c>
      <c r="L10" s="91" t="s">
        <v>137</v>
      </c>
      <c r="M10" s="91" t="s">
        <v>138</v>
      </c>
      <c r="N10" s="91" t="s">
        <v>139</v>
      </c>
      <c r="O10" s="91" t="s">
        <v>140</v>
      </c>
      <c r="P10" s="91" t="s">
        <v>141</v>
      </c>
      <c r="Q10" s="90" t="s">
        <v>142</v>
      </c>
      <c r="R10" s="90"/>
      <c r="S10" s="90" t="s">
        <v>47</v>
      </c>
      <c r="T10" s="90"/>
      <c r="U10" s="90" t="s">
        <v>143</v>
      </c>
      <c r="V10" s="92"/>
    </row>
    <row r="12" spans="1:24" x14ac:dyDescent="0.3">
      <c r="C12" s="86" t="s">
        <v>144</v>
      </c>
    </row>
    <row r="14" spans="1:24" x14ac:dyDescent="0.3">
      <c r="A14" s="83">
        <v>1</v>
      </c>
      <c r="B14" s="83">
        <v>128</v>
      </c>
      <c r="C14" s="86" t="s">
        <v>145</v>
      </c>
      <c r="D14" s="94">
        <v>59898609.928589761</v>
      </c>
      <c r="E14" s="94">
        <v>60729448.511923097</v>
      </c>
      <c r="F14" s="94">
        <v>61560287.095256433</v>
      </c>
      <c r="G14" s="94">
        <v>62391125.678589761</v>
      </c>
      <c r="H14" s="94">
        <v>63221964.26192309</v>
      </c>
      <c r="I14" s="94">
        <v>64052802.845256425</v>
      </c>
      <c r="J14" s="94">
        <v>64883641.428589761</v>
      </c>
      <c r="K14" s="94">
        <v>65714480.01192309</v>
      </c>
      <c r="L14" s="94">
        <v>66545318.595256425</v>
      </c>
      <c r="M14" s="94">
        <v>67376157.178589761</v>
      </c>
      <c r="N14" s="94">
        <v>68206995.76192309</v>
      </c>
      <c r="O14" s="94">
        <v>69037834.345256433</v>
      </c>
      <c r="P14" s="94">
        <v>69868672.928589746</v>
      </c>
      <c r="Q14" s="94">
        <f t="shared" ref="Q14:Q19" si="0">AVERAGE(D14:P14)</f>
        <v>64883641.428589746</v>
      </c>
      <c r="R14" s="95"/>
      <c r="S14" s="96">
        <v>0.94346777581756869</v>
      </c>
      <c r="U14" s="94">
        <f>ROUND($Q14*$S14,2)</f>
        <v>61215624.869999997</v>
      </c>
      <c r="V14" s="97"/>
    </row>
    <row r="15" spans="1:24" x14ac:dyDescent="0.3">
      <c r="A15" s="83">
        <f>A14+1</f>
        <v>2</v>
      </c>
      <c r="B15" s="83">
        <v>182</v>
      </c>
      <c r="C15" s="86" t="s">
        <v>146</v>
      </c>
      <c r="D15" s="94">
        <v>141883743.382851</v>
      </c>
      <c r="E15" s="94">
        <v>141370346.79951766</v>
      </c>
      <c r="F15" s="94">
        <v>140856950.21618435</v>
      </c>
      <c r="G15" s="94">
        <v>139975897.89227122</v>
      </c>
      <c r="H15" s="94">
        <v>139462501.30893788</v>
      </c>
      <c r="I15" s="94">
        <v>138949104.72560456</v>
      </c>
      <c r="J15" s="94">
        <v>138068052.40169144</v>
      </c>
      <c r="K15" s="94">
        <v>137554655.81835809</v>
      </c>
      <c r="L15" s="94">
        <v>137041259.23502475</v>
      </c>
      <c r="M15" s="94">
        <v>136160206.91111165</v>
      </c>
      <c r="N15" s="94">
        <v>135646810.32777831</v>
      </c>
      <c r="O15" s="94">
        <v>135133413.74444497</v>
      </c>
      <c r="P15" s="94">
        <v>134252361.42053184</v>
      </c>
      <c r="Q15" s="94">
        <f t="shared" si="0"/>
        <v>138181177.24494675</v>
      </c>
      <c r="R15" s="95"/>
      <c r="S15" s="96">
        <f>S14</f>
        <v>0.94346777581756869</v>
      </c>
      <c r="U15" s="94">
        <f t="shared" ref="U15:U19" si="1">ROUND($Q15*$S15,2)</f>
        <v>130369487.95999999</v>
      </c>
      <c r="V15" s="97"/>
    </row>
    <row r="16" spans="1:24" x14ac:dyDescent="0.3">
      <c r="A16" s="83">
        <f>A15+1</f>
        <v>3</v>
      </c>
      <c r="B16" s="83">
        <v>183</v>
      </c>
      <c r="C16" s="86" t="s">
        <v>147</v>
      </c>
      <c r="D16" s="94">
        <v>10098809.070000038</v>
      </c>
      <c r="E16" s="94">
        <v>10098809.070000038</v>
      </c>
      <c r="F16" s="94">
        <v>10098809.070000038</v>
      </c>
      <c r="G16" s="94">
        <v>10098809.070000038</v>
      </c>
      <c r="H16" s="94">
        <v>10098809.070000038</v>
      </c>
      <c r="I16" s="94">
        <v>10098809.070000038</v>
      </c>
      <c r="J16" s="94">
        <v>10098809.070000038</v>
      </c>
      <c r="K16" s="94">
        <v>10098809.070000038</v>
      </c>
      <c r="L16" s="94">
        <v>10098809.070000038</v>
      </c>
      <c r="M16" s="94">
        <v>10098809.070000038</v>
      </c>
      <c r="N16" s="94">
        <v>10098809.070000038</v>
      </c>
      <c r="O16" s="94">
        <v>10098809.070000038</v>
      </c>
      <c r="P16" s="94">
        <v>10098809.070000038</v>
      </c>
      <c r="Q16" s="94">
        <f>AVERAGE(D16:P16)</f>
        <v>10098809.070000038</v>
      </c>
      <c r="R16" s="95"/>
      <c r="S16" s="96">
        <v>0.93631428182147514</v>
      </c>
      <c r="U16" s="94">
        <f t="shared" si="1"/>
        <v>9455659.1600000001</v>
      </c>
      <c r="V16" s="97"/>
    </row>
    <row r="17" spans="1:22" x14ac:dyDescent="0.3">
      <c r="A17" s="83">
        <f t="shared" ref="A17:A19" si="2">A16+1</f>
        <v>4</v>
      </c>
      <c r="B17" s="83">
        <v>184</v>
      </c>
      <c r="C17" s="86" t="s">
        <v>148</v>
      </c>
      <c r="D17" s="94">
        <v>2207760.9000000106</v>
      </c>
      <c r="E17" s="94">
        <v>2207760.9000000106</v>
      </c>
      <c r="F17" s="94">
        <v>2207760.9000000106</v>
      </c>
      <c r="G17" s="94">
        <v>2207760.9000000106</v>
      </c>
      <c r="H17" s="94">
        <v>2207760.9000000106</v>
      </c>
      <c r="I17" s="94">
        <v>2207760.9000000106</v>
      </c>
      <c r="J17" s="94">
        <v>2207760.9000000106</v>
      </c>
      <c r="K17" s="94">
        <v>2207760.9000000106</v>
      </c>
      <c r="L17" s="94">
        <v>2207760.9000000106</v>
      </c>
      <c r="M17" s="94">
        <v>2207760.9000000106</v>
      </c>
      <c r="N17" s="94">
        <v>2207760.9000000106</v>
      </c>
      <c r="O17" s="94">
        <v>2207760.9000000106</v>
      </c>
      <c r="P17" s="94">
        <v>2207760.9000000106</v>
      </c>
      <c r="Q17" s="94">
        <f>AVERAGE(D17:P17)</f>
        <v>2207760.9000000102</v>
      </c>
      <c r="R17" s="95"/>
      <c r="S17" s="96">
        <f>S14</f>
        <v>0.94346777581756869</v>
      </c>
      <c r="U17" s="94">
        <f t="shared" si="1"/>
        <v>2082951.27</v>
      </c>
      <c r="V17" s="97"/>
    </row>
    <row r="18" spans="1:22" x14ac:dyDescent="0.3">
      <c r="A18" s="83">
        <f t="shared" si="2"/>
        <v>5</v>
      </c>
      <c r="B18" s="83">
        <v>186</v>
      </c>
      <c r="C18" s="86" t="s">
        <v>149</v>
      </c>
      <c r="D18" s="94">
        <v>24574229.024220072</v>
      </c>
      <c r="E18" s="94">
        <v>25487819.249618594</v>
      </c>
      <c r="F18" s="94">
        <v>26068507.529514931</v>
      </c>
      <c r="G18" s="94">
        <v>26614180.300693475</v>
      </c>
      <c r="H18" s="94">
        <v>18236072.340051979</v>
      </c>
      <c r="I18" s="94">
        <v>18867340.9562314</v>
      </c>
      <c r="J18" s="94">
        <v>19474561.664250813</v>
      </c>
      <c r="K18" s="94">
        <v>20111292.214400835</v>
      </c>
      <c r="L18" s="94">
        <v>20747250.584013607</v>
      </c>
      <c r="M18" s="94">
        <v>21355079.519769497</v>
      </c>
      <c r="N18" s="94">
        <v>21977796.089546744</v>
      </c>
      <c r="O18" s="94">
        <v>22599188.921260133</v>
      </c>
      <c r="P18" s="94">
        <v>23211867.144053161</v>
      </c>
      <c r="Q18" s="94">
        <f t="shared" si="0"/>
        <v>22255783.502894249</v>
      </c>
      <c r="R18" s="95"/>
      <c r="S18" s="96">
        <f>S14</f>
        <v>0.94346777581756869</v>
      </c>
      <c r="U18" s="94">
        <f t="shared" si="1"/>
        <v>20997614.559999999</v>
      </c>
      <c r="V18" s="97"/>
    </row>
    <row r="19" spans="1:22" x14ac:dyDescent="0.3">
      <c r="A19" s="83">
        <f t="shared" si="2"/>
        <v>6</v>
      </c>
      <c r="B19" s="83">
        <v>188</v>
      </c>
      <c r="C19" s="86" t="s">
        <v>150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8">
        <f t="shared" si="0"/>
        <v>0</v>
      </c>
      <c r="R19" s="95"/>
      <c r="S19" s="96">
        <f>S14</f>
        <v>0.94346777581756869</v>
      </c>
      <c r="U19" s="98">
        <f t="shared" si="1"/>
        <v>0</v>
      </c>
      <c r="V19" s="97"/>
    </row>
    <row r="21" spans="1:22" ht="14.4" thickBot="1" x14ac:dyDescent="0.35">
      <c r="A21" s="83">
        <f>A19+1</f>
        <v>7</v>
      </c>
      <c r="C21" s="79" t="s">
        <v>151</v>
      </c>
      <c r="Q21" s="99">
        <f>SUM(Q14:Q19)</f>
        <v>237627172.14643079</v>
      </c>
      <c r="R21" s="95"/>
      <c r="U21" s="99">
        <f>SUM(U14:U19)</f>
        <v>224121337.81999999</v>
      </c>
      <c r="V21" s="100"/>
    </row>
    <row r="22" spans="1:22" ht="14.4" thickTop="1" x14ac:dyDescent="0.3">
      <c r="D22" s="101"/>
    </row>
    <row r="23" spans="1:22" x14ac:dyDescent="0.3">
      <c r="A23" s="88"/>
    </row>
    <row r="24" spans="1:22" s="93" customFormat="1" ht="34.5" customHeight="1" x14ac:dyDescent="0.3">
      <c r="A24" s="89" t="s">
        <v>41</v>
      </c>
      <c r="B24" s="90" t="s">
        <v>127</v>
      </c>
      <c r="C24" s="90" t="s">
        <v>128</v>
      </c>
      <c r="D24" s="91" t="str">
        <f t="shared" ref="D24:P24" si="3">D10</f>
        <v>DEC 2025</v>
      </c>
      <c r="E24" s="91" t="str">
        <f t="shared" si="3"/>
        <v>JAN 2026</v>
      </c>
      <c r="F24" s="91" t="str">
        <f t="shared" si="3"/>
        <v>FEB 2026</v>
      </c>
      <c r="G24" s="91" t="str">
        <f t="shared" si="3"/>
        <v>MAR 2026</v>
      </c>
      <c r="H24" s="91" t="str">
        <f t="shared" si="3"/>
        <v>APR 2026</v>
      </c>
      <c r="I24" s="91" t="str">
        <f t="shared" si="3"/>
        <v>MAY 2026</v>
      </c>
      <c r="J24" s="91" t="str">
        <f t="shared" si="3"/>
        <v>JUN 2026</v>
      </c>
      <c r="K24" s="91" t="str">
        <f t="shared" si="3"/>
        <v>JUL 2026</v>
      </c>
      <c r="L24" s="91" t="str">
        <f t="shared" si="3"/>
        <v>AUG 2026</v>
      </c>
      <c r="M24" s="91" t="str">
        <f t="shared" si="3"/>
        <v>SEP 2026</v>
      </c>
      <c r="N24" s="91" t="str">
        <f t="shared" si="3"/>
        <v>OCT 2026</v>
      </c>
      <c r="O24" s="91" t="str">
        <f t="shared" si="3"/>
        <v>NOV 2026</v>
      </c>
      <c r="P24" s="91" t="str">
        <f t="shared" si="3"/>
        <v>DEC 2026</v>
      </c>
      <c r="Q24" s="90" t="s">
        <v>142</v>
      </c>
      <c r="R24" s="90"/>
      <c r="S24" s="90" t="s">
        <v>47</v>
      </c>
      <c r="T24" s="90"/>
      <c r="U24" s="90" t="s">
        <v>143</v>
      </c>
      <c r="V24" s="92"/>
    </row>
    <row r="26" spans="1:22" x14ac:dyDescent="0.3">
      <c r="C26" s="86" t="s">
        <v>152</v>
      </c>
    </row>
    <row r="28" spans="1:22" x14ac:dyDescent="0.3">
      <c r="A28" s="83">
        <f>A21+1</f>
        <v>8</v>
      </c>
      <c r="B28" s="83">
        <v>228.2</v>
      </c>
      <c r="C28" s="86" t="s">
        <v>153</v>
      </c>
      <c r="D28" s="94">
        <v>-2424586.4</v>
      </c>
      <c r="E28" s="94">
        <v>-2424586.4</v>
      </c>
      <c r="F28" s="94">
        <v>-2424586.4</v>
      </c>
      <c r="G28" s="94">
        <v>-2424586.4</v>
      </c>
      <c r="H28" s="94">
        <v>-2424586.4</v>
      </c>
      <c r="I28" s="94">
        <v>-2424586.4</v>
      </c>
      <c r="J28" s="94">
        <v>-2424586.4</v>
      </c>
      <c r="K28" s="94">
        <v>-2424586.4</v>
      </c>
      <c r="L28" s="94">
        <v>-2424586.4</v>
      </c>
      <c r="M28" s="94">
        <v>-2424586.4</v>
      </c>
      <c r="N28" s="94">
        <v>-2424586.4</v>
      </c>
      <c r="O28" s="94">
        <v>-2424586.4</v>
      </c>
      <c r="P28" s="94">
        <v>-2424586.4</v>
      </c>
      <c r="Q28" s="94">
        <f>AVERAGE(D28:P28)</f>
        <v>-2424586.3999999994</v>
      </c>
      <c r="R28" s="95"/>
      <c r="S28" s="96">
        <f>S14</f>
        <v>0.94346777581756869</v>
      </c>
      <c r="U28" s="94">
        <f t="shared" ref="U28:U34" si="4">ROUND($Q28*$S28,2)</f>
        <v>-2287519.14</v>
      </c>
      <c r="V28" s="97"/>
    </row>
    <row r="29" spans="1:22" x14ac:dyDescent="0.3">
      <c r="A29" s="83">
        <f t="shared" ref="A29:A34" si="5">A28+1</f>
        <v>9</v>
      </c>
      <c r="B29" s="83">
        <v>228.3</v>
      </c>
      <c r="C29" s="86" t="s">
        <v>154</v>
      </c>
      <c r="D29" s="94">
        <v>-12633160.988093868</v>
      </c>
      <c r="E29" s="94">
        <v>-12664723.257737273</v>
      </c>
      <c r="F29" s="94">
        <v>-12712374.757737273</v>
      </c>
      <c r="G29" s="94">
        <v>-12760026.257737273</v>
      </c>
      <c r="H29" s="94">
        <v>-12791588.527380677</v>
      </c>
      <c r="I29" s="94">
        <v>-12839240.027380677</v>
      </c>
      <c r="J29" s="94">
        <v>-12886891.527380677</v>
      </c>
      <c r="K29" s="94">
        <v>-12918453.797024084</v>
      </c>
      <c r="L29" s="94">
        <v>-12966105.297024084</v>
      </c>
      <c r="M29" s="94">
        <v>-13013756.797024084</v>
      </c>
      <c r="N29" s="94">
        <v>-13045319.066667488</v>
      </c>
      <c r="O29" s="94">
        <v>-13092970.566667488</v>
      </c>
      <c r="P29" s="94">
        <v>-13140622.066667488</v>
      </c>
      <c r="Q29" s="94">
        <f t="shared" ref="Q29:Q34" si="6">AVERAGE(D29:P29)</f>
        <v>-12881940.994963266</v>
      </c>
      <c r="R29" s="95"/>
      <c r="S29" s="96">
        <f>S14</f>
        <v>0.94346777581756869</v>
      </c>
      <c r="U29" s="94">
        <f t="shared" si="4"/>
        <v>-12153696.220000001</v>
      </c>
      <c r="V29" s="97"/>
    </row>
    <row r="30" spans="1:22" x14ac:dyDescent="0.3">
      <c r="A30" s="83">
        <f t="shared" si="5"/>
        <v>10</v>
      </c>
      <c r="B30" s="83">
        <v>242</v>
      </c>
      <c r="C30" s="86" t="s">
        <v>155</v>
      </c>
      <c r="D30" s="94">
        <v>-18646615.189571332</v>
      </c>
      <c r="E30" s="94">
        <v>-18891497.474609818</v>
      </c>
      <c r="F30" s="94">
        <v>-19129887.884214036</v>
      </c>
      <c r="G30" s="94">
        <v>-16674374.066037811</v>
      </c>
      <c r="H30" s="94">
        <v>-16928453.801978633</v>
      </c>
      <c r="I30" s="94">
        <v>-17152495.9468203</v>
      </c>
      <c r="J30" s="94">
        <v>-17401320.433055259</v>
      </c>
      <c r="K30" s="94">
        <v>-17650031.529574905</v>
      </c>
      <c r="L30" s="94">
        <v>-17893927.739244368</v>
      </c>
      <c r="M30" s="94">
        <v>-18158861.758289505</v>
      </c>
      <c r="N30" s="94">
        <v>-18411293.21150995</v>
      </c>
      <c r="O30" s="94">
        <v>-18620430.129297148</v>
      </c>
      <c r="P30" s="94">
        <v>-18837301.572053768</v>
      </c>
      <c r="Q30" s="94">
        <f t="shared" si="6"/>
        <v>-18030499.28740437</v>
      </c>
      <c r="R30" s="95"/>
      <c r="S30" s="96">
        <f>S14</f>
        <v>0.94346777581756869</v>
      </c>
      <c r="U30" s="94">
        <f t="shared" si="4"/>
        <v>-17011195.059999999</v>
      </c>
      <c r="V30" s="97"/>
    </row>
    <row r="31" spans="1:22" x14ac:dyDescent="0.3">
      <c r="A31" s="83">
        <f t="shared" si="5"/>
        <v>11</v>
      </c>
      <c r="B31" s="83">
        <v>253</v>
      </c>
      <c r="C31" s="86" t="s">
        <v>156</v>
      </c>
      <c r="D31" s="94">
        <v>-1550001.899999999</v>
      </c>
      <c r="E31" s="94">
        <v>-1550001.899999999</v>
      </c>
      <c r="F31" s="94">
        <v>-1550001.899999999</v>
      </c>
      <c r="G31" s="94">
        <v>-1550001.899999999</v>
      </c>
      <c r="H31" s="94">
        <v>-1550001.899999999</v>
      </c>
      <c r="I31" s="94">
        <v>-1550001.899999999</v>
      </c>
      <c r="J31" s="94">
        <v>-1550001.899999999</v>
      </c>
      <c r="K31" s="94">
        <v>-1550001.899999999</v>
      </c>
      <c r="L31" s="94">
        <v>-1550001.899999999</v>
      </c>
      <c r="M31" s="94">
        <v>-1550001.899999999</v>
      </c>
      <c r="N31" s="94">
        <v>-1550001.899999999</v>
      </c>
      <c r="O31" s="94">
        <v>-1550001.899999999</v>
      </c>
      <c r="P31" s="94">
        <v>-1550001.899999999</v>
      </c>
      <c r="Q31" s="94">
        <f t="shared" si="6"/>
        <v>-1550001.8999999987</v>
      </c>
      <c r="R31" s="95"/>
      <c r="S31" s="96">
        <f>S16</f>
        <v>0.93631428182147514</v>
      </c>
      <c r="U31" s="94">
        <f t="shared" si="4"/>
        <v>-1451288.92</v>
      </c>
      <c r="V31" s="97"/>
    </row>
    <row r="32" spans="1:22" x14ac:dyDescent="0.3">
      <c r="A32" s="83">
        <f t="shared" si="5"/>
        <v>12</v>
      </c>
      <c r="B32" s="83">
        <v>254</v>
      </c>
      <c r="C32" s="86" t="s">
        <v>157</v>
      </c>
      <c r="D32" s="94">
        <v>-37026769.883333333</v>
      </c>
      <c r="E32" s="94">
        <v>-36999160.383333333</v>
      </c>
      <c r="F32" s="94">
        <v>-36971550.883333333</v>
      </c>
      <c r="G32" s="94">
        <v>-36943941.383333333</v>
      </c>
      <c r="H32" s="94">
        <v>-36916331.883333333</v>
      </c>
      <c r="I32" s="94">
        <v>-36888722.383333333</v>
      </c>
      <c r="J32" s="94">
        <v>-36861112.883333333</v>
      </c>
      <c r="K32" s="94">
        <v>-36833503.383333333</v>
      </c>
      <c r="L32" s="94">
        <v>-36805893.883333333</v>
      </c>
      <c r="M32" s="94">
        <v>-36778284.383333333</v>
      </c>
      <c r="N32" s="94">
        <v>-36750674.883333333</v>
      </c>
      <c r="O32" s="94">
        <v>-36723065.383333333</v>
      </c>
      <c r="P32" s="94">
        <v>-36695455.883333333</v>
      </c>
      <c r="Q32" s="94">
        <f>AVERAGE(D32:P32)</f>
        <v>-36861112.883333333</v>
      </c>
      <c r="R32" s="95"/>
      <c r="S32" s="96">
        <f>S14</f>
        <v>0.94346777581756869</v>
      </c>
      <c r="U32" s="94">
        <f t="shared" si="4"/>
        <v>-34777272.189999998</v>
      </c>
      <c r="V32" s="97"/>
    </row>
    <row r="33" spans="1:23" x14ac:dyDescent="0.3">
      <c r="A33" s="83">
        <f t="shared" si="5"/>
        <v>13</v>
      </c>
      <c r="B33" s="102" t="s">
        <v>158</v>
      </c>
      <c r="C33" s="86" t="s">
        <v>159</v>
      </c>
      <c r="D33" s="94">
        <v>-33994984.784999996</v>
      </c>
      <c r="E33" s="94">
        <v>-59932062.960000083</v>
      </c>
      <c r="F33" s="94">
        <v>-59871106.800000012</v>
      </c>
      <c r="G33" s="94">
        <v>-61223195.63500002</v>
      </c>
      <c r="H33" s="94">
        <v>-79530297.70500043</v>
      </c>
      <c r="I33" s="94">
        <v>-51766185.985000104</v>
      </c>
      <c r="J33" s="94">
        <v>-54599088.489999965</v>
      </c>
      <c r="K33" s="94">
        <v>-46839752.595000029</v>
      </c>
      <c r="L33" s="94">
        <v>-41786671.519999966</v>
      </c>
      <c r="M33" s="94">
        <v>-46339595.015000015</v>
      </c>
      <c r="N33" s="94">
        <v>-56709441.350000061</v>
      </c>
      <c r="O33" s="94">
        <v>-41472707.229999974</v>
      </c>
      <c r="P33" s="94">
        <v>-43161184.974999964</v>
      </c>
      <c r="Q33" s="94">
        <f t="shared" si="6"/>
        <v>-52094328.849615425</v>
      </c>
      <c r="R33" s="95"/>
      <c r="S33" s="96">
        <f>S16</f>
        <v>0.93631428182147514</v>
      </c>
      <c r="U33" s="94">
        <f t="shared" si="4"/>
        <v>-48776664.100000001</v>
      </c>
      <c r="V33" s="97"/>
      <c r="W33" s="110"/>
    </row>
    <row r="34" spans="1:23" x14ac:dyDescent="0.3">
      <c r="A34" s="83">
        <f t="shared" si="5"/>
        <v>14</v>
      </c>
      <c r="B34" s="102" t="s">
        <v>158</v>
      </c>
      <c r="C34" s="86" t="s">
        <v>160</v>
      </c>
      <c r="D34" s="94">
        <v>-3179971.5899999989</v>
      </c>
      <c r="E34" s="94">
        <v>-1992246.5749999997</v>
      </c>
      <c r="F34" s="94">
        <v>-2103452.0700000003</v>
      </c>
      <c r="G34" s="94">
        <v>-2933845.6200000034</v>
      </c>
      <c r="H34" s="94">
        <v>-3734204.8950000056</v>
      </c>
      <c r="I34" s="94">
        <v>-2156173.2599999998</v>
      </c>
      <c r="J34" s="94">
        <v>-2092818.7099999988</v>
      </c>
      <c r="K34" s="94">
        <v>-1639384.4599999983</v>
      </c>
      <c r="L34" s="94">
        <v>-1540917.1399999976</v>
      </c>
      <c r="M34" s="94">
        <v>-2332430.8400000012</v>
      </c>
      <c r="N34" s="94">
        <v>-4323619.6200000122</v>
      </c>
      <c r="O34" s="94">
        <v>-1182259.7499999998</v>
      </c>
      <c r="P34" s="94">
        <v>-1025362.5799999995</v>
      </c>
      <c r="Q34" s="98">
        <f t="shared" si="6"/>
        <v>-2325899.0084615392</v>
      </c>
      <c r="R34" s="95"/>
      <c r="S34" s="96">
        <f>S16</f>
        <v>0.93631428182147514</v>
      </c>
      <c r="U34" s="98">
        <f t="shared" si="4"/>
        <v>-2177772.46</v>
      </c>
      <c r="V34" s="97"/>
    </row>
    <row r="35" spans="1:23" x14ac:dyDescent="0.3">
      <c r="V35" s="97"/>
    </row>
    <row r="36" spans="1:23" ht="14.4" thickBot="1" x14ac:dyDescent="0.35">
      <c r="A36" s="83">
        <f>A34+1</f>
        <v>15</v>
      </c>
      <c r="C36" s="79" t="s">
        <v>161</v>
      </c>
      <c r="Q36" s="99">
        <f>SUM(Q28:Q34)</f>
        <v>-126168369.32377793</v>
      </c>
      <c r="R36" s="95"/>
      <c r="U36" s="99">
        <f>SUM(U28:U34)</f>
        <v>-118635408.08999999</v>
      </c>
      <c r="V36" s="100"/>
    </row>
    <row r="37" spans="1:23" ht="14.4" thickTop="1" x14ac:dyDescent="0.3">
      <c r="U37" s="97"/>
      <c r="V37" s="97"/>
    </row>
    <row r="38" spans="1:23" ht="14.4" thickBot="1" x14ac:dyDescent="0.35">
      <c r="A38" s="83">
        <f>A36+1</f>
        <v>16</v>
      </c>
      <c r="B38" s="79" t="s">
        <v>162</v>
      </c>
      <c r="C38" s="79"/>
      <c r="Q38" s="99">
        <f>Q21+Q36</f>
        <v>111458802.82265286</v>
      </c>
      <c r="R38" s="95"/>
      <c r="U38" s="99">
        <f>U21+U36</f>
        <v>105485929.73</v>
      </c>
      <c r="V38" s="100"/>
    </row>
    <row r="39" spans="1:23" ht="14.4" thickTop="1" x14ac:dyDescent="0.3"/>
    <row r="41" spans="1:23" x14ac:dyDescent="0.3">
      <c r="B41" s="83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5"/>
      <c r="S41" s="96"/>
      <c r="U41" s="97"/>
      <c r="V41" s="97"/>
    </row>
    <row r="43" spans="1:23" x14ac:dyDescent="0.3">
      <c r="A43" s="271" t="str">
        <f>$A1</f>
        <v>KENTUCKY UTILITIES COMPANY</v>
      </c>
      <c r="B43" s="272"/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78"/>
    </row>
    <row r="44" spans="1:23" x14ac:dyDescent="0.3">
      <c r="A44" s="271" t="str">
        <f>$A2</f>
        <v>CASE NO. 2025-00113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78"/>
    </row>
    <row r="45" spans="1:23" x14ac:dyDescent="0.3">
      <c r="A45" s="271" t="s">
        <v>124</v>
      </c>
      <c r="B45" s="272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80"/>
    </row>
    <row r="46" spans="1:23" x14ac:dyDescent="0.3">
      <c r="A46" s="271" t="str">
        <f>$A4</f>
        <v>FORECAST PERIOD FOR THE 12 MONTHS ENDED DECEMBER 31, 2026</v>
      </c>
      <c r="B46" s="272"/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80"/>
    </row>
    <row r="47" spans="1:23" x14ac:dyDescent="0.3">
      <c r="A47" s="82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0"/>
    </row>
    <row r="48" spans="1:23" x14ac:dyDescent="0.3">
      <c r="A48" s="84" t="str">
        <f>A6</f>
        <v>DATA:____BASE  PERIOD__X__FORECASTED  PERIOD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5" t="s">
        <v>125</v>
      </c>
      <c r="V48" s="80"/>
    </row>
    <row r="49" spans="1:23" x14ac:dyDescent="0.3">
      <c r="A49" s="84" t="str">
        <f>A7</f>
        <v>TYPE OF FILING: _____ ORIGINAL  _____ UPDATED  __X__ REVISED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5" t="s">
        <v>163</v>
      </c>
      <c r="V49" s="80"/>
    </row>
    <row r="50" spans="1:23" x14ac:dyDescent="0.3">
      <c r="A50" s="84" t="s">
        <v>39</v>
      </c>
      <c r="U50" s="85" t="str">
        <f>U8</f>
        <v>WITNESS:   A. M. FACKLER</v>
      </c>
    </row>
    <row r="51" spans="1:23" x14ac:dyDescent="0.3">
      <c r="A51" s="88"/>
    </row>
    <row r="52" spans="1:23" ht="34.5" customHeight="1" x14ac:dyDescent="0.3">
      <c r="A52" s="90" t="s">
        <v>41</v>
      </c>
      <c r="B52" s="90"/>
      <c r="C52" s="90" t="s">
        <v>128</v>
      </c>
      <c r="D52" s="103" t="s">
        <v>129</v>
      </c>
      <c r="E52" s="91" t="str">
        <f t="shared" ref="E52:P52" si="7">E10</f>
        <v>JAN 2026</v>
      </c>
      <c r="F52" s="91" t="str">
        <f t="shared" si="7"/>
        <v>FEB 2026</v>
      </c>
      <c r="G52" s="91" t="str">
        <f t="shared" si="7"/>
        <v>MAR 2026</v>
      </c>
      <c r="H52" s="91" t="str">
        <f t="shared" si="7"/>
        <v>APR 2026</v>
      </c>
      <c r="I52" s="91" t="str">
        <f t="shared" si="7"/>
        <v>MAY 2026</v>
      </c>
      <c r="J52" s="91" t="str">
        <f t="shared" si="7"/>
        <v>JUN 2026</v>
      </c>
      <c r="K52" s="91" t="str">
        <f t="shared" si="7"/>
        <v>JUL 2026</v>
      </c>
      <c r="L52" s="91" t="str">
        <f t="shared" si="7"/>
        <v>AUG 2026</v>
      </c>
      <c r="M52" s="91" t="str">
        <f t="shared" si="7"/>
        <v>SEP 2026</v>
      </c>
      <c r="N52" s="91" t="str">
        <f t="shared" si="7"/>
        <v>OCT 2026</v>
      </c>
      <c r="O52" s="91" t="str">
        <f t="shared" si="7"/>
        <v>NOV 2026</v>
      </c>
      <c r="P52" s="91" t="str">
        <f t="shared" si="7"/>
        <v>DEC 2026</v>
      </c>
      <c r="Q52" s="90" t="s">
        <v>164</v>
      </c>
      <c r="R52" s="90"/>
      <c r="S52" s="90" t="s">
        <v>47</v>
      </c>
      <c r="T52" s="90"/>
      <c r="U52" s="90" t="s">
        <v>143</v>
      </c>
      <c r="V52" s="104"/>
    </row>
    <row r="54" spans="1:23" x14ac:dyDescent="0.3">
      <c r="A54" s="105">
        <v>1</v>
      </c>
      <c r="C54" s="106" t="s">
        <v>165</v>
      </c>
      <c r="E54" s="94">
        <v>845540.55</v>
      </c>
      <c r="F54" s="94">
        <v>843741.85000000009</v>
      </c>
      <c r="G54" s="94">
        <v>843513.35000000009</v>
      </c>
      <c r="H54" s="94">
        <v>827190.28</v>
      </c>
      <c r="I54" s="94">
        <v>839665.52</v>
      </c>
      <c r="J54" s="94">
        <v>845551.84000000008</v>
      </c>
      <c r="K54" s="94">
        <v>846138.62000000011</v>
      </c>
      <c r="L54" s="94">
        <v>844598.52</v>
      </c>
      <c r="M54" s="94">
        <v>846913.95000000007</v>
      </c>
      <c r="N54" s="94">
        <v>846113.64000000013</v>
      </c>
      <c r="O54" s="94">
        <v>839805.97</v>
      </c>
      <c r="P54" s="94">
        <v>841281.60000000009</v>
      </c>
      <c r="Q54" s="94">
        <f>SUM(E54:P54)</f>
        <v>10110055.690000001</v>
      </c>
      <c r="S54" s="96">
        <v>0.94149023044474001</v>
      </c>
      <c r="U54" s="94">
        <f>Q54*S54</f>
        <v>9518518.6613872554</v>
      </c>
    </row>
    <row r="55" spans="1:23" ht="6" customHeight="1" x14ac:dyDescent="0.3">
      <c r="A55" s="105"/>
      <c r="C55" s="106"/>
      <c r="Q55" s="94"/>
      <c r="S55" s="96"/>
      <c r="U55" s="94"/>
    </row>
    <row r="56" spans="1:23" x14ac:dyDescent="0.3">
      <c r="A56" s="105">
        <v>2</v>
      </c>
      <c r="C56" s="106" t="s">
        <v>166</v>
      </c>
      <c r="E56" s="94">
        <v>0</v>
      </c>
      <c r="F56" s="94">
        <v>0</v>
      </c>
      <c r="G56" s="94">
        <v>0</v>
      </c>
      <c r="H56" s="94">
        <v>0</v>
      </c>
      <c r="I56" s="94">
        <v>0</v>
      </c>
      <c r="J56" s="94">
        <v>0</v>
      </c>
      <c r="K56" s="94">
        <v>0</v>
      </c>
      <c r="L56" s="94">
        <v>0</v>
      </c>
      <c r="M56" s="94">
        <v>0</v>
      </c>
      <c r="N56" s="94">
        <v>0</v>
      </c>
      <c r="O56" s="94">
        <v>0</v>
      </c>
      <c r="P56" s="94">
        <v>0</v>
      </c>
      <c r="Q56" s="98">
        <f>SUM(E56:P56)</f>
        <v>0</v>
      </c>
      <c r="S56" s="96">
        <f>S54</f>
        <v>0.94149023044474001</v>
      </c>
      <c r="U56" s="98">
        <f>Q56*S56</f>
        <v>0</v>
      </c>
    </row>
    <row r="57" spans="1:23" ht="6" customHeight="1" x14ac:dyDescent="0.3">
      <c r="A57" s="105"/>
      <c r="C57" s="106"/>
      <c r="Q57" s="94"/>
      <c r="S57" s="96"/>
      <c r="U57" s="94"/>
    </row>
    <row r="58" spans="1:23" x14ac:dyDescent="0.3">
      <c r="A58" s="105">
        <v>3</v>
      </c>
      <c r="C58" s="106" t="s">
        <v>167</v>
      </c>
      <c r="Q58" s="98">
        <f>Q54-Q56</f>
        <v>10110055.690000001</v>
      </c>
      <c r="S58" s="96"/>
      <c r="U58" s="98">
        <f>U54-U56</f>
        <v>9518518.6613872554</v>
      </c>
    </row>
    <row r="59" spans="1:23" ht="6" customHeight="1" x14ac:dyDescent="0.3">
      <c r="A59" s="105"/>
      <c r="C59" s="106"/>
      <c r="Q59" s="94"/>
      <c r="S59" s="96"/>
      <c r="U59" s="94"/>
    </row>
    <row r="60" spans="1:23" ht="14.4" thickBot="1" x14ac:dyDescent="0.35">
      <c r="A60" s="105">
        <v>4</v>
      </c>
      <c r="C60" s="106" t="s">
        <v>168</v>
      </c>
      <c r="Q60" s="99">
        <f>Q58*0.125</f>
        <v>1263756.9612500002</v>
      </c>
      <c r="S60" s="96"/>
      <c r="U60" s="99">
        <f>U58*0.125</f>
        <v>1189814.8326734069</v>
      </c>
      <c r="W60" s="107"/>
    </row>
    <row r="61" spans="1:23" ht="14.4" thickTop="1" x14ac:dyDescent="0.3">
      <c r="A61" s="105"/>
      <c r="C61" s="106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S61" s="96"/>
      <c r="U61" s="94"/>
    </row>
    <row r="62" spans="1:23" ht="20.25" customHeight="1" x14ac:dyDescent="0.3">
      <c r="A62" s="105"/>
      <c r="B62" s="108" t="s">
        <v>169</v>
      </c>
      <c r="C62" s="106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S62" s="96"/>
      <c r="U62" s="94"/>
    </row>
    <row r="63" spans="1:23" x14ac:dyDescent="0.3">
      <c r="A63" s="105">
        <v>5</v>
      </c>
      <c r="B63" s="83">
        <v>183</v>
      </c>
      <c r="C63" s="86" t="s">
        <v>170</v>
      </c>
      <c r="D63" s="94">
        <v>6100142.0175663112</v>
      </c>
      <c r="E63" s="94">
        <f>$D63</f>
        <v>6100142.0175663112</v>
      </c>
      <c r="F63" s="94">
        <f t="shared" ref="F63:P63" si="8">$D63</f>
        <v>6100142.0175663112</v>
      </c>
      <c r="G63" s="94">
        <f t="shared" si="8"/>
        <v>6100142.0175663112</v>
      </c>
      <c r="H63" s="94">
        <f t="shared" si="8"/>
        <v>6100142.0175663112</v>
      </c>
      <c r="I63" s="94">
        <f t="shared" si="8"/>
        <v>6100142.0175663112</v>
      </c>
      <c r="J63" s="94">
        <f t="shared" si="8"/>
        <v>6100142.0175663112</v>
      </c>
      <c r="K63" s="94">
        <f t="shared" si="8"/>
        <v>6100142.0175663112</v>
      </c>
      <c r="L63" s="94">
        <f t="shared" si="8"/>
        <v>6100142.0175663112</v>
      </c>
      <c r="M63" s="94">
        <f t="shared" si="8"/>
        <v>6100142.0175663112</v>
      </c>
      <c r="N63" s="94">
        <f t="shared" si="8"/>
        <v>6100142.0175663112</v>
      </c>
      <c r="O63" s="94">
        <f t="shared" si="8"/>
        <v>6100142.0175663112</v>
      </c>
      <c r="P63" s="94">
        <f t="shared" si="8"/>
        <v>6100142.0175663112</v>
      </c>
      <c r="Q63" s="94">
        <f t="shared" ref="Q63:Q64" si="9">AVERAGE(D63:P63)</f>
        <v>6100142.0175663093</v>
      </c>
      <c r="R63" s="94"/>
      <c r="S63" s="96">
        <f>$S$16</f>
        <v>0.93631428182147514</v>
      </c>
      <c r="T63" s="94"/>
      <c r="U63" s="94">
        <f t="shared" ref="U63:U66" si="10">Q63*S63</f>
        <v>5711650.0921866037</v>
      </c>
    </row>
    <row r="64" spans="1:23" x14ac:dyDescent="0.3">
      <c r="A64" s="105">
        <v>6</v>
      </c>
      <c r="B64" s="83">
        <v>183</v>
      </c>
      <c r="C64" s="86" t="s">
        <v>171</v>
      </c>
      <c r="D64" s="94">
        <v>65457.989999996265</v>
      </c>
      <c r="E64" s="94">
        <v>65457.989999996265</v>
      </c>
      <c r="F64" s="94">
        <v>65457.989999996265</v>
      </c>
      <c r="G64" s="94">
        <v>65457.989999996265</v>
      </c>
      <c r="H64" s="94">
        <v>65457.989999996265</v>
      </c>
      <c r="I64" s="94">
        <v>65457.989999996265</v>
      </c>
      <c r="J64" s="94">
        <v>65457.989999996265</v>
      </c>
      <c r="K64" s="94">
        <v>65457.989999996265</v>
      </c>
      <c r="L64" s="94">
        <v>65457.989999996265</v>
      </c>
      <c r="M64" s="94">
        <v>65457.989999996265</v>
      </c>
      <c r="N64" s="94">
        <v>65457.989999996265</v>
      </c>
      <c r="O64" s="94">
        <v>65457.989999996265</v>
      </c>
      <c r="P64" s="94">
        <v>65457.989999996265</v>
      </c>
      <c r="Q64" s="94">
        <f t="shared" si="9"/>
        <v>65457.989999996265</v>
      </c>
      <c r="R64" s="94"/>
      <c r="S64" s="96">
        <f>$S$16</f>
        <v>0.93631428182147514</v>
      </c>
      <c r="T64" s="94"/>
      <c r="U64" s="94">
        <f t="shared" si="10"/>
        <v>61289.250896323807</v>
      </c>
    </row>
    <row r="65" spans="1:22" x14ac:dyDescent="0.3">
      <c r="A65" s="105"/>
      <c r="B65" s="83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6"/>
      <c r="T65" s="94"/>
      <c r="U65" s="94"/>
    </row>
    <row r="66" spans="1:22" ht="15.75" customHeight="1" x14ac:dyDescent="0.3">
      <c r="A66" s="105">
        <v>7</v>
      </c>
      <c r="B66" s="83" t="s">
        <v>158</v>
      </c>
      <c r="C66" s="86" t="s">
        <v>172</v>
      </c>
      <c r="D66" s="94">
        <v>-9585451.3049999997</v>
      </c>
      <c r="E66" s="94">
        <v>-22404990.324999999</v>
      </c>
      <c r="F66" s="94">
        <v>-27992112.295000002</v>
      </c>
      <c r="G66" s="94">
        <v>-21293600.325000003</v>
      </c>
      <c r="H66" s="94">
        <v>-24637014.905000001</v>
      </c>
      <c r="I66" s="94">
        <v>-19123808.18</v>
      </c>
      <c r="J66" s="94">
        <v>-22088249.905000005</v>
      </c>
      <c r="K66" s="94">
        <v>-11046485.859999999</v>
      </c>
      <c r="L66" s="94">
        <v>-12339527.42</v>
      </c>
      <c r="M66" s="94">
        <v>-10353010.435000001</v>
      </c>
      <c r="N66" s="94">
        <v>-12890083.385</v>
      </c>
      <c r="O66" s="94">
        <v>-10317581.66</v>
      </c>
      <c r="P66" s="94">
        <v>-16976960.094999999</v>
      </c>
      <c r="Q66" s="94">
        <f t="shared" ref="Q66" si="11">AVERAGE(D66:P66)</f>
        <v>-17003759.699615385</v>
      </c>
      <c r="R66" s="94"/>
      <c r="S66" s="96">
        <f>S33</f>
        <v>0.93631428182147514</v>
      </c>
      <c r="T66" s="94"/>
      <c r="U66" s="94">
        <f t="shared" si="10"/>
        <v>-15920863.051410321</v>
      </c>
    </row>
    <row r="67" spans="1:22" x14ac:dyDescent="0.3">
      <c r="A67" s="105"/>
      <c r="B67" s="83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109"/>
      <c r="T67" s="94"/>
      <c r="U67" s="94"/>
    </row>
    <row r="68" spans="1:22" x14ac:dyDescent="0.3">
      <c r="A68" s="105"/>
      <c r="C68" s="106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S68" s="109"/>
      <c r="U68" s="94"/>
    </row>
    <row r="69" spans="1:22" x14ac:dyDescent="0.3">
      <c r="A69" s="105"/>
      <c r="C69" s="106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94"/>
      <c r="S69" s="109"/>
      <c r="U69" s="94"/>
    </row>
    <row r="70" spans="1:22" x14ac:dyDescent="0.3">
      <c r="A70" s="105"/>
      <c r="C70" s="106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S70" s="109"/>
      <c r="U70" s="94"/>
    </row>
    <row r="71" spans="1:22" s="83" customFormat="1" x14ac:dyDescent="0.3">
      <c r="B71" s="79"/>
      <c r="C71" s="86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87"/>
      <c r="T71" s="87"/>
      <c r="U71" s="101"/>
      <c r="V71" s="79"/>
    </row>
    <row r="72" spans="1:22" s="83" customFormat="1" x14ac:dyDescent="0.3">
      <c r="B72" s="79"/>
      <c r="C72" s="86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87"/>
      <c r="T72" s="87"/>
      <c r="U72" s="79"/>
      <c r="V72" s="79"/>
    </row>
    <row r="73" spans="1:22" s="83" customFormat="1" x14ac:dyDescent="0.3">
      <c r="B73" s="79"/>
      <c r="C73" s="86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87"/>
      <c r="T73" s="87"/>
      <c r="U73" s="79"/>
      <c r="V73" s="79"/>
    </row>
    <row r="74" spans="1:22" s="83" customFormat="1" x14ac:dyDescent="0.3">
      <c r="B74" s="79"/>
      <c r="C74" s="86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87"/>
      <c r="T74" s="87"/>
      <c r="U74" s="79"/>
      <c r="V74" s="79"/>
    </row>
    <row r="75" spans="1:22" s="83" customFormat="1" x14ac:dyDescent="0.3">
      <c r="B75" s="79"/>
      <c r="C75" s="86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87"/>
      <c r="T75" s="87"/>
      <c r="U75" s="79"/>
      <c r="V75" s="79"/>
    </row>
    <row r="76" spans="1:22" s="83" customFormat="1" x14ac:dyDescent="0.3">
      <c r="B76" s="79"/>
      <c r="C76" s="86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87"/>
      <c r="T76" s="87"/>
      <c r="U76" s="79"/>
      <c r="V76" s="79"/>
    </row>
    <row r="77" spans="1:22" s="83" customFormat="1" x14ac:dyDescent="0.3">
      <c r="B77" s="79"/>
      <c r="C77" s="86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87"/>
      <c r="T77" s="87"/>
      <c r="U77" s="79"/>
      <c r="V77" s="79"/>
    </row>
    <row r="78" spans="1:22" s="83" customFormat="1" x14ac:dyDescent="0.3">
      <c r="B78" s="79"/>
      <c r="C78" s="86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87"/>
      <c r="T78" s="87"/>
      <c r="U78" s="79"/>
      <c r="V78" s="79"/>
    </row>
    <row r="79" spans="1:22" s="83" customFormat="1" x14ac:dyDescent="0.3">
      <c r="B79" s="79"/>
      <c r="C79" s="86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87"/>
      <c r="T79" s="87"/>
      <c r="U79" s="79"/>
      <c r="V79" s="79"/>
    </row>
    <row r="80" spans="1:22" s="83" customFormat="1" x14ac:dyDescent="0.3">
      <c r="B80" s="79"/>
      <c r="C80" s="86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87"/>
      <c r="T80" s="87"/>
      <c r="U80" s="79"/>
      <c r="V80" s="79"/>
    </row>
    <row r="81" spans="2:22" s="83" customFormat="1" x14ac:dyDescent="0.3">
      <c r="B81" s="79"/>
      <c r="C81" s="86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87"/>
      <c r="T81" s="87"/>
      <c r="U81" s="79"/>
      <c r="V81" s="79"/>
    </row>
    <row r="82" spans="2:22" s="83" customFormat="1" x14ac:dyDescent="0.3">
      <c r="B82" s="79"/>
      <c r="C82" s="86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87"/>
      <c r="T82" s="87"/>
      <c r="U82" s="79"/>
      <c r="V82" s="79"/>
    </row>
    <row r="83" spans="2:22" s="83" customFormat="1" x14ac:dyDescent="0.3">
      <c r="B83" s="79"/>
      <c r="C83" s="86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87"/>
      <c r="T83" s="87"/>
      <c r="U83" s="79"/>
      <c r="V83" s="79"/>
    </row>
    <row r="84" spans="2:22" s="83" customFormat="1" x14ac:dyDescent="0.3">
      <c r="B84" s="79"/>
      <c r="C84" s="86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87"/>
      <c r="T84" s="87"/>
      <c r="U84" s="79"/>
      <c r="V84" s="79"/>
    </row>
    <row r="85" spans="2:22" s="83" customFormat="1" x14ac:dyDescent="0.3">
      <c r="B85" s="79"/>
      <c r="C85" s="86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87"/>
      <c r="T85" s="87"/>
      <c r="U85" s="79"/>
      <c r="V85" s="79"/>
    </row>
    <row r="86" spans="2:22" s="83" customFormat="1" x14ac:dyDescent="0.3">
      <c r="B86" s="79"/>
      <c r="C86" s="86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87"/>
      <c r="T86" s="87"/>
      <c r="U86" s="79"/>
      <c r="V86" s="79"/>
    </row>
  </sheetData>
  <mergeCells count="8">
    <mergeCell ref="A45:U45"/>
    <mergeCell ref="A46:U46"/>
    <mergeCell ref="A1:U1"/>
    <mergeCell ref="A2:U2"/>
    <mergeCell ref="A3:U3"/>
    <mergeCell ref="A4:U4"/>
    <mergeCell ref="A43:U43"/>
    <mergeCell ref="A44:U44"/>
  </mergeCells>
  <conditionalFormatting sqref="W60">
    <cfRule type="cellIs" dxfId="17" priority="1" operator="notEqual">
      <formula>0</formula>
    </cfRule>
    <cfRule type="cellIs" dxfId="16" priority="2" operator="equal">
      <formula>0</formula>
    </cfRule>
  </conditionalFormatting>
  <printOptions horizontalCentered="1"/>
  <pageMargins left="0.31496062992125984" right="0.31496062992125984" top="0.59055118110236227" bottom="0.59055118110236227" header="0.31496062992125984" footer="0.31496062992125984"/>
  <pageSetup fitToHeight="0" orientation="landscape" r:id="rId1"/>
  <headerFooter alignWithMargins="0">
    <oddFooter>&amp;L_x000D_&amp;1#&amp;"Calibri"&amp;14&amp;K000000 Business Use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E39E7-AD53-4036-89EC-F5AFD4DCB40C}">
  <sheetPr>
    <pageSetUpPr fitToPage="1"/>
  </sheetPr>
  <dimension ref="A1:T195"/>
  <sheetViews>
    <sheetView zoomScale="80" zoomScaleNormal="80" workbookViewId="0">
      <selection activeCell="K16" sqref="K16"/>
    </sheetView>
  </sheetViews>
  <sheetFormatPr defaultColWidth="9.109375" defaultRowHeight="13.2" x14ac:dyDescent="0.3"/>
  <cols>
    <col min="1" max="1" width="6.88671875" style="60" customWidth="1"/>
    <col min="2" max="2" width="18.33203125" style="60" bestFit="1" customWidth="1"/>
    <col min="3" max="3" width="15.5546875" style="60" customWidth="1"/>
    <col min="4" max="4" width="17.88671875" style="60" bestFit="1" customWidth="1"/>
    <col min="5" max="5" width="15.5546875" style="60" customWidth="1"/>
    <col min="6" max="6" width="16.88671875" style="60" bestFit="1" customWidth="1"/>
    <col min="7" max="11" width="15.5546875" style="60" customWidth="1"/>
    <col min="12" max="12" width="12.5546875" style="60" customWidth="1"/>
    <col min="13" max="13" width="16.109375" style="60" customWidth="1"/>
    <col min="14" max="15" width="18" style="60" customWidth="1"/>
    <col min="16" max="16" width="15.5546875" style="60" customWidth="1"/>
    <col min="17" max="17" width="14" style="60" customWidth="1"/>
    <col min="18" max="18" width="1.88671875" style="60" customWidth="1"/>
    <col min="19" max="19" width="11.5546875" style="60" bestFit="1" customWidth="1"/>
    <col min="20" max="20" width="12.109375" style="60" customWidth="1"/>
    <col min="21" max="16384" width="9.109375" style="60"/>
  </cols>
  <sheetData>
    <row r="1" spans="1:18" s="55" customFormat="1" ht="20.100000000000001" customHeight="1" x14ac:dyDescent="0.25">
      <c r="A1" s="273" t="s">
        <v>205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54"/>
    </row>
    <row r="2" spans="1:18" s="55" customFormat="1" ht="20.100000000000001" customHeight="1" x14ac:dyDescent="0.25">
      <c r="A2" s="273" t="s">
        <v>213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54"/>
    </row>
    <row r="3" spans="1:18" s="55" customFormat="1" ht="20.100000000000001" customHeight="1" x14ac:dyDescent="0.25">
      <c r="A3" s="274" t="s">
        <v>63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54"/>
    </row>
    <row r="4" spans="1:18" s="55" customFormat="1" ht="20.100000000000001" customHeight="1" x14ac:dyDescent="0.25">
      <c r="A4" s="274" t="s">
        <v>64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54"/>
    </row>
    <row r="5" spans="1:18" s="55" customFormat="1" ht="20.100000000000001" customHeight="1" x14ac:dyDescent="0.25">
      <c r="A5" s="274" t="s">
        <v>221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54"/>
    </row>
    <row r="6" spans="1:18" s="55" customFormat="1" ht="20.100000000000001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8" s="55" customFormat="1" ht="14.4" customHeight="1" x14ac:dyDescent="0.25">
      <c r="A7" s="55" t="s">
        <v>58</v>
      </c>
      <c r="N7" s="57"/>
    </row>
    <row r="8" spans="1:18" s="55" customFormat="1" ht="14.4" customHeight="1" x14ac:dyDescent="0.25">
      <c r="A8" s="55" t="s">
        <v>65</v>
      </c>
      <c r="M8" s="57" t="s">
        <v>66</v>
      </c>
    </row>
    <row r="9" spans="1:18" s="55" customFormat="1" ht="14.4" customHeight="1" x14ac:dyDescent="0.25">
      <c r="A9" s="55" t="s">
        <v>220</v>
      </c>
      <c r="M9" s="57" t="s">
        <v>67</v>
      </c>
    </row>
    <row r="10" spans="1:18" s="55" customFormat="1" ht="14.4" customHeight="1" x14ac:dyDescent="0.25">
      <c r="A10" s="55" t="s">
        <v>68</v>
      </c>
      <c r="M10" s="57" t="s">
        <v>222</v>
      </c>
    </row>
    <row r="11" spans="1:18" s="55" customFormat="1" ht="20.100000000000001" customHeight="1" x14ac:dyDescent="0.25"/>
    <row r="12" spans="1:18" ht="66" customHeight="1" x14ac:dyDescent="0.25">
      <c r="A12" s="58" t="s">
        <v>41</v>
      </c>
      <c r="B12" s="58" t="s">
        <v>69</v>
      </c>
      <c r="C12" s="58" t="s">
        <v>70</v>
      </c>
      <c r="D12" s="58" t="s">
        <v>71</v>
      </c>
      <c r="E12" s="58" t="s">
        <v>72</v>
      </c>
      <c r="F12" s="58" t="s">
        <v>73</v>
      </c>
      <c r="G12" s="58" t="s">
        <v>74</v>
      </c>
      <c r="H12" s="58" t="s">
        <v>75</v>
      </c>
      <c r="I12" s="58" t="s">
        <v>76</v>
      </c>
      <c r="J12" s="58" t="s">
        <v>77</v>
      </c>
      <c r="K12" s="58" t="s">
        <v>78</v>
      </c>
      <c r="L12" s="58" t="s">
        <v>79</v>
      </c>
      <c r="M12" s="58" t="s">
        <v>80</v>
      </c>
      <c r="O12" s="59"/>
    </row>
    <row r="13" spans="1:18" ht="18.899999999999999" customHeight="1" x14ac:dyDescent="0.25">
      <c r="A13" s="59"/>
      <c r="B13" s="61" t="s">
        <v>81</v>
      </c>
      <c r="C13" s="61" t="s">
        <v>82</v>
      </c>
      <c r="D13" s="61" t="s">
        <v>83</v>
      </c>
      <c r="E13" s="61" t="s">
        <v>84</v>
      </c>
      <c r="F13" s="61" t="s">
        <v>85</v>
      </c>
      <c r="G13" s="61" t="s">
        <v>86</v>
      </c>
      <c r="H13" s="61" t="s">
        <v>87</v>
      </c>
      <c r="I13" s="61" t="s">
        <v>88</v>
      </c>
      <c r="J13" s="61" t="s">
        <v>89</v>
      </c>
      <c r="K13" s="61" t="s">
        <v>90</v>
      </c>
      <c r="L13" s="61" t="s">
        <v>91</v>
      </c>
      <c r="M13" s="61" t="s">
        <v>92</v>
      </c>
      <c r="O13" s="61"/>
    </row>
    <row r="14" spans="1:18" ht="18.899999999999999" customHeight="1" x14ac:dyDescent="0.25">
      <c r="A14" s="59"/>
      <c r="B14" s="62"/>
      <c r="C14" s="62"/>
      <c r="D14" s="63" t="s">
        <v>51</v>
      </c>
      <c r="E14" s="63"/>
      <c r="F14" s="63" t="s">
        <v>51</v>
      </c>
      <c r="G14" s="63"/>
      <c r="H14" s="63" t="s">
        <v>51</v>
      </c>
      <c r="I14" s="63" t="s">
        <v>51</v>
      </c>
      <c r="J14" s="63" t="s">
        <v>51</v>
      </c>
      <c r="K14" s="63" t="s">
        <v>51</v>
      </c>
      <c r="L14" s="63" t="s">
        <v>93</v>
      </c>
      <c r="M14" s="63" t="s">
        <v>93</v>
      </c>
      <c r="O14" s="63"/>
    </row>
    <row r="15" spans="1:18" ht="18.899999999999999" customHeight="1" x14ac:dyDescent="0.25">
      <c r="A15" s="64"/>
      <c r="B15" s="65"/>
      <c r="C15" s="59"/>
      <c r="D15" s="66"/>
      <c r="E15" s="66"/>
      <c r="F15" s="66"/>
      <c r="G15" s="66"/>
      <c r="H15" s="66"/>
      <c r="I15" s="66"/>
      <c r="J15" s="66"/>
      <c r="K15" s="66"/>
      <c r="L15" s="66"/>
      <c r="M15" s="66"/>
      <c r="O15" s="66"/>
      <c r="R15" s="55"/>
    </row>
    <row r="16" spans="1:18" ht="18.899999999999999" customHeight="1" x14ac:dyDescent="0.25">
      <c r="A16" s="64">
        <v>1</v>
      </c>
      <c r="B16" s="65" t="s">
        <v>94</v>
      </c>
      <c r="C16" s="59" t="s">
        <v>95</v>
      </c>
      <c r="D16" s="66">
        <v>232249902.50018799</v>
      </c>
      <c r="E16" s="66">
        <f>N40</f>
        <v>-114484.37642358735</v>
      </c>
      <c r="F16" s="66">
        <f>SUM(D16:E16)</f>
        <v>232135418.1237644</v>
      </c>
      <c r="G16" s="2">
        <v>0.93259999999999998</v>
      </c>
      <c r="H16" s="66">
        <f>F16*G16</f>
        <v>216489490.94222268</v>
      </c>
      <c r="I16" s="66">
        <f>K64</f>
        <v>-39028251.370717362</v>
      </c>
      <c r="J16" s="66">
        <f>SUM(H16:I16)</f>
        <v>177461239.57150531</v>
      </c>
      <c r="K16" s="2">
        <f>H16/H$22</f>
        <v>2.8686862588027509E-2</v>
      </c>
      <c r="L16" s="2">
        <v>4.459013782220677E-2</v>
      </c>
      <c r="M16" s="2">
        <f>K16*L16</f>
        <v>1.2791511564868537E-3</v>
      </c>
      <c r="O16" s="66"/>
      <c r="Q16" s="2"/>
      <c r="R16" s="66"/>
    </row>
    <row r="17" spans="1:18" ht="18.899999999999999" customHeight="1" x14ac:dyDescent="0.25">
      <c r="A17" s="64"/>
      <c r="B17" s="65"/>
      <c r="C17" s="59"/>
      <c r="D17" s="66"/>
      <c r="E17" s="66"/>
      <c r="F17" s="66"/>
      <c r="G17" s="2"/>
      <c r="H17" s="66"/>
      <c r="I17" s="66"/>
      <c r="J17" s="66"/>
      <c r="K17" s="2"/>
      <c r="L17" s="67"/>
      <c r="M17" s="67"/>
      <c r="O17" s="66"/>
      <c r="Q17" s="2"/>
      <c r="R17" s="66"/>
    </row>
    <row r="18" spans="1:18" ht="18.899999999999999" customHeight="1" x14ac:dyDescent="0.25">
      <c r="A18" s="64">
        <v>2</v>
      </c>
      <c r="B18" s="65" t="s">
        <v>96</v>
      </c>
      <c r="C18" s="59" t="s">
        <v>97</v>
      </c>
      <c r="D18" s="66">
        <v>3588812215.4391251</v>
      </c>
      <c r="E18" s="66">
        <f>N42</f>
        <v>-1769055.3329105002</v>
      </c>
      <c r="F18" s="66">
        <f>SUM(D18:E18)</f>
        <v>3587043160.1062145</v>
      </c>
      <c r="G18" s="2">
        <f>G$16</f>
        <v>0.93259999999999998</v>
      </c>
      <c r="H18" s="66">
        <f>F18*G18</f>
        <v>3345276451.1150556</v>
      </c>
      <c r="I18" s="66">
        <f>K66</f>
        <v>-603079113.31134307</v>
      </c>
      <c r="J18" s="66">
        <f>SUM(H18:I18)</f>
        <v>2742197337.8037124</v>
      </c>
      <c r="K18" s="2">
        <f>H18/H$22</f>
        <v>0.443280112371429</v>
      </c>
      <c r="L18" s="3">
        <v>4.9334226037661397E-2</v>
      </c>
      <c r="M18" s="2">
        <f>K18*L18</f>
        <v>2.1868881261732021E-2</v>
      </c>
      <c r="Q18" s="2"/>
      <c r="R18" s="66"/>
    </row>
    <row r="19" spans="1:18" ht="18.899999999999999" customHeight="1" x14ac:dyDescent="0.25">
      <c r="A19" s="64"/>
      <c r="B19" s="65"/>
      <c r="C19" s="59"/>
      <c r="D19" s="68"/>
      <c r="E19" s="68"/>
      <c r="F19" s="68"/>
      <c r="G19" s="4"/>
      <c r="H19" s="68"/>
      <c r="I19" s="68"/>
      <c r="J19" s="68"/>
      <c r="K19" s="4"/>
      <c r="L19" s="69"/>
      <c r="M19" s="4"/>
      <c r="O19" s="68"/>
      <c r="Q19" s="4"/>
      <c r="R19" s="68"/>
    </row>
    <row r="20" spans="1:18" ht="18.899999999999999" customHeight="1" x14ac:dyDescent="0.25">
      <c r="A20" s="64">
        <v>3</v>
      </c>
      <c r="B20" s="65" t="s">
        <v>98</v>
      </c>
      <c r="C20" s="59"/>
      <c r="D20" s="70">
        <v>4275298398.4610119</v>
      </c>
      <c r="E20" s="70">
        <f>N44</f>
        <v>-2430751.2997781327</v>
      </c>
      <c r="F20" s="70">
        <f>SUM(D20:E20)</f>
        <v>4272867647.1612339</v>
      </c>
      <c r="G20" s="2">
        <f>G$16</f>
        <v>0.93259999999999998</v>
      </c>
      <c r="H20" s="70">
        <f>F20*G20</f>
        <v>3984876367.7425666</v>
      </c>
      <c r="I20" s="70">
        <f>K68</f>
        <v>-718384785.72151291</v>
      </c>
      <c r="J20" s="70">
        <f>SUM(H20:I20)</f>
        <v>3266491582.0210538</v>
      </c>
      <c r="K20" s="71">
        <f>H20/H$22</f>
        <v>0.5280330250405435</v>
      </c>
      <c r="L20" s="2">
        <v>0.1095</v>
      </c>
      <c r="M20" s="71">
        <f>K20*L20</f>
        <v>5.7819616241939514E-2</v>
      </c>
      <c r="O20" s="66"/>
      <c r="Q20" s="2"/>
      <c r="R20" s="66"/>
    </row>
    <row r="21" spans="1:18" ht="18.899999999999999" customHeight="1" x14ac:dyDescent="0.25">
      <c r="A21" s="64"/>
      <c r="B21" s="65"/>
      <c r="C21" s="59"/>
      <c r="D21" s="66"/>
      <c r="E21" s="66"/>
      <c r="F21" s="66"/>
      <c r="G21" s="67"/>
      <c r="H21" s="66"/>
      <c r="I21" s="66"/>
      <c r="J21" s="66"/>
      <c r="K21" s="67"/>
      <c r="L21" s="67"/>
      <c r="M21" s="2"/>
      <c r="O21" s="66"/>
      <c r="Q21" s="67"/>
      <c r="R21" s="66"/>
    </row>
    <row r="22" spans="1:18" ht="18.899999999999999" customHeight="1" thickBot="1" x14ac:dyDescent="0.3">
      <c r="A22" s="64">
        <v>4</v>
      </c>
      <c r="B22" s="65" t="s">
        <v>99</v>
      </c>
      <c r="C22" s="59"/>
      <c r="D22" s="72">
        <f>SUM(D16:D20)</f>
        <v>8096360516.4003248</v>
      </c>
      <c r="E22" s="72">
        <f>SUM(E16:E20)</f>
        <v>-4314291.0091122203</v>
      </c>
      <c r="F22" s="72">
        <f>SUM(F16:F20)</f>
        <v>8092046225.3912125</v>
      </c>
      <c r="G22" s="2"/>
      <c r="H22" s="72">
        <f>SUM(H16:H20)</f>
        <v>7546642309.7998447</v>
      </c>
      <c r="I22" s="72">
        <f>SUM(I16:I20)</f>
        <v>-1360492150.4035735</v>
      </c>
      <c r="J22" s="72">
        <f>SUM(J16:J20)</f>
        <v>6186150159.3962708</v>
      </c>
      <c r="K22" s="73">
        <f>SUM(K16:K20)</f>
        <v>1</v>
      </c>
      <c r="L22" s="67"/>
      <c r="M22" s="73">
        <f t="shared" ref="M22" si="0">SUM(M16:M20)</f>
        <v>8.0967648660158389E-2</v>
      </c>
      <c r="O22" s="66"/>
      <c r="Q22" s="2"/>
      <c r="R22" s="66"/>
    </row>
    <row r="23" spans="1:18" ht="18.899999999999999" customHeight="1" thickTop="1" x14ac:dyDescent="0.25">
      <c r="A23" s="64"/>
      <c r="B23" s="65"/>
      <c r="C23" s="59"/>
      <c r="D23" s="74"/>
      <c r="E23" s="74"/>
      <c r="F23" s="74"/>
      <c r="G23" s="74"/>
      <c r="H23" s="66"/>
      <c r="I23" s="66"/>
      <c r="J23" s="66"/>
      <c r="K23" s="74"/>
      <c r="L23" s="74"/>
      <c r="M23" s="74"/>
      <c r="N23" s="74"/>
      <c r="O23" s="74"/>
      <c r="R23" s="75"/>
    </row>
    <row r="24" spans="1:18" ht="18.899999999999999" customHeight="1" x14ac:dyDescent="0.25">
      <c r="A24" s="64"/>
      <c r="B24" s="65"/>
      <c r="C24" s="59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</row>
    <row r="25" spans="1:18" s="55" customFormat="1" ht="20.100000000000001" customHeight="1" x14ac:dyDescent="0.25">
      <c r="A25" s="273" t="s">
        <v>205</v>
      </c>
      <c r="B25" s="273"/>
      <c r="C25" s="273"/>
      <c r="D25" s="273"/>
      <c r="E25" s="273"/>
      <c r="F25" s="273"/>
      <c r="G25" s="273"/>
      <c r="H25" s="273"/>
      <c r="I25" s="273"/>
      <c r="J25" s="273"/>
      <c r="K25" s="273"/>
      <c r="L25" s="273"/>
      <c r="M25" s="56"/>
      <c r="N25" s="76"/>
      <c r="O25" s="54"/>
    </row>
    <row r="26" spans="1:18" s="55" customFormat="1" ht="20.100000000000001" customHeight="1" x14ac:dyDescent="0.25">
      <c r="A26" s="273" t="s">
        <v>213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56"/>
      <c r="N26" s="76"/>
      <c r="O26" s="54"/>
    </row>
    <row r="27" spans="1:18" s="55" customFormat="1" ht="20.100000000000001" customHeight="1" x14ac:dyDescent="0.25">
      <c r="A27" s="273" t="s">
        <v>100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56"/>
      <c r="N27" s="76"/>
      <c r="O27" s="54"/>
    </row>
    <row r="28" spans="1:18" s="55" customFormat="1" ht="20.100000000000001" customHeight="1" x14ac:dyDescent="0.25">
      <c r="A28" s="273" t="s">
        <v>64</v>
      </c>
      <c r="B28" s="273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56"/>
      <c r="N28" s="76"/>
      <c r="O28" s="54"/>
    </row>
    <row r="29" spans="1:18" s="55" customFormat="1" ht="20.100000000000001" customHeight="1" x14ac:dyDescent="0.25">
      <c r="A29" s="273" t="s">
        <v>221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56"/>
      <c r="N29" s="76"/>
      <c r="O29" s="54"/>
    </row>
    <row r="30" spans="1:18" s="55" customFormat="1" ht="20.100000000000001" customHeight="1" x14ac:dyDescent="0.2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1:18" s="55" customFormat="1" ht="14.4" customHeight="1" x14ac:dyDescent="0.25">
      <c r="A31" s="55" t="s">
        <v>58</v>
      </c>
      <c r="N31" s="57"/>
    </row>
    <row r="32" spans="1:18" s="55" customFormat="1" ht="14.4" customHeight="1" x14ac:dyDescent="0.25">
      <c r="A32" s="55" t="s">
        <v>65</v>
      </c>
      <c r="N32" s="57" t="s">
        <v>66</v>
      </c>
    </row>
    <row r="33" spans="1:20" s="55" customFormat="1" ht="14.4" customHeight="1" x14ac:dyDescent="0.25">
      <c r="A33" s="55" t="str">
        <f>A9</f>
        <v>TYPE OF FILING: _____ ORIGINAL  _____ UPDATED  __X__ REVISED</v>
      </c>
      <c r="N33" s="57" t="s">
        <v>101</v>
      </c>
    </row>
    <row r="34" spans="1:20" s="55" customFormat="1" ht="14.4" customHeight="1" x14ac:dyDescent="0.25">
      <c r="A34" s="55" t="s">
        <v>68</v>
      </c>
      <c r="N34" s="57" t="s">
        <v>222</v>
      </c>
    </row>
    <row r="35" spans="1:20" s="55" customFormat="1" ht="20.100000000000001" customHeight="1" x14ac:dyDescent="0.25"/>
    <row r="36" spans="1:20" ht="60" customHeight="1" x14ac:dyDescent="0.25">
      <c r="A36" s="58" t="s">
        <v>41</v>
      </c>
      <c r="B36" s="58" t="s">
        <v>69</v>
      </c>
      <c r="C36" s="58" t="s">
        <v>70</v>
      </c>
      <c r="D36" s="58" t="s">
        <v>71</v>
      </c>
      <c r="E36" s="58" t="s">
        <v>78</v>
      </c>
      <c r="F36" s="58" t="s">
        <v>102</v>
      </c>
      <c r="G36" s="58" t="s">
        <v>103</v>
      </c>
      <c r="H36" s="58" t="s">
        <v>104</v>
      </c>
      <c r="I36" s="58" t="s">
        <v>105</v>
      </c>
      <c r="J36" s="58" t="s">
        <v>106</v>
      </c>
      <c r="K36" s="58" t="s">
        <v>107</v>
      </c>
      <c r="L36" s="58" t="s">
        <v>108</v>
      </c>
      <c r="M36" s="58" t="s">
        <v>109</v>
      </c>
      <c r="N36" s="58" t="s">
        <v>72</v>
      </c>
      <c r="O36" s="59"/>
      <c r="P36" s="59"/>
      <c r="Q36" s="59"/>
    </row>
    <row r="37" spans="1:20" ht="26.4" x14ac:dyDescent="0.25">
      <c r="A37" s="59"/>
      <c r="B37" s="61" t="s">
        <v>81</v>
      </c>
      <c r="C37" s="61" t="s">
        <v>82</v>
      </c>
      <c r="D37" s="61" t="s">
        <v>83</v>
      </c>
      <c r="E37" s="61" t="s">
        <v>84</v>
      </c>
      <c r="F37" s="61" t="s">
        <v>110</v>
      </c>
      <c r="G37" s="61" t="s">
        <v>86</v>
      </c>
      <c r="H37" s="61" t="s">
        <v>111</v>
      </c>
      <c r="I37" s="61" t="s">
        <v>88</v>
      </c>
      <c r="J37" s="61" t="s">
        <v>112</v>
      </c>
      <c r="K37" s="61" t="s">
        <v>90</v>
      </c>
      <c r="L37" s="61" t="s">
        <v>91</v>
      </c>
      <c r="M37" s="61" t="s">
        <v>113</v>
      </c>
      <c r="N37" s="61" t="s">
        <v>114</v>
      </c>
      <c r="O37" s="61"/>
      <c r="P37" s="61"/>
      <c r="Q37" s="61"/>
    </row>
    <row r="38" spans="1:20" ht="18.899999999999999" customHeight="1" x14ac:dyDescent="0.25">
      <c r="A38" s="59"/>
      <c r="B38" s="62"/>
      <c r="C38" s="62"/>
      <c r="D38" s="63" t="s">
        <v>51</v>
      </c>
      <c r="E38" s="63"/>
      <c r="F38" s="63" t="s">
        <v>51</v>
      </c>
      <c r="G38" s="63" t="s">
        <v>51</v>
      </c>
      <c r="H38" s="63" t="s">
        <v>51</v>
      </c>
      <c r="I38" s="63" t="s">
        <v>51</v>
      </c>
      <c r="J38" s="63" t="s">
        <v>51</v>
      </c>
      <c r="K38" s="63" t="s">
        <v>51</v>
      </c>
      <c r="L38" s="63" t="s">
        <v>51</v>
      </c>
      <c r="M38" s="63" t="s">
        <v>51</v>
      </c>
      <c r="N38" s="63" t="s">
        <v>51</v>
      </c>
      <c r="O38" s="63"/>
      <c r="P38" s="63"/>
      <c r="Q38" s="63"/>
    </row>
    <row r="39" spans="1:20" ht="18.899999999999999" customHeight="1" x14ac:dyDescent="0.25">
      <c r="A39" s="64"/>
      <c r="B39" s="65"/>
      <c r="C39" s="59"/>
      <c r="D39" s="66"/>
      <c r="E39" s="66"/>
      <c r="F39" s="66"/>
      <c r="G39" s="66"/>
      <c r="H39" s="66"/>
      <c r="I39" s="66"/>
      <c r="J39" s="66"/>
      <c r="K39" s="66"/>
      <c r="N39" s="66"/>
      <c r="O39" s="66"/>
      <c r="P39" s="66"/>
      <c r="Q39" s="66"/>
      <c r="T39" s="55"/>
    </row>
    <row r="40" spans="1:20" ht="18.899999999999999" customHeight="1" x14ac:dyDescent="0.25">
      <c r="A40" s="64">
        <v>1</v>
      </c>
      <c r="B40" s="65" t="s">
        <v>94</v>
      </c>
      <c r="C40" s="59" t="s">
        <v>95</v>
      </c>
      <c r="D40" s="66">
        <f>D16</f>
        <v>232249902.50018799</v>
      </c>
      <c r="E40" s="2">
        <f>D40/D$46</f>
        <v>2.8685716505549984E-2</v>
      </c>
      <c r="F40" s="66">
        <v>0</v>
      </c>
      <c r="G40" s="66">
        <f>V40</f>
        <v>0</v>
      </c>
      <c r="H40" s="66">
        <f>H$46*$E40</f>
        <v>-7171.4291263879231</v>
      </c>
      <c r="I40" s="66">
        <f t="shared" ref="I40:M40" si="1">I$46*$E40</f>
        <v>-1086.6522326616919</v>
      </c>
      <c r="J40" s="66">
        <f t="shared" si="1"/>
        <v>-12246.568313087195</v>
      </c>
      <c r="K40" s="66">
        <f t="shared" si="1"/>
        <v>30529.480607086265</v>
      </c>
      <c r="L40" s="66">
        <f t="shared" si="1"/>
        <v>-174653.92841725695</v>
      </c>
      <c r="M40" s="66">
        <f t="shared" si="1"/>
        <v>50144.721058720141</v>
      </c>
      <c r="N40" s="66">
        <f>SUM(F40:M40)</f>
        <v>-114484.37642358735</v>
      </c>
      <c r="O40" s="2"/>
      <c r="P40" s="2"/>
      <c r="Q40" s="66"/>
      <c r="S40" s="2"/>
      <c r="T40" s="66"/>
    </row>
    <row r="41" spans="1:20" ht="18.899999999999999" customHeight="1" x14ac:dyDescent="0.25">
      <c r="A41" s="64"/>
      <c r="B41" s="65"/>
      <c r="C41" s="59"/>
      <c r="D41" s="66"/>
      <c r="E41" s="2"/>
      <c r="F41" s="66"/>
      <c r="G41" s="66"/>
      <c r="H41" s="66"/>
      <c r="I41" s="66"/>
      <c r="J41" s="66"/>
      <c r="K41" s="66"/>
      <c r="L41" s="66"/>
      <c r="M41" s="66"/>
      <c r="N41" s="66"/>
      <c r="O41" s="67"/>
      <c r="P41" s="67"/>
      <c r="Q41" s="66"/>
      <c r="S41" s="2"/>
      <c r="T41" s="66"/>
    </row>
    <row r="42" spans="1:20" ht="18.899999999999999" customHeight="1" x14ac:dyDescent="0.25">
      <c r="A42" s="64">
        <v>2</v>
      </c>
      <c r="B42" s="65" t="s">
        <v>96</v>
      </c>
      <c r="C42" s="59" t="s">
        <v>97</v>
      </c>
      <c r="D42" s="66">
        <f>D18</f>
        <v>3588812215.4391251</v>
      </c>
      <c r="E42" s="2">
        <f>D42/D$46</f>
        <v>0.44326240267703959</v>
      </c>
      <c r="F42" s="66">
        <v>0</v>
      </c>
      <c r="G42" s="66">
        <f>V42</f>
        <v>0</v>
      </c>
      <c r="H42" s="66">
        <f t="shared" ref="H42:M42" si="2">H$46*$E42</f>
        <v>-110815.6006692665</v>
      </c>
      <c r="I42" s="66">
        <f t="shared" si="2"/>
        <v>-16791.356054529759</v>
      </c>
      <c r="J42" s="66">
        <f t="shared" si="2"/>
        <v>-189238.54643676963</v>
      </c>
      <c r="K42" s="66">
        <f t="shared" si="2"/>
        <v>471752.93403464131</v>
      </c>
      <c r="L42" s="66">
        <f t="shared" si="2"/>
        <v>-2698817.7175995796</v>
      </c>
      <c r="M42" s="66">
        <f t="shared" si="2"/>
        <v>774854.95381500409</v>
      </c>
      <c r="N42" s="66">
        <f>SUM(F42:M42)</f>
        <v>-1769055.3329105002</v>
      </c>
      <c r="O42" s="3"/>
      <c r="P42" s="2"/>
      <c r="S42" s="2"/>
      <c r="T42" s="66"/>
    </row>
    <row r="43" spans="1:20" ht="18.899999999999999" customHeight="1" x14ac:dyDescent="0.25">
      <c r="A43" s="64"/>
      <c r="B43" s="65"/>
      <c r="C43" s="59"/>
      <c r="D43" s="68"/>
      <c r="E43" s="4"/>
      <c r="F43" s="68"/>
      <c r="G43" s="68"/>
      <c r="H43" s="68"/>
      <c r="I43" s="68"/>
      <c r="J43" s="68"/>
      <c r="K43" s="68"/>
      <c r="L43" s="68"/>
      <c r="M43" s="68"/>
      <c r="N43" s="68"/>
      <c r="O43" s="69"/>
      <c r="P43" s="4"/>
      <c r="Q43" s="68"/>
      <c r="S43" s="4"/>
      <c r="T43" s="68"/>
    </row>
    <row r="44" spans="1:20" ht="18.899999999999999" customHeight="1" x14ac:dyDescent="0.25">
      <c r="A44" s="64">
        <v>3</v>
      </c>
      <c r="B44" s="65" t="s">
        <v>98</v>
      </c>
      <c r="C44" s="59"/>
      <c r="D44" s="70">
        <f>D20</f>
        <v>4275298398.4610119</v>
      </c>
      <c r="E44" s="71">
        <f>D44/D$46</f>
        <v>0.52805188081741039</v>
      </c>
      <c r="F44" s="70">
        <f>F46</f>
        <v>0</v>
      </c>
      <c r="G44" s="70">
        <f>G46</f>
        <v>-323302.09999999998</v>
      </c>
      <c r="H44" s="70">
        <f t="shared" ref="H44:M44" si="3">H$46*$E44</f>
        <v>-132012.97020436046</v>
      </c>
      <c r="I44" s="70">
        <f t="shared" si="3"/>
        <v>-20003.291712808594</v>
      </c>
      <c r="J44" s="70">
        <f t="shared" si="3"/>
        <v>-225437.05436234866</v>
      </c>
      <c r="K44" s="70">
        <f t="shared" si="3"/>
        <v>561992.22535827232</v>
      </c>
      <c r="L44" s="70">
        <f t="shared" si="3"/>
        <v>-3215061.243983163</v>
      </c>
      <c r="M44" s="70">
        <f t="shared" si="3"/>
        <v>923073.13512627571</v>
      </c>
      <c r="N44" s="70">
        <f>SUM(F44:M44)</f>
        <v>-2430751.2997781327</v>
      </c>
      <c r="O44" s="2"/>
      <c r="P44" s="2"/>
      <c r="Q44" s="66"/>
      <c r="S44" s="2"/>
      <c r="T44" s="66"/>
    </row>
    <row r="45" spans="1:20" ht="18.899999999999999" customHeight="1" x14ac:dyDescent="0.25">
      <c r="A45" s="64"/>
      <c r="B45" s="65"/>
      <c r="C45" s="59"/>
      <c r="D45" s="66"/>
      <c r="E45" s="67"/>
      <c r="F45" s="66"/>
      <c r="G45" s="66"/>
      <c r="H45" s="66"/>
      <c r="I45" s="66"/>
      <c r="J45" s="66"/>
      <c r="K45" s="66"/>
      <c r="N45" s="66"/>
      <c r="O45" s="67"/>
      <c r="P45" s="2"/>
      <c r="Q45" s="66"/>
      <c r="S45" s="67"/>
      <c r="T45" s="66"/>
    </row>
    <row r="46" spans="1:20" ht="18.899999999999999" customHeight="1" thickBot="1" x14ac:dyDescent="0.3">
      <c r="A46" s="64">
        <v>4</v>
      </c>
      <c r="B46" s="65" t="s">
        <v>99</v>
      </c>
      <c r="C46" s="59"/>
      <c r="D46" s="72">
        <f>SUM(D40:D44)</f>
        <v>8096360516.4003248</v>
      </c>
      <c r="E46" s="73">
        <f>SUM(E40:E44)</f>
        <v>1</v>
      </c>
      <c r="F46" s="72">
        <v>0</v>
      </c>
      <c r="G46" s="72">
        <f>-(1295.8*0.2495)*1000</f>
        <v>-323302.09999999998</v>
      </c>
      <c r="H46" s="72">
        <v>-250000.0000000149</v>
      </c>
      <c r="I46" s="72">
        <v>-37881.300000000047</v>
      </c>
      <c r="J46" s="72">
        <v>-426922.16911220551</v>
      </c>
      <c r="K46" s="72">
        <f>1312860.23-248585.59</f>
        <v>1064274.6399999999</v>
      </c>
      <c r="L46" s="72">
        <f>(-5191478.89-163224)-(719065+14765)</f>
        <v>-6088532.8899999997</v>
      </c>
      <c r="M46" s="72">
        <f>(2133142.81+51768)-(429187+7651)</f>
        <v>1748072.81</v>
      </c>
      <c r="N46" s="72">
        <f>SUM(N40:N44)</f>
        <v>-4314291.0091122203</v>
      </c>
      <c r="O46" s="67"/>
      <c r="P46" s="2"/>
      <c r="Q46" s="66"/>
      <c r="S46" s="2"/>
      <c r="T46" s="66"/>
    </row>
    <row r="47" spans="1:20" ht="18.899999999999999" customHeight="1" thickTop="1" x14ac:dyDescent="0.25">
      <c r="A47" s="64"/>
      <c r="B47" s="65"/>
      <c r="C47" s="59"/>
      <c r="D47" s="74"/>
      <c r="E47" s="74"/>
      <c r="F47" s="74"/>
      <c r="G47" s="74"/>
      <c r="H47" s="66"/>
      <c r="I47" s="66"/>
      <c r="J47" s="66"/>
      <c r="K47" s="74"/>
      <c r="L47" s="74"/>
      <c r="M47" s="74"/>
      <c r="N47" s="74"/>
      <c r="O47" s="74"/>
      <c r="R47" s="75"/>
    </row>
    <row r="48" spans="1:20" ht="18.899999999999999" customHeight="1" x14ac:dyDescent="0.3"/>
    <row r="49" spans="1:18" s="55" customFormat="1" ht="20.100000000000001" customHeight="1" x14ac:dyDescent="0.25">
      <c r="A49" s="273" t="str">
        <f>A25</f>
        <v>KENTUCKY UTILITIES COMPANY</v>
      </c>
      <c r="B49" s="273"/>
      <c r="C49" s="273"/>
      <c r="D49" s="273"/>
      <c r="E49" s="273"/>
      <c r="F49" s="273"/>
      <c r="G49" s="273"/>
      <c r="H49" s="273"/>
      <c r="I49" s="273"/>
      <c r="J49" s="273"/>
      <c r="K49" s="76"/>
      <c r="L49" s="76"/>
      <c r="M49" s="76"/>
      <c r="N49" s="76"/>
      <c r="O49" s="54"/>
    </row>
    <row r="50" spans="1:18" s="55" customFormat="1" ht="20.100000000000001" customHeight="1" x14ac:dyDescent="0.25">
      <c r="A50" s="273" t="str">
        <f>A26</f>
        <v>CASE NO. 2025-00113</v>
      </c>
      <c r="B50" s="273"/>
      <c r="C50" s="273"/>
      <c r="D50" s="273"/>
      <c r="E50" s="273"/>
      <c r="F50" s="273"/>
      <c r="G50" s="273"/>
      <c r="H50" s="273"/>
      <c r="I50" s="273"/>
      <c r="J50" s="273"/>
      <c r="K50" s="76"/>
      <c r="L50" s="76"/>
      <c r="M50" s="76"/>
      <c r="N50" s="76"/>
      <c r="O50" s="54"/>
    </row>
    <row r="51" spans="1:18" s="55" customFormat="1" ht="20.100000000000001" customHeight="1" x14ac:dyDescent="0.25">
      <c r="A51" s="273" t="s">
        <v>115</v>
      </c>
      <c r="B51" s="273"/>
      <c r="C51" s="273"/>
      <c r="D51" s="273"/>
      <c r="E51" s="273"/>
      <c r="F51" s="273"/>
      <c r="G51" s="273"/>
      <c r="H51" s="273"/>
      <c r="I51" s="273"/>
      <c r="J51" s="273"/>
      <c r="K51" s="76"/>
      <c r="L51" s="76"/>
      <c r="M51" s="76"/>
      <c r="N51" s="76"/>
      <c r="O51" s="54"/>
    </row>
    <row r="52" spans="1:18" s="55" customFormat="1" ht="20.100000000000001" customHeight="1" x14ac:dyDescent="0.25">
      <c r="A52" s="273" t="s">
        <v>64</v>
      </c>
      <c r="B52" s="273"/>
      <c r="C52" s="273"/>
      <c r="D52" s="273"/>
      <c r="E52" s="273"/>
      <c r="F52" s="273"/>
      <c r="G52" s="273"/>
      <c r="H52" s="273"/>
      <c r="I52" s="273"/>
      <c r="J52" s="273"/>
      <c r="K52" s="76"/>
      <c r="L52" s="76"/>
      <c r="M52" s="76"/>
      <c r="N52" s="76"/>
      <c r="O52" s="54"/>
    </row>
    <row r="53" spans="1:18" s="55" customFormat="1" ht="20.100000000000001" customHeight="1" x14ac:dyDescent="0.25">
      <c r="A53" s="273" t="str">
        <f>A29</f>
        <v>FROM JANUARY 1, 2026 TO DECEMBER 31, 2026</v>
      </c>
      <c r="B53" s="273"/>
      <c r="C53" s="273"/>
      <c r="D53" s="273"/>
      <c r="E53" s="273"/>
      <c r="F53" s="273"/>
      <c r="G53" s="273"/>
      <c r="H53" s="273"/>
      <c r="I53" s="273"/>
      <c r="J53" s="273"/>
      <c r="K53" s="76"/>
      <c r="L53" s="76"/>
      <c r="M53" s="76"/>
      <c r="N53" s="76"/>
      <c r="O53" s="54"/>
    </row>
    <row r="54" spans="1:18" s="55" customFormat="1" ht="20.100000000000001" customHeight="1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1:18" s="55" customFormat="1" ht="14.4" customHeight="1" x14ac:dyDescent="0.25">
      <c r="A55" s="55" t="s">
        <v>58</v>
      </c>
      <c r="N55" s="57"/>
    </row>
    <row r="56" spans="1:18" s="55" customFormat="1" ht="14.4" customHeight="1" x14ac:dyDescent="0.25">
      <c r="A56" s="55" t="s">
        <v>65</v>
      </c>
      <c r="K56" s="57" t="s">
        <v>66</v>
      </c>
    </row>
    <row r="57" spans="1:18" s="55" customFormat="1" ht="14.4" customHeight="1" x14ac:dyDescent="0.25">
      <c r="A57" s="55" t="str">
        <f>A33</f>
        <v>TYPE OF FILING: _____ ORIGINAL  _____ UPDATED  __X__ REVISED</v>
      </c>
      <c r="K57" s="57" t="s">
        <v>116</v>
      </c>
    </row>
    <row r="58" spans="1:18" s="55" customFormat="1" ht="14.4" customHeight="1" x14ac:dyDescent="0.25">
      <c r="A58" s="55" t="s">
        <v>68</v>
      </c>
      <c r="K58" s="57" t="s">
        <v>222</v>
      </c>
    </row>
    <row r="59" spans="1:18" s="55" customFormat="1" ht="20.100000000000001" customHeight="1" x14ac:dyDescent="0.25"/>
    <row r="60" spans="1:18" ht="48" customHeight="1" x14ac:dyDescent="0.25">
      <c r="A60" s="58" t="s">
        <v>41</v>
      </c>
      <c r="B60" s="58" t="s">
        <v>69</v>
      </c>
      <c r="C60" s="58" t="s">
        <v>70</v>
      </c>
      <c r="D60" s="58" t="s">
        <v>75</v>
      </c>
      <c r="E60" s="58" t="s">
        <v>78</v>
      </c>
      <c r="F60" s="58" t="s">
        <v>117</v>
      </c>
      <c r="G60" s="58" t="s">
        <v>118</v>
      </c>
      <c r="H60" s="58" t="s">
        <v>119</v>
      </c>
      <c r="I60" s="58" t="s">
        <v>120</v>
      </c>
      <c r="J60" s="58" t="s">
        <v>121</v>
      </c>
      <c r="K60" s="58" t="s">
        <v>76</v>
      </c>
      <c r="L60" s="77"/>
      <c r="M60" s="77"/>
      <c r="N60" s="77"/>
      <c r="O60" s="59"/>
    </row>
    <row r="61" spans="1:18" ht="18.899999999999999" customHeight="1" x14ac:dyDescent="0.25">
      <c r="A61" s="59"/>
      <c r="B61" s="61" t="s">
        <v>81</v>
      </c>
      <c r="C61" s="61" t="s">
        <v>82</v>
      </c>
      <c r="D61" s="61" t="s">
        <v>122</v>
      </c>
      <c r="E61" s="61" t="s">
        <v>84</v>
      </c>
      <c r="F61" s="61" t="s">
        <v>110</v>
      </c>
      <c r="G61" s="61" t="s">
        <v>86</v>
      </c>
      <c r="H61" s="61" t="s">
        <v>111</v>
      </c>
      <c r="I61" s="61" t="s">
        <v>88</v>
      </c>
      <c r="J61" s="61" t="s">
        <v>112</v>
      </c>
      <c r="K61" s="61" t="s">
        <v>123</v>
      </c>
      <c r="M61" s="61"/>
      <c r="N61" s="61"/>
      <c r="O61" s="61"/>
    </row>
    <row r="62" spans="1:18" ht="18.899999999999999" customHeight="1" x14ac:dyDescent="0.25">
      <c r="A62" s="59"/>
      <c r="B62" s="62"/>
      <c r="D62" s="63" t="s">
        <v>51</v>
      </c>
      <c r="E62" s="63"/>
      <c r="F62" s="63" t="s">
        <v>51</v>
      </c>
      <c r="G62" s="63" t="s">
        <v>51</v>
      </c>
      <c r="H62" s="63" t="s">
        <v>51</v>
      </c>
      <c r="I62" s="63" t="s">
        <v>51</v>
      </c>
      <c r="J62" s="63" t="s">
        <v>51</v>
      </c>
      <c r="K62" s="63" t="s">
        <v>51</v>
      </c>
      <c r="M62" s="63"/>
      <c r="N62" s="63"/>
      <c r="O62" s="63"/>
    </row>
    <row r="63" spans="1:18" ht="18.899999999999999" customHeight="1" x14ac:dyDescent="0.25">
      <c r="A63" s="64"/>
      <c r="B63" s="65"/>
      <c r="C63" s="59"/>
      <c r="D63" s="66"/>
      <c r="E63" s="66"/>
      <c r="F63" s="66"/>
      <c r="G63" s="66"/>
      <c r="H63" s="66"/>
      <c r="I63" s="66"/>
      <c r="J63" s="66"/>
      <c r="K63" s="66"/>
      <c r="M63" s="66"/>
      <c r="N63" s="66"/>
      <c r="O63" s="66"/>
      <c r="R63" s="55"/>
    </row>
    <row r="64" spans="1:18" ht="18.899999999999999" customHeight="1" x14ac:dyDescent="0.25">
      <c r="A64" s="64">
        <v>1</v>
      </c>
      <c r="B64" s="65" t="s">
        <v>94</v>
      </c>
      <c r="C64" s="59"/>
      <c r="D64" s="66">
        <f>H16</f>
        <v>216489490.94222268</v>
      </c>
      <c r="E64" s="2">
        <f>D64/D$70</f>
        <v>2.8686862588027509E-2</v>
      </c>
      <c r="F64" s="66">
        <f>F$70*$E64</f>
        <v>-18767491.178028747</v>
      </c>
      <c r="G64" s="66">
        <f>G$70*$E64</f>
        <v>-4268.2242401035892</v>
      </c>
      <c r="H64" s="66">
        <f t="shared" ref="H64:J64" si="4">H$70*$E64</f>
        <v>871.47124751504373</v>
      </c>
      <c r="I64" s="66">
        <f t="shared" si="4"/>
        <v>-19715447.157521974</v>
      </c>
      <c r="J64" s="66">
        <f t="shared" si="4"/>
        <v>-541916.28217404895</v>
      </c>
      <c r="K64" s="66">
        <f>SUM(F64:J64)</f>
        <v>-39028251.370717362</v>
      </c>
      <c r="M64" s="2"/>
      <c r="N64" s="2"/>
      <c r="O64" s="66"/>
      <c r="Q64" s="2"/>
      <c r="R64" s="66"/>
    </row>
    <row r="65" spans="1:18" ht="18.899999999999999" customHeight="1" x14ac:dyDescent="0.25">
      <c r="A65" s="64"/>
      <c r="B65" s="65"/>
      <c r="C65" s="59"/>
      <c r="D65" s="66"/>
      <c r="E65" s="2"/>
      <c r="F65" s="66"/>
      <c r="G65" s="66"/>
      <c r="H65" s="66"/>
      <c r="I65" s="66"/>
      <c r="J65" s="66"/>
      <c r="K65" s="66"/>
      <c r="M65" s="67"/>
      <c r="N65" s="67"/>
      <c r="O65" s="66"/>
      <c r="Q65" s="2"/>
      <c r="R65" s="66"/>
    </row>
    <row r="66" spans="1:18" ht="18.899999999999999" customHeight="1" x14ac:dyDescent="0.25">
      <c r="A66" s="64">
        <v>2</v>
      </c>
      <c r="B66" s="65" t="s">
        <v>96</v>
      </c>
      <c r="C66" s="59"/>
      <c r="D66" s="66">
        <f>H18</f>
        <v>3345276451.1150556</v>
      </c>
      <c r="E66" s="2">
        <f>D66/D$70</f>
        <v>0.443280112371429</v>
      </c>
      <c r="F66" s="66">
        <f>F$70*$E66</f>
        <v>-290002281.45542955</v>
      </c>
      <c r="G66" s="66">
        <f>G$70*$E66</f>
        <v>-65954.194711038639</v>
      </c>
      <c r="H66" s="66">
        <f t="shared" ref="H66:J66" si="5">H$70*$E66</f>
        <v>13466.299123563382</v>
      </c>
      <c r="I66" s="66">
        <f t="shared" si="5"/>
        <v>-304650451.21688342</v>
      </c>
      <c r="J66" s="66">
        <f t="shared" si="5"/>
        <v>-8373892.7434426313</v>
      </c>
      <c r="K66" s="66">
        <f>SUM(F66:J66)</f>
        <v>-603079113.31134307</v>
      </c>
      <c r="M66" s="3"/>
      <c r="N66" s="2"/>
      <c r="Q66" s="2"/>
      <c r="R66" s="66"/>
    </row>
    <row r="67" spans="1:18" ht="18.899999999999999" customHeight="1" x14ac:dyDescent="0.25">
      <c r="A67" s="64"/>
      <c r="B67" s="65"/>
      <c r="C67" s="59"/>
      <c r="D67" s="68"/>
      <c r="E67" s="4"/>
      <c r="F67" s="68"/>
      <c r="G67" s="68"/>
      <c r="H67" s="68"/>
      <c r="I67" s="68"/>
      <c r="J67" s="68"/>
      <c r="K67" s="66"/>
      <c r="M67" s="69"/>
      <c r="N67" s="4"/>
      <c r="O67" s="68"/>
      <c r="Q67" s="4"/>
      <c r="R67" s="68"/>
    </row>
    <row r="68" spans="1:18" ht="18.899999999999999" customHeight="1" x14ac:dyDescent="0.25">
      <c r="A68" s="64">
        <v>3</v>
      </c>
      <c r="B68" s="65" t="s">
        <v>98</v>
      </c>
      <c r="C68" s="59"/>
      <c r="D68" s="70">
        <f>H20</f>
        <v>3984876367.7425666</v>
      </c>
      <c r="E68" s="71">
        <f>D68/D$70</f>
        <v>0.5280330250405435</v>
      </c>
      <c r="F68" s="70">
        <f>F$70*$E68</f>
        <v>-345449249.06818223</v>
      </c>
      <c r="G68" s="70">
        <f>G$70*$E68</f>
        <v>-78564.302740930754</v>
      </c>
      <c r="H68" s="70">
        <f t="shared" ref="H68:J68" si="6">H$70*$E68</f>
        <v>16040.987321258175</v>
      </c>
      <c r="I68" s="70">
        <f t="shared" si="6"/>
        <v>-362898074.70818043</v>
      </c>
      <c r="J68" s="70">
        <f t="shared" si="6"/>
        <v>-9974938.6297305562</v>
      </c>
      <c r="K68" s="70">
        <f>SUM(F68:J68)</f>
        <v>-718384785.72151291</v>
      </c>
      <c r="M68" s="2"/>
      <c r="N68" s="2"/>
      <c r="O68" s="66"/>
      <c r="Q68" s="2"/>
      <c r="R68" s="66"/>
    </row>
    <row r="69" spans="1:18" ht="18.899999999999999" customHeight="1" x14ac:dyDescent="0.25">
      <c r="A69" s="64"/>
      <c r="B69" s="65"/>
      <c r="C69" s="59"/>
      <c r="D69" s="66"/>
      <c r="E69" s="67"/>
      <c r="F69" s="66"/>
      <c r="G69" s="66"/>
      <c r="H69" s="66"/>
      <c r="I69" s="66"/>
      <c r="J69" s="66"/>
      <c r="K69" s="66"/>
      <c r="M69" s="67"/>
      <c r="N69" s="2"/>
      <c r="O69" s="66"/>
      <c r="Q69" s="67"/>
      <c r="R69" s="66"/>
    </row>
    <row r="70" spans="1:18" ht="18.899999999999999" customHeight="1" thickBot="1" x14ac:dyDescent="0.3">
      <c r="A70" s="64">
        <v>4</v>
      </c>
      <c r="B70" s="65" t="s">
        <v>99</v>
      </c>
      <c r="C70" s="61"/>
      <c r="D70" s="72">
        <f>SUM(D64:D68)</f>
        <v>7546642309.7998447</v>
      </c>
      <c r="E70" s="73">
        <f>SUM(E64:E68)</f>
        <v>1</v>
      </c>
      <c r="F70" s="72">
        <v>-654219021.70164049</v>
      </c>
      <c r="G70" s="72">
        <v>-148786.72169207298</v>
      </c>
      <c r="H70" s="72">
        <v>30378.7576923366</v>
      </c>
      <c r="I70" s="72">
        <v>-687263973.08258581</v>
      </c>
      <c r="J70" s="72">
        <v>-18890747.655347236</v>
      </c>
      <c r="K70" s="72">
        <f>SUM(K64:K68)</f>
        <v>-1360492150.4035735</v>
      </c>
      <c r="M70" s="67"/>
      <c r="N70" s="2"/>
      <c r="O70" s="66"/>
      <c r="Q70" s="2"/>
      <c r="R70" s="66"/>
    </row>
    <row r="71" spans="1:18" ht="18.899999999999999" customHeight="1" thickTop="1" x14ac:dyDescent="0.25">
      <c r="A71" s="64"/>
      <c r="B71" s="65"/>
      <c r="C71" s="59"/>
      <c r="D71" s="74"/>
      <c r="E71" s="74"/>
      <c r="F71" s="74"/>
      <c r="G71" s="74"/>
      <c r="H71" s="66"/>
      <c r="I71" s="66"/>
      <c r="J71" s="66"/>
      <c r="K71" s="74"/>
      <c r="L71" s="74"/>
      <c r="M71" s="74"/>
      <c r="N71" s="74"/>
      <c r="O71" s="74"/>
      <c r="R71" s="75"/>
    </row>
    <row r="72" spans="1:18" ht="18.899999999999999" customHeight="1" x14ac:dyDescent="0.3"/>
    <row r="73" spans="1:18" ht="18.899999999999999" customHeight="1" x14ac:dyDescent="0.3"/>
    <row r="74" spans="1:18" ht="18.899999999999999" customHeight="1" x14ac:dyDescent="0.3"/>
    <row r="75" spans="1:18" ht="18.899999999999999" customHeight="1" x14ac:dyDescent="0.3"/>
    <row r="76" spans="1:18" ht="18.899999999999999" customHeight="1" x14ac:dyDescent="0.3"/>
    <row r="77" spans="1:18" ht="18.899999999999999" customHeight="1" x14ac:dyDescent="0.3"/>
    <row r="78" spans="1:18" ht="18.899999999999999" customHeight="1" x14ac:dyDescent="0.3"/>
    <row r="79" spans="1:18" ht="18.899999999999999" customHeight="1" x14ac:dyDescent="0.3"/>
    <row r="80" spans="1:18" ht="18.899999999999999" customHeight="1" x14ac:dyDescent="0.3"/>
    <row r="81" ht="18.899999999999999" customHeight="1" x14ac:dyDescent="0.3"/>
    <row r="82" ht="18.899999999999999" customHeight="1" x14ac:dyDescent="0.3"/>
    <row r="83" ht="18.899999999999999" customHeight="1" x14ac:dyDescent="0.3"/>
    <row r="84" ht="18.899999999999999" customHeight="1" x14ac:dyDescent="0.3"/>
    <row r="85" ht="18.899999999999999" customHeight="1" x14ac:dyDescent="0.3"/>
    <row r="86" ht="18.899999999999999" customHeight="1" x14ac:dyDescent="0.3"/>
    <row r="87" ht="18.899999999999999" customHeight="1" x14ac:dyDescent="0.3"/>
    <row r="88" ht="18.899999999999999" customHeight="1" x14ac:dyDescent="0.3"/>
    <row r="89" ht="18.899999999999999" customHeight="1" x14ac:dyDescent="0.3"/>
    <row r="90" ht="18.899999999999999" customHeight="1" x14ac:dyDescent="0.3"/>
    <row r="91" ht="18.899999999999999" customHeight="1" x14ac:dyDescent="0.3"/>
    <row r="92" ht="18.899999999999999" customHeight="1" x14ac:dyDescent="0.3"/>
    <row r="93" ht="18.899999999999999" customHeight="1" x14ac:dyDescent="0.3"/>
    <row r="94" ht="18.899999999999999" customHeight="1" x14ac:dyDescent="0.3"/>
    <row r="95" ht="18.899999999999999" customHeight="1" x14ac:dyDescent="0.3"/>
    <row r="96" ht="18.899999999999999" customHeight="1" x14ac:dyDescent="0.3"/>
    <row r="97" ht="18.899999999999999" customHeight="1" x14ac:dyDescent="0.3"/>
    <row r="98" ht="18.899999999999999" customHeight="1" x14ac:dyDescent="0.3"/>
    <row r="99" ht="18.899999999999999" customHeight="1" x14ac:dyDescent="0.3"/>
    <row r="100" ht="18.899999999999999" customHeight="1" x14ac:dyDescent="0.3"/>
    <row r="101" ht="18.899999999999999" customHeight="1" x14ac:dyDescent="0.3"/>
    <row r="102" ht="18.899999999999999" customHeight="1" x14ac:dyDescent="0.3"/>
    <row r="103" ht="18.899999999999999" customHeight="1" x14ac:dyDescent="0.3"/>
    <row r="104" ht="18.899999999999999" customHeight="1" x14ac:dyDescent="0.3"/>
    <row r="105" ht="18.899999999999999" customHeight="1" x14ac:dyDescent="0.3"/>
    <row r="106" ht="18.899999999999999" customHeight="1" x14ac:dyDescent="0.3"/>
    <row r="107" ht="18.899999999999999" customHeight="1" x14ac:dyDescent="0.3"/>
    <row r="108" ht="18.899999999999999" customHeight="1" x14ac:dyDescent="0.3"/>
    <row r="109" ht="18.899999999999999" customHeight="1" x14ac:dyDescent="0.3"/>
    <row r="110" ht="18.899999999999999" customHeight="1" x14ac:dyDescent="0.3"/>
    <row r="111" ht="18.899999999999999" customHeight="1" x14ac:dyDescent="0.3"/>
    <row r="112" ht="18.899999999999999" customHeight="1" x14ac:dyDescent="0.3"/>
    <row r="113" ht="18.899999999999999" customHeight="1" x14ac:dyDescent="0.3"/>
    <row r="114" ht="18.899999999999999" customHeight="1" x14ac:dyDescent="0.3"/>
    <row r="115" ht="18.899999999999999" customHeight="1" x14ac:dyDescent="0.3"/>
    <row r="116" ht="18.899999999999999" customHeight="1" x14ac:dyDescent="0.3"/>
    <row r="117" ht="18.899999999999999" customHeight="1" x14ac:dyDescent="0.3"/>
    <row r="118" ht="18.899999999999999" customHeight="1" x14ac:dyDescent="0.3"/>
    <row r="119" ht="18.899999999999999" customHeight="1" x14ac:dyDescent="0.3"/>
    <row r="120" ht="18.899999999999999" customHeight="1" x14ac:dyDescent="0.3"/>
    <row r="121" ht="18.899999999999999" customHeight="1" x14ac:dyDescent="0.3"/>
    <row r="122" ht="18.899999999999999" customHeight="1" x14ac:dyDescent="0.3"/>
    <row r="123" ht="18.899999999999999" customHeight="1" x14ac:dyDescent="0.3"/>
    <row r="124" ht="18.899999999999999" customHeight="1" x14ac:dyDescent="0.3"/>
    <row r="125" ht="18.899999999999999" customHeight="1" x14ac:dyDescent="0.3"/>
    <row r="126" ht="18.899999999999999" customHeight="1" x14ac:dyDescent="0.3"/>
    <row r="127" ht="18.899999999999999" customHeight="1" x14ac:dyDescent="0.3"/>
    <row r="128" ht="18.899999999999999" customHeight="1" x14ac:dyDescent="0.3"/>
    <row r="129" ht="18.899999999999999" customHeight="1" x14ac:dyDescent="0.3"/>
    <row r="130" ht="18.899999999999999" customHeight="1" x14ac:dyDescent="0.3"/>
    <row r="131" ht="18.899999999999999" customHeight="1" x14ac:dyDescent="0.3"/>
    <row r="132" ht="18.899999999999999" customHeight="1" x14ac:dyDescent="0.3"/>
    <row r="133" ht="18.899999999999999" customHeight="1" x14ac:dyDescent="0.3"/>
    <row r="134" ht="18.899999999999999" customHeight="1" x14ac:dyDescent="0.3"/>
    <row r="135" ht="18.899999999999999" customHeight="1" x14ac:dyDescent="0.3"/>
    <row r="136" ht="18.899999999999999" customHeight="1" x14ac:dyDescent="0.3"/>
    <row r="137" ht="18.899999999999999" customHeight="1" x14ac:dyDescent="0.3"/>
    <row r="138" ht="18.899999999999999" customHeight="1" x14ac:dyDescent="0.3"/>
    <row r="139" ht="18.899999999999999" customHeight="1" x14ac:dyDescent="0.3"/>
    <row r="140" ht="18.899999999999999" customHeight="1" x14ac:dyDescent="0.3"/>
    <row r="141" ht="18.899999999999999" customHeight="1" x14ac:dyDescent="0.3"/>
    <row r="142" ht="18.899999999999999" customHeight="1" x14ac:dyDescent="0.3"/>
    <row r="143" ht="18.899999999999999" customHeight="1" x14ac:dyDescent="0.3"/>
    <row r="144" ht="18.899999999999999" customHeight="1" x14ac:dyDescent="0.3"/>
    <row r="145" ht="18.899999999999999" customHeight="1" x14ac:dyDescent="0.3"/>
    <row r="146" ht="18.899999999999999" customHeight="1" x14ac:dyDescent="0.3"/>
    <row r="147" ht="18.899999999999999" customHeight="1" x14ac:dyDescent="0.3"/>
    <row r="148" ht="18.899999999999999" customHeight="1" x14ac:dyDescent="0.3"/>
    <row r="149" ht="18.899999999999999" customHeight="1" x14ac:dyDescent="0.3"/>
    <row r="150" ht="18.899999999999999" customHeight="1" x14ac:dyDescent="0.3"/>
    <row r="151" ht="18.899999999999999" customHeight="1" x14ac:dyDescent="0.3"/>
    <row r="152" ht="18.899999999999999" customHeight="1" x14ac:dyDescent="0.3"/>
    <row r="153" ht="18.899999999999999" customHeight="1" x14ac:dyDescent="0.3"/>
    <row r="154" ht="18.899999999999999" customHeight="1" x14ac:dyDescent="0.3"/>
    <row r="155" ht="18.899999999999999" customHeight="1" x14ac:dyDescent="0.3"/>
    <row r="156" ht="18.899999999999999" customHeight="1" x14ac:dyDescent="0.3"/>
    <row r="157" ht="18.899999999999999" customHeight="1" x14ac:dyDescent="0.3"/>
    <row r="158" ht="18.899999999999999" customHeight="1" x14ac:dyDescent="0.3"/>
    <row r="159" ht="18.899999999999999" customHeight="1" x14ac:dyDescent="0.3"/>
    <row r="160" ht="18.899999999999999" customHeight="1" x14ac:dyDescent="0.3"/>
    <row r="161" ht="18.899999999999999" customHeight="1" x14ac:dyDescent="0.3"/>
    <row r="162" ht="18.899999999999999" customHeight="1" x14ac:dyDescent="0.3"/>
    <row r="163" ht="18.899999999999999" customHeight="1" x14ac:dyDescent="0.3"/>
    <row r="164" ht="18.899999999999999" customHeight="1" x14ac:dyDescent="0.3"/>
    <row r="165" ht="18.899999999999999" customHeight="1" x14ac:dyDescent="0.3"/>
    <row r="166" ht="18.899999999999999" customHeight="1" x14ac:dyDescent="0.3"/>
    <row r="167" ht="18.899999999999999" customHeight="1" x14ac:dyDescent="0.3"/>
    <row r="168" ht="18.899999999999999" customHeight="1" x14ac:dyDescent="0.3"/>
    <row r="169" ht="18.899999999999999" customHeight="1" x14ac:dyDescent="0.3"/>
    <row r="170" ht="18.899999999999999" customHeight="1" x14ac:dyDescent="0.3"/>
    <row r="171" ht="18.899999999999999" customHeight="1" x14ac:dyDescent="0.3"/>
    <row r="172" ht="18.899999999999999" customHeight="1" x14ac:dyDescent="0.3"/>
    <row r="173" ht="18.899999999999999" customHeight="1" x14ac:dyDescent="0.3"/>
    <row r="174" ht="18.899999999999999" customHeight="1" x14ac:dyDescent="0.3"/>
    <row r="175" ht="18.899999999999999" customHeight="1" x14ac:dyDescent="0.3"/>
    <row r="176" ht="18.899999999999999" customHeight="1" x14ac:dyDescent="0.3"/>
    <row r="177" ht="18.899999999999999" customHeight="1" x14ac:dyDescent="0.3"/>
    <row r="178" ht="18.899999999999999" customHeight="1" x14ac:dyDescent="0.3"/>
    <row r="179" ht="18.899999999999999" customHeight="1" x14ac:dyDescent="0.3"/>
    <row r="180" ht="18.899999999999999" customHeight="1" x14ac:dyDescent="0.3"/>
    <row r="181" ht="18.899999999999999" customHeight="1" x14ac:dyDescent="0.3"/>
    <row r="182" ht="18.899999999999999" customHeight="1" x14ac:dyDescent="0.3"/>
    <row r="183" ht="18.899999999999999" customHeight="1" x14ac:dyDescent="0.3"/>
    <row r="184" ht="18.899999999999999" customHeight="1" x14ac:dyDescent="0.3"/>
    <row r="185" ht="18.899999999999999" customHeight="1" x14ac:dyDescent="0.3"/>
    <row r="186" ht="18.899999999999999" customHeight="1" x14ac:dyDescent="0.3"/>
    <row r="187" ht="18.899999999999999" customHeight="1" x14ac:dyDescent="0.3"/>
    <row r="188" ht="18.899999999999999" customHeight="1" x14ac:dyDescent="0.3"/>
    <row r="189" ht="18.899999999999999" customHeight="1" x14ac:dyDescent="0.3"/>
    <row r="190" ht="18.899999999999999" customHeight="1" x14ac:dyDescent="0.3"/>
    <row r="191" ht="18.899999999999999" customHeight="1" x14ac:dyDescent="0.3"/>
    <row r="192" ht="18.899999999999999" customHeight="1" x14ac:dyDescent="0.3"/>
    <row r="193" ht="18.899999999999999" customHeight="1" x14ac:dyDescent="0.3"/>
    <row r="194" ht="18.899999999999999" customHeight="1" x14ac:dyDescent="0.3"/>
    <row r="195" ht="18.899999999999999" customHeight="1" x14ac:dyDescent="0.3"/>
  </sheetData>
  <mergeCells count="15">
    <mergeCell ref="A51:J51"/>
    <mergeCell ref="A52:J52"/>
    <mergeCell ref="A53:J53"/>
    <mergeCell ref="A26:L26"/>
    <mergeCell ref="A27:L27"/>
    <mergeCell ref="A28:L28"/>
    <mergeCell ref="A29:L29"/>
    <mergeCell ref="A49:J49"/>
    <mergeCell ref="A50:J50"/>
    <mergeCell ref="A25:L25"/>
    <mergeCell ref="A1:N1"/>
    <mergeCell ref="A2:N2"/>
    <mergeCell ref="A3:N3"/>
    <mergeCell ref="A4:N4"/>
    <mergeCell ref="A5:N5"/>
  </mergeCells>
  <pageMargins left="0.7" right="0.7" top="1" bottom="0.75" header="0.3" footer="0.3"/>
  <pageSetup scale="56" fitToHeight="0" orientation="landscape" blackAndWhite="1" r:id="rId1"/>
  <headerFooter scaleWithDoc="0">
    <oddFooter>&amp;L_x000D_&amp;1#&amp;"Calibri"&amp;14&amp;K000000 Business Use</oddFooter>
  </headerFooter>
  <rowBreaks count="2" manualBreakCount="2">
    <brk id="24" max="12" man="1"/>
    <brk id="48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4260A-4CFC-4F10-84DC-81CA162A4CFB}">
  <sheetPr>
    <pageSetUpPr fitToPage="1"/>
  </sheetPr>
  <dimension ref="A1:G197"/>
  <sheetViews>
    <sheetView zoomScale="90" zoomScaleNormal="90" workbookViewId="0">
      <selection sqref="A1:E1"/>
    </sheetView>
  </sheetViews>
  <sheetFormatPr defaultColWidth="9.109375" defaultRowHeight="13.2" x14ac:dyDescent="0.3"/>
  <cols>
    <col min="1" max="1" width="6.88671875" style="60" customWidth="1"/>
    <col min="2" max="2" width="59.44140625" style="60" customWidth="1"/>
    <col min="3" max="3" width="14.44140625" style="60" customWidth="1"/>
    <col min="4" max="5" width="17.6640625" style="60" customWidth="1"/>
    <col min="6" max="6" width="1.88671875" style="60" customWidth="1"/>
    <col min="7" max="16384" width="9.109375" style="60"/>
  </cols>
  <sheetData>
    <row r="1" spans="1:7" s="55" customFormat="1" ht="20.100000000000001" customHeight="1" x14ac:dyDescent="0.25">
      <c r="A1" s="273" t="s">
        <v>205</v>
      </c>
      <c r="B1" s="274"/>
      <c r="C1" s="274"/>
      <c r="D1" s="274"/>
      <c r="E1" s="274"/>
    </row>
    <row r="2" spans="1:7" s="55" customFormat="1" ht="20.100000000000001" customHeight="1" x14ac:dyDescent="0.25">
      <c r="A2" s="273" t="s">
        <v>213</v>
      </c>
      <c r="B2" s="274"/>
      <c r="C2" s="274"/>
      <c r="D2" s="274"/>
      <c r="E2" s="274"/>
    </row>
    <row r="3" spans="1:7" s="55" customFormat="1" ht="20.100000000000001" customHeight="1" x14ac:dyDescent="0.25">
      <c r="A3" s="274" t="s">
        <v>173</v>
      </c>
      <c r="B3" s="274"/>
      <c r="C3" s="274"/>
      <c r="D3" s="274"/>
      <c r="E3" s="274"/>
    </row>
    <row r="4" spans="1:7" s="55" customFormat="1" ht="20.100000000000001" customHeight="1" x14ac:dyDescent="0.25">
      <c r="A4" s="274" t="s">
        <v>214</v>
      </c>
      <c r="B4" s="274"/>
      <c r="C4" s="274"/>
      <c r="D4" s="274"/>
      <c r="E4" s="274"/>
      <c r="F4" s="54"/>
      <c r="G4" s="54"/>
    </row>
    <row r="5" spans="1:7" s="55" customFormat="1" ht="20.100000000000001" customHeight="1" x14ac:dyDescent="0.25">
      <c r="A5" s="274" t="s">
        <v>215</v>
      </c>
      <c r="B5" s="274"/>
      <c r="C5" s="274"/>
      <c r="D5" s="274"/>
      <c r="E5" s="274"/>
      <c r="F5" s="54"/>
      <c r="G5" s="54"/>
    </row>
    <row r="6" spans="1:7" s="55" customFormat="1" ht="20.100000000000001" customHeight="1" x14ac:dyDescent="0.25">
      <c r="A6" s="56"/>
      <c r="B6" s="56"/>
      <c r="C6" s="56"/>
      <c r="D6" s="56"/>
      <c r="E6" s="56"/>
    </row>
    <row r="7" spans="1:7" s="55" customFormat="1" ht="20.100000000000001" customHeight="1" x14ac:dyDescent="0.25">
      <c r="A7" s="55" t="s">
        <v>174</v>
      </c>
      <c r="E7" s="57" t="s">
        <v>175</v>
      </c>
    </row>
    <row r="8" spans="1:7" s="55" customFormat="1" ht="20.100000000000001" customHeight="1" x14ac:dyDescent="0.25">
      <c r="A8" s="55" t="s">
        <v>176</v>
      </c>
      <c r="E8" s="57" t="s">
        <v>177</v>
      </c>
    </row>
    <row r="9" spans="1:7" s="55" customFormat="1" ht="20.100000000000001" customHeight="1" x14ac:dyDescent="0.25">
      <c r="A9" s="55" t="s">
        <v>178</v>
      </c>
      <c r="E9" s="57" t="s">
        <v>216</v>
      </c>
    </row>
    <row r="10" spans="1:7" s="55" customFormat="1" ht="18.899999999999999" customHeight="1" x14ac:dyDescent="0.25"/>
    <row r="11" spans="1:7" s="55" customFormat="1" ht="30" customHeight="1" x14ac:dyDescent="0.25">
      <c r="A11" s="111"/>
      <c r="B11" s="111"/>
      <c r="C11" s="111"/>
      <c r="D11" s="275" t="s">
        <v>179</v>
      </c>
      <c r="E11" s="275"/>
    </row>
    <row r="12" spans="1:7" ht="24" customHeight="1" x14ac:dyDescent="0.25">
      <c r="A12" s="112" t="s">
        <v>41</v>
      </c>
      <c r="B12" s="112" t="s">
        <v>128</v>
      </c>
      <c r="C12" s="112"/>
      <c r="D12" s="112" t="s">
        <v>180</v>
      </c>
      <c r="E12" s="112" t="s">
        <v>181</v>
      </c>
    </row>
    <row r="13" spans="1:7" ht="18.899999999999999" customHeight="1" x14ac:dyDescent="0.25">
      <c r="A13" s="59"/>
      <c r="B13" s="62"/>
      <c r="C13" s="63"/>
      <c r="D13" s="63"/>
      <c r="E13" s="63"/>
    </row>
    <row r="14" spans="1:7" ht="18.899999999999999" customHeight="1" x14ac:dyDescent="0.25">
      <c r="A14" s="59">
        <v>1</v>
      </c>
      <c r="B14" s="65" t="s">
        <v>182</v>
      </c>
      <c r="C14" s="66"/>
      <c r="D14" s="113">
        <v>1</v>
      </c>
      <c r="E14" s="113">
        <f>D14</f>
        <v>1</v>
      </c>
    </row>
    <row r="15" spans="1:7" ht="18.899999999999999" customHeight="1" x14ac:dyDescent="0.25">
      <c r="A15" s="64"/>
      <c r="B15" s="65"/>
      <c r="C15" s="66"/>
      <c r="D15" s="113"/>
      <c r="E15" s="113"/>
    </row>
    <row r="16" spans="1:7" ht="18.899999999999999" customHeight="1" x14ac:dyDescent="0.25">
      <c r="A16" s="64">
        <v>2</v>
      </c>
      <c r="B16" s="65" t="s">
        <v>183</v>
      </c>
      <c r="C16" s="66"/>
      <c r="D16" s="113">
        <v>2.6620000000000003E-3</v>
      </c>
      <c r="E16" s="113">
        <f>D16</f>
        <v>2.6620000000000003E-3</v>
      </c>
    </row>
    <row r="17" spans="1:5" ht="18.899999999999999" customHeight="1" x14ac:dyDescent="0.25">
      <c r="A17" s="64"/>
      <c r="B17" s="65"/>
      <c r="C17" s="66"/>
      <c r="D17" s="113"/>
      <c r="E17" s="113"/>
    </row>
    <row r="18" spans="1:5" ht="18.899999999999999" customHeight="1" x14ac:dyDescent="0.25">
      <c r="A18" s="64">
        <v>3</v>
      </c>
      <c r="B18" s="65" t="s">
        <v>184</v>
      </c>
      <c r="D18" s="114">
        <v>1.554E-3</v>
      </c>
      <c r="E18" s="114">
        <f>D18</f>
        <v>1.554E-3</v>
      </c>
    </row>
    <row r="19" spans="1:5" ht="18.899999999999999" customHeight="1" x14ac:dyDescent="0.25">
      <c r="A19" s="64"/>
      <c r="B19" s="115"/>
      <c r="D19" s="113"/>
      <c r="E19" s="113"/>
    </row>
    <row r="20" spans="1:5" ht="18.899999999999999" customHeight="1" x14ac:dyDescent="0.25">
      <c r="A20" s="64">
        <v>4</v>
      </c>
      <c r="B20" s="65" t="s">
        <v>185</v>
      </c>
      <c r="C20" s="66"/>
      <c r="D20" s="113">
        <f>D14-D16-D18</f>
        <v>0.99578399999999989</v>
      </c>
      <c r="E20" s="113">
        <f>E14-E16-E18</f>
        <v>0.99578399999999989</v>
      </c>
    </row>
    <row r="21" spans="1:5" ht="18.899999999999999" customHeight="1" x14ac:dyDescent="0.25">
      <c r="A21" s="64"/>
      <c r="B21" s="116"/>
      <c r="C21" s="66"/>
      <c r="D21" s="113"/>
      <c r="E21" s="113"/>
    </row>
    <row r="22" spans="1:5" ht="18.899999999999999" customHeight="1" x14ac:dyDescent="0.25">
      <c r="A22" s="64">
        <v>5</v>
      </c>
      <c r="B22" s="116" t="s">
        <v>186</v>
      </c>
      <c r="C22" s="2">
        <v>0.05</v>
      </c>
      <c r="D22" s="113">
        <f>D20*C22</f>
        <v>4.9789199999999999E-2</v>
      </c>
      <c r="E22" s="114">
        <f>D22</f>
        <v>4.9789199999999999E-2</v>
      </c>
    </row>
    <row r="23" spans="1:5" ht="18.899999999999999" customHeight="1" x14ac:dyDescent="0.25">
      <c r="A23" s="64"/>
      <c r="B23" s="116"/>
      <c r="C23" s="66"/>
      <c r="D23" s="113"/>
      <c r="E23" s="113"/>
    </row>
    <row r="24" spans="1:5" ht="18.899999999999999" customHeight="1" x14ac:dyDescent="0.25">
      <c r="A24" s="64">
        <v>6</v>
      </c>
      <c r="B24" s="65" t="s">
        <v>187</v>
      </c>
      <c r="D24" s="113"/>
      <c r="E24" s="113">
        <f>E20-E22</f>
        <v>0.94599479999999991</v>
      </c>
    </row>
    <row r="25" spans="1:5" ht="18.899999999999999" customHeight="1" x14ac:dyDescent="0.25">
      <c r="A25" s="64"/>
      <c r="B25" s="117"/>
      <c r="C25" s="66"/>
      <c r="D25" s="113"/>
      <c r="E25" s="113"/>
    </row>
    <row r="26" spans="1:5" ht="18.899999999999999" customHeight="1" x14ac:dyDescent="0.25">
      <c r="A26" s="64">
        <v>7</v>
      </c>
      <c r="B26" s="116" t="s">
        <v>188</v>
      </c>
      <c r="C26" s="2">
        <v>0.21</v>
      </c>
      <c r="D26" s="118"/>
      <c r="E26" s="114">
        <f>E24*C26</f>
        <v>0.19865890799999997</v>
      </c>
    </row>
    <row r="27" spans="1:5" ht="18.899999999999999" customHeight="1" x14ac:dyDescent="0.25">
      <c r="A27" s="64"/>
      <c r="B27" s="117"/>
      <c r="C27" s="66"/>
      <c r="D27" s="113"/>
      <c r="E27" s="113"/>
    </row>
    <row r="28" spans="1:5" ht="18.899999999999999" customHeight="1" thickBot="1" x14ac:dyDescent="0.3">
      <c r="A28" s="64">
        <v>8</v>
      </c>
      <c r="B28" s="116" t="s">
        <v>189</v>
      </c>
      <c r="E28" s="119">
        <f>E20-E22-E26</f>
        <v>0.74733589199999995</v>
      </c>
    </row>
    <row r="29" spans="1:5" ht="18.899999999999999" customHeight="1" thickTop="1" x14ac:dyDescent="0.25">
      <c r="A29" s="64"/>
      <c r="B29" s="117"/>
      <c r="C29" s="66"/>
      <c r="D29" s="66"/>
      <c r="E29" s="66"/>
    </row>
    <row r="30" spans="1:5" ht="18.899999999999999" customHeight="1" thickBot="1" x14ac:dyDescent="0.3">
      <c r="A30" s="64">
        <v>9</v>
      </c>
      <c r="B30" s="116" t="s">
        <v>190</v>
      </c>
      <c r="E30" s="120">
        <f>E14/E28</f>
        <v>1.3380864089423394</v>
      </c>
    </row>
    <row r="31" spans="1:5" ht="18.899999999999999" customHeight="1" thickTop="1" x14ac:dyDescent="0.25">
      <c r="A31" s="64"/>
      <c r="B31" s="117"/>
      <c r="C31" s="2"/>
      <c r="D31" s="66"/>
      <c r="E31" s="2"/>
    </row>
    <row r="32" spans="1:5" ht="18.899999999999999" customHeight="1" x14ac:dyDescent="0.3"/>
    <row r="33" ht="18.899999999999999" customHeight="1" x14ac:dyDescent="0.3"/>
    <row r="34" ht="18.899999999999999" customHeight="1" x14ac:dyDescent="0.3"/>
    <row r="35" ht="18.899999999999999" customHeight="1" x14ac:dyDescent="0.3"/>
    <row r="36" ht="18.899999999999999" customHeight="1" x14ac:dyDescent="0.3"/>
    <row r="37" ht="18.899999999999999" customHeight="1" x14ac:dyDescent="0.3"/>
    <row r="38" ht="18.899999999999999" customHeight="1" x14ac:dyDescent="0.3"/>
    <row r="39" ht="18.899999999999999" customHeight="1" x14ac:dyDescent="0.3"/>
    <row r="40" ht="18.899999999999999" customHeight="1" x14ac:dyDescent="0.3"/>
    <row r="41" ht="18.899999999999999" customHeight="1" x14ac:dyDescent="0.3"/>
    <row r="42" ht="18.899999999999999" customHeight="1" x14ac:dyDescent="0.3"/>
    <row r="43" ht="18.899999999999999" customHeight="1" x14ac:dyDescent="0.3"/>
    <row r="44" ht="18.899999999999999" customHeight="1" x14ac:dyDescent="0.3"/>
    <row r="45" ht="18.899999999999999" customHeight="1" x14ac:dyDescent="0.3"/>
    <row r="46" ht="18.899999999999999" customHeight="1" x14ac:dyDescent="0.3"/>
    <row r="47" ht="18.899999999999999" customHeight="1" x14ac:dyDescent="0.3"/>
    <row r="48" ht="18.899999999999999" customHeight="1" x14ac:dyDescent="0.3"/>
    <row r="49" ht="18.899999999999999" customHeight="1" x14ac:dyDescent="0.3"/>
    <row r="50" ht="18.899999999999999" customHeight="1" x14ac:dyDescent="0.3"/>
    <row r="51" ht="18.899999999999999" customHeight="1" x14ac:dyDescent="0.3"/>
    <row r="52" ht="18.899999999999999" customHeight="1" x14ac:dyDescent="0.3"/>
    <row r="53" ht="18.899999999999999" customHeight="1" x14ac:dyDescent="0.3"/>
    <row r="54" ht="18.899999999999999" customHeight="1" x14ac:dyDescent="0.3"/>
    <row r="55" ht="18.899999999999999" customHeight="1" x14ac:dyDescent="0.3"/>
    <row r="56" ht="18.899999999999999" customHeight="1" x14ac:dyDescent="0.3"/>
    <row r="57" ht="18.899999999999999" customHeight="1" x14ac:dyDescent="0.3"/>
    <row r="58" ht="18.899999999999999" customHeight="1" x14ac:dyDescent="0.3"/>
    <row r="59" ht="18.899999999999999" customHeight="1" x14ac:dyDescent="0.3"/>
    <row r="60" ht="18.899999999999999" customHeight="1" x14ac:dyDescent="0.3"/>
    <row r="61" ht="18.899999999999999" customHeight="1" x14ac:dyDescent="0.3"/>
    <row r="62" ht="18.899999999999999" customHeight="1" x14ac:dyDescent="0.3"/>
    <row r="63" ht="18.899999999999999" customHeight="1" x14ac:dyDescent="0.3"/>
    <row r="64" ht="18.899999999999999" customHeight="1" x14ac:dyDescent="0.3"/>
    <row r="65" ht="18.899999999999999" customHeight="1" x14ac:dyDescent="0.3"/>
    <row r="66" ht="18.899999999999999" customHeight="1" x14ac:dyDescent="0.3"/>
    <row r="67" ht="18.899999999999999" customHeight="1" x14ac:dyDescent="0.3"/>
    <row r="68" ht="18.899999999999999" customHeight="1" x14ac:dyDescent="0.3"/>
    <row r="69" ht="18.899999999999999" customHeight="1" x14ac:dyDescent="0.3"/>
    <row r="70" ht="18.899999999999999" customHeight="1" x14ac:dyDescent="0.3"/>
    <row r="71" ht="18.899999999999999" customHeight="1" x14ac:dyDescent="0.3"/>
    <row r="72" ht="18.899999999999999" customHeight="1" x14ac:dyDescent="0.3"/>
    <row r="73" ht="18.899999999999999" customHeight="1" x14ac:dyDescent="0.3"/>
    <row r="74" ht="18.899999999999999" customHeight="1" x14ac:dyDescent="0.3"/>
    <row r="75" ht="18.899999999999999" customHeight="1" x14ac:dyDescent="0.3"/>
    <row r="76" ht="18.899999999999999" customHeight="1" x14ac:dyDescent="0.3"/>
    <row r="77" ht="18.899999999999999" customHeight="1" x14ac:dyDescent="0.3"/>
    <row r="78" ht="18.899999999999999" customHeight="1" x14ac:dyDescent="0.3"/>
    <row r="79" ht="18.899999999999999" customHeight="1" x14ac:dyDescent="0.3"/>
    <row r="80" ht="18.899999999999999" customHeight="1" x14ac:dyDescent="0.3"/>
    <row r="81" ht="18.899999999999999" customHeight="1" x14ac:dyDescent="0.3"/>
    <row r="82" ht="18.899999999999999" customHeight="1" x14ac:dyDescent="0.3"/>
    <row r="83" ht="18.899999999999999" customHeight="1" x14ac:dyDescent="0.3"/>
    <row r="84" ht="18.899999999999999" customHeight="1" x14ac:dyDescent="0.3"/>
    <row r="85" ht="18.899999999999999" customHeight="1" x14ac:dyDescent="0.3"/>
    <row r="86" ht="18.899999999999999" customHeight="1" x14ac:dyDescent="0.3"/>
    <row r="87" ht="18.899999999999999" customHeight="1" x14ac:dyDescent="0.3"/>
    <row r="88" ht="18.899999999999999" customHeight="1" x14ac:dyDescent="0.3"/>
    <row r="89" ht="18.899999999999999" customHeight="1" x14ac:dyDescent="0.3"/>
    <row r="90" ht="18.899999999999999" customHeight="1" x14ac:dyDescent="0.3"/>
    <row r="91" ht="18.899999999999999" customHeight="1" x14ac:dyDescent="0.3"/>
    <row r="92" ht="18.899999999999999" customHeight="1" x14ac:dyDescent="0.3"/>
    <row r="93" ht="18.899999999999999" customHeight="1" x14ac:dyDescent="0.3"/>
    <row r="94" ht="18.899999999999999" customHeight="1" x14ac:dyDescent="0.3"/>
    <row r="95" ht="18.899999999999999" customHeight="1" x14ac:dyDescent="0.3"/>
    <row r="96" ht="18.899999999999999" customHeight="1" x14ac:dyDescent="0.3"/>
    <row r="97" ht="18.899999999999999" customHeight="1" x14ac:dyDescent="0.3"/>
    <row r="98" ht="18.899999999999999" customHeight="1" x14ac:dyDescent="0.3"/>
    <row r="99" ht="18.899999999999999" customHeight="1" x14ac:dyDescent="0.3"/>
    <row r="100" ht="18.899999999999999" customHeight="1" x14ac:dyDescent="0.3"/>
    <row r="101" ht="18.899999999999999" customHeight="1" x14ac:dyDescent="0.3"/>
    <row r="102" ht="18.899999999999999" customHeight="1" x14ac:dyDescent="0.3"/>
    <row r="103" ht="18.899999999999999" customHeight="1" x14ac:dyDescent="0.3"/>
    <row r="104" ht="18.899999999999999" customHeight="1" x14ac:dyDescent="0.3"/>
    <row r="105" ht="18.899999999999999" customHeight="1" x14ac:dyDescent="0.3"/>
    <row r="106" ht="18.899999999999999" customHeight="1" x14ac:dyDescent="0.3"/>
    <row r="107" ht="18.899999999999999" customHeight="1" x14ac:dyDescent="0.3"/>
    <row r="108" ht="18.899999999999999" customHeight="1" x14ac:dyDescent="0.3"/>
    <row r="109" ht="18.899999999999999" customHeight="1" x14ac:dyDescent="0.3"/>
    <row r="110" ht="18.899999999999999" customHeight="1" x14ac:dyDescent="0.3"/>
    <row r="111" ht="18.899999999999999" customHeight="1" x14ac:dyDescent="0.3"/>
    <row r="112" ht="18.899999999999999" customHeight="1" x14ac:dyDescent="0.3"/>
    <row r="113" ht="18.899999999999999" customHeight="1" x14ac:dyDescent="0.3"/>
    <row r="114" ht="18.899999999999999" customHeight="1" x14ac:dyDescent="0.3"/>
    <row r="115" ht="18.899999999999999" customHeight="1" x14ac:dyDescent="0.3"/>
    <row r="116" ht="18.899999999999999" customHeight="1" x14ac:dyDescent="0.3"/>
    <row r="117" ht="18.899999999999999" customHeight="1" x14ac:dyDescent="0.3"/>
    <row r="118" ht="18.899999999999999" customHeight="1" x14ac:dyDescent="0.3"/>
    <row r="119" ht="18.899999999999999" customHeight="1" x14ac:dyDescent="0.3"/>
    <row r="120" ht="18.899999999999999" customHeight="1" x14ac:dyDescent="0.3"/>
    <row r="121" ht="18.899999999999999" customHeight="1" x14ac:dyDescent="0.3"/>
    <row r="122" ht="18.899999999999999" customHeight="1" x14ac:dyDescent="0.3"/>
    <row r="123" ht="18.899999999999999" customHeight="1" x14ac:dyDescent="0.3"/>
    <row r="124" ht="18.899999999999999" customHeight="1" x14ac:dyDescent="0.3"/>
    <row r="125" ht="18.899999999999999" customHeight="1" x14ac:dyDescent="0.3"/>
    <row r="126" ht="18.899999999999999" customHeight="1" x14ac:dyDescent="0.3"/>
    <row r="127" ht="18.899999999999999" customHeight="1" x14ac:dyDescent="0.3"/>
    <row r="128" ht="18.899999999999999" customHeight="1" x14ac:dyDescent="0.3"/>
    <row r="129" ht="18.899999999999999" customHeight="1" x14ac:dyDescent="0.3"/>
    <row r="130" ht="18.899999999999999" customHeight="1" x14ac:dyDescent="0.3"/>
    <row r="131" ht="18.899999999999999" customHeight="1" x14ac:dyDescent="0.3"/>
    <row r="132" ht="18.899999999999999" customHeight="1" x14ac:dyDescent="0.3"/>
    <row r="133" ht="18.899999999999999" customHeight="1" x14ac:dyDescent="0.3"/>
    <row r="134" ht="18.899999999999999" customHeight="1" x14ac:dyDescent="0.3"/>
    <row r="135" ht="18.899999999999999" customHeight="1" x14ac:dyDescent="0.3"/>
    <row r="136" ht="18.899999999999999" customHeight="1" x14ac:dyDescent="0.3"/>
    <row r="137" ht="18.899999999999999" customHeight="1" x14ac:dyDescent="0.3"/>
    <row r="138" ht="18.899999999999999" customHeight="1" x14ac:dyDescent="0.3"/>
    <row r="139" ht="18.899999999999999" customHeight="1" x14ac:dyDescent="0.3"/>
    <row r="140" ht="18.899999999999999" customHeight="1" x14ac:dyDescent="0.3"/>
    <row r="141" ht="18.899999999999999" customHeight="1" x14ac:dyDescent="0.3"/>
    <row r="142" ht="18.899999999999999" customHeight="1" x14ac:dyDescent="0.3"/>
    <row r="143" ht="18.899999999999999" customHeight="1" x14ac:dyDescent="0.3"/>
    <row r="144" ht="18.899999999999999" customHeight="1" x14ac:dyDescent="0.3"/>
    <row r="145" ht="18.899999999999999" customHeight="1" x14ac:dyDescent="0.3"/>
    <row r="146" ht="18.899999999999999" customHeight="1" x14ac:dyDescent="0.3"/>
    <row r="147" ht="18.899999999999999" customHeight="1" x14ac:dyDescent="0.3"/>
    <row r="148" ht="18.899999999999999" customHeight="1" x14ac:dyDescent="0.3"/>
    <row r="149" ht="18.899999999999999" customHeight="1" x14ac:dyDescent="0.3"/>
    <row r="150" ht="18.899999999999999" customHeight="1" x14ac:dyDescent="0.3"/>
    <row r="151" ht="18.899999999999999" customHeight="1" x14ac:dyDescent="0.3"/>
    <row r="152" ht="18.899999999999999" customHeight="1" x14ac:dyDescent="0.3"/>
    <row r="153" ht="18.899999999999999" customHeight="1" x14ac:dyDescent="0.3"/>
    <row r="154" ht="18.899999999999999" customHeight="1" x14ac:dyDescent="0.3"/>
    <row r="155" ht="18.899999999999999" customHeight="1" x14ac:dyDescent="0.3"/>
    <row r="156" ht="18.899999999999999" customHeight="1" x14ac:dyDescent="0.3"/>
    <row r="157" ht="18.899999999999999" customHeight="1" x14ac:dyDescent="0.3"/>
    <row r="158" ht="18.899999999999999" customHeight="1" x14ac:dyDescent="0.3"/>
    <row r="159" ht="18.899999999999999" customHeight="1" x14ac:dyDescent="0.3"/>
    <row r="160" ht="18.899999999999999" customHeight="1" x14ac:dyDescent="0.3"/>
    <row r="161" ht="18.899999999999999" customHeight="1" x14ac:dyDescent="0.3"/>
    <row r="162" ht="18.899999999999999" customHeight="1" x14ac:dyDescent="0.3"/>
    <row r="163" ht="18.899999999999999" customHeight="1" x14ac:dyDescent="0.3"/>
    <row r="164" ht="18.899999999999999" customHeight="1" x14ac:dyDescent="0.3"/>
    <row r="165" ht="18.899999999999999" customHeight="1" x14ac:dyDescent="0.3"/>
    <row r="166" ht="18.899999999999999" customHeight="1" x14ac:dyDescent="0.3"/>
    <row r="167" ht="18.899999999999999" customHeight="1" x14ac:dyDescent="0.3"/>
    <row r="168" ht="18.899999999999999" customHeight="1" x14ac:dyDescent="0.3"/>
    <row r="169" ht="18.899999999999999" customHeight="1" x14ac:dyDescent="0.3"/>
    <row r="170" ht="18.899999999999999" customHeight="1" x14ac:dyDescent="0.3"/>
    <row r="171" ht="18.899999999999999" customHeight="1" x14ac:dyDescent="0.3"/>
    <row r="172" ht="18.899999999999999" customHeight="1" x14ac:dyDescent="0.3"/>
    <row r="173" ht="18.899999999999999" customHeight="1" x14ac:dyDescent="0.3"/>
    <row r="174" ht="18.899999999999999" customHeight="1" x14ac:dyDescent="0.3"/>
    <row r="175" ht="18.899999999999999" customHeight="1" x14ac:dyDescent="0.3"/>
    <row r="176" ht="18.899999999999999" customHeight="1" x14ac:dyDescent="0.3"/>
    <row r="177" ht="18.899999999999999" customHeight="1" x14ac:dyDescent="0.3"/>
    <row r="178" ht="18.899999999999999" customHeight="1" x14ac:dyDescent="0.3"/>
    <row r="179" ht="18.899999999999999" customHeight="1" x14ac:dyDescent="0.3"/>
    <row r="180" ht="18.899999999999999" customHeight="1" x14ac:dyDescent="0.3"/>
    <row r="181" ht="18.899999999999999" customHeight="1" x14ac:dyDescent="0.3"/>
    <row r="182" ht="18.899999999999999" customHeight="1" x14ac:dyDescent="0.3"/>
    <row r="183" ht="18.899999999999999" customHeight="1" x14ac:dyDescent="0.3"/>
    <row r="184" ht="18.899999999999999" customHeight="1" x14ac:dyDescent="0.3"/>
    <row r="185" ht="18.899999999999999" customHeight="1" x14ac:dyDescent="0.3"/>
    <row r="186" ht="18.899999999999999" customHeight="1" x14ac:dyDescent="0.3"/>
    <row r="187" ht="18.899999999999999" customHeight="1" x14ac:dyDescent="0.3"/>
    <row r="188" ht="18.899999999999999" customHeight="1" x14ac:dyDescent="0.3"/>
    <row r="189" ht="18.899999999999999" customHeight="1" x14ac:dyDescent="0.3"/>
    <row r="190" ht="18.899999999999999" customHeight="1" x14ac:dyDescent="0.3"/>
    <row r="191" ht="18.899999999999999" customHeight="1" x14ac:dyDescent="0.3"/>
    <row r="192" ht="18.899999999999999" customHeight="1" x14ac:dyDescent="0.3"/>
    <row r="193" ht="18.899999999999999" customHeight="1" x14ac:dyDescent="0.3"/>
    <row r="194" ht="18.899999999999999" customHeight="1" x14ac:dyDescent="0.3"/>
    <row r="195" ht="18.899999999999999" customHeight="1" x14ac:dyDescent="0.3"/>
    <row r="196" ht="18.899999999999999" customHeight="1" x14ac:dyDescent="0.3"/>
    <row r="197" ht="18.899999999999999" customHeight="1" x14ac:dyDescent="0.3"/>
  </sheetData>
  <mergeCells count="6">
    <mergeCell ref="D11:E11"/>
    <mergeCell ref="A1:E1"/>
    <mergeCell ref="A2:E2"/>
    <mergeCell ref="A3:E3"/>
    <mergeCell ref="A4:E4"/>
    <mergeCell ref="A5:E5"/>
  </mergeCells>
  <pageMargins left="0.95" right="0.5" top="0.75" bottom="0.75" header="0.3" footer="0.3"/>
  <pageSetup scale="76" fitToHeight="0" orientation="portrait" r:id="rId1"/>
  <headerFooter>
    <oddFooter>&amp;L_x000D_&amp;1#&amp;"Calibri"&amp;14&amp;K000000 Business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2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3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71" ma:contentTypeDescription="Create a new document." ma:contentTypeScope="" ma:versionID="9e9e9aecc9497b4a3a259a1f9668c82b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f131de501d1b4714f7781a87fcdd089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5" ma:format="Dropdown" ma:indexed="true" ma:internalName="Year" ma:readOnly="false">
      <xsd:simpleType>
        <xsd:restriction base="dms:Choice">
          <xsd:enumeration value="2025"/>
          <xsd:enumeration value="2024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Testimony"/>
          <xsd:enumeration value="Supplemental Rebuttal Testimony"/>
          <xsd:enumeration value="Sur-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  <xsd:enumeration value="Rate Case NMS/QF Tariffs"/>
          <xsd:enumeration value="Pre-Pay Program"/>
          <xsd:enumeration value="Grandfathering"/>
          <xsd:enumeration value="Net Metering"/>
          <xsd:enumeration value="Pre-Pay – Research"/>
          <xsd:enumeration value="Data Centers"/>
          <xsd:enumeration value="Settlement"/>
          <xsd:enumeration value="Guidance Sheets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8"/>
          <xsd:enumeration value="Schedule 01-5_8-29_40-Revenue Requirements"/>
          <xsd:enumeration value="Schedule 08-14,16-28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5-Regulatory Asse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49-Other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Baryenbruch, Patrick L. (Baryenbruch &amp; Company, LLC)"/>
          <xsd:enumeration value="Bellar, Lonnie E."/>
          <xsd:enumeration value="Bevington, John"/>
          <xsd:enumeration value="Burgos, Julissa"/>
          <xsd:enumeration value="Clements, Chad E."/>
          <xsd:enumeration value="Conroy, Robert M."/>
          <xsd:enumeration value="Crockett, John R."/>
          <xsd:enumeration value="Dylan W. D'Ascendis (ScottMadden, Inc.)"/>
          <xsd:enumeration value="Fackler, Andrea M."/>
          <xsd:enumeration value="Garrett, Christopher M."/>
          <xsd:enumeration value="Hornung, Michael E."/>
          <xsd:enumeration value="Johnson, Daniel"/>
          <xsd:enumeration value="Lovekamp, Rick E."/>
          <xsd:enumeration value="McCombs, Drew T."/>
          <xsd:enumeration value="McFarland, Elizabeth J."/>
          <xsd:enumeration value="McKenzie, Adrien M. (FINCAP, Inc.)"/>
          <xsd:enumeration value="Metts, Heather D."/>
          <xsd:enumeration value="Montgomery, Shannon L."/>
          <xsd:enumeration value="Poplaski, Vincent"/>
          <xsd:enumeration value="Rahn, Derek"/>
          <xsd:enumeration value="Rieth, Tom C."/>
          <xsd:enumeration value="Saunders, Eileen L."/>
          <xsd:enumeration value="Schram, Charles R."/>
          <xsd:enumeration value="Sinclair, David S."/>
          <xsd:enumeration value="Spanos, John J. (Gannett Fleming)"/>
          <xsd:enumeration value="Waldrab, Peter W."/>
          <xsd:enumeration value="Wilson, Stuart"/>
          <xsd:enumeration value="z - eFiled/Filed"/>
          <xsd:enumeration value="Arbough, Daniel K."/>
          <xsd:enumeration value="Blake, Kent W."/>
          <xsd:enumeration value="Leichty, Douglas A."/>
          <xsd:enumeration value="Meiman, Greg J."/>
          <xsd:enumeration value="Murphy, J. Clay"/>
          <xsd:enumeration value="Seelye, Steve (The Prime Group)"/>
          <xsd:enumeration value="Straight, Scott"/>
          <xsd:enumeration value="Thompson, Paul W."/>
          <xsd:enumeration value="Wolfe, John K."/>
          <xsd:enumeration value="Lyons, Tim S. (ScottMadden Inc)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Broadband and Cable Association - KBCA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Rate Case Documents"/>
          <xsd:enumeration value="Pre-Pay Program"/>
          <xsd:enumeration value="Support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VSCC DR14"/>
          <xsd:enumeration value="Supplemental Testimony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Billing Determinants"/>
          <xsd:enumeration value="Cost of Service"/>
          <xsd:enumeration value="Jurisdictional Separation Study"/>
          <xsd:enumeration value="Lead-Lag Study"/>
          <xsd:enumeration value="Revenue Requirement"/>
          <xsd:enumeration value="Testimony"/>
          <xsd:enumeration value="Errata"/>
          <xsd:enumeration value="Base Period Update - Jurisdictional Separation Study"/>
          <xsd:enumeration value="Base Period Update - Revenue Requirement"/>
          <xsd:enumeration value="Financial Planning &amp; Analysis"/>
          <xsd:enumeration value="Financial Planning &amp; Analysis - TEST FILE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 xsi:nil="true"/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 xsi:nil="true"/>
    <Year xmlns="54fcda00-7b58-44a7-b108-8bd10a8a08ba">2025</Year>
    <Document_x0020_Type xmlns="54fcda00-7b58-44a7-b108-8bd10a8a08ba">Rebuttal Testimony</Document_x0020_Type>
    <Witness_x0020_Testimony xmlns="54fcda00-7b58-44a7-b108-8bd10a8a08ba">Garrett, Christopher M.</Witness_x0020_Testimony>
    <Intervemprs xmlns="54fcda00-7b58-44a7-b108-8bd10a8a08ba" xsi:nil="true"/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7A1A4E19-7F2C-4ED4-B4AE-B34EA7B84CB8}">
  <ds:schemaRefs>
    <ds:schemaRef ds:uri="http://schemas.microsoft.com/sharepoint/v3/contenttype/forms/url"/>
  </ds:schemaRefs>
</ds:datastoreItem>
</file>

<file path=customXml/itemProps2.xml><?xml version="1.0" encoding="utf-8"?>
<ds:datastoreItem xmlns:ds="http://schemas.openxmlformats.org/officeDocument/2006/customXml" ds:itemID="{171FE314-6E0C-410A-8B7E-055B59CAAB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86ED67-0978-4C8C-8BAF-3E02F2465A0A}">
  <ds:schemaRefs/>
</ds:datastoreItem>
</file>

<file path=customXml/itemProps4.xml><?xml version="1.0" encoding="utf-8"?>
<ds:datastoreItem xmlns:ds="http://schemas.openxmlformats.org/officeDocument/2006/customXml" ds:itemID="{A4132993-F511-4641-9104-24D07AF9D1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fcda00-7b58-44a7-b108-8bd10a8a08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5BE6B3F4-9235-4CB0-995C-96E5B7337C3C}">
  <ds:schemaRefs>
    <ds:schemaRef ds:uri="http://schemas.microsoft.com/office/infopath/2007/PartnerControls"/>
    <ds:schemaRef ds:uri="http://purl.org/dc/dcmitype/"/>
    <ds:schemaRef ds:uri="http://www.w3.org/XML/1998/namespace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54fcda00-7b58-44a7-b108-8bd10a8a08ba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KU</vt:lpstr>
      <vt:lpstr>LGE Electric</vt:lpstr>
      <vt:lpstr>LGE Gas</vt:lpstr>
      <vt:lpstr>AFUDC Rates</vt:lpstr>
      <vt:lpstr>Support---&gt;</vt:lpstr>
      <vt:lpstr>KU B-4</vt:lpstr>
      <vt:lpstr>KU B-5.2.2 F</vt:lpstr>
      <vt:lpstr>KU SCH J-1.1|J-1.2</vt:lpstr>
      <vt:lpstr>KU SCH H-1</vt:lpstr>
      <vt:lpstr>LGEE B-4</vt:lpstr>
      <vt:lpstr>LGEE B-5.2 F.2</vt:lpstr>
      <vt:lpstr>LGEE SCH J</vt:lpstr>
      <vt:lpstr>LGEG B-4</vt:lpstr>
      <vt:lpstr>LGEG B-5.2 F.2</vt:lpstr>
      <vt:lpstr>LGEG SCH J</vt:lpstr>
      <vt:lpstr>LGE SCH H-1</vt:lpstr>
      <vt:lpstr>'KU B-4'!Print_Area</vt:lpstr>
      <vt:lpstr>'KU B-5.2.2 F'!Print_Area</vt:lpstr>
      <vt:lpstr>'KU SCH H-1'!Print_Area</vt:lpstr>
      <vt:lpstr>'KU SCH J-1.1|J-1.2'!Print_Area</vt:lpstr>
      <vt:lpstr>'LGE Electric'!Print_Area</vt:lpstr>
      <vt:lpstr>'LGE Gas'!Print_Area</vt:lpstr>
      <vt:lpstr>'LGE SCH H-1'!Print_Area</vt:lpstr>
      <vt:lpstr>'LGEE B-4'!Print_Area</vt:lpstr>
      <vt:lpstr>'LGEE B-5.2 F.2'!Print_Area</vt:lpstr>
      <vt:lpstr>'LGEG B-4'!Print_Area</vt:lpstr>
      <vt:lpstr>'LGEG B-5.2 F.2'!Print_Area</vt:lpstr>
      <vt:lpstr>KU!Print_Titles</vt:lpstr>
      <vt:lpstr>'LGE Electric'!Print_Titles</vt:lpstr>
      <vt:lpstr>'LGE Gas'!Print_Titles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2025-09-22T14:17:45Z</dcterms:created>
  <dcterms:modified xsi:type="dcterms:W3CDTF">2025-09-25T20:02:00Z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  <property fmtid="{D5CDD505-2E9C-101B-9397-08002B2CF9AE}" pid="3" name="MSIP_Label_e0c8e74a-db15-49f1-980d-3d74f2e3ff07_Enabled">
    <vt:lpwstr>true</vt:lpwstr>
  </property>
  <property fmtid="{D5CDD505-2E9C-101B-9397-08002B2CF9AE}" pid="4" name="MSIP_Label_e0c8e74a-db15-49f1-980d-3d74f2e3ff07_SetDate">
    <vt:lpwstr>2025-09-25T20:01:30Z</vt:lpwstr>
  </property>
  <property fmtid="{D5CDD505-2E9C-101B-9397-08002B2CF9AE}" pid="5" name="MSIP_Label_e0c8e74a-db15-49f1-980d-3d74f2e3ff07_Method">
    <vt:lpwstr>Privileged</vt:lpwstr>
  </property>
  <property fmtid="{D5CDD505-2E9C-101B-9397-08002B2CF9AE}" pid="6" name="MSIP_Label_e0c8e74a-db15-49f1-980d-3d74f2e3ff07_Name">
    <vt:lpwstr>376d9127-3fad-41bb7-827b-657efc89d923</vt:lpwstr>
  </property>
  <property fmtid="{D5CDD505-2E9C-101B-9397-08002B2CF9AE}" pid="7" name="MSIP_Label_e0c8e74a-db15-49f1-980d-3d74f2e3ff07_SiteId">
    <vt:lpwstr>25b79aa0-07c6-4d65-9c80-df92aacdc157</vt:lpwstr>
  </property>
  <property fmtid="{D5CDD505-2E9C-101B-9397-08002B2CF9AE}" pid="8" name="MSIP_Label_e0c8e74a-db15-49f1-980d-3d74f2e3ff07_ActionId">
    <vt:lpwstr>f38703a8-3d9b-4fb7-abb8-874e446485e3</vt:lpwstr>
  </property>
  <property fmtid="{D5CDD505-2E9C-101B-9397-08002B2CF9AE}" pid="9" name="MSIP_Label_e0c8e74a-db15-49f1-980d-3d74f2e3ff07_ContentBits">
    <vt:lpwstr>2</vt:lpwstr>
  </property>
  <property fmtid="{D5CDD505-2E9C-101B-9397-08002B2CF9AE}" pid="10" name="MSIP_Label_e0c8e74a-db15-49f1-980d-3d74f2e3ff07_Tag">
    <vt:lpwstr>10, 0, 1, 1</vt:lpwstr>
  </property>
</Properties>
</file>