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jects.sp.lgeenergy.int/sites/RegFilings/Rate Case Documents/"/>
    </mc:Choice>
  </mc:AlternateContent>
  <xr:revisionPtr revIDLastSave="0" documentId="13_ncr:1_{0F8840C5-2984-45A6-A043-163F56D807B2}" xr6:coauthVersionLast="47" xr6:coauthVersionMax="47" xr10:uidLastSave="{00000000-0000-0000-0000-000000000000}"/>
  <bookViews>
    <workbookView xWindow="28680" yWindow="-120" windowWidth="29040" windowHeight="17520" xr2:uid="{D6770BFC-D437-4678-92B4-92888808151D}"/>
  </bookViews>
  <sheets>
    <sheet name="KU" sheetId="1" r:id="rId1"/>
    <sheet name="KU Revenue" sheetId="2" r:id="rId2"/>
  </sheets>
  <definedNames>
    <definedName name="_xlnm._FilterDatabase" localSheetId="0" hidden="1">KU!$A$5:$G$240</definedName>
    <definedName name="_xlnm.Print_Area" localSheetId="0">KU!$A$1:$G$240</definedName>
    <definedName name="_xlnm.Print_Titles" localSheetId="0">KU!$1:$10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28" i="2"/>
  <c r="I28" i="2"/>
  <c r="H28" i="2"/>
  <c r="G28" i="2"/>
  <c r="F28" i="2"/>
  <c r="E28" i="2"/>
  <c r="D28" i="2"/>
  <c r="C28" i="2"/>
  <c r="K27" i="2"/>
  <c r="J27" i="2"/>
  <c r="I27" i="2"/>
  <c r="H27" i="2"/>
  <c r="G27" i="2"/>
  <c r="F27" i="2"/>
  <c r="E27" i="2"/>
  <c r="D27" i="2"/>
  <c r="C27" i="2"/>
  <c r="K26" i="2"/>
  <c r="J26" i="2"/>
  <c r="I26" i="2"/>
  <c r="H26" i="2"/>
  <c r="G26" i="2"/>
  <c r="F26" i="2"/>
  <c r="E26" i="2"/>
  <c r="D26" i="2"/>
  <c r="C26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C243" i="1"/>
  <c r="C249" i="1" s="1"/>
  <c r="B243" i="1"/>
  <c r="B249" i="1" s="1"/>
  <c r="C242" i="1"/>
  <c r="C248" i="1" s="1"/>
  <c r="B242" i="1"/>
  <c r="B248" i="1" s="1"/>
  <c r="C232" i="1"/>
  <c r="B232" i="1"/>
  <c r="C230" i="1"/>
  <c r="B230" i="1"/>
  <c r="C222" i="1"/>
  <c r="C220" i="1"/>
  <c r="B220" i="1"/>
  <c r="C216" i="1"/>
  <c r="B216" i="1"/>
  <c r="C214" i="1"/>
  <c r="B214" i="1"/>
  <c r="C208" i="1"/>
  <c r="B208" i="1"/>
  <c r="C206" i="1"/>
  <c r="B206" i="1"/>
  <c r="C199" i="1"/>
  <c r="B199" i="1"/>
  <c r="C197" i="1"/>
  <c r="B197" i="1"/>
  <c r="C190" i="1"/>
  <c r="B190" i="1"/>
  <c r="C188" i="1"/>
  <c r="B188" i="1"/>
  <c r="C183" i="1"/>
  <c r="B183" i="1"/>
  <c r="C181" i="1"/>
  <c r="B181" i="1"/>
  <c r="C176" i="1"/>
  <c r="B176" i="1"/>
  <c r="C174" i="1"/>
  <c r="B174" i="1"/>
  <c r="C162" i="1"/>
  <c r="B162" i="1"/>
  <c r="C149" i="1"/>
  <c r="B149" i="1"/>
  <c r="C147" i="1"/>
  <c r="B147" i="1"/>
  <c r="C140" i="1"/>
  <c r="C138" i="1"/>
  <c r="C129" i="1"/>
  <c r="B129" i="1"/>
  <c r="C127" i="1"/>
  <c r="B127" i="1"/>
  <c r="C118" i="1"/>
  <c r="B118" i="1"/>
  <c r="C116" i="1"/>
  <c r="B116" i="1"/>
  <c r="C107" i="1"/>
  <c r="B107" i="1"/>
  <c r="C105" i="1"/>
  <c r="B105" i="1"/>
  <c r="C94" i="1"/>
  <c r="B94" i="1"/>
  <c r="C92" i="1"/>
  <c r="B92" i="1"/>
  <c r="C81" i="1"/>
  <c r="B81" i="1"/>
  <c r="C79" i="1"/>
  <c r="B79" i="1"/>
  <c r="C72" i="1"/>
  <c r="B72" i="1"/>
  <c r="C70" i="1"/>
  <c r="B70" i="1"/>
  <c r="C61" i="1"/>
  <c r="B61" i="1"/>
  <c r="C59" i="1"/>
  <c r="B59" i="1"/>
  <c r="C48" i="1"/>
  <c r="B48" i="1"/>
  <c r="C46" i="1"/>
  <c r="B46" i="1"/>
  <c r="C39" i="1"/>
  <c r="B39" i="1"/>
  <c r="C37" i="1"/>
  <c r="B37" i="1"/>
  <c r="C31" i="1"/>
  <c r="B31" i="1"/>
  <c r="C29" i="1"/>
  <c r="B29" i="1"/>
  <c r="C22" i="1"/>
  <c r="B22" i="1"/>
  <c r="C20" i="1"/>
  <c r="B20" i="1"/>
  <c r="G15" i="1"/>
  <c r="F15" i="1"/>
  <c r="C15" i="1"/>
  <c r="B15" i="1"/>
  <c r="G13" i="1"/>
  <c r="F13" i="1"/>
  <c r="C13" i="1"/>
  <c r="B13" i="1"/>
</calcChain>
</file>

<file path=xl/sharedStrings.xml><?xml version="1.0" encoding="utf-8"?>
<sst xmlns="http://schemas.openxmlformats.org/spreadsheetml/2006/main" count="414" uniqueCount="250">
  <si>
    <t>Rate Class</t>
  </si>
  <si>
    <t>Forecast Period Revenues at Current Rates (As Filed in Application)</t>
  </si>
  <si>
    <t>Proposed Forecast Period Revenues at Proposed Rates</t>
  </si>
  <si>
    <t>Residential Rate RS, inclusive of Volunteer Fire Department</t>
  </si>
  <si>
    <t>Lighting Service &amp; Restricted Lighting Service</t>
  </si>
  <si>
    <t xml:space="preserve"> Rate Class Energy, kWh:</t>
  </si>
  <si>
    <t>Rate Class Percentage of Energy:</t>
  </si>
  <si>
    <t>Rate Class Revenue:</t>
  </si>
  <si>
    <t>Rate Class Percentage of Revenue:</t>
  </si>
  <si>
    <t>Basic Service Charge, Daily:</t>
  </si>
  <si>
    <t>Energy Rate per kWh:</t>
  </si>
  <si>
    <t>Overhead Service</t>
  </si>
  <si>
    <t xml:space="preserve"> Residential Time-of-Day Demand Rate RTOD-D</t>
  </si>
  <si>
    <t>Light Emitting Dioxide (LED)</t>
  </si>
  <si>
    <t>Cobra Head, 6,000-8,200 Lumen, Fixture Only</t>
  </si>
  <si>
    <t>Cobra Head, 13,000-16,500 Lumen, Fixture Only</t>
  </si>
  <si>
    <t>Cobra Head, 22,000-29,000 Lumen, Fixture Only</t>
  </si>
  <si>
    <t>Open Bottom, 4,500-6,000 Lumen, Fixture Only</t>
  </si>
  <si>
    <t>Cobra Head, 2,500-4,000 Lumen, Fixture Only</t>
  </si>
  <si>
    <t>Residential Time of Day Demand Energy Rate per kWh:</t>
  </si>
  <si>
    <t>Cobra Head 4,000-6,000 Lumen, Fixture Only</t>
  </si>
  <si>
    <t>Peak Demand per kW:</t>
  </si>
  <si>
    <t>Directional (Flood), 4,500-6,000 Lumen, Fixture Only</t>
  </si>
  <si>
    <t>Base Demand per kW:</t>
  </si>
  <si>
    <t>Directional (Flood), 14,000-17,500 Lumen, Fixture Only</t>
  </si>
  <si>
    <t>Residential Time-of-Day Energy Rate RTOD-E</t>
  </si>
  <si>
    <t>Directional (Flood), 22,000-28,000 Lumen, Fixture Only</t>
  </si>
  <si>
    <t>Directional (Flood), 35,000-50,000 Lumen, Fixture Only</t>
  </si>
  <si>
    <t>Wood Pole</t>
  </si>
  <si>
    <t>Underground Service</t>
  </si>
  <si>
    <t>Light Emitting Diode (LED)</t>
  </si>
  <si>
    <t>Residential Time of Day Energy Rate (On-Peak) per kWh:</t>
  </si>
  <si>
    <t>Cobra Head, 2,500-4,000 Lumen</t>
  </si>
  <si>
    <t>Residential Time of Day Energy Rate (Off-Peak) per kWh:</t>
  </si>
  <si>
    <t>Cobra Head 4,000-6,000 Lumen</t>
  </si>
  <si>
    <t>General Service Rate GS</t>
  </si>
  <si>
    <t>Cobra Head, 6,000-8,200 Lumen</t>
  </si>
  <si>
    <t>Cobra Head, 13,000-16,500 Lumen</t>
  </si>
  <si>
    <t>Cobra Head, 22,000-29,000 Lumen</t>
  </si>
  <si>
    <t>Colonial, 4-Sided, 4,000-7,000 Lumen</t>
  </si>
  <si>
    <t>Acorn, 4,000-7,000 Lumen</t>
  </si>
  <si>
    <t>Single Phase Basic Service Charge, Daily:</t>
  </si>
  <si>
    <t>Contemporary, 4,000-7,000 Lumen</t>
  </si>
  <si>
    <t>Three Phase Basic Service Charge, Daily:</t>
  </si>
  <si>
    <t>Contemporary, 8,000-11,000 Lumen</t>
  </si>
  <si>
    <t>Single Phase Energy Rate per kWh:</t>
  </si>
  <si>
    <t>Contemporary, 13,500-16,500 Lumen</t>
  </si>
  <si>
    <t>Three Phase Energy Rate per kWh:</t>
  </si>
  <si>
    <t>Contemporary, 21,000-28,000 Lumen</t>
  </si>
  <si>
    <t xml:space="preserve"> General Time-of-Day Demand Rate GTOD-D</t>
  </si>
  <si>
    <t>Contemporary, 45,000-50,000 Lumen</t>
  </si>
  <si>
    <t>Directional (Flood), 4,500-6,000 Lumen</t>
  </si>
  <si>
    <t>Directional (Flood), 14,000-17,500 Lumen</t>
  </si>
  <si>
    <t>Directional (Flood), 22,000-28,000 Lumen</t>
  </si>
  <si>
    <t>Directional (Flood), 35,000-50,000 Lumen</t>
  </si>
  <si>
    <t>Victorian, 4,000-7,000 Lumen</t>
  </si>
  <si>
    <t>Single Phase Time of Day Demand Energy Rate per kWh:</t>
  </si>
  <si>
    <t>Three Phase Time of Day Demand Energy Rate per kWh:</t>
  </si>
  <si>
    <t>Pole Charges</t>
  </si>
  <si>
    <t>Single Phase Peak Demand per kW:</t>
  </si>
  <si>
    <t>Cobra, Pole (not included in revenue forecast)</t>
  </si>
  <si>
    <t>Three Phase Peak Demand per kW:</t>
  </si>
  <si>
    <t>Contemporary, Pole (not included in revenue forecast)</t>
  </si>
  <si>
    <t>Single Phase Base Demand per kW:</t>
  </si>
  <si>
    <t>Post Top - Decorative Smooth, Pole (not included in revenue forecast)</t>
  </si>
  <si>
    <t>Three Phase Base Demand per kW:</t>
  </si>
  <si>
    <t>Post Top - Historic Fluted, Pole (not included in revenue forecast)</t>
  </si>
  <si>
    <t>General Time-of-Day Energy Rate GTOD-E</t>
  </si>
  <si>
    <t>High Pressure Sodium</t>
  </si>
  <si>
    <t>Cobra Head, 4,000 Lumen, Fixture Only</t>
  </si>
  <si>
    <t>Cobra Head, 4,000 Lumen, Fixture and Pole</t>
  </si>
  <si>
    <t xml:space="preserve">Cobra Head, 5,800 Lumen, Fixture Only </t>
  </si>
  <si>
    <t>Single Phase Time of Day Energy Rate (On-Peak) per kWh:</t>
  </si>
  <si>
    <t>Cobra Head, 5,800 Lumen, Fixture and Pole</t>
  </si>
  <si>
    <t>Three Phase Time of Day Energy Rate (On-Peak) per kWh:</t>
  </si>
  <si>
    <t xml:space="preserve">Cobra Head, 9,500 Lumen, Fixture Only </t>
  </si>
  <si>
    <t>Single Phase Time of Day Energy Rate (Off-Peak) per kWh:</t>
  </si>
  <si>
    <t xml:space="preserve">Cobra Head, 9,500 Lumen, Fixture and Pole </t>
  </si>
  <si>
    <t>Three Phase Time of Day Energy Rate (Off-Peak) per kWh:</t>
  </si>
  <si>
    <t xml:space="preserve">Cobra Head, 22,000 Lumen, Fixture Only </t>
  </si>
  <si>
    <t>All Electric Schools Rate AES</t>
  </si>
  <si>
    <t xml:space="preserve">Cobra Head, 22,000 Lumen, Fixture and Pole </t>
  </si>
  <si>
    <t xml:space="preserve">Cobra Head, 50,000 Lumen, Fixture Only </t>
  </si>
  <si>
    <t>Cobra Head, 50,000 Lumen, Fixture and Pole</t>
  </si>
  <si>
    <t>Cobra Head, 50,000 Lumen, Fixture Only</t>
  </si>
  <si>
    <t>Open Bottom, 5,800 Lumen, Fixture Only</t>
  </si>
  <si>
    <t>Open Bottom, 9,500 Lumen, Fixture Only</t>
  </si>
  <si>
    <t xml:space="preserve">Directional (Flood), 9,500 Lumen, Fixture Only </t>
  </si>
  <si>
    <t xml:space="preserve">Directional (Flood), 22,000 Lumen, Fixture Only </t>
  </si>
  <si>
    <t>Directional (Flood), 50,000 Lumen, Fixture Only</t>
  </si>
  <si>
    <t>Power Service Rate PS-Secondary</t>
  </si>
  <si>
    <t>Metal Halide</t>
  </si>
  <si>
    <t xml:space="preserve">Directional (Flood), 12,000 Lumen, Fixture Only </t>
  </si>
  <si>
    <t xml:space="preserve">Directional (Flood), 12,000 Lumen, Fixture with Pole </t>
  </si>
  <si>
    <t xml:space="preserve">Directional (Flood), 32,000 Lumen, Fixture with Pole </t>
  </si>
  <si>
    <t xml:space="preserve"> Basic Service Charge, Daily:</t>
  </si>
  <si>
    <t xml:space="preserve">Directional (Flood), 107,800 Lumen, Fixture Only </t>
  </si>
  <si>
    <t>Directional (Flood), 107,800 Lumen, Fixture with Pole</t>
  </si>
  <si>
    <t>Summer Demand per kW</t>
  </si>
  <si>
    <t xml:space="preserve">Directional (Flood), 32,000 Lumen, Fixture Only </t>
  </si>
  <si>
    <t>Winter Demand per kW</t>
  </si>
  <si>
    <t xml:space="preserve">Demand kVA Base: </t>
  </si>
  <si>
    <t>Mercury Vapor</t>
  </si>
  <si>
    <t>Demand kVA Intermediate:</t>
  </si>
  <si>
    <t xml:space="preserve">Cobra Head, 7,000 Lumen, Fixture Only </t>
  </si>
  <si>
    <t>Demand kVA Peak:</t>
  </si>
  <si>
    <t xml:space="preserve">Cobra Head, 7,000 Lumen, Fixture and Pole </t>
  </si>
  <si>
    <t>Redundant Capacity Rider:</t>
  </si>
  <si>
    <t>Cobra Head, 10,000 Lumen, Fixture Only</t>
  </si>
  <si>
    <t>Power Service Rate PS-Primary</t>
  </si>
  <si>
    <t>Cobra Head, 10,000 Lumen, Fixture and Pole</t>
  </si>
  <si>
    <t xml:space="preserve">Cobra Head, 20,000 Lumen, Fixture Only </t>
  </si>
  <si>
    <t xml:space="preserve">Cobra Head, 20,000 Lumen, Fixture and Pole </t>
  </si>
  <si>
    <t xml:space="preserve">Open Bottom, 7,000 Lumen, Fixture Only </t>
  </si>
  <si>
    <t>Incandescent</t>
  </si>
  <si>
    <t>Tear Drop, 1,000 Lumen, Fixture Only</t>
  </si>
  <si>
    <t>Tear Drop, 2,500 Lumen, Fixture Only</t>
  </si>
  <si>
    <t>Tear Drop, 4,000 Lumen, Fixture Only</t>
  </si>
  <si>
    <t>Tear Drop, 6,000 Lumen, Fixture Only</t>
  </si>
  <si>
    <t>Directional (Flood), 12,000 Lumen, Fixture with Pole</t>
  </si>
  <si>
    <t>Time of Day Secondary Service Rate TODS</t>
  </si>
  <si>
    <t>Directional (Flood), 32,000 Lumen, Fixture with Pole</t>
  </si>
  <si>
    <t>Contemporary, 12,000 Lumen, Fixture Only</t>
  </si>
  <si>
    <t xml:space="preserve">Contemporary, 32,000 Lumen, Fixture Only </t>
  </si>
  <si>
    <t xml:space="preserve">Contemporary, 107,800 Lumen, Fixture Only </t>
  </si>
  <si>
    <t>Contemporary, 12,000 Lumen, Decorative Smooth</t>
  </si>
  <si>
    <t>Contemporary, 32,000 Lumen, Contemporary</t>
  </si>
  <si>
    <t>Contemporary, 107,800 Lumen, Decorative Smooth</t>
  </si>
  <si>
    <t>Acorn, 4,000 Lumen, Decorative Smooth</t>
  </si>
  <si>
    <t>Time of Day Primary Service Rate TODP</t>
  </si>
  <si>
    <t>Acorn, 4,000 Lumen, Historic Fluted</t>
  </si>
  <si>
    <t>Acorn, 5,800 Lumen, Decorative Smooth</t>
  </si>
  <si>
    <t>Acorn, 5,800 Lumen, Historic Fluted</t>
  </si>
  <si>
    <t>Acorn, 9,500 Lumen, Decorative Smooth</t>
  </si>
  <si>
    <t>Acorn, 9,500 Lumen, Historic Fluted</t>
  </si>
  <si>
    <t>Colonial, 4,000 Lumen, Decorative Smooth</t>
  </si>
  <si>
    <t>Coach, 5,800 Lumen, Decorative Smooth</t>
  </si>
  <si>
    <t>Coach, 9,500 Lumen, Decorative Smooth</t>
  </si>
  <si>
    <t>Colonial, 5,800 Lumen, Decorative Smooth</t>
  </si>
  <si>
    <t>Colonial, 9,500 Lumen, Decorative Smooth</t>
  </si>
  <si>
    <t>Contemporary, 5,800 Lumen, Fixture Only</t>
  </si>
  <si>
    <t>Retail Transmission Service Rate RTS</t>
  </si>
  <si>
    <t>Contemporary, 5,800 Lumen, Contemporary</t>
  </si>
  <si>
    <t>Contemporary, 9,500 Lumen, Fixture Only</t>
  </si>
  <si>
    <t>Contemporary, 9,500 Lumen, Contemporary</t>
  </si>
  <si>
    <t>Contemporary, 22,000 Lumen, Fixture Only</t>
  </si>
  <si>
    <t>Contemporary, 22,000 Lumen, Contemporary</t>
  </si>
  <si>
    <t>Contemporary, 50,000 Lumen, Fixture Only</t>
  </si>
  <si>
    <t>Contemporary, 50,000 Lumen, Contemporary</t>
  </si>
  <si>
    <t xml:space="preserve">Victorian, 5,800 Lumen, Fixture Only </t>
  </si>
  <si>
    <t xml:space="preserve">Victorian, 9,500 Lumen, Fixture Only </t>
  </si>
  <si>
    <t>Extremely High Load Factor Service Rate EHLF</t>
  </si>
  <si>
    <t>Energy Rate:</t>
  </si>
  <si>
    <t>Demand kVA:</t>
  </si>
  <si>
    <t>Fluctuating Load Service Rate FLS</t>
  </si>
  <si>
    <t xml:space="preserve"> Primary Delivery Basic Service Charge, Daily:</t>
  </si>
  <si>
    <t xml:space="preserve"> Transmission Delivery Basic Service Charge, Daily:</t>
  </si>
  <si>
    <t>Primary Delivery Energy Rate per kWh:</t>
  </si>
  <si>
    <t>Transmission Delivery Energy Rate per kWh:</t>
  </si>
  <si>
    <t xml:space="preserve">Primary Delivery Demand kVA Base: </t>
  </si>
  <si>
    <t>Transmission Delivery Demand kVA Base:</t>
  </si>
  <si>
    <t>Primary Delivery Demand kVA Intermediate:</t>
  </si>
  <si>
    <t>Transmission Delivery Demand kVA Intermediate:</t>
  </si>
  <si>
    <t>Primary Delivery Demand kVA Peak:</t>
  </si>
  <si>
    <t>Transmission Delivery Demand kVA Peak:</t>
  </si>
  <si>
    <t>Curtailable Service Riders</t>
  </si>
  <si>
    <t>CSR-1: Option A - Transmission Voltage Service Demand per kVA:</t>
  </si>
  <si>
    <t>CSR-1: Option A - Primary Voltage Service Demand per kVA:</t>
  </si>
  <si>
    <t>CSR-1: Option B - Transmission Voltage Service Demand per kVA:</t>
  </si>
  <si>
    <t>CSR-1: Option B - Primary Voltage Service Demand per kVA:</t>
  </si>
  <si>
    <t>CSR-2: Option A - Transmission Voltage Service Demand per kVA:</t>
  </si>
  <si>
    <t>CSR-2: Option A - Primary Voltage Service Demand per kVA:</t>
  </si>
  <si>
    <t>CSR-2: Option B - Transmission Voltage Service Demand per kVA:</t>
  </si>
  <si>
    <t>CSR-2: Option B - Primary Voltage Service Demand per kVA:</t>
  </si>
  <si>
    <t>Non-Compliance Penalty, kVA:</t>
  </si>
  <si>
    <t>Lighting Energy Service Rate LE</t>
  </si>
  <si>
    <t>Traffic Energy Service Rate TE</t>
  </si>
  <si>
    <t>Outdoor Sports Lighting Service Rate OSL-Secondary</t>
  </si>
  <si>
    <t xml:space="preserve">Peak Demand per kW: </t>
  </si>
  <si>
    <t>Outdoor Sports Lighting Service Rate OSL-Primary</t>
  </si>
  <si>
    <t>Electric Vehicle Charging Rate EVC-L2</t>
  </si>
  <si>
    <t>First Two Hours Charging Unit Fee:</t>
  </si>
  <si>
    <t>Fee for Every Hour After the First Two Hours Charging Unit Fee:</t>
  </si>
  <si>
    <t>Electric Vehicle Fast Charging Service Rate EVC-Fast</t>
  </si>
  <si>
    <t>Electric Vehicle Supply Equipment Rate EVSE</t>
  </si>
  <si>
    <t xml:space="preserve">   EV Supply Equipment - Single Charger (Option A):</t>
  </si>
  <si>
    <t xml:space="preserve">   EV Supply Equipment - Single Charger (Option B):</t>
  </si>
  <si>
    <t xml:space="preserve">   EV Supply Equipment - Dual Charger (Option A):</t>
  </si>
  <si>
    <t xml:space="preserve">   EV Supply Equipment - Dual Charger (Option B):</t>
  </si>
  <si>
    <t xml:space="preserve">   EV Supply Equipment - Non-Networked:</t>
  </si>
  <si>
    <t>Special Contracts***</t>
  </si>
  <si>
    <t>* Includes actual revenue and kWhs from September 2024 to February 2025 and forecast revenue and kWhs from March 2025 to August 2025.</t>
  </si>
  <si>
    <t>** Includes actual revenue and kWhs from September 2024 to August 2025.</t>
  </si>
  <si>
    <t>*** Special Contract customer did not move to the special contract demand rates by the end of the base period (August 2025).</t>
  </si>
  <si>
    <t>Total kWh</t>
  </si>
  <si>
    <t>Total Revenue</t>
  </si>
  <si>
    <t>Check kWH per Schedule M Billing Determinants</t>
  </si>
  <si>
    <t>Check Revenue per Schedule M Billing Determinants</t>
  </si>
  <si>
    <t>Kentucky Utilities Company</t>
  </si>
  <si>
    <t>All Electric</t>
  </si>
  <si>
    <t>Retail Transm.</t>
  </si>
  <si>
    <t xml:space="preserve">Fluctuating </t>
  </si>
  <si>
    <t>Outdoor</t>
  </si>
  <si>
    <t xml:space="preserve">Outdoor </t>
  </si>
  <si>
    <t xml:space="preserve">Electric </t>
  </si>
  <si>
    <t>Total</t>
  </si>
  <si>
    <t>Residential</t>
  </si>
  <si>
    <t>General Service</t>
  </si>
  <si>
    <t>Schools</t>
  </si>
  <si>
    <t>Power Service</t>
  </si>
  <si>
    <t>Time of Day</t>
  </si>
  <si>
    <t>Service</t>
  </si>
  <si>
    <t>Load Service</t>
  </si>
  <si>
    <t>Lighting</t>
  </si>
  <si>
    <t>Lighting Energy</t>
  </si>
  <si>
    <t>Traffic Energy</t>
  </si>
  <si>
    <t>Sports Lighting</t>
  </si>
  <si>
    <t>Vehicle Charging</t>
  </si>
  <si>
    <t>Solar Share</t>
  </si>
  <si>
    <t>Business Solar</t>
  </si>
  <si>
    <t>Company</t>
  </si>
  <si>
    <t>RS</t>
  </si>
  <si>
    <t>GS</t>
  </si>
  <si>
    <t>AES</t>
  </si>
  <si>
    <t>PS-Sec</t>
  </si>
  <si>
    <t>PS-Pri</t>
  </si>
  <si>
    <t>TOD-Sec</t>
  </si>
  <si>
    <t>TOD-Pri</t>
  </si>
  <si>
    <t>RTS - Trans.</t>
  </si>
  <si>
    <t>FLS - Trans.</t>
  </si>
  <si>
    <t>LS &amp; RLS</t>
  </si>
  <si>
    <t>LE</t>
  </si>
  <si>
    <t>TE</t>
  </si>
  <si>
    <t>OSL</t>
  </si>
  <si>
    <t>EV</t>
  </si>
  <si>
    <t>SSP</t>
  </si>
  <si>
    <t>BS</t>
  </si>
  <si>
    <t>CONFIDENTIAL INFORMATION REDACTED</t>
  </si>
  <si>
    <t>Classified Revenue Targets</t>
  </si>
  <si>
    <t>Proposed Target Revenues</t>
  </si>
  <si>
    <t>Revenue Requirements</t>
  </si>
  <si>
    <t xml:space="preserve">               - Demand</t>
  </si>
  <si>
    <t xml:space="preserve">               - Customer</t>
  </si>
  <si>
    <t xml:space="preserve">               - Commodity</t>
  </si>
  <si>
    <t>Target Revenues by Classification</t>
  </si>
  <si>
    <t>Billing Units</t>
  </si>
  <si>
    <t>kWh</t>
  </si>
  <si>
    <t>Number of Bills</t>
  </si>
  <si>
    <t>Unit Costs</t>
  </si>
  <si>
    <t>Source: 2025 PSC DR1 KU Attach to Q54 - Sch M CONFIDENTIAL.xlsx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</si>
</sst>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.00000_);\(&quot;$&quot;#,##0.00000\)"/>
    <numFmt numFmtId="167" formatCode="[$-409]mmmm\-yy;@"/>
    <numFmt numFmtId="168" formatCode="_(* #,##0.00_);_(* \(#,##0.00\);_(* &quot;-&quot;_);_(@_)"/>
    <numFmt numFmtId="169" formatCode="_(&quot;$&quot;* #,##0.00000_);_(&quot;$&quot;* \(#,##0.00000\);_(&quot;$&quot;* &quot;0&quot;_);_(@_)"/>
    <numFmt numFmtId="170" formatCode="_(&quot;$&quot;* #,##0_);_(&quot;$&quot;* \(#,##0\);_(&quot;$&quot;* &quot;0&quot;_);_(@_)"/>
    <numFmt numFmtId="171" formatCode="_(&quot;$&quot;* #,##0.00_);_(&quot;$&quot;* \(#,##0.00\);_(&quot;$&quot;* &quot;0&quot;_);_(@_)"/>
    <numFmt numFmtId="172" formatCode="0.0%"/>
    <numFmt numFmtId="173" formatCode="_(&quot;$&quot;* #,##0_);_(&quot;$&quot;* \(#,##0\);_(&quot;$&quot;* &quot;-&quot;??_);_(@_)"/>
    <numFmt numFmtId="174" formatCode="_(* #,##0.000_);_(* \(#,##0.0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4"/>
      <color rgb="FFFF0000"/>
      <name val="Aptos Narrow"/>
      <family val="2"/>
      <scheme val="minor"/>
    </font>
    <font>
      <sz val="12"/>
      <name val="Times New Roman"/>
      <family val="1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i/>
      <sz val="1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b/>
      <u/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606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6" fillId="0" borderId="0"/>
    <xf numFmtId="167" fontId="9" fillId="0" borderId="0"/>
    <xf numFmtId="0" fontId="1" fillId="0" borderId="0"/>
  </cellStyleXfs>
  <cellXfs count="9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41" fontId="7" fillId="3" borderId="1" xfId="4" quotePrefix="1" applyFont="1" applyFill="1" applyBorder="1" applyAlignment="1">
      <alignment horizontal="left"/>
    </xf>
    <xf numFmtId="0" fontId="4" fillId="3" borderId="2" xfId="0" applyFont="1" applyFill="1" applyBorder="1"/>
    <xf numFmtId="0" fontId="4" fillId="3" borderId="3" xfId="0" applyFont="1" applyFill="1" applyBorder="1"/>
    <xf numFmtId="41" fontId="8" fillId="3" borderId="4" xfId="4" quotePrefix="1" applyFont="1" applyFill="1" applyBorder="1" applyAlignment="1">
      <alignment horizontal="right"/>
    </xf>
    <xf numFmtId="164" fontId="4" fillId="3" borderId="0" xfId="1" applyNumberFormat="1" applyFont="1" applyFill="1" applyBorder="1"/>
    <xf numFmtId="164" fontId="4" fillId="3" borderId="5" xfId="1" applyNumberFormat="1" applyFont="1" applyFill="1" applyBorder="1"/>
    <xf numFmtId="10" fontId="4" fillId="3" borderId="0" xfId="3" applyNumberFormat="1" applyFont="1" applyFill="1" applyBorder="1"/>
    <xf numFmtId="10" fontId="4" fillId="3" borderId="5" xfId="3" applyNumberFormat="1" applyFont="1" applyFill="1" applyBorder="1"/>
    <xf numFmtId="5" fontId="4" fillId="3" borderId="0" xfId="2" applyNumberFormat="1" applyFont="1" applyFill="1" applyBorder="1"/>
    <xf numFmtId="5" fontId="4" fillId="3" borderId="5" xfId="2" applyNumberFormat="1" applyFont="1" applyFill="1" applyBorder="1"/>
    <xf numFmtId="165" fontId="8" fillId="3" borderId="0" xfId="2" applyNumberFormat="1" applyFont="1" applyFill="1" applyBorder="1"/>
    <xf numFmtId="165" fontId="4" fillId="3" borderId="5" xfId="2" applyNumberFormat="1" applyFont="1" applyFill="1" applyBorder="1"/>
    <xf numFmtId="41" fontId="8" fillId="3" borderId="4" xfId="4" quotePrefix="1" applyFont="1" applyFill="1" applyBorder="1" applyAlignment="1">
      <alignment horizontal="left"/>
    </xf>
    <xf numFmtId="166" fontId="8" fillId="3" borderId="0" xfId="2" applyNumberFormat="1" applyFont="1" applyFill="1" applyBorder="1"/>
    <xf numFmtId="166" fontId="4" fillId="3" borderId="5" xfId="2" applyNumberFormat="1" applyFont="1" applyFill="1" applyBorder="1"/>
    <xf numFmtId="165" fontId="4" fillId="3" borderId="0" xfId="2" applyNumberFormat="1" applyFont="1" applyFill="1" applyBorder="1"/>
    <xf numFmtId="5" fontId="4" fillId="0" borderId="0" xfId="2" applyNumberFormat="1" applyFont="1" applyFill="1" applyBorder="1"/>
    <xf numFmtId="7" fontId="4" fillId="3" borderId="5" xfId="2" applyNumberFormat="1" applyFont="1" applyFill="1" applyBorder="1"/>
    <xf numFmtId="165" fontId="4" fillId="3" borderId="0" xfId="3" applyNumberFormat="1" applyFont="1" applyFill="1" applyBorder="1"/>
    <xf numFmtId="165" fontId="4" fillId="3" borderId="5" xfId="3" applyNumberFormat="1" applyFont="1" applyFill="1" applyBorder="1"/>
    <xf numFmtId="167" fontId="7" fillId="0" borderId="1" xfId="5" quotePrefix="1" applyFont="1" applyBorder="1" applyAlignment="1">
      <alignment horizontal="left"/>
    </xf>
    <xf numFmtId="41" fontId="8" fillId="3" borderId="6" xfId="4" quotePrefix="1" applyFont="1" applyFill="1" applyBorder="1" applyAlignment="1">
      <alignment horizontal="right"/>
    </xf>
    <xf numFmtId="166" fontId="8" fillId="3" borderId="7" xfId="2" applyNumberFormat="1" applyFont="1" applyFill="1" applyBorder="1"/>
    <xf numFmtId="166" fontId="4" fillId="3" borderId="8" xfId="2" applyNumberFormat="1" applyFont="1" applyFill="1" applyBorder="1"/>
    <xf numFmtId="165" fontId="4" fillId="3" borderId="7" xfId="2" applyNumberFormat="1" applyFont="1" applyFill="1" applyBorder="1"/>
    <xf numFmtId="165" fontId="4" fillId="3" borderId="8" xfId="2" applyNumberFormat="1" applyFont="1" applyFill="1" applyBorder="1"/>
    <xf numFmtId="168" fontId="8" fillId="3" borderId="4" xfId="4" quotePrefix="1" applyNumberFormat="1" applyFont="1" applyFill="1" applyBorder="1" applyAlignment="1">
      <alignment horizontal="right"/>
    </xf>
    <xf numFmtId="169" fontId="8" fillId="3" borderId="7" xfId="2" applyNumberFormat="1" applyFont="1" applyFill="1" applyBorder="1"/>
    <xf numFmtId="169" fontId="4" fillId="3" borderId="8" xfId="2" applyNumberFormat="1" applyFont="1" applyFill="1" applyBorder="1"/>
    <xf numFmtId="170" fontId="4" fillId="3" borderId="0" xfId="2" applyNumberFormat="1" applyFont="1" applyFill="1" applyBorder="1"/>
    <xf numFmtId="170" fontId="4" fillId="3" borderId="5" xfId="2" applyNumberFormat="1" applyFont="1" applyFill="1" applyBorder="1"/>
    <xf numFmtId="171" fontId="8" fillId="3" borderId="0" xfId="2" applyNumberFormat="1" applyFont="1" applyFill="1" applyBorder="1"/>
    <xf numFmtId="169" fontId="8" fillId="3" borderId="0" xfId="2" applyNumberFormat="1" applyFont="1" applyFill="1" applyBorder="1"/>
    <xf numFmtId="169" fontId="4" fillId="3" borderId="5" xfId="2" applyNumberFormat="1" applyFont="1" applyFill="1" applyBorder="1"/>
    <xf numFmtId="171" fontId="8" fillId="3" borderId="7" xfId="2" applyNumberFormat="1" applyFont="1" applyFill="1" applyBorder="1"/>
    <xf numFmtId="165" fontId="8" fillId="3" borderId="7" xfId="2" applyNumberFormat="1" applyFont="1" applyFill="1" applyBorder="1"/>
    <xf numFmtId="41" fontId="10" fillId="0" borderId="0" xfId="4" quotePrefix="1" applyFont="1" applyAlignment="1">
      <alignment horizontal="left"/>
    </xf>
    <xf numFmtId="170" fontId="4" fillId="0" borderId="0" xfId="2" applyNumberFormat="1" applyFont="1" applyFill="1"/>
    <xf numFmtId="41" fontId="8" fillId="0" borderId="0" xfId="4" quotePrefix="1" applyFont="1" applyAlignment="1">
      <alignment horizontal="right"/>
    </xf>
    <xf numFmtId="0" fontId="11" fillId="0" borderId="9" xfId="0" quotePrefix="1" applyFont="1" applyBorder="1" applyAlignment="1">
      <alignment horizontal="left" indent="2"/>
    </xf>
    <xf numFmtId="164" fontId="11" fillId="0" borderId="10" xfId="1" applyNumberFormat="1" applyFont="1" applyFill="1" applyBorder="1"/>
    <xf numFmtId="164" fontId="11" fillId="0" borderId="11" xfId="1" applyNumberFormat="1" applyFont="1" applyFill="1" applyBorder="1"/>
    <xf numFmtId="0" fontId="11" fillId="0" borderId="12" xfId="0" applyFont="1" applyBorder="1"/>
    <xf numFmtId="170" fontId="11" fillId="0" borderId="0" xfId="0" applyNumberFormat="1" applyFont="1"/>
    <xf numFmtId="170" fontId="11" fillId="0" borderId="13" xfId="0" applyNumberFormat="1" applyFont="1" applyBorder="1"/>
    <xf numFmtId="0" fontId="11" fillId="0" borderId="0" xfId="0" applyFont="1"/>
    <xf numFmtId="0" fontId="11" fillId="0" borderId="13" xfId="0" applyFont="1" applyBorder="1"/>
    <xf numFmtId="164" fontId="11" fillId="0" borderId="0" xfId="1" applyNumberFormat="1" applyFont="1" applyBorder="1"/>
    <xf numFmtId="164" fontId="11" fillId="0" borderId="13" xfId="1" applyNumberFormat="1" applyFont="1" applyBorder="1"/>
    <xf numFmtId="170" fontId="11" fillId="0" borderId="0" xfId="2" applyNumberFormat="1" applyFont="1" applyFill="1" applyBorder="1"/>
    <xf numFmtId="170" fontId="11" fillId="0" borderId="13" xfId="2" applyNumberFormat="1" applyFont="1" applyFill="1" applyBorder="1"/>
    <xf numFmtId="164" fontId="11" fillId="0" borderId="0" xfId="0" applyNumberFormat="1" applyFont="1"/>
    <xf numFmtId="164" fontId="11" fillId="0" borderId="13" xfId="0" applyNumberFormat="1" applyFont="1" applyBorder="1"/>
    <xf numFmtId="0" fontId="11" fillId="0" borderId="14" xfId="0" applyFont="1" applyBorder="1"/>
    <xf numFmtId="170" fontId="11" fillId="0" borderId="15" xfId="0" applyNumberFormat="1" applyFont="1" applyBorder="1"/>
    <xf numFmtId="170" fontId="11" fillId="0" borderId="16" xfId="0" applyNumberFormat="1" applyFont="1" applyBorder="1"/>
    <xf numFmtId="43" fontId="12" fillId="4" borderId="1" xfId="0" applyNumberFormat="1" applyFont="1" applyFill="1" applyBorder="1" applyAlignment="1">
      <alignment horizontal="left" vertical="center"/>
    </xf>
    <xf numFmtId="164" fontId="13" fillId="4" borderId="2" xfId="1" applyNumberFormat="1" applyFont="1" applyFill="1" applyBorder="1" applyAlignment="1">
      <alignment horizontal="right"/>
    </xf>
    <xf numFmtId="164" fontId="13" fillId="4" borderId="10" xfId="1" applyNumberFormat="1" applyFont="1" applyFill="1" applyBorder="1" applyAlignment="1">
      <alignment horizontal="right"/>
    </xf>
    <xf numFmtId="164" fontId="13" fillId="4" borderId="11" xfId="1" applyNumberFormat="1" applyFont="1" applyFill="1" applyBorder="1" applyAlignment="1">
      <alignment horizontal="right"/>
    </xf>
    <xf numFmtId="164" fontId="4" fillId="0" borderId="0" xfId="1" applyNumberFormat="1" applyFont="1"/>
    <xf numFmtId="164" fontId="13" fillId="4" borderId="4" xfId="1" applyNumberFormat="1" applyFont="1" applyFill="1" applyBorder="1"/>
    <xf numFmtId="164" fontId="13" fillId="4" borderId="0" xfId="1" applyNumberFormat="1" applyFont="1" applyFill="1" applyAlignment="1">
      <alignment horizontal="right"/>
    </xf>
    <xf numFmtId="164" fontId="13" fillId="4" borderId="0" xfId="1" applyNumberFormat="1" applyFont="1" applyFill="1" applyBorder="1" applyAlignment="1">
      <alignment horizontal="right"/>
    </xf>
    <xf numFmtId="164" fontId="13" fillId="4" borderId="13" xfId="1" applyNumberFormat="1" applyFont="1" applyFill="1" applyBorder="1" applyAlignment="1">
      <alignment horizontal="right"/>
    </xf>
    <xf numFmtId="164" fontId="13" fillId="4" borderId="6" xfId="1" applyNumberFormat="1" applyFont="1" applyFill="1" applyBorder="1"/>
    <xf numFmtId="164" fontId="13" fillId="4" borderId="7" xfId="1" applyNumberFormat="1" applyFont="1" applyFill="1" applyBorder="1" applyAlignment="1">
      <alignment horizontal="right"/>
    </xf>
    <xf numFmtId="164" fontId="13" fillId="4" borderId="15" xfId="1" applyNumberFormat="1" applyFont="1" applyFill="1" applyBorder="1" applyAlignment="1">
      <alignment horizontal="right"/>
    </xf>
    <xf numFmtId="164" fontId="13" fillId="4" borderId="16" xfId="1" applyNumberFormat="1" applyFont="1" applyFill="1" applyBorder="1" applyAlignment="1">
      <alignment horizontal="right"/>
    </xf>
    <xf numFmtId="172" fontId="4" fillId="0" borderId="0" xfId="3" applyNumberFormat="1" applyFont="1"/>
    <xf numFmtId="164" fontId="4" fillId="0" borderId="9" xfId="1" applyNumberFormat="1" applyFont="1" applyFill="1" applyBorder="1"/>
    <xf numFmtId="164" fontId="4" fillId="0" borderId="10" xfId="1" applyNumberFormat="1" applyFont="1" applyFill="1" applyBorder="1"/>
    <xf numFmtId="0" fontId="14" fillId="0" borderId="0" xfId="0" applyFont="1"/>
    <xf numFmtId="173" fontId="4" fillId="0" borderId="0" xfId="0" applyNumberFormat="1" applyFont="1"/>
    <xf numFmtId="173" fontId="4" fillId="0" borderId="0" xfId="2" applyNumberFormat="1" applyFont="1"/>
    <xf numFmtId="173" fontId="4" fillId="0" borderId="17" xfId="0" applyNumberFormat="1" applyFont="1" applyBorder="1"/>
    <xf numFmtId="164" fontId="4" fillId="0" borderId="0" xfId="0" applyNumberFormat="1" applyFont="1"/>
    <xf numFmtId="0" fontId="14" fillId="0" borderId="10" xfId="0" applyFont="1" applyBorder="1"/>
    <xf numFmtId="0" fontId="4" fillId="0" borderId="10" xfId="0" applyFont="1" applyBorder="1"/>
    <xf numFmtId="174" fontId="4" fillId="0" borderId="0" xfId="1" applyNumberFormat="1" applyFont="1" applyBorder="1"/>
    <xf numFmtId="0" fontId="4" fillId="0" borderId="15" xfId="0" applyFont="1" applyBorder="1"/>
    <xf numFmtId="174" fontId="4" fillId="0" borderId="15" xfId="1" applyNumberFormat="1" applyFont="1" applyBorder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8" fillId="5" borderId="0" xfId="2" applyNumberFormat="1" applyFont="1" applyFill="1" applyBorder="1"/>
    <xf numFmtId="165" fontId="4" fillId="5" borderId="5" xfId="2" applyNumberFormat="1" applyFont="1" applyFill="1" applyBorder="1"/>
    <xf numFmtId="165" fontId="8" fillId="5" borderId="7" xfId="2" applyNumberFormat="1" applyFont="1" applyFill="1" applyBorder="1"/>
    <xf numFmtId="165" fontId="4" fillId="5" borderId="8" xfId="2" applyNumberFormat="1" applyFont="1" applyFill="1" applyBorder="1"/>
  </cellXfs>
  <cellStyles count="7">
    <cellStyle name="Comma" xfId="1" builtinId="3"/>
    <cellStyle name="Currency" xfId="2" builtinId="4"/>
    <cellStyle name="Normal" xfId="0" builtinId="0"/>
    <cellStyle name="Normal 11 2 2 2 4" xfId="6" xr:uid="{FBCFB9C8-E85C-4BE3-8D94-5AF29C1FDEA3}"/>
    <cellStyle name="Normal 2 19" xfId="4" xr:uid="{5F89829F-D68E-46E7-81E8-64CC721F4DAE}"/>
    <cellStyle name="Normal_LGE Filed Test Period Billing Exhibits - SBR Summary" xfId="5" xr:uid="{211DFD13-88D2-488F-AF62-66F5D864B8F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F6F1-8BB5-4973-ADEC-64131A0260E9}">
  <dimension ref="A1:G249"/>
  <sheetViews>
    <sheetView tabSelected="1" zoomScaleNormal="100" workbookViewId="0">
      <selection activeCell="E217" sqref="E217"/>
    </sheetView>
  </sheetViews>
  <sheetFormatPr defaultRowHeight="15" x14ac:dyDescent="0.25"/>
  <cols>
    <col min="1" max="1" width="49.85546875" style="2" customWidth="1"/>
    <col min="2" max="3" width="16.5703125" style="2" customWidth="1"/>
    <col min="4" max="4" width="4.140625" style="2" customWidth="1"/>
    <col min="5" max="5" width="53.5703125" style="2" customWidth="1"/>
    <col min="6" max="7" width="16.5703125" style="2" customWidth="1"/>
  </cols>
  <sheetData>
    <row r="1" spans="1:7" ht="18.75" x14ac:dyDescent="0.3">
      <c r="A1" s="3" t="s">
        <v>237</v>
      </c>
    </row>
    <row r="2" spans="1:7" ht="18.75" x14ac:dyDescent="0.3">
      <c r="A2" s="3"/>
    </row>
    <row r="3" spans="1:7" x14ac:dyDescent="0.25">
      <c r="A3" s="1" t="s">
        <v>249</v>
      </c>
    </row>
    <row r="4" spans="1:7" ht="15.75" thickBot="1" x14ac:dyDescent="0.3"/>
    <row r="5" spans="1:7" ht="15.75" customHeight="1" x14ac:dyDescent="0.25">
      <c r="A5" s="92" t="s">
        <v>0</v>
      </c>
      <c r="B5" s="86" t="s">
        <v>1</v>
      </c>
      <c r="C5" s="89" t="s">
        <v>2</v>
      </c>
      <c r="D5"/>
      <c r="E5" s="92" t="s">
        <v>0</v>
      </c>
      <c r="F5" s="86" t="s">
        <v>1</v>
      </c>
      <c r="G5" s="89" t="s">
        <v>2</v>
      </c>
    </row>
    <row r="6" spans="1:7" x14ac:dyDescent="0.25">
      <c r="A6" s="93"/>
      <c r="B6" s="87"/>
      <c r="C6" s="90"/>
      <c r="D6"/>
      <c r="E6" s="93"/>
      <c r="F6" s="87"/>
      <c r="G6" s="90"/>
    </row>
    <row r="7" spans="1:7" x14ac:dyDescent="0.25">
      <c r="A7" s="93"/>
      <c r="B7" s="87"/>
      <c r="C7" s="90"/>
      <c r="D7"/>
      <c r="E7" s="93"/>
      <c r="F7" s="87"/>
      <c r="G7" s="90"/>
    </row>
    <row r="8" spans="1:7" x14ac:dyDescent="0.25">
      <c r="A8" s="93"/>
      <c r="B8" s="87"/>
      <c r="C8" s="90"/>
      <c r="D8"/>
      <c r="E8" s="93"/>
      <c r="F8" s="87"/>
      <c r="G8" s="90"/>
    </row>
    <row r="9" spans="1:7" x14ac:dyDescent="0.25">
      <c r="A9" s="93"/>
      <c r="B9" s="87"/>
      <c r="C9" s="90"/>
      <c r="D9"/>
      <c r="E9" s="93"/>
      <c r="F9" s="87"/>
      <c r="G9" s="90"/>
    </row>
    <row r="10" spans="1:7" ht="15.75" thickBot="1" x14ac:dyDescent="0.3">
      <c r="A10" s="94"/>
      <c r="B10" s="88"/>
      <c r="C10" s="91"/>
      <c r="D10"/>
      <c r="E10" s="94"/>
      <c r="F10" s="88"/>
      <c r="G10" s="91"/>
    </row>
    <row r="11" spans="1:7" x14ac:dyDescent="0.25">
      <c r="A11" s="4" t="s">
        <v>3</v>
      </c>
      <c r="B11" s="5"/>
      <c r="C11" s="6"/>
      <c r="E11" s="4" t="s">
        <v>4</v>
      </c>
      <c r="F11" s="5"/>
      <c r="G11" s="6"/>
    </row>
    <row r="12" spans="1:7" x14ac:dyDescent="0.25">
      <c r="A12" s="7" t="s">
        <v>5</v>
      </c>
      <c r="B12" s="8">
        <v>5979115992.0460472</v>
      </c>
      <c r="C12" s="9">
        <v>5979115992.0460472</v>
      </c>
      <c r="E12" s="7" t="s">
        <v>5</v>
      </c>
      <c r="F12" s="8">
        <v>110939890.99999985</v>
      </c>
      <c r="G12" s="9">
        <v>110939890.99999985</v>
      </c>
    </row>
    <row r="13" spans="1:7" x14ac:dyDescent="0.25">
      <c r="A13" s="7" t="s">
        <v>6</v>
      </c>
      <c r="B13" s="10">
        <f>B12/$B$245</f>
        <v>0.31831997453531508</v>
      </c>
      <c r="C13" s="11">
        <f>B12/$C$245</f>
        <v>0.31831997453531508</v>
      </c>
      <c r="E13" s="7" t="s">
        <v>6</v>
      </c>
      <c r="F13" s="10">
        <f>F12/$B$245</f>
        <v>5.9062883752462611E-3</v>
      </c>
      <c r="G13" s="11">
        <f>G12/$C$245</f>
        <v>5.9062883752462611E-3</v>
      </c>
    </row>
    <row r="14" spans="1:7" x14ac:dyDescent="0.25">
      <c r="A14" s="7" t="s">
        <v>7</v>
      </c>
      <c r="B14" s="12">
        <v>738216181.66000009</v>
      </c>
      <c r="C14" s="13">
        <v>838213517.13000011</v>
      </c>
      <c r="E14" s="7" t="s">
        <v>7</v>
      </c>
      <c r="F14" s="12">
        <v>31871572.759999998</v>
      </c>
      <c r="G14" s="13">
        <v>35495668.039999999</v>
      </c>
    </row>
    <row r="15" spans="1:7" x14ac:dyDescent="0.25">
      <c r="A15" s="7" t="s">
        <v>8</v>
      </c>
      <c r="B15" s="10">
        <f>B14/$B$246</f>
        <v>0.38477235602399124</v>
      </c>
      <c r="C15" s="11">
        <f>C14/$C$246</f>
        <v>0.39120250246655014</v>
      </c>
      <c r="E15" s="7" t="s">
        <v>8</v>
      </c>
      <c r="F15" s="10">
        <f>F14/$B$246</f>
        <v>1.661207170165143E-2</v>
      </c>
      <c r="G15" s="11">
        <f>G14/$C$246</f>
        <v>1.6566177805763468E-2</v>
      </c>
    </row>
    <row r="16" spans="1:7" x14ac:dyDescent="0.25">
      <c r="A16" s="7" t="s">
        <v>9</v>
      </c>
      <c r="B16" s="14">
        <v>0.53</v>
      </c>
      <c r="C16" s="15">
        <v>0.64</v>
      </c>
      <c r="E16" s="16"/>
      <c r="F16" s="10"/>
      <c r="G16" s="11"/>
    </row>
    <row r="17" spans="1:7" ht="15.75" thickBot="1" x14ac:dyDescent="0.3">
      <c r="A17" s="7" t="s">
        <v>10</v>
      </c>
      <c r="B17" s="17">
        <v>0.10533000000000001</v>
      </c>
      <c r="C17" s="18">
        <v>0.11896999999999999</v>
      </c>
      <c r="E17" s="16" t="s">
        <v>11</v>
      </c>
      <c r="F17" s="10"/>
      <c r="G17" s="11"/>
    </row>
    <row r="18" spans="1:7" x14ac:dyDescent="0.25">
      <c r="A18" s="4" t="s">
        <v>12</v>
      </c>
      <c r="B18" s="5"/>
      <c r="C18" s="6"/>
      <c r="E18" s="16" t="s">
        <v>13</v>
      </c>
      <c r="F18" s="10"/>
      <c r="G18" s="11"/>
    </row>
    <row r="19" spans="1:7" x14ac:dyDescent="0.25">
      <c r="A19" s="7" t="s">
        <v>5</v>
      </c>
      <c r="B19" s="8">
        <v>12040</v>
      </c>
      <c r="C19" s="9">
        <v>12040</v>
      </c>
      <c r="E19" s="7" t="s">
        <v>14</v>
      </c>
      <c r="F19" s="19">
        <v>9.86</v>
      </c>
      <c r="G19" s="15">
        <v>12.68</v>
      </c>
    </row>
    <row r="20" spans="1:7" x14ac:dyDescent="0.25">
      <c r="A20" s="7" t="s">
        <v>6</v>
      </c>
      <c r="B20" s="10">
        <f>B19/$B$245</f>
        <v>6.4099316663259636E-7</v>
      </c>
      <c r="C20" s="11">
        <f>C19/$C$245</f>
        <v>6.4099316663259636E-7</v>
      </c>
      <c r="E20" s="7" t="s">
        <v>15</v>
      </c>
      <c r="F20" s="19">
        <v>11.99</v>
      </c>
      <c r="G20" s="15">
        <v>14.96</v>
      </c>
    </row>
    <row r="21" spans="1:7" x14ac:dyDescent="0.25">
      <c r="A21" s="7" t="s">
        <v>7</v>
      </c>
      <c r="B21" s="20">
        <v>2659.72</v>
      </c>
      <c r="C21" s="13">
        <v>3055.03</v>
      </c>
      <c r="E21" s="7" t="s">
        <v>16</v>
      </c>
      <c r="F21" s="19">
        <v>15.51</v>
      </c>
      <c r="G21" s="15">
        <v>18.649999999999999</v>
      </c>
    </row>
    <row r="22" spans="1:7" x14ac:dyDescent="0.25">
      <c r="A22" s="7" t="s">
        <v>8</v>
      </c>
      <c r="B22" s="10">
        <f>B21/$B$246</f>
        <v>1.3862968005698236E-6</v>
      </c>
      <c r="C22" s="11">
        <f>C21/$C$246</f>
        <v>1.4258125843668888E-6</v>
      </c>
      <c r="E22" s="7" t="s">
        <v>17</v>
      </c>
      <c r="F22" s="19">
        <v>8.14</v>
      </c>
      <c r="G22" s="15">
        <v>11.23</v>
      </c>
    </row>
    <row r="23" spans="1:7" x14ac:dyDescent="0.25">
      <c r="A23" s="7" t="s">
        <v>9</v>
      </c>
      <c r="B23" s="14">
        <v>0.53</v>
      </c>
      <c r="C23" s="15">
        <v>0.64</v>
      </c>
      <c r="E23" s="7" t="s">
        <v>18</v>
      </c>
      <c r="F23" s="19">
        <v>8.6300000000000008</v>
      </c>
      <c r="G23" s="15">
        <v>11.07</v>
      </c>
    </row>
    <row r="24" spans="1:7" x14ac:dyDescent="0.25">
      <c r="A24" s="7" t="s">
        <v>19</v>
      </c>
      <c r="B24" s="17">
        <v>5.253E-2</v>
      </c>
      <c r="C24" s="18">
        <v>5.7289999999999994E-2</v>
      </c>
      <c r="E24" s="7" t="s">
        <v>20</v>
      </c>
      <c r="F24" s="19">
        <v>9.17</v>
      </c>
      <c r="G24" s="15">
        <v>11.45</v>
      </c>
    </row>
    <row r="25" spans="1:7" x14ac:dyDescent="0.25">
      <c r="A25" s="7" t="s">
        <v>21</v>
      </c>
      <c r="B25" s="14">
        <v>10.130000000000001</v>
      </c>
      <c r="C25" s="15">
        <v>11.81</v>
      </c>
      <c r="E25" s="7" t="s">
        <v>22</v>
      </c>
      <c r="F25" s="19">
        <v>11.22</v>
      </c>
      <c r="G25" s="15">
        <v>14.27</v>
      </c>
    </row>
    <row r="26" spans="1:7" ht="15.75" thickBot="1" x14ac:dyDescent="0.3">
      <c r="A26" s="7" t="s">
        <v>23</v>
      </c>
      <c r="B26" s="14">
        <v>3.92</v>
      </c>
      <c r="C26" s="15">
        <v>4.57</v>
      </c>
      <c r="E26" s="7" t="s">
        <v>24</v>
      </c>
      <c r="F26" s="19">
        <v>13.26</v>
      </c>
      <c r="G26" s="15">
        <v>16.46</v>
      </c>
    </row>
    <row r="27" spans="1:7" x14ac:dyDescent="0.25">
      <c r="A27" s="4" t="s">
        <v>25</v>
      </c>
      <c r="B27" s="5"/>
      <c r="C27" s="6"/>
      <c r="E27" s="7" t="s">
        <v>26</v>
      </c>
      <c r="F27" s="19">
        <v>15.8</v>
      </c>
      <c r="G27" s="15">
        <v>19.29</v>
      </c>
    </row>
    <row r="28" spans="1:7" x14ac:dyDescent="0.25">
      <c r="A28" s="7" t="s">
        <v>5</v>
      </c>
      <c r="B28" s="8">
        <v>1589464</v>
      </c>
      <c r="C28" s="9">
        <v>1589464</v>
      </c>
      <c r="E28" s="7" t="s">
        <v>27</v>
      </c>
      <c r="F28" s="19">
        <v>22.86</v>
      </c>
      <c r="G28" s="15">
        <v>26.82</v>
      </c>
    </row>
    <row r="29" spans="1:7" x14ac:dyDescent="0.25">
      <c r="A29" s="7" t="s">
        <v>6</v>
      </c>
      <c r="B29" s="10">
        <f>B28/$B$245</f>
        <v>8.4620893904361556E-5</v>
      </c>
      <c r="C29" s="11">
        <f>C28/$C$245</f>
        <v>8.4620893904361556E-5</v>
      </c>
      <c r="E29" s="7" t="s">
        <v>28</v>
      </c>
      <c r="F29" s="19">
        <v>8.56</v>
      </c>
      <c r="G29" s="15">
        <v>9.2899999999999991</v>
      </c>
    </row>
    <row r="30" spans="1:7" x14ac:dyDescent="0.25">
      <c r="A30" s="7" t="s">
        <v>7</v>
      </c>
      <c r="B30" s="20">
        <v>179930.85</v>
      </c>
      <c r="C30" s="21">
        <v>203368.47</v>
      </c>
      <c r="E30" s="7"/>
      <c r="F30" s="22"/>
      <c r="G30" s="23"/>
    </row>
    <row r="31" spans="1:7" x14ac:dyDescent="0.25">
      <c r="A31" s="7" t="s">
        <v>8</v>
      </c>
      <c r="B31" s="10">
        <f>B30/$B$246</f>
        <v>9.3783391364056701E-5</v>
      </c>
      <c r="C31" s="11">
        <f>C30/$C$246</f>
        <v>9.4914067550708198E-5</v>
      </c>
      <c r="E31" s="16" t="s">
        <v>29</v>
      </c>
      <c r="F31" s="22"/>
      <c r="G31" s="23"/>
    </row>
    <row r="32" spans="1:7" x14ac:dyDescent="0.25">
      <c r="A32" s="7" t="s">
        <v>9</v>
      </c>
      <c r="B32" s="14">
        <v>0.53</v>
      </c>
      <c r="C32" s="15">
        <v>0.64</v>
      </c>
      <c r="E32" s="16" t="s">
        <v>30</v>
      </c>
      <c r="F32" s="22"/>
      <c r="G32" s="23"/>
    </row>
    <row r="33" spans="1:7" x14ac:dyDescent="0.25">
      <c r="A33" s="7" t="s">
        <v>31</v>
      </c>
      <c r="B33" s="17">
        <v>0.22466</v>
      </c>
      <c r="C33" s="18">
        <v>0.25805</v>
      </c>
      <c r="E33" s="7" t="s">
        <v>32</v>
      </c>
      <c r="F33" s="19">
        <v>4.53</v>
      </c>
      <c r="G33" s="15">
        <v>4.8</v>
      </c>
    </row>
    <row r="34" spans="1:7" ht="15.75" thickBot="1" x14ac:dyDescent="0.3">
      <c r="A34" s="7" t="s">
        <v>33</v>
      </c>
      <c r="B34" s="17">
        <v>7.213E-2</v>
      </c>
      <c r="C34" s="18">
        <v>8.0149999999999999E-2</v>
      </c>
      <c r="E34" s="7" t="s">
        <v>34</v>
      </c>
      <c r="F34" s="19">
        <v>5.04</v>
      </c>
      <c r="G34" s="15">
        <v>5.18</v>
      </c>
    </row>
    <row r="35" spans="1:7" x14ac:dyDescent="0.25">
      <c r="A35" s="24" t="s">
        <v>35</v>
      </c>
      <c r="B35" s="5"/>
      <c r="C35" s="6"/>
      <c r="E35" s="7" t="s">
        <v>36</v>
      </c>
      <c r="F35" s="19">
        <v>5.75</v>
      </c>
      <c r="G35" s="15">
        <v>6.4</v>
      </c>
    </row>
    <row r="36" spans="1:7" x14ac:dyDescent="0.25">
      <c r="A36" s="7" t="s">
        <v>5</v>
      </c>
      <c r="B36" s="8">
        <v>1720198274.8173144</v>
      </c>
      <c r="C36" s="9">
        <v>1720198274.8173144</v>
      </c>
      <c r="E36" s="7" t="s">
        <v>37</v>
      </c>
      <c r="F36" s="19">
        <v>7.88</v>
      </c>
      <c r="G36" s="15">
        <v>8.68</v>
      </c>
    </row>
    <row r="37" spans="1:7" x14ac:dyDescent="0.25">
      <c r="A37" s="7" t="s">
        <v>6</v>
      </c>
      <c r="B37" s="10">
        <f>B36/$B$245</f>
        <v>9.1581008256734181E-2</v>
      </c>
      <c r="C37" s="11">
        <f>C36/$C$245</f>
        <v>9.1581008256734181E-2</v>
      </c>
      <c r="E37" s="7" t="s">
        <v>38</v>
      </c>
      <c r="F37" s="19">
        <v>11.4</v>
      </c>
      <c r="G37" s="15">
        <v>12.37</v>
      </c>
    </row>
    <row r="38" spans="1:7" x14ac:dyDescent="0.25">
      <c r="A38" s="7" t="s">
        <v>7</v>
      </c>
      <c r="B38" s="20">
        <v>274995831.13</v>
      </c>
      <c r="C38" s="13">
        <v>300331012.5</v>
      </c>
      <c r="E38" s="7" t="s">
        <v>39</v>
      </c>
      <c r="F38" s="19">
        <v>7.4</v>
      </c>
      <c r="G38" s="15">
        <v>8.41</v>
      </c>
    </row>
    <row r="39" spans="1:7" x14ac:dyDescent="0.25">
      <c r="A39" s="7" t="s">
        <v>8</v>
      </c>
      <c r="B39" s="10">
        <f>B38/$B$246</f>
        <v>0.14333307297969658</v>
      </c>
      <c r="C39" s="11">
        <f>C38/$C$246</f>
        <v>0.14016744094105438</v>
      </c>
      <c r="E39" s="7" t="s">
        <v>40</v>
      </c>
      <c r="F39" s="19">
        <v>9.09</v>
      </c>
      <c r="G39" s="15">
        <v>9.91</v>
      </c>
    </row>
    <row r="40" spans="1:7" x14ac:dyDescent="0.25">
      <c r="A40" s="7" t="s">
        <v>41</v>
      </c>
      <c r="B40" s="14">
        <v>1.35</v>
      </c>
      <c r="C40" s="15">
        <v>1.54</v>
      </c>
      <c r="E40" s="7" t="s">
        <v>42</v>
      </c>
      <c r="F40" s="19">
        <v>7.15</v>
      </c>
      <c r="G40" s="15">
        <v>8.14</v>
      </c>
    </row>
    <row r="41" spans="1:7" x14ac:dyDescent="0.25">
      <c r="A41" s="7" t="s">
        <v>43</v>
      </c>
      <c r="B41" s="14">
        <v>2.15</v>
      </c>
      <c r="C41" s="15">
        <v>2.4500000000000002</v>
      </c>
      <c r="E41" s="7" t="s">
        <v>44</v>
      </c>
      <c r="F41" s="19">
        <v>8.65</v>
      </c>
      <c r="G41" s="15">
        <v>9.7100000000000009</v>
      </c>
    </row>
    <row r="42" spans="1:7" x14ac:dyDescent="0.25">
      <c r="A42" s="7" t="s">
        <v>45</v>
      </c>
      <c r="B42" s="17">
        <v>0.12881999999999999</v>
      </c>
      <c r="C42" s="18">
        <v>0.13957</v>
      </c>
      <c r="E42" s="7" t="s">
        <v>46</v>
      </c>
      <c r="F42" s="19">
        <v>10.66</v>
      </c>
      <c r="G42" s="15">
        <v>11.77</v>
      </c>
    </row>
    <row r="43" spans="1:7" ht="15.75" thickBot="1" x14ac:dyDescent="0.3">
      <c r="A43" s="7" t="s">
        <v>47</v>
      </c>
      <c r="B43" s="17">
        <v>0.12881999999999999</v>
      </c>
      <c r="C43" s="18">
        <v>0.13957</v>
      </c>
      <c r="E43" s="7" t="s">
        <v>48</v>
      </c>
      <c r="F43" s="19">
        <v>15.39</v>
      </c>
      <c r="G43" s="15">
        <v>17.260000000000002</v>
      </c>
    </row>
    <row r="44" spans="1:7" x14ac:dyDescent="0.25">
      <c r="A44" s="4" t="s">
        <v>49</v>
      </c>
      <c r="B44" s="5"/>
      <c r="C44" s="6"/>
      <c r="E44" s="7" t="s">
        <v>50</v>
      </c>
      <c r="F44" s="19">
        <v>21.42</v>
      </c>
      <c r="G44" s="15">
        <v>23.03</v>
      </c>
    </row>
    <row r="45" spans="1:7" x14ac:dyDescent="0.25">
      <c r="A45" s="7" t="s">
        <v>5</v>
      </c>
      <c r="B45" s="8">
        <v>235825.7408544099</v>
      </c>
      <c r="C45" s="9">
        <v>235825.7408544099</v>
      </c>
      <c r="E45" s="7" t="s">
        <v>51</v>
      </c>
      <c r="F45" s="19">
        <v>8.67</v>
      </c>
      <c r="G45" s="15">
        <v>9.6</v>
      </c>
    </row>
    <row r="46" spans="1:7" x14ac:dyDescent="0.25">
      <c r="A46" s="7" t="s">
        <v>6</v>
      </c>
      <c r="B46" s="10">
        <f>B45/$B$245</f>
        <v>1.2555040565095204E-5</v>
      </c>
      <c r="C46" s="11">
        <f>C45/$C$245</f>
        <v>1.2555040565095204E-5</v>
      </c>
      <c r="E46" s="7" t="s">
        <v>52</v>
      </c>
      <c r="F46" s="19">
        <v>10.71</v>
      </c>
      <c r="G46" s="15">
        <v>11.79</v>
      </c>
    </row>
    <row r="47" spans="1:7" x14ac:dyDescent="0.25">
      <c r="A47" s="7" t="s">
        <v>7</v>
      </c>
      <c r="B47" s="20">
        <v>29184.49</v>
      </c>
      <c r="C47" s="13">
        <v>31584.02</v>
      </c>
      <c r="E47" s="7" t="s">
        <v>53</v>
      </c>
      <c r="F47" s="19">
        <v>13.25</v>
      </c>
      <c r="G47" s="15">
        <v>14.62</v>
      </c>
    </row>
    <row r="48" spans="1:7" x14ac:dyDescent="0.25">
      <c r="A48" s="7" t="s">
        <v>8</v>
      </c>
      <c r="B48" s="10">
        <f>B47/$B$246</f>
        <v>1.5211512908600162E-5</v>
      </c>
      <c r="C48" s="11">
        <f>C47/$C$246</f>
        <v>1.4740573146874334E-5</v>
      </c>
      <c r="E48" s="7" t="s">
        <v>54</v>
      </c>
      <c r="F48" s="19">
        <v>20.309999999999999</v>
      </c>
      <c r="G48" s="15">
        <v>22.14</v>
      </c>
    </row>
    <row r="49" spans="1:7" x14ac:dyDescent="0.25">
      <c r="A49" s="7" t="s">
        <v>41</v>
      </c>
      <c r="B49" s="14">
        <v>1.35</v>
      </c>
      <c r="C49" s="15">
        <v>1.54</v>
      </c>
      <c r="E49" s="7" t="s">
        <v>55</v>
      </c>
      <c r="F49" s="19">
        <v>21.45</v>
      </c>
      <c r="G49" s="15">
        <v>22.36</v>
      </c>
    </row>
    <row r="50" spans="1:7" x14ac:dyDescent="0.25">
      <c r="A50" s="7" t="s">
        <v>43</v>
      </c>
      <c r="B50" s="14">
        <v>2.15</v>
      </c>
      <c r="C50" s="15">
        <v>2.4500000000000002</v>
      </c>
      <c r="E50" s="7"/>
      <c r="F50" s="19"/>
      <c r="G50" s="15"/>
    </row>
    <row r="51" spans="1:7" x14ac:dyDescent="0.25">
      <c r="A51" s="7" t="s">
        <v>56</v>
      </c>
      <c r="B51" s="17">
        <v>7.8509999999999996E-2</v>
      </c>
      <c r="C51" s="18">
        <v>8.4339999999999998E-2</v>
      </c>
      <c r="E51" s="7"/>
      <c r="F51" s="22"/>
      <c r="G51" s="23"/>
    </row>
    <row r="52" spans="1:7" x14ac:dyDescent="0.25">
      <c r="A52" s="7" t="s">
        <v>57</v>
      </c>
      <c r="B52" s="17">
        <v>7.8509999999999996E-2</v>
      </c>
      <c r="C52" s="18">
        <v>8.4339999999999998E-2</v>
      </c>
      <c r="E52" s="16" t="s">
        <v>58</v>
      </c>
      <c r="F52" s="22"/>
      <c r="G52" s="23"/>
    </row>
    <row r="53" spans="1:7" x14ac:dyDescent="0.25">
      <c r="A53" s="7" t="s">
        <v>59</v>
      </c>
      <c r="B53" s="14">
        <v>14.16</v>
      </c>
      <c r="C53" s="15">
        <v>15.56</v>
      </c>
      <c r="E53" s="7" t="s">
        <v>60</v>
      </c>
      <c r="F53" s="19">
        <v>12.62</v>
      </c>
      <c r="G53" s="15">
        <v>19.3</v>
      </c>
    </row>
    <row r="54" spans="1:7" x14ac:dyDescent="0.25">
      <c r="A54" s="7" t="s">
        <v>61</v>
      </c>
      <c r="B54" s="14">
        <v>14.16</v>
      </c>
      <c r="C54" s="15">
        <v>15.56</v>
      </c>
      <c r="E54" s="7" t="s">
        <v>62</v>
      </c>
      <c r="F54" s="19">
        <v>11.69</v>
      </c>
      <c r="G54" s="15">
        <v>17.62</v>
      </c>
    </row>
    <row r="55" spans="1:7" x14ac:dyDescent="0.25">
      <c r="A55" s="7" t="s">
        <v>63</v>
      </c>
      <c r="B55" s="14">
        <v>5.47</v>
      </c>
      <c r="C55" s="15">
        <v>6.01</v>
      </c>
      <c r="E55" s="7" t="s">
        <v>64</v>
      </c>
      <c r="F55" s="19">
        <v>8.73</v>
      </c>
      <c r="G55" s="15">
        <v>12.04</v>
      </c>
    </row>
    <row r="56" spans="1:7" ht="15.75" thickBot="1" x14ac:dyDescent="0.3">
      <c r="A56" s="7" t="s">
        <v>65</v>
      </c>
      <c r="B56" s="14">
        <v>5.47</v>
      </c>
      <c r="C56" s="15">
        <v>6.01</v>
      </c>
      <c r="E56" s="7" t="s">
        <v>66</v>
      </c>
      <c r="F56" s="19">
        <v>14.47</v>
      </c>
      <c r="G56" s="15">
        <v>17.03</v>
      </c>
    </row>
    <row r="57" spans="1:7" x14ac:dyDescent="0.25">
      <c r="A57" s="4" t="s">
        <v>67</v>
      </c>
      <c r="B57" s="5"/>
      <c r="C57" s="6"/>
      <c r="E57" s="7"/>
      <c r="F57" s="19"/>
      <c r="G57" s="15"/>
    </row>
    <row r="58" spans="1:7" x14ac:dyDescent="0.25">
      <c r="A58" s="7" t="s">
        <v>5</v>
      </c>
      <c r="B58" s="8">
        <v>0</v>
      </c>
      <c r="C58" s="9">
        <v>0</v>
      </c>
      <c r="E58" s="7"/>
      <c r="F58" s="22"/>
      <c r="G58" s="23"/>
    </row>
    <row r="59" spans="1:7" x14ac:dyDescent="0.25">
      <c r="A59" s="7" t="s">
        <v>6</v>
      </c>
      <c r="B59" s="10">
        <f>B58/$B$245</f>
        <v>0</v>
      </c>
      <c r="C59" s="11">
        <f>C58/$C$245</f>
        <v>0</v>
      </c>
      <c r="E59" s="16" t="s">
        <v>11</v>
      </c>
      <c r="F59" s="22"/>
      <c r="G59" s="23"/>
    </row>
    <row r="60" spans="1:7" x14ac:dyDescent="0.25">
      <c r="A60" s="7" t="s">
        <v>7</v>
      </c>
      <c r="B60" s="12">
        <v>0</v>
      </c>
      <c r="C60" s="13">
        <v>0</v>
      </c>
      <c r="E60" s="16" t="s">
        <v>68</v>
      </c>
      <c r="F60" s="22"/>
      <c r="G60" s="23"/>
    </row>
    <row r="61" spans="1:7" x14ac:dyDescent="0.25">
      <c r="A61" s="7" t="s">
        <v>8</v>
      </c>
      <c r="B61" s="10">
        <f>B60/$B$246</f>
        <v>0</v>
      </c>
      <c r="C61" s="11">
        <f>C60/$C$246</f>
        <v>0</v>
      </c>
      <c r="E61" s="7" t="s">
        <v>69</v>
      </c>
      <c r="F61" s="19">
        <v>10.01</v>
      </c>
      <c r="G61" s="15">
        <v>10.86</v>
      </c>
    </row>
    <row r="62" spans="1:7" x14ac:dyDescent="0.25">
      <c r="A62" s="7" t="s">
        <v>41</v>
      </c>
      <c r="B62" s="14">
        <v>1.35</v>
      </c>
      <c r="C62" s="15">
        <v>1.54</v>
      </c>
      <c r="E62" s="7" t="s">
        <v>70</v>
      </c>
      <c r="F62" s="19">
        <v>13.52</v>
      </c>
      <c r="G62" s="15">
        <v>14.66</v>
      </c>
    </row>
    <row r="63" spans="1:7" x14ac:dyDescent="0.25">
      <c r="A63" s="7" t="s">
        <v>43</v>
      </c>
      <c r="B63" s="14">
        <v>2.15</v>
      </c>
      <c r="C63" s="15">
        <v>2.4500000000000002</v>
      </c>
      <c r="E63" s="7" t="s">
        <v>71</v>
      </c>
      <c r="F63" s="19">
        <v>11.31</v>
      </c>
      <c r="G63" s="15">
        <v>12.27</v>
      </c>
    </row>
    <row r="64" spans="1:7" x14ac:dyDescent="0.25">
      <c r="A64" s="7" t="s">
        <v>72</v>
      </c>
      <c r="B64" s="17">
        <v>0.27124999999999999</v>
      </c>
      <c r="C64" s="18">
        <v>0.33693999999999996</v>
      </c>
      <c r="E64" s="7" t="s">
        <v>73</v>
      </c>
      <c r="F64" s="19">
        <v>15.19</v>
      </c>
      <c r="G64" s="15">
        <v>16.47</v>
      </c>
    </row>
    <row r="65" spans="1:7" x14ac:dyDescent="0.25">
      <c r="A65" s="7" t="s">
        <v>74</v>
      </c>
      <c r="B65" s="17">
        <v>0.27124999999999999</v>
      </c>
      <c r="C65" s="18">
        <v>0.33693999999999996</v>
      </c>
      <c r="E65" s="7" t="s">
        <v>75</v>
      </c>
      <c r="F65" s="19">
        <v>11.57</v>
      </c>
      <c r="G65" s="15">
        <v>12.55</v>
      </c>
    </row>
    <row r="66" spans="1:7" x14ac:dyDescent="0.25">
      <c r="A66" s="7" t="s">
        <v>76</v>
      </c>
      <c r="B66" s="17">
        <v>9.0219999999999995E-2</v>
      </c>
      <c r="C66" s="18">
        <v>9.7210000000000005E-2</v>
      </c>
      <c r="E66" s="7" t="s">
        <v>77</v>
      </c>
      <c r="F66" s="19">
        <v>15.68</v>
      </c>
      <c r="G66" s="15">
        <v>17</v>
      </c>
    </row>
    <row r="67" spans="1:7" ht="15.75" thickBot="1" x14ac:dyDescent="0.3">
      <c r="A67" s="7" t="s">
        <v>78</v>
      </c>
      <c r="B67" s="17">
        <v>9.0219999999999995E-2</v>
      </c>
      <c r="C67" s="18">
        <v>9.7210000000000005E-2</v>
      </c>
      <c r="E67" s="7" t="s">
        <v>79</v>
      </c>
      <c r="F67" s="19">
        <v>18.09</v>
      </c>
      <c r="G67" s="15">
        <v>19.62</v>
      </c>
    </row>
    <row r="68" spans="1:7" x14ac:dyDescent="0.25">
      <c r="A68" s="24" t="s">
        <v>80</v>
      </c>
      <c r="B68" s="5"/>
      <c r="C68" s="6"/>
      <c r="E68" s="7" t="s">
        <v>81</v>
      </c>
      <c r="F68" s="19">
        <v>22.49</v>
      </c>
      <c r="G68" s="15">
        <v>24.39</v>
      </c>
    </row>
    <row r="69" spans="1:7" x14ac:dyDescent="0.25">
      <c r="A69" s="7" t="s">
        <v>5</v>
      </c>
      <c r="B69" s="8">
        <v>118215851.32394287</v>
      </c>
      <c r="C69" s="9">
        <v>118215851.32394287</v>
      </c>
      <c r="E69" s="7" t="s">
        <v>82</v>
      </c>
      <c r="F69" s="19">
        <v>28.46</v>
      </c>
      <c r="G69" s="15">
        <v>30.86</v>
      </c>
    </row>
    <row r="70" spans="1:7" x14ac:dyDescent="0.25">
      <c r="A70" s="7" t="s">
        <v>6</v>
      </c>
      <c r="B70" s="10">
        <f>B69/$B$245</f>
        <v>6.2936505719520227E-3</v>
      </c>
      <c r="C70" s="11">
        <f>C69/$C$245</f>
        <v>6.2936505719520227E-3</v>
      </c>
      <c r="E70" s="7" t="s">
        <v>83</v>
      </c>
      <c r="F70" s="19">
        <v>31.4</v>
      </c>
      <c r="G70" s="15">
        <v>34.049999999999997</v>
      </c>
    </row>
    <row r="71" spans="1:7" x14ac:dyDescent="0.25">
      <c r="A71" s="7" t="s">
        <v>7</v>
      </c>
      <c r="B71" s="12">
        <v>13281440.540000001</v>
      </c>
      <c r="C71" s="13">
        <v>14730993.380000001</v>
      </c>
      <c r="E71" s="7" t="s">
        <v>84</v>
      </c>
      <c r="F71" s="19">
        <v>16.260000000000002</v>
      </c>
      <c r="G71" s="15">
        <v>17.63</v>
      </c>
    </row>
    <row r="72" spans="1:7" x14ac:dyDescent="0.25">
      <c r="A72" s="7" t="s">
        <v>8</v>
      </c>
      <c r="B72" s="10">
        <f>B71/$B$246</f>
        <v>6.9225401649648669E-3</v>
      </c>
      <c r="C72" s="11">
        <f>C71/$C$246</f>
        <v>6.8750996688835553E-3</v>
      </c>
      <c r="E72" s="7" t="s">
        <v>85</v>
      </c>
      <c r="F72" s="19">
        <v>9.91</v>
      </c>
      <c r="G72" s="15">
        <v>10.75</v>
      </c>
    </row>
    <row r="73" spans="1:7" x14ac:dyDescent="0.25">
      <c r="A73" s="7" t="s">
        <v>41</v>
      </c>
      <c r="B73" s="14">
        <v>2.8</v>
      </c>
      <c r="C73" s="15">
        <v>3.16</v>
      </c>
      <c r="E73" s="7" t="s">
        <v>86</v>
      </c>
      <c r="F73" s="19">
        <v>10.02</v>
      </c>
      <c r="G73" s="15">
        <v>10.87</v>
      </c>
    </row>
    <row r="74" spans="1:7" x14ac:dyDescent="0.25">
      <c r="A74" s="7" t="s">
        <v>43</v>
      </c>
      <c r="B74" s="14">
        <v>4.5999999999999996</v>
      </c>
      <c r="C74" s="15">
        <v>5.19</v>
      </c>
      <c r="E74" s="7" t="s">
        <v>87</v>
      </c>
      <c r="F74" s="19">
        <v>11.41</v>
      </c>
      <c r="G74" s="15">
        <v>12.37</v>
      </c>
    </row>
    <row r="75" spans="1:7" x14ac:dyDescent="0.25">
      <c r="A75" s="7" t="s">
        <v>45</v>
      </c>
      <c r="B75" s="17">
        <v>0.10446</v>
      </c>
      <c r="C75" s="18">
        <v>0.11613</v>
      </c>
      <c r="E75" s="7" t="s">
        <v>88</v>
      </c>
      <c r="F75" s="19">
        <v>17.41</v>
      </c>
      <c r="G75" s="15">
        <v>18.88</v>
      </c>
    </row>
    <row r="76" spans="1:7" ht="15.75" thickBot="1" x14ac:dyDescent="0.3">
      <c r="A76" s="25" t="s">
        <v>47</v>
      </c>
      <c r="B76" s="26">
        <v>0.10446</v>
      </c>
      <c r="C76" s="27">
        <v>0.11613</v>
      </c>
      <c r="E76" s="25" t="s">
        <v>89</v>
      </c>
      <c r="F76" s="28">
        <v>24.59</v>
      </c>
      <c r="G76" s="29">
        <v>26.67</v>
      </c>
    </row>
    <row r="77" spans="1:7" x14ac:dyDescent="0.25">
      <c r="A77" s="4" t="s">
        <v>90</v>
      </c>
      <c r="B77" s="5"/>
      <c r="C77" s="6"/>
      <c r="E77" s="7"/>
      <c r="F77" s="22"/>
      <c r="G77" s="23"/>
    </row>
    <row r="78" spans="1:7" x14ac:dyDescent="0.25">
      <c r="A78" s="7" t="s">
        <v>5</v>
      </c>
      <c r="B78" s="8">
        <v>1463273467.0643053</v>
      </c>
      <c r="C78" s="9">
        <v>1463273467.0643053</v>
      </c>
      <c r="E78" s="16" t="s">
        <v>91</v>
      </c>
      <c r="F78" s="22"/>
      <c r="G78" s="23"/>
    </row>
    <row r="79" spans="1:7" x14ac:dyDescent="0.25">
      <c r="A79" s="7" t="s">
        <v>6</v>
      </c>
      <c r="B79" s="10">
        <f>B78/$B$245</f>
        <v>7.790268216802386E-2</v>
      </c>
      <c r="C79" s="11">
        <f>C78/$C$245</f>
        <v>7.790268216802386E-2</v>
      </c>
      <c r="E79" s="7" t="s">
        <v>92</v>
      </c>
      <c r="F79" s="19">
        <v>18.260000000000002</v>
      </c>
      <c r="G79" s="15">
        <v>19.8</v>
      </c>
    </row>
    <row r="80" spans="1:7" x14ac:dyDescent="0.25">
      <c r="A80" s="7" t="s">
        <v>7</v>
      </c>
      <c r="B80" s="12">
        <v>182625295.43000001</v>
      </c>
      <c r="C80" s="13">
        <v>199338721.59</v>
      </c>
      <c r="E80" s="7" t="s">
        <v>93</v>
      </c>
      <c r="F80" s="19">
        <v>23.29</v>
      </c>
      <c r="G80" s="15">
        <v>25.26</v>
      </c>
    </row>
    <row r="81" spans="1:7" x14ac:dyDescent="0.25">
      <c r="A81" s="7" t="s">
        <v>8</v>
      </c>
      <c r="B81" s="10">
        <f>B80/$B$246</f>
        <v>9.5187787721161585E-2</v>
      </c>
      <c r="C81" s="11">
        <f>C80/$C$246</f>
        <v>9.3033344286186911E-2</v>
      </c>
      <c r="E81" s="7" t="s">
        <v>94</v>
      </c>
      <c r="F81" s="19">
        <v>30.62</v>
      </c>
      <c r="G81" s="15">
        <v>33.21</v>
      </c>
    </row>
    <row r="82" spans="1:7" x14ac:dyDescent="0.25">
      <c r="A82" s="7" t="s">
        <v>95</v>
      </c>
      <c r="B82" s="14">
        <v>2.96</v>
      </c>
      <c r="C82" s="15">
        <v>3.4</v>
      </c>
      <c r="E82" s="7" t="s">
        <v>96</v>
      </c>
      <c r="F82" s="19">
        <v>53.27</v>
      </c>
      <c r="G82" s="15">
        <v>57.77</v>
      </c>
    </row>
    <row r="83" spans="1:7" x14ac:dyDescent="0.25">
      <c r="A83" s="7" t="s">
        <v>10</v>
      </c>
      <c r="B83" s="17">
        <v>3.7010000000000001E-2</v>
      </c>
      <c r="C83" s="18">
        <v>3.8769999999999999E-2</v>
      </c>
      <c r="E83" s="7" t="s">
        <v>97</v>
      </c>
      <c r="F83" s="19">
        <v>58.3</v>
      </c>
      <c r="G83" s="15">
        <v>63.23</v>
      </c>
    </row>
    <row r="84" spans="1:7" x14ac:dyDescent="0.25">
      <c r="A84" s="7" t="s">
        <v>98</v>
      </c>
      <c r="B84" s="14">
        <v>26.5</v>
      </c>
      <c r="C84" s="15"/>
      <c r="E84" s="7" t="s">
        <v>99</v>
      </c>
      <c r="F84" s="19">
        <v>25.59</v>
      </c>
      <c r="G84" s="15">
        <v>27.75</v>
      </c>
    </row>
    <row r="85" spans="1:7" x14ac:dyDescent="0.25">
      <c r="A85" s="7" t="s">
        <v>100</v>
      </c>
      <c r="B85" s="14">
        <v>23.86</v>
      </c>
      <c r="C85" s="15"/>
      <c r="E85" s="7"/>
      <c r="F85" s="22"/>
      <c r="G85" s="23"/>
    </row>
    <row r="86" spans="1:7" x14ac:dyDescent="0.25">
      <c r="A86" s="7" t="s">
        <v>101</v>
      </c>
      <c r="B86" s="14"/>
      <c r="C86" s="15">
        <v>4.2300000000000004</v>
      </c>
      <c r="E86" s="16" t="s">
        <v>102</v>
      </c>
      <c r="F86" s="22"/>
      <c r="G86" s="23"/>
    </row>
    <row r="87" spans="1:7" x14ac:dyDescent="0.25">
      <c r="A87" s="7" t="s">
        <v>103</v>
      </c>
      <c r="B87" s="14"/>
      <c r="C87" s="15">
        <v>9.84</v>
      </c>
      <c r="E87" s="7" t="s">
        <v>104</v>
      </c>
      <c r="F87" s="19">
        <v>12.49</v>
      </c>
      <c r="G87" s="15">
        <v>13.55</v>
      </c>
    </row>
    <row r="88" spans="1:7" x14ac:dyDescent="0.25">
      <c r="A88" s="7" t="s">
        <v>105</v>
      </c>
      <c r="B88" s="14"/>
      <c r="C88" s="15">
        <v>12.22</v>
      </c>
      <c r="E88" s="7" t="s">
        <v>106</v>
      </c>
      <c r="F88" s="19">
        <v>14.79</v>
      </c>
      <c r="G88" s="15">
        <v>16.04</v>
      </c>
    </row>
    <row r="89" spans="1:7" ht="15.75" thickBot="1" x14ac:dyDescent="0.3">
      <c r="A89" s="7" t="s">
        <v>107</v>
      </c>
      <c r="B89" s="14">
        <v>1.33</v>
      </c>
      <c r="C89" s="15">
        <v>2.2599999999999998</v>
      </c>
      <c r="E89" s="7" t="s">
        <v>108</v>
      </c>
      <c r="F89" s="19">
        <v>14.79</v>
      </c>
      <c r="G89" s="15">
        <v>16.04</v>
      </c>
    </row>
    <row r="90" spans="1:7" x14ac:dyDescent="0.25">
      <c r="A90" s="4" t="s">
        <v>109</v>
      </c>
      <c r="B90" s="5"/>
      <c r="C90" s="6"/>
      <c r="E90" s="7" t="s">
        <v>110</v>
      </c>
      <c r="F90" s="19">
        <v>16.739999999999998</v>
      </c>
      <c r="G90" s="15">
        <v>18.149999999999999</v>
      </c>
    </row>
    <row r="91" spans="1:7" x14ac:dyDescent="0.25">
      <c r="A91" s="7" t="s">
        <v>5</v>
      </c>
      <c r="B91" s="8">
        <v>83257489.959654152</v>
      </c>
      <c r="C91" s="9">
        <v>83257489.959654152</v>
      </c>
      <c r="E91" s="7" t="s">
        <v>111</v>
      </c>
      <c r="F91" s="19">
        <v>16.309999999999999</v>
      </c>
      <c r="G91" s="15">
        <v>17.690000000000001</v>
      </c>
    </row>
    <row r="92" spans="1:7" x14ac:dyDescent="0.25">
      <c r="A92" s="7" t="s">
        <v>6</v>
      </c>
      <c r="B92" s="10">
        <f>B91/$B$245</f>
        <v>4.4325151275016869E-3</v>
      </c>
      <c r="C92" s="11">
        <f>C91/$C$245</f>
        <v>4.4325151275016869E-3</v>
      </c>
      <c r="E92" s="7" t="s">
        <v>112</v>
      </c>
      <c r="F92" s="19">
        <v>18.920000000000002</v>
      </c>
      <c r="G92" s="15">
        <v>20.52</v>
      </c>
    </row>
    <row r="93" spans="1:7" x14ac:dyDescent="0.25">
      <c r="A93" s="7" t="s">
        <v>7</v>
      </c>
      <c r="B93" s="12">
        <v>10306473.440000001</v>
      </c>
      <c r="C93" s="13">
        <v>11248835.430000002</v>
      </c>
      <c r="E93" s="7" t="s">
        <v>113</v>
      </c>
      <c r="F93" s="19">
        <v>13.23</v>
      </c>
      <c r="G93" s="15">
        <v>14.35</v>
      </c>
    </row>
    <row r="94" spans="1:7" x14ac:dyDescent="0.25">
      <c r="A94" s="7" t="s">
        <v>8</v>
      </c>
      <c r="B94" s="10">
        <f>B93/$B$246</f>
        <v>5.3719305622508644E-3</v>
      </c>
      <c r="C94" s="11">
        <f>C93/$C$246</f>
        <v>5.2499422642547288E-3</v>
      </c>
      <c r="E94" s="7"/>
      <c r="F94" s="19"/>
      <c r="G94" s="15"/>
    </row>
    <row r="95" spans="1:7" x14ac:dyDescent="0.25">
      <c r="A95" s="7" t="s">
        <v>95</v>
      </c>
      <c r="B95" s="14">
        <v>7.89</v>
      </c>
      <c r="C95" s="15">
        <v>7.89</v>
      </c>
      <c r="E95" s="16" t="s">
        <v>114</v>
      </c>
      <c r="F95" s="19"/>
      <c r="G95" s="15"/>
    </row>
    <row r="96" spans="1:7" x14ac:dyDescent="0.25">
      <c r="A96" s="7" t="s">
        <v>10</v>
      </c>
      <c r="B96" s="17">
        <v>3.6670000000000001E-2</v>
      </c>
      <c r="C96" s="18">
        <v>3.7819999999999999E-2</v>
      </c>
      <c r="E96" s="7" t="s">
        <v>115</v>
      </c>
      <c r="F96" s="19">
        <v>4.29</v>
      </c>
      <c r="G96" s="15">
        <v>4.6500000000000004</v>
      </c>
    </row>
    <row r="97" spans="1:7" x14ac:dyDescent="0.25">
      <c r="A97" s="7" t="s">
        <v>98</v>
      </c>
      <c r="B97" s="14">
        <v>26.47</v>
      </c>
      <c r="C97" s="15"/>
      <c r="E97" s="7" t="s">
        <v>116</v>
      </c>
      <c r="F97" s="19">
        <v>5.67</v>
      </c>
      <c r="G97" s="15">
        <v>6.15</v>
      </c>
    </row>
    <row r="98" spans="1:7" x14ac:dyDescent="0.25">
      <c r="A98" s="7" t="s">
        <v>100</v>
      </c>
      <c r="B98" s="14">
        <v>23.88</v>
      </c>
      <c r="C98" s="15"/>
      <c r="E98" s="7" t="s">
        <v>117</v>
      </c>
      <c r="F98" s="19">
        <v>8.69</v>
      </c>
      <c r="G98" s="15">
        <v>9.42</v>
      </c>
    </row>
    <row r="99" spans="1:7" x14ac:dyDescent="0.25">
      <c r="A99" s="7" t="s">
        <v>101</v>
      </c>
      <c r="B99" s="14"/>
      <c r="C99" s="15">
        <v>3.32</v>
      </c>
      <c r="E99" s="7" t="s">
        <v>118</v>
      </c>
      <c r="F99" s="19">
        <v>11.33</v>
      </c>
      <c r="G99" s="15">
        <v>12.29</v>
      </c>
    </row>
    <row r="100" spans="1:7" x14ac:dyDescent="0.25">
      <c r="A100" s="7" t="s">
        <v>103</v>
      </c>
      <c r="B100" s="14"/>
      <c r="C100" s="15">
        <v>9.94</v>
      </c>
      <c r="E100" s="7"/>
      <c r="F100" s="19"/>
      <c r="G100" s="15"/>
    </row>
    <row r="101" spans="1:7" x14ac:dyDescent="0.25">
      <c r="A101" s="7" t="s">
        <v>105</v>
      </c>
      <c r="B101" s="14"/>
      <c r="C101" s="15">
        <v>12.31</v>
      </c>
      <c r="E101" s="16" t="s">
        <v>91</v>
      </c>
      <c r="F101" s="19"/>
      <c r="G101" s="15"/>
    </row>
    <row r="102" spans="1:7" ht="15.75" thickBot="1" x14ac:dyDescent="0.3">
      <c r="A102" s="7" t="s">
        <v>107</v>
      </c>
      <c r="B102" s="14">
        <v>0.9</v>
      </c>
      <c r="C102" s="15">
        <v>1.65</v>
      </c>
      <c r="E102" s="7" t="s">
        <v>119</v>
      </c>
      <c r="F102" s="19">
        <v>34.229999999999997</v>
      </c>
      <c r="G102" s="15">
        <v>37.119999999999997</v>
      </c>
    </row>
    <row r="103" spans="1:7" x14ac:dyDescent="0.25">
      <c r="A103" s="4" t="s">
        <v>120</v>
      </c>
      <c r="B103" s="5"/>
      <c r="C103" s="6"/>
      <c r="E103" s="7" t="s">
        <v>121</v>
      </c>
      <c r="F103" s="19">
        <v>40.6</v>
      </c>
      <c r="G103" s="15">
        <v>44.03</v>
      </c>
    </row>
    <row r="104" spans="1:7" x14ac:dyDescent="0.25">
      <c r="A104" s="7" t="s">
        <v>5</v>
      </c>
      <c r="B104" s="8">
        <v>1840294012.9196303</v>
      </c>
      <c r="C104" s="9">
        <v>1840294012.9196303</v>
      </c>
      <c r="E104" s="7" t="s">
        <v>97</v>
      </c>
      <c r="F104" s="19">
        <v>68.03</v>
      </c>
      <c r="G104" s="15">
        <v>73.78</v>
      </c>
    </row>
    <row r="105" spans="1:7" x14ac:dyDescent="0.25">
      <c r="A105" s="7" t="s">
        <v>6</v>
      </c>
      <c r="B105" s="10">
        <f>B104/$B$245</f>
        <v>9.797474143491379E-2</v>
      </c>
      <c r="C105" s="11">
        <f>C104/$C$245</f>
        <v>9.797474143491379E-2</v>
      </c>
      <c r="E105" s="7" t="s">
        <v>122</v>
      </c>
      <c r="F105" s="19">
        <v>19.66</v>
      </c>
      <c r="G105" s="15">
        <v>21.32</v>
      </c>
    </row>
    <row r="106" spans="1:7" x14ac:dyDescent="0.25">
      <c r="A106" s="7" t="s">
        <v>7</v>
      </c>
      <c r="B106" s="12">
        <v>164995183.56999996</v>
      </c>
      <c r="C106" s="13">
        <v>182924852.75999996</v>
      </c>
      <c r="E106" s="7" t="s">
        <v>123</v>
      </c>
      <c r="F106" s="19">
        <v>27.57</v>
      </c>
      <c r="G106" s="15">
        <v>29.9</v>
      </c>
    </row>
    <row r="107" spans="1:7" x14ac:dyDescent="0.25">
      <c r="A107" s="7" t="s">
        <v>8</v>
      </c>
      <c r="B107" s="10">
        <f>B106/$B$246</f>
        <v>8.5998637109365533E-2</v>
      </c>
      <c r="C107" s="11">
        <f>C106/$C$246</f>
        <v>8.5372830073245809E-2</v>
      </c>
      <c r="E107" s="7" t="s">
        <v>124</v>
      </c>
      <c r="F107" s="19">
        <v>57.11</v>
      </c>
      <c r="G107" s="15">
        <v>61.94</v>
      </c>
    </row>
    <row r="108" spans="1:7" x14ac:dyDescent="0.25">
      <c r="A108" s="7" t="s">
        <v>95</v>
      </c>
      <c r="B108" s="14">
        <v>7.32</v>
      </c>
      <c r="C108" s="15">
        <v>7.32</v>
      </c>
      <c r="E108" s="7" t="s">
        <v>125</v>
      </c>
      <c r="F108" s="19">
        <v>34.43</v>
      </c>
      <c r="G108" s="15">
        <v>37.340000000000003</v>
      </c>
    </row>
    <row r="109" spans="1:7" x14ac:dyDescent="0.25">
      <c r="A109" s="7" t="s">
        <v>10</v>
      </c>
      <c r="B109" s="17">
        <v>3.372E-2</v>
      </c>
      <c r="C109" s="18">
        <v>3.8679999999999999E-2</v>
      </c>
      <c r="E109" s="7" t="s">
        <v>126</v>
      </c>
      <c r="F109" s="19">
        <v>42.57</v>
      </c>
      <c r="G109" s="15">
        <v>46.17</v>
      </c>
    </row>
    <row r="110" spans="1:7" x14ac:dyDescent="0.25">
      <c r="A110" s="7" t="s">
        <v>101</v>
      </c>
      <c r="B110" s="14">
        <v>3.25</v>
      </c>
      <c r="C110" s="15">
        <v>3.55</v>
      </c>
      <c r="E110" s="7" t="s">
        <v>127</v>
      </c>
      <c r="F110" s="19">
        <v>71.87</v>
      </c>
      <c r="G110" s="15">
        <v>77.94</v>
      </c>
    </row>
    <row r="111" spans="1:7" x14ac:dyDescent="0.25">
      <c r="A111" s="7" t="s">
        <v>103</v>
      </c>
      <c r="B111" s="14">
        <v>7.07</v>
      </c>
      <c r="C111" s="15">
        <v>7.71</v>
      </c>
      <c r="E111" s="7"/>
      <c r="F111" s="19"/>
      <c r="G111" s="15"/>
    </row>
    <row r="112" spans="1:7" x14ac:dyDescent="0.25">
      <c r="A112" s="7" t="s">
        <v>105</v>
      </c>
      <c r="B112" s="14">
        <v>8.69</v>
      </c>
      <c r="C112" s="15">
        <v>9.48</v>
      </c>
      <c r="E112" s="16" t="s">
        <v>68</v>
      </c>
      <c r="F112" s="19"/>
      <c r="G112" s="15"/>
    </row>
    <row r="113" spans="1:7" ht="15.75" thickBot="1" x14ac:dyDescent="0.3">
      <c r="A113" s="7" t="s">
        <v>107</v>
      </c>
      <c r="B113" s="14">
        <v>1.33</v>
      </c>
      <c r="C113" s="15">
        <v>2.2599999999999998</v>
      </c>
      <c r="E113" s="7" t="s">
        <v>128</v>
      </c>
      <c r="F113" s="19">
        <v>17.75</v>
      </c>
      <c r="G113" s="15">
        <v>19.25</v>
      </c>
    </row>
    <row r="114" spans="1:7" x14ac:dyDescent="0.25">
      <c r="A114" s="4" t="s">
        <v>129</v>
      </c>
      <c r="B114" s="5"/>
      <c r="C114" s="6"/>
      <c r="E114" s="7" t="s">
        <v>130</v>
      </c>
      <c r="F114" s="19">
        <v>25.12</v>
      </c>
      <c r="G114" s="15">
        <v>27.24</v>
      </c>
    </row>
    <row r="115" spans="1:7" x14ac:dyDescent="0.25">
      <c r="A115" s="7" t="s">
        <v>5</v>
      </c>
      <c r="B115" s="8">
        <v>3962610053.0798936</v>
      </c>
      <c r="C115" s="9">
        <v>3962610053.0798936</v>
      </c>
      <c r="E115" s="7" t="s">
        <v>131</v>
      </c>
      <c r="F115" s="19">
        <v>19.05</v>
      </c>
      <c r="G115" s="15">
        <v>20.66</v>
      </c>
    </row>
    <row r="116" spans="1:7" x14ac:dyDescent="0.25">
      <c r="A116" s="7" t="s">
        <v>6</v>
      </c>
      <c r="B116" s="10">
        <f>B115/$B$245</f>
        <v>0.21096395066892373</v>
      </c>
      <c r="C116" s="11">
        <f>C115/$C$245</f>
        <v>0.21096395066892373</v>
      </c>
      <c r="E116" s="7" t="s">
        <v>132</v>
      </c>
      <c r="F116" s="19">
        <v>26.81</v>
      </c>
      <c r="G116" s="15">
        <v>29.08</v>
      </c>
    </row>
    <row r="117" spans="1:7" x14ac:dyDescent="0.25">
      <c r="A117" s="7" t="s">
        <v>7</v>
      </c>
      <c r="B117" s="12">
        <v>303458759.41000003</v>
      </c>
      <c r="C117" s="13">
        <v>337293591.01999998</v>
      </c>
      <c r="E117" s="7" t="s">
        <v>133</v>
      </c>
      <c r="F117" s="19">
        <v>19.3</v>
      </c>
      <c r="G117" s="15">
        <v>20.93</v>
      </c>
    </row>
    <row r="118" spans="1:7" x14ac:dyDescent="0.25">
      <c r="A118" s="7" t="s">
        <v>8</v>
      </c>
      <c r="B118" s="10">
        <f>B117/$B$246</f>
        <v>0.15816849415538889</v>
      </c>
      <c r="C118" s="11">
        <f>C117/$C$246</f>
        <v>0.15741824031273491</v>
      </c>
      <c r="E118" s="7" t="s">
        <v>134</v>
      </c>
      <c r="F118" s="19">
        <v>27.19</v>
      </c>
      <c r="G118" s="15">
        <v>29.49</v>
      </c>
    </row>
    <row r="119" spans="1:7" x14ac:dyDescent="0.25">
      <c r="A119" s="7" t="s">
        <v>95</v>
      </c>
      <c r="B119" s="14">
        <v>10.77</v>
      </c>
      <c r="C119" s="15">
        <v>13.35</v>
      </c>
      <c r="E119" s="7" t="s">
        <v>135</v>
      </c>
      <c r="F119" s="19">
        <v>12.48</v>
      </c>
      <c r="G119" s="15">
        <v>13.53</v>
      </c>
    </row>
    <row r="120" spans="1:7" x14ac:dyDescent="0.25">
      <c r="A120" s="7" t="s">
        <v>10</v>
      </c>
      <c r="B120" s="17">
        <v>3.0259999999999999E-2</v>
      </c>
      <c r="C120" s="18">
        <v>3.771E-2</v>
      </c>
      <c r="E120" s="7" t="s">
        <v>136</v>
      </c>
      <c r="F120" s="19">
        <v>36.909999999999997</v>
      </c>
      <c r="G120" s="15">
        <v>40.03</v>
      </c>
    </row>
    <row r="121" spans="1:7" x14ac:dyDescent="0.25">
      <c r="A121" s="7" t="s">
        <v>101</v>
      </c>
      <c r="B121" s="14">
        <v>2.79</v>
      </c>
      <c r="C121" s="15">
        <v>2.86</v>
      </c>
      <c r="E121" s="7" t="s">
        <v>137</v>
      </c>
      <c r="F121" s="19">
        <v>37.01</v>
      </c>
      <c r="G121" s="15">
        <v>40.14</v>
      </c>
    </row>
    <row r="122" spans="1:7" x14ac:dyDescent="0.25">
      <c r="A122" s="7" t="s">
        <v>103</v>
      </c>
      <c r="B122" s="14">
        <v>7.78</v>
      </c>
      <c r="C122" s="15">
        <v>7.94</v>
      </c>
      <c r="E122" s="7" t="s">
        <v>138</v>
      </c>
      <c r="F122" s="19">
        <v>14.21</v>
      </c>
      <c r="G122" s="15">
        <v>15.41</v>
      </c>
    </row>
    <row r="123" spans="1:7" x14ac:dyDescent="0.25">
      <c r="A123" s="7" t="s">
        <v>105</v>
      </c>
      <c r="B123" s="14">
        <v>9.6</v>
      </c>
      <c r="C123" s="15">
        <v>9.81</v>
      </c>
      <c r="E123" s="7" t="s">
        <v>139</v>
      </c>
      <c r="F123" s="19">
        <v>14.31</v>
      </c>
      <c r="G123" s="15">
        <v>15.52</v>
      </c>
    </row>
    <row r="124" spans="1:7" ht="15.75" thickBot="1" x14ac:dyDescent="0.3">
      <c r="A124" s="7" t="s">
        <v>107</v>
      </c>
      <c r="B124" s="14">
        <v>0.9</v>
      </c>
      <c r="C124" s="15">
        <v>1.65</v>
      </c>
      <c r="E124" s="7" t="s">
        <v>140</v>
      </c>
      <c r="F124" s="19">
        <v>18.98</v>
      </c>
      <c r="G124" s="15">
        <v>20.58</v>
      </c>
    </row>
    <row r="125" spans="1:7" x14ac:dyDescent="0.25">
      <c r="A125" s="4" t="s">
        <v>141</v>
      </c>
      <c r="B125" s="5"/>
      <c r="C125" s="6"/>
      <c r="E125" s="7" t="s">
        <v>142</v>
      </c>
      <c r="F125" s="19">
        <v>21.35</v>
      </c>
      <c r="G125" s="15">
        <v>23.15</v>
      </c>
    </row>
    <row r="126" spans="1:7" x14ac:dyDescent="0.25">
      <c r="A126" s="7" t="s">
        <v>5</v>
      </c>
      <c r="B126" s="8">
        <v>1861580354.8699162</v>
      </c>
      <c r="C126" s="9">
        <v>1861580354.8699162</v>
      </c>
      <c r="E126" s="7" t="s">
        <v>143</v>
      </c>
      <c r="F126" s="19">
        <v>18.61</v>
      </c>
      <c r="G126" s="15">
        <v>20.18</v>
      </c>
    </row>
    <row r="127" spans="1:7" x14ac:dyDescent="0.25">
      <c r="A127" s="7" t="s">
        <v>6</v>
      </c>
      <c r="B127" s="10">
        <f>B126/$B$245</f>
        <v>9.9107997226669436E-2</v>
      </c>
      <c r="C127" s="11">
        <f>C126/$C$245</f>
        <v>9.9107997226669436E-2</v>
      </c>
      <c r="E127" s="7" t="s">
        <v>144</v>
      </c>
      <c r="F127" s="19">
        <v>25.96</v>
      </c>
      <c r="G127" s="15">
        <v>28.15</v>
      </c>
    </row>
    <row r="128" spans="1:7" x14ac:dyDescent="0.25">
      <c r="A128" s="7" t="s">
        <v>7</v>
      </c>
      <c r="B128" s="12">
        <v>123913184.06999999</v>
      </c>
      <c r="C128" s="13">
        <v>137547867.28</v>
      </c>
      <c r="E128" s="7" t="s">
        <v>145</v>
      </c>
      <c r="F128" s="19">
        <v>22.08</v>
      </c>
      <c r="G128" s="15">
        <v>23.95</v>
      </c>
    </row>
    <row r="129" spans="1:7" x14ac:dyDescent="0.25">
      <c r="A129" s="7" t="s">
        <v>8</v>
      </c>
      <c r="B129" s="10">
        <f>B128/$B$246</f>
        <v>6.4585915293587537E-2</v>
      </c>
      <c r="C129" s="11">
        <f>C128/$C$246</f>
        <v>6.4194944115328029E-2</v>
      </c>
      <c r="E129" s="7" t="s">
        <v>146</v>
      </c>
      <c r="F129" s="19">
        <v>33.71</v>
      </c>
      <c r="G129" s="15">
        <v>36.56</v>
      </c>
    </row>
    <row r="130" spans="1:7" x14ac:dyDescent="0.25">
      <c r="A130" s="7" t="s">
        <v>95</v>
      </c>
      <c r="B130" s="14">
        <v>49.28</v>
      </c>
      <c r="C130" s="15">
        <v>74.040000000000006</v>
      </c>
      <c r="E130" s="7" t="s">
        <v>147</v>
      </c>
      <c r="F130" s="19">
        <v>26.92</v>
      </c>
      <c r="G130" s="15">
        <v>29.19</v>
      </c>
    </row>
    <row r="131" spans="1:7" x14ac:dyDescent="0.25">
      <c r="A131" s="7" t="s">
        <v>10</v>
      </c>
      <c r="B131" s="17">
        <v>2.9659999999999999E-2</v>
      </c>
      <c r="C131" s="18">
        <v>3.6920000000000001E-2</v>
      </c>
      <c r="E131" s="7" t="s">
        <v>148</v>
      </c>
      <c r="F131" s="19">
        <v>41.69</v>
      </c>
      <c r="G131" s="15">
        <v>45.21</v>
      </c>
    </row>
    <row r="132" spans="1:7" x14ac:dyDescent="0.25">
      <c r="A132" s="7" t="s">
        <v>101</v>
      </c>
      <c r="B132" s="14">
        <v>2.16</v>
      </c>
      <c r="C132" s="15">
        <v>2.16</v>
      </c>
      <c r="E132" s="30" t="s">
        <v>149</v>
      </c>
      <c r="F132" s="19">
        <v>36.92</v>
      </c>
      <c r="G132" s="15">
        <v>40.04</v>
      </c>
    </row>
    <row r="133" spans="1:7" x14ac:dyDescent="0.25">
      <c r="A133" s="7" t="s">
        <v>103</v>
      </c>
      <c r="B133" s="14">
        <v>7.55</v>
      </c>
      <c r="C133" s="15">
        <v>7.54</v>
      </c>
      <c r="E133" s="7" t="s">
        <v>150</v>
      </c>
      <c r="F133" s="19">
        <v>37</v>
      </c>
      <c r="G133" s="15">
        <v>40.130000000000003</v>
      </c>
    </row>
    <row r="134" spans="1:7" ht="15.75" thickBot="1" x14ac:dyDescent="0.3">
      <c r="A134" s="7" t="s">
        <v>105</v>
      </c>
      <c r="B134" s="14">
        <v>9.31</v>
      </c>
      <c r="C134" s="15">
        <v>9.3000000000000007</v>
      </c>
      <c r="E134" s="25"/>
      <c r="F134" s="31"/>
      <c r="G134" s="32"/>
    </row>
    <row r="135" spans="1:7" ht="15.75" thickBot="1" x14ac:dyDescent="0.3">
      <c r="A135" s="25" t="s">
        <v>107</v>
      </c>
      <c r="B135" s="39">
        <v>1.33</v>
      </c>
      <c r="C135" s="29">
        <v>2.2599999999999998</v>
      </c>
    </row>
    <row r="136" spans="1:7" x14ac:dyDescent="0.25">
      <c r="A136" s="4" t="s">
        <v>151</v>
      </c>
      <c r="B136" s="5"/>
      <c r="C136" s="6"/>
    </row>
    <row r="137" spans="1:7" x14ac:dyDescent="0.25">
      <c r="A137" s="7" t="s">
        <v>5</v>
      </c>
      <c r="B137" s="8"/>
      <c r="C137" s="9">
        <v>0</v>
      </c>
    </row>
    <row r="138" spans="1:7" x14ac:dyDescent="0.25">
      <c r="A138" s="7" t="s">
        <v>6</v>
      </c>
      <c r="B138" s="10"/>
      <c r="C138" s="11">
        <f>C137/$C$245</f>
        <v>0</v>
      </c>
    </row>
    <row r="139" spans="1:7" x14ac:dyDescent="0.25">
      <c r="A139" s="7" t="s">
        <v>7</v>
      </c>
      <c r="B139" s="33"/>
      <c r="C139" s="34">
        <v>0</v>
      </c>
    </row>
    <row r="140" spans="1:7" x14ac:dyDescent="0.25">
      <c r="A140" s="7" t="s">
        <v>8</v>
      </c>
      <c r="B140" s="10"/>
      <c r="C140" s="11">
        <f>C139/$C$246</f>
        <v>0</v>
      </c>
    </row>
    <row r="141" spans="1:7" x14ac:dyDescent="0.25">
      <c r="A141" s="7" t="s">
        <v>95</v>
      </c>
      <c r="B141" s="35"/>
      <c r="C141" s="15">
        <v>74.040000000000006</v>
      </c>
    </row>
    <row r="142" spans="1:7" x14ac:dyDescent="0.25">
      <c r="A142" s="7" t="s">
        <v>152</v>
      </c>
      <c r="B142" s="36"/>
      <c r="C142" s="37">
        <v>3.6920000000000001E-2</v>
      </c>
    </row>
    <row r="143" spans="1:7" x14ac:dyDescent="0.25">
      <c r="A143" s="7" t="s">
        <v>153</v>
      </c>
      <c r="B143" s="35"/>
      <c r="C143" s="15">
        <v>19</v>
      </c>
    </row>
    <row r="144" spans="1:7" ht="15.75" thickBot="1" x14ac:dyDescent="0.3">
      <c r="A144" s="25" t="s">
        <v>107</v>
      </c>
      <c r="B144" s="38"/>
      <c r="C144" s="29">
        <v>2.2599999999999998</v>
      </c>
    </row>
    <row r="145" spans="1:3" x14ac:dyDescent="0.25">
      <c r="A145" s="4" t="s">
        <v>154</v>
      </c>
      <c r="B145" s="5"/>
      <c r="C145" s="6"/>
    </row>
    <row r="146" spans="1:3" x14ac:dyDescent="0.25">
      <c r="A146" s="7" t="s">
        <v>5</v>
      </c>
      <c r="B146" s="8">
        <v>530756000.00000018</v>
      </c>
      <c r="C146" s="9">
        <v>530756000.00000018</v>
      </c>
    </row>
    <row r="147" spans="1:3" x14ac:dyDescent="0.25">
      <c r="A147" s="7" t="s">
        <v>6</v>
      </c>
      <c r="B147" s="10">
        <f>B146/$B$245</f>
        <v>2.8256725012396216E-2</v>
      </c>
      <c r="C147" s="11">
        <f>C146/$C$245</f>
        <v>2.8256725012396216E-2</v>
      </c>
    </row>
    <row r="148" spans="1:3" x14ac:dyDescent="0.25">
      <c r="A148" s="7" t="s">
        <v>7</v>
      </c>
      <c r="B148" s="12">
        <v>36662672.689999998</v>
      </c>
      <c r="C148" s="13">
        <v>39190688.519999996</v>
      </c>
    </row>
    <row r="149" spans="1:3" x14ac:dyDescent="0.25">
      <c r="A149" s="7" t="s">
        <v>8</v>
      </c>
      <c r="B149" s="10">
        <f>B148/$B$246</f>
        <v>1.9109284379741347E-2</v>
      </c>
      <c r="C149" s="11">
        <f>C148/$C$246</f>
        <v>1.8290680249234526E-2</v>
      </c>
    </row>
    <row r="150" spans="1:3" x14ac:dyDescent="0.25">
      <c r="A150" s="7" t="s">
        <v>155</v>
      </c>
      <c r="B150" s="14">
        <v>10.77</v>
      </c>
      <c r="C150" s="15">
        <v>16.23</v>
      </c>
    </row>
    <row r="151" spans="1:3" x14ac:dyDescent="0.25">
      <c r="A151" s="7" t="s">
        <v>156</v>
      </c>
      <c r="B151" s="14">
        <v>49.28</v>
      </c>
      <c r="C151" s="15">
        <v>74.28</v>
      </c>
    </row>
    <row r="152" spans="1:3" x14ac:dyDescent="0.25">
      <c r="A152" s="7" t="s">
        <v>157</v>
      </c>
      <c r="B152" s="17">
        <v>3.5810000000000002E-2</v>
      </c>
      <c r="C152" s="18">
        <v>3.7580000000000002E-2</v>
      </c>
    </row>
    <row r="153" spans="1:3" x14ac:dyDescent="0.25">
      <c r="A153" s="7" t="s">
        <v>158</v>
      </c>
      <c r="B153" s="17">
        <v>3.5040000000000002E-2</v>
      </c>
      <c r="C153" s="18">
        <v>3.6769999999999997E-2</v>
      </c>
    </row>
    <row r="154" spans="1:3" x14ac:dyDescent="0.25">
      <c r="A154" s="7" t="s">
        <v>159</v>
      </c>
      <c r="B154" s="14">
        <v>2.93</v>
      </c>
      <c r="C154" s="15">
        <v>3.19</v>
      </c>
    </row>
    <row r="155" spans="1:3" x14ac:dyDescent="0.25">
      <c r="A155" s="7" t="s">
        <v>160</v>
      </c>
      <c r="B155" s="14">
        <v>1.49</v>
      </c>
      <c r="C155" s="15">
        <v>1.62</v>
      </c>
    </row>
    <row r="156" spans="1:3" x14ac:dyDescent="0.25">
      <c r="A156" s="7" t="s">
        <v>161</v>
      </c>
      <c r="B156" s="14">
        <v>6.69</v>
      </c>
      <c r="C156" s="15">
        <v>7.29</v>
      </c>
    </row>
    <row r="157" spans="1:3" x14ac:dyDescent="0.25">
      <c r="A157" s="7" t="s">
        <v>162</v>
      </c>
      <c r="B157" s="14">
        <v>2.94</v>
      </c>
      <c r="C157" s="15">
        <v>3.21</v>
      </c>
    </row>
    <row r="158" spans="1:3" x14ac:dyDescent="0.25">
      <c r="A158" s="7" t="s">
        <v>163</v>
      </c>
      <c r="B158" s="14">
        <v>8.42</v>
      </c>
      <c r="C158" s="15">
        <v>9.18</v>
      </c>
    </row>
    <row r="159" spans="1:3" ht="15.75" thickBot="1" x14ac:dyDescent="0.3">
      <c r="A159" s="7" t="s">
        <v>164</v>
      </c>
      <c r="B159" s="14">
        <v>3.97</v>
      </c>
      <c r="C159" s="15">
        <v>4.33</v>
      </c>
    </row>
    <row r="160" spans="1:3" x14ac:dyDescent="0.25">
      <c r="A160" s="4" t="s">
        <v>165</v>
      </c>
      <c r="B160" s="5"/>
      <c r="C160" s="6"/>
    </row>
    <row r="161" spans="1:3" x14ac:dyDescent="0.25">
      <c r="A161" s="7" t="s">
        <v>7</v>
      </c>
      <c r="B161" s="12">
        <v>-18221727.379999999</v>
      </c>
      <c r="C161" s="13">
        <v>-18221727.379999999</v>
      </c>
    </row>
    <row r="162" spans="1:3" x14ac:dyDescent="0.25">
      <c r="A162" s="7" t="s">
        <v>8</v>
      </c>
      <c r="B162" s="10">
        <f>B161/$B$246</f>
        <v>-9.4975119064223141E-3</v>
      </c>
      <c r="C162" s="11">
        <f>C161/$C$246</f>
        <v>-8.5042596004971122E-3</v>
      </c>
    </row>
    <row r="163" spans="1:3" x14ac:dyDescent="0.25">
      <c r="A163" s="7" t="s">
        <v>166</v>
      </c>
      <c r="B163" s="14">
        <v>-3.2</v>
      </c>
      <c r="C163" s="15">
        <v>-3.2</v>
      </c>
    </row>
    <row r="164" spans="1:3" x14ac:dyDescent="0.25">
      <c r="A164" s="7" t="s">
        <v>167</v>
      </c>
      <c r="B164" s="14">
        <v>-3.31</v>
      </c>
      <c r="C164" s="15">
        <v>-3.31</v>
      </c>
    </row>
    <row r="165" spans="1:3" x14ac:dyDescent="0.25">
      <c r="A165" s="7" t="s">
        <v>168</v>
      </c>
      <c r="B165" s="14">
        <v>-3.2</v>
      </c>
      <c r="C165" s="15">
        <v>-3.2</v>
      </c>
    </row>
    <row r="166" spans="1:3" x14ac:dyDescent="0.25">
      <c r="A166" s="7" t="s">
        <v>169</v>
      </c>
      <c r="B166" s="14">
        <v>-3.31</v>
      </c>
      <c r="C166" s="15">
        <v>-3.31</v>
      </c>
    </row>
    <row r="167" spans="1:3" x14ac:dyDescent="0.25">
      <c r="A167" s="7" t="s">
        <v>170</v>
      </c>
      <c r="B167" s="14">
        <v>-5.9</v>
      </c>
      <c r="C167" s="15">
        <v>-5.9</v>
      </c>
    </row>
    <row r="168" spans="1:3" x14ac:dyDescent="0.25">
      <c r="A168" s="7" t="s">
        <v>171</v>
      </c>
      <c r="B168" s="14">
        <v>-6</v>
      </c>
      <c r="C168" s="15">
        <v>-6</v>
      </c>
    </row>
    <row r="169" spans="1:3" x14ac:dyDescent="0.25">
      <c r="A169" s="7" t="s">
        <v>172</v>
      </c>
      <c r="B169" s="14">
        <v>-5.9</v>
      </c>
      <c r="C169" s="15">
        <v>-5.9</v>
      </c>
    </row>
    <row r="170" spans="1:3" x14ac:dyDescent="0.25">
      <c r="A170" s="7" t="s">
        <v>173</v>
      </c>
      <c r="B170" s="14">
        <v>-6</v>
      </c>
      <c r="C170" s="15">
        <v>-6</v>
      </c>
    </row>
    <row r="171" spans="1:3" ht="15.75" thickBot="1" x14ac:dyDescent="0.3">
      <c r="A171" s="7" t="s">
        <v>174</v>
      </c>
      <c r="B171" s="14">
        <v>16</v>
      </c>
      <c r="C171" s="15">
        <v>16</v>
      </c>
    </row>
    <row r="172" spans="1:3" x14ac:dyDescent="0.25">
      <c r="A172" s="4" t="s">
        <v>175</v>
      </c>
      <c r="B172" s="5"/>
      <c r="C172" s="6"/>
    </row>
    <row r="173" spans="1:3" x14ac:dyDescent="0.25">
      <c r="A173" s="7" t="s">
        <v>5</v>
      </c>
      <c r="B173" s="8">
        <v>4807013.5328270849</v>
      </c>
      <c r="C173" s="9">
        <v>4807013.5328270849</v>
      </c>
    </row>
    <row r="174" spans="1:3" x14ac:dyDescent="0.25">
      <c r="A174" s="7" t="s">
        <v>6</v>
      </c>
      <c r="B174" s="10">
        <f>B173/$B$245</f>
        <v>2.5591883940636023E-4</v>
      </c>
      <c r="C174" s="11">
        <f>C173/$C$245</f>
        <v>2.5591883940636023E-4</v>
      </c>
    </row>
    <row r="175" spans="1:3" x14ac:dyDescent="0.25">
      <c r="A175" s="7" t="s">
        <v>7</v>
      </c>
      <c r="B175" s="12">
        <v>383550.52</v>
      </c>
      <c r="C175" s="13">
        <v>426284.87</v>
      </c>
    </row>
    <row r="176" spans="1:3" x14ac:dyDescent="0.25">
      <c r="A176" s="7" t="s">
        <v>8</v>
      </c>
      <c r="B176" s="10">
        <f>B175/$B$246</f>
        <v>1.9991384759782694E-4</v>
      </c>
      <c r="C176" s="11">
        <f>C175/$C$246</f>
        <v>1.9895134652399589E-4</v>
      </c>
    </row>
    <row r="177" spans="1:3" x14ac:dyDescent="0.25">
      <c r="A177" s="7" t="s">
        <v>9</v>
      </c>
      <c r="B177" s="14">
        <v>0</v>
      </c>
      <c r="C177" s="15">
        <v>0</v>
      </c>
    </row>
    <row r="178" spans="1:3" ht="15.75" thickBot="1" x14ac:dyDescent="0.3">
      <c r="A178" s="7" t="s">
        <v>10</v>
      </c>
      <c r="B178" s="17">
        <v>7.8539999999999999E-2</v>
      </c>
      <c r="C178" s="18">
        <v>8.7429999999999994E-2</v>
      </c>
    </row>
    <row r="179" spans="1:3" x14ac:dyDescent="0.25">
      <c r="A179" s="4" t="s">
        <v>176</v>
      </c>
      <c r="B179" s="5"/>
      <c r="C179" s="6"/>
    </row>
    <row r="180" spans="1:3" x14ac:dyDescent="0.25">
      <c r="A180" s="7" t="s">
        <v>5</v>
      </c>
      <c r="B180" s="8">
        <v>2021262</v>
      </c>
      <c r="C180" s="9">
        <v>2021262</v>
      </c>
    </row>
    <row r="181" spans="1:3" x14ac:dyDescent="0.25">
      <c r="A181" s="7" t="s">
        <v>6</v>
      </c>
      <c r="B181" s="10">
        <f>B180/$B$245</f>
        <v>1.0760923006429692E-4</v>
      </c>
      <c r="C181" s="11">
        <f>C180/$C$245</f>
        <v>1.0760923006429692E-4</v>
      </c>
    </row>
    <row r="182" spans="1:3" x14ac:dyDescent="0.25">
      <c r="A182" s="7" t="s">
        <v>7</v>
      </c>
      <c r="B182" s="12">
        <v>249534.61</v>
      </c>
      <c r="C182" s="13">
        <v>275925.57</v>
      </c>
    </row>
    <row r="183" spans="1:3" x14ac:dyDescent="0.25">
      <c r="A183" s="7" t="s">
        <v>8</v>
      </c>
      <c r="B183" s="10">
        <f>B182/$B$246</f>
        <v>1.3006219883086894E-4</v>
      </c>
      <c r="C183" s="11">
        <f>C182/$C$246</f>
        <v>1.287771806020258E-4</v>
      </c>
    </row>
    <row r="184" spans="1:3" x14ac:dyDescent="0.25">
      <c r="A184" s="7" t="s">
        <v>9</v>
      </c>
      <c r="B184" s="14">
        <v>0.13</v>
      </c>
      <c r="C184" s="15">
        <v>0.14000000000000001</v>
      </c>
    </row>
    <row r="185" spans="1:3" ht="15.75" thickBot="1" x14ac:dyDescent="0.3">
      <c r="A185" s="7" t="s">
        <v>10</v>
      </c>
      <c r="B185" s="17">
        <v>9.5240000000000005E-2</v>
      </c>
      <c r="C185" s="18">
        <v>0.10621999999999999</v>
      </c>
    </row>
    <row r="186" spans="1:3" x14ac:dyDescent="0.25">
      <c r="A186" s="4" t="s">
        <v>177</v>
      </c>
      <c r="B186" s="5"/>
      <c r="C186" s="6"/>
    </row>
    <row r="187" spans="1:3" x14ac:dyDescent="0.25">
      <c r="A187" s="7" t="s">
        <v>5</v>
      </c>
      <c r="B187" s="8">
        <v>333125.21523109719</v>
      </c>
      <c r="C187" s="9">
        <v>333125.21523109719</v>
      </c>
    </row>
    <row r="188" spans="1:3" x14ac:dyDescent="0.25">
      <c r="A188" s="7" t="s">
        <v>6</v>
      </c>
      <c r="B188" s="10">
        <f>B187/$B$245</f>
        <v>1.7735131777088555E-5</v>
      </c>
      <c r="C188" s="11">
        <f>C187/$C$245</f>
        <v>1.7735131777088555E-5</v>
      </c>
    </row>
    <row r="189" spans="1:3" x14ac:dyDescent="0.25">
      <c r="A189" s="7" t="s">
        <v>7</v>
      </c>
      <c r="B189" s="12">
        <v>99108.68</v>
      </c>
      <c r="C189" s="13">
        <v>99071.76999999999</v>
      </c>
    </row>
    <row r="190" spans="1:3" x14ac:dyDescent="0.25">
      <c r="A190" s="7" t="s">
        <v>8</v>
      </c>
      <c r="B190" s="10">
        <f>B189/$B$246</f>
        <v>5.16573346039051E-5</v>
      </c>
      <c r="C190" s="11">
        <f>C189/$C$246</f>
        <v>4.6237770634495234E-5</v>
      </c>
    </row>
    <row r="191" spans="1:3" x14ac:dyDescent="0.25">
      <c r="A191" s="7" t="s">
        <v>95</v>
      </c>
      <c r="B191" s="14">
        <v>2.96</v>
      </c>
      <c r="C191" s="15">
        <v>3.4</v>
      </c>
    </row>
    <row r="192" spans="1:3" x14ac:dyDescent="0.25">
      <c r="A192" s="7" t="s">
        <v>10</v>
      </c>
      <c r="B192" s="17">
        <v>3.372E-2</v>
      </c>
      <c r="C192" s="18">
        <v>3.8769999999999999E-2</v>
      </c>
    </row>
    <row r="193" spans="1:3" x14ac:dyDescent="0.25">
      <c r="A193" s="7" t="s">
        <v>178</v>
      </c>
      <c r="B193" s="14">
        <v>21.55</v>
      </c>
      <c r="C193" s="15">
        <v>20.84</v>
      </c>
    </row>
    <row r="194" spans="1:3" ht="15.75" thickBot="1" x14ac:dyDescent="0.3">
      <c r="A194" s="25" t="s">
        <v>23</v>
      </c>
      <c r="B194" s="39">
        <v>2.93</v>
      </c>
      <c r="C194" s="29">
        <v>2.83</v>
      </c>
    </row>
    <row r="195" spans="1:3" x14ac:dyDescent="0.25">
      <c r="A195" s="4" t="s">
        <v>179</v>
      </c>
      <c r="B195" s="5"/>
      <c r="C195" s="6"/>
    </row>
    <row r="196" spans="1:3" x14ac:dyDescent="0.25">
      <c r="A196" s="7" t="s">
        <v>5</v>
      </c>
      <c r="B196" s="8">
        <v>0</v>
      </c>
      <c r="C196" s="9">
        <v>0</v>
      </c>
    </row>
    <row r="197" spans="1:3" x14ac:dyDescent="0.25">
      <c r="A197" s="7" t="s">
        <v>6</v>
      </c>
      <c r="B197" s="10">
        <f>B196/$B$245</f>
        <v>0</v>
      </c>
      <c r="C197" s="11">
        <f>C196/$C$245</f>
        <v>0</v>
      </c>
    </row>
    <row r="198" spans="1:3" x14ac:dyDescent="0.25">
      <c r="A198" s="7" t="s">
        <v>7</v>
      </c>
      <c r="B198" s="12">
        <v>0</v>
      </c>
      <c r="C198" s="13">
        <v>0</v>
      </c>
    </row>
    <row r="199" spans="1:3" x14ac:dyDescent="0.25">
      <c r="A199" s="7" t="s">
        <v>8</v>
      </c>
      <c r="B199" s="10">
        <f>B198/$B$246</f>
        <v>0</v>
      </c>
      <c r="C199" s="11">
        <f>C198/$C$246</f>
        <v>0</v>
      </c>
    </row>
    <row r="200" spans="1:3" x14ac:dyDescent="0.25">
      <c r="A200" s="7" t="s">
        <v>95</v>
      </c>
      <c r="B200" s="14">
        <v>7.89</v>
      </c>
      <c r="C200" s="15">
        <v>7.89</v>
      </c>
    </row>
    <row r="201" spans="1:3" x14ac:dyDescent="0.25">
      <c r="A201" s="7" t="s">
        <v>10</v>
      </c>
      <c r="B201" s="17">
        <v>3.0259999999999999E-2</v>
      </c>
      <c r="C201" s="18">
        <v>3.7819999999999999E-2</v>
      </c>
    </row>
    <row r="202" spans="1:3" x14ac:dyDescent="0.25">
      <c r="A202" s="7" t="s">
        <v>178</v>
      </c>
      <c r="B202" s="14">
        <v>17.16</v>
      </c>
      <c r="C202" s="15">
        <v>16.600000000000001</v>
      </c>
    </row>
    <row r="203" spans="1:3" ht="15.75" thickBot="1" x14ac:dyDescent="0.3">
      <c r="A203" s="7" t="s">
        <v>23</v>
      </c>
      <c r="B203" s="14">
        <v>2.5099999999999998</v>
      </c>
      <c r="C203" s="15">
        <v>2.4300000000000002</v>
      </c>
    </row>
    <row r="204" spans="1:3" x14ac:dyDescent="0.25">
      <c r="A204" s="4" t="s">
        <v>180</v>
      </c>
      <c r="B204" s="5"/>
      <c r="C204" s="6"/>
    </row>
    <row r="205" spans="1:3" x14ac:dyDescent="0.25">
      <c r="A205" s="7" t="s">
        <v>5</v>
      </c>
      <c r="B205" s="8">
        <v>87985.936248779282</v>
      </c>
      <c r="C205" s="9">
        <v>87985.936248779282</v>
      </c>
    </row>
    <row r="206" spans="1:3" x14ac:dyDescent="0.25">
      <c r="A206" s="7" t="s">
        <v>6</v>
      </c>
      <c r="B206" s="10">
        <f>B205/$B$245</f>
        <v>4.6842511540895998E-6</v>
      </c>
      <c r="C206" s="11">
        <f>C205/$C$245</f>
        <v>4.6842511540895998E-6</v>
      </c>
    </row>
    <row r="207" spans="1:3" x14ac:dyDescent="0.25">
      <c r="A207" s="7" t="s">
        <v>7</v>
      </c>
      <c r="B207" s="12">
        <v>16903.23</v>
      </c>
      <c r="C207" s="13">
        <v>21996.48</v>
      </c>
    </row>
    <row r="208" spans="1:3" x14ac:dyDescent="0.25">
      <c r="A208" s="7" t="s">
        <v>8</v>
      </c>
      <c r="B208" s="10">
        <f>B207/$B$246</f>
        <v>8.8102859204336782E-6</v>
      </c>
      <c r="C208" s="11">
        <f>C207/$C$246</f>
        <v>1.0265973818841249E-5</v>
      </c>
    </row>
    <row r="209" spans="1:3" x14ac:dyDescent="0.25">
      <c r="A209" s="7" t="s">
        <v>181</v>
      </c>
      <c r="B209" s="14">
        <v>0.75</v>
      </c>
      <c r="C209" s="15"/>
    </row>
    <row r="210" spans="1:3" x14ac:dyDescent="0.25">
      <c r="A210" s="7" t="s">
        <v>182</v>
      </c>
      <c r="B210" s="14">
        <v>1</v>
      </c>
      <c r="C210" s="15"/>
    </row>
    <row r="211" spans="1:3" ht="15.75" thickBot="1" x14ac:dyDescent="0.3">
      <c r="A211" s="25" t="s">
        <v>10</v>
      </c>
      <c r="B211" s="39"/>
      <c r="C211" s="29">
        <v>0.25</v>
      </c>
    </row>
    <row r="212" spans="1:3" x14ac:dyDescent="0.25">
      <c r="A212" s="4" t="s">
        <v>183</v>
      </c>
      <c r="B212" s="5"/>
      <c r="C212" s="6"/>
    </row>
    <row r="213" spans="1:3" x14ac:dyDescent="0.25">
      <c r="A213" s="7" t="s">
        <v>5</v>
      </c>
      <c r="B213" s="8">
        <v>122083.11111111109</v>
      </c>
      <c r="C213" s="9">
        <v>122083.11111111109</v>
      </c>
    </row>
    <row r="214" spans="1:3" x14ac:dyDescent="0.25">
      <c r="A214" s="7" t="s">
        <v>6</v>
      </c>
      <c r="B214" s="10">
        <f>B213/$B$245</f>
        <v>6.4995382046071603E-6</v>
      </c>
      <c r="C214" s="11">
        <f>C213/$C$245</f>
        <v>6.4995382046071603E-6</v>
      </c>
    </row>
    <row r="215" spans="1:3" x14ac:dyDescent="0.25">
      <c r="A215" s="7" t="s">
        <v>7</v>
      </c>
      <c r="B215" s="12">
        <v>30520.78</v>
      </c>
      <c r="C215" s="13">
        <v>30520.78</v>
      </c>
    </row>
    <row r="216" spans="1:3" x14ac:dyDescent="0.25">
      <c r="A216" s="7" t="s">
        <v>8</v>
      </c>
      <c r="B216" s="10">
        <f>B215/$B$246</f>
        <v>1.5908012747543151E-5</v>
      </c>
      <c r="C216" s="11">
        <f>C215/$C$246</f>
        <v>1.4244348568980745E-5</v>
      </c>
    </row>
    <row r="217" spans="1:3" ht="15.75" thickBot="1" x14ac:dyDescent="0.3">
      <c r="A217" s="25" t="s">
        <v>10</v>
      </c>
      <c r="B217" s="39">
        <v>0.25</v>
      </c>
      <c r="C217" s="29">
        <v>0.25</v>
      </c>
    </row>
    <row r="218" spans="1:3" x14ac:dyDescent="0.25">
      <c r="A218" s="4" t="s">
        <v>184</v>
      </c>
      <c r="B218" s="5"/>
      <c r="C218" s="6"/>
    </row>
    <row r="219" spans="1:3" x14ac:dyDescent="0.25">
      <c r="A219" s="7" t="s">
        <v>5</v>
      </c>
      <c r="B219" s="8">
        <v>0</v>
      </c>
      <c r="C219" s="9">
        <v>0</v>
      </c>
    </row>
    <row r="220" spans="1:3" x14ac:dyDescent="0.25">
      <c r="A220" s="7" t="s">
        <v>6</v>
      </c>
      <c r="B220" s="10">
        <f>B219/$B$245</f>
        <v>0</v>
      </c>
      <c r="C220" s="11">
        <f>C219/$C$245</f>
        <v>0</v>
      </c>
    </row>
    <row r="221" spans="1:3" x14ac:dyDescent="0.25">
      <c r="A221" s="7" t="s">
        <v>7</v>
      </c>
      <c r="B221" s="12">
        <v>0</v>
      </c>
      <c r="C221" s="13">
        <v>0</v>
      </c>
    </row>
    <row r="222" spans="1:3" x14ac:dyDescent="0.25">
      <c r="A222" s="7" t="s">
        <v>8</v>
      </c>
      <c r="B222" s="10"/>
      <c r="C222" s="11">
        <f>C221/$C$246</f>
        <v>0</v>
      </c>
    </row>
    <row r="223" spans="1:3" x14ac:dyDescent="0.25">
      <c r="A223" s="7" t="s">
        <v>185</v>
      </c>
      <c r="B223" s="14">
        <v>132.09</v>
      </c>
      <c r="C223" s="15">
        <v>191.81</v>
      </c>
    </row>
    <row r="224" spans="1:3" x14ac:dyDescent="0.25">
      <c r="A224" s="7" t="s">
        <v>186</v>
      </c>
      <c r="B224" s="14"/>
      <c r="C224" s="15">
        <v>161.21</v>
      </c>
    </row>
    <row r="225" spans="1:3" x14ac:dyDescent="0.25">
      <c r="A225" s="7" t="s">
        <v>187</v>
      </c>
      <c r="B225" s="14">
        <v>193.62</v>
      </c>
      <c r="C225" s="15">
        <v>330.34</v>
      </c>
    </row>
    <row r="226" spans="1:3" x14ac:dyDescent="0.25">
      <c r="A226" s="7" t="s">
        <v>188</v>
      </c>
      <c r="B226" s="14"/>
      <c r="C226" s="15">
        <v>254.6</v>
      </c>
    </row>
    <row r="227" spans="1:3" ht="15.75" thickBot="1" x14ac:dyDescent="0.3">
      <c r="A227" s="7" t="s">
        <v>189</v>
      </c>
      <c r="B227" s="14">
        <v>80.14</v>
      </c>
      <c r="C227" s="15">
        <v>85.01</v>
      </c>
    </row>
    <row r="228" spans="1:3" x14ac:dyDescent="0.25">
      <c r="A228" s="4" t="s">
        <v>190</v>
      </c>
      <c r="B228" s="5"/>
      <c r="C228" s="6"/>
    </row>
    <row r="229" spans="1:3" x14ac:dyDescent="0.25">
      <c r="A229" s="7" t="s">
        <v>5</v>
      </c>
      <c r="B229" s="8">
        <v>1103901378.9437094</v>
      </c>
      <c r="C229" s="9">
        <v>1103901378.9437094</v>
      </c>
    </row>
    <row r="230" spans="1:3" x14ac:dyDescent="0.25">
      <c r="A230" s="7" t="s">
        <v>6</v>
      </c>
      <c r="B230" s="10">
        <f>B229/$B$245</f>
        <v>5.8770202702592859E-2</v>
      </c>
      <c r="C230" s="11">
        <f>C229/$C$245</f>
        <v>5.8770202702592859E-2</v>
      </c>
    </row>
    <row r="231" spans="1:3" x14ac:dyDescent="0.25">
      <c r="A231" s="7" t="s">
        <v>7</v>
      </c>
      <c r="B231" s="12">
        <v>55482790.759999998</v>
      </c>
      <c r="C231" s="13">
        <v>63473056.169999994</v>
      </c>
    </row>
    <row r="232" spans="1:3" x14ac:dyDescent="0.25">
      <c r="A232" s="7" t="s">
        <v>8</v>
      </c>
      <c r="B232" s="10">
        <f>B231/$B$246</f>
        <v>2.8918688928636468E-2</v>
      </c>
      <c r="C232" s="11">
        <f>C231/$C$246</f>
        <v>2.9623500343830461E-2</v>
      </c>
    </row>
    <row r="233" spans="1:3" x14ac:dyDescent="0.25">
      <c r="A233" s="7" t="s">
        <v>95</v>
      </c>
      <c r="B233" s="14">
        <v>49.28</v>
      </c>
      <c r="C233" s="15">
        <v>74.040000000000006</v>
      </c>
    </row>
    <row r="234" spans="1:3" x14ac:dyDescent="0.25">
      <c r="A234" s="7" t="s">
        <v>10</v>
      </c>
      <c r="B234" s="17">
        <v>2.9659999999999999E-2</v>
      </c>
      <c r="C234" s="18">
        <v>3.6920000000000001E-2</v>
      </c>
    </row>
    <row r="235" spans="1:3" x14ac:dyDescent="0.25">
      <c r="A235" s="7" t="s">
        <v>101</v>
      </c>
      <c r="B235" s="95"/>
      <c r="C235" s="96"/>
    </row>
    <row r="236" spans="1:3" x14ac:dyDescent="0.25">
      <c r="A236" s="7" t="s">
        <v>103</v>
      </c>
      <c r="B236" s="95"/>
      <c r="C236" s="96"/>
    </row>
    <row r="237" spans="1:3" ht="15.75" thickBot="1" x14ac:dyDescent="0.3">
      <c r="A237" s="25" t="s">
        <v>105</v>
      </c>
      <c r="B237" s="97"/>
      <c r="C237" s="98"/>
    </row>
    <row r="238" spans="1:3" x14ac:dyDescent="0.25">
      <c r="A238" s="40" t="s">
        <v>191</v>
      </c>
    </row>
    <row r="239" spans="1:3" x14ac:dyDescent="0.25">
      <c r="A239" s="40" t="s">
        <v>192</v>
      </c>
    </row>
    <row r="240" spans="1:3" x14ac:dyDescent="0.25">
      <c r="A240" s="40" t="s">
        <v>193</v>
      </c>
      <c r="B240" s="41"/>
      <c r="C240" s="41"/>
    </row>
    <row r="241" spans="1:3" x14ac:dyDescent="0.25">
      <c r="A241" s="42"/>
      <c r="B241" s="41"/>
      <c r="C241" s="41"/>
    </row>
    <row r="242" spans="1:3" x14ac:dyDescent="0.25">
      <c r="A242" s="43" t="s">
        <v>194</v>
      </c>
      <c r="B242" s="44">
        <f>B12+B19+B36+B45+B69+B78+B91+B104+B115+B126+B137+B146+B173+B180+B187+B196+B205+B213+B219+B229+F12+B28+B58</f>
        <v>18783351565.560688</v>
      </c>
      <c r="C242" s="45">
        <f>B12+C19+C36+C45+C69+C78+C91+C104+C115+C126+C137+C146+C173+C180+C187+C196+C205+C213+C219+C229+G12+C28+C58</f>
        <v>18783351565.560688</v>
      </c>
    </row>
    <row r="243" spans="1:3" x14ac:dyDescent="0.25">
      <c r="A243" s="46" t="s">
        <v>195</v>
      </c>
      <c r="B243" s="47">
        <f>B14+B21+B38+B47+B71+B80+B93+B106+B117+B128+B139+B148+B161+B175+B182+B189+B198+B207+B215+B221+B231+F14+B30+B60</f>
        <v>1918579050.9599998</v>
      </c>
      <c r="C243" s="48">
        <f>C14+C21+C38+C47+C71+C80+C93+C106+C117+C128+C139+C148+C161+C175+C182+C189+C198+C207+C215+C221+C231+G14+C30+C60</f>
        <v>2142658883.4299998</v>
      </c>
    </row>
    <row r="244" spans="1:3" x14ac:dyDescent="0.25">
      <c r="A244" s="46"/>
      <c r="B244" s="49"/>
      <c r="C244" s="50"/>
    </row>
    <row r="245" spans="1:3" x14ac:dyDescent="0.25">
      <c r="A245" s="46" t="s">
        <v>196</v>
      </c>
      <c r="B245" s="51">
        <v>18783351565.588642</v>
      </c>
      <c r="C245" s="52">
        <v>18783351565.588642</v>
      </c>
    </row>
    <row r="246" spans="1:3" x14ac:dyDescent="0.25">
      <c r="A246" s="46" t="s">
        <v>197</v>
      </c>
      <c r="B246" s="53">
        <v>1918579050.97</v>
      </c>
      <c r="C246" s="54">
        <v>2142658883.4299998</v>
      </c>
    </row>
    <row r="247" spans="1:3" x14ac:dyDescent="0.25">
      <c r="A247" s="46"/>
      <c r="B247" s="49"/>
      <c r="C247" s="50"/>
    </row>
    <row r="248" spans="1:3" x14ac:dyDescent="0.25">
      <c r="A248" s="46"/>
      <c r="B248" s="55">
        <f t="shared" ref="B248:B249" si="0">B242-B245</f>
        <v>-2.79541015625E-2</v>
      </c>
      <c r="C248" s="56">
        <f t="shared" ref="C248:C249" si="1">C242-C245</f>
        <v>-2.79541015625E-2</v>
      </c>
    </row>
    <row r="249" spans="1:3" x14ac:dyDescent="0.25">
      <c r="A249" s="57"/>
      <c r="B249" s="58">
        <f t="shared" si="0"/>
        <v>-1.0000228881835938E-2</v>
      </c>
      <c r="C249" s="59">
        <f t="shared" si="1"/>
        <v>0</v>
      </c>
    </row>
  </sheetData>
  <autoFilter ref="A5:G240" xr:uid="{BA8C403C-53C5-41E0-A73D-6728F19F54A6}"/>
  <mergeCells count="6">
    <mergeCell ref="F5:F10"/>
    <mergeCell ref="G5:G10"/>
    <mergeCell ref="A5:A10"/>
    <mergeCell ref="B5:B10"/>
    <mergeCell ref="C5:C10"/>
    <mergeCell ref="E5:E10"/>
  </mergeCells>
  <pageMargins left="0.7" right="0.7" top="0.75" bottom="0.75" header="0.3" footer="0.3"/>
  <pageSetup scale="52" orientation="portrait" horizontalDpi="1200" verticalDpi="1200" r:id="rId1"/>
  <headerFooter scaleWithDoc="0">
    <oddHeader>&amp;R&amp;"Times New Roman,Bold"&amp;12Case No. 2025-00113
Attachment to Response to PSC-4 Question No. 42
Page &amp;P of 5
Fackler/Lyons</oddHeader>
  </headerFooter>
  <rowBreaks count="3" manualBreakCount="3">
    <brk id="76" max="16383" man="1"/>
    <brk id="135" max="16383" man="1"/>
    <brk id="1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6CE7-676F-4088-9C38-9AEB46460C9F}">
  <sheetPr>
    <pageSetUpPr fitToPage="1"/>
  </sheetPr>
  <dimension ref="A1:S28"/>
  <sheetViews>
    <sheetView workbookViewId="0">
      <selection activeCell="F30" sqref="F30"/>
    </sheetView>
  </sheetViews>
  <sheetFormatPr defaultRowHeight="15" x14ac:dyDescent="0.25"/>
  <cols>
    <col min="1" max="1" width="49.85546875" customWidth="1"/>
    <col min="2" max="2" width="14.5703125" bestFit="1" customWidth="1"/>
    <col min="3" max="3" width="13.5703125" bestFit="1" customWidth="1"/>
    <col min="4" max="4" width="14.42578125" bestFit="1" customWidth="1"/>
    <col min="5" max="5" width="53.5703125" customWidth="1"/>
    <col min="6" max="6" width="13.5703125" bestFit="1" customWidth="1"/>
    <col min="7" max="7" width="13.140625" bestFit="1" customWidth="1"/>
    <col min="8" max="10" width="13.5703125" bestFit="1" customWidth="1"/>
    <col min="11" max="12" width="12" bestFit="1" customWidth="1"/>
    <col min="13" max="13" width="13.85546875" bestFit="1" customWidth="1"/>
    <col min="14" max="14" width="12.42578125" bestFit="1" customWidth="1"/>
    <col min="15" max="15" width="13.5703125" bestFit="1" customWidth="1"/>
    <col min="16" max="16" width="15.140625" bestFit="1" customWidth="1"/>
    <col min="17" max="17" width="10.85546875" bestFit="1" customWidth="1"/>
    <col min="18" max="18" width="13.5703125" bestFit="1" customWidth="1"/>
  </cols>
  <sheetData>
    <row r="1" spans="1:19" ht="15.75" thickBot="1" x14ac:dyDescent="0.3"/>
    <row r="2" spans="1:19" s="64" customFormat="1" ht="14.25" customHeight="1" x14ac:dyDescent="0.25">
      <c r="A2" s="60" t="s">
        <v>198</v>
      </c>
      <c r="B2" s="61"/>
      <c r="C2" s="62"/>
      <c r="D2" s="62"/>
      <c r="E2" s="62" t="s">
        <v>199</v>
      </c>
      <c r="F2" s="62"/>
      <c r="G2" s="62"/>
      <c r="H2" s="62"/>
      <c r="I2" s="62"/>
      <c r="J2" s="62" t="s">
        <v>200</v>
      </c>
      <c r="K2" s="62" t="s">
        <v>201</v>
      </c>
      <c r="L2" s="62" t="s">
        <v>202</v>
      </c>
      <c r="M2" s="62"/>
      <c r="N2" s="62"/>
      <c r="O2" s="62" t="s">
        <v>203</v>
      </c>
      <c r="P2" s="62" t="s">
        <v>204</v>
      </c>
      <c r="Q2" s="62"/>
      <c r="R2" s="63"/>
    </row>
    <row r="3" spans="1:19" s="64" customFormat="1" ht="14.25" customHeight="1" x14ac:dyDescent="0.25">
      <c r="A3" s="65" t="s">
        <v>238</v>
      </c>
      <c r="B3" s="66" t="s">
        <v>205</v>
      </c>
      <c r="C3" s="67" t="s">
        <v>206</v>
      </c>
      <c r="D3" s="67" t="s">
        <v>207</v>
      </c>
      <c r="E3" s="67" t="s">
        <v>208</v>
      </c>
      <c r="F3" s="67" t="s">
        <v>209</v>
      </c>
      <c r="G3" s="67" t="s">
        <v>209</v>
      </c>
      <c r="H3" s="67" t="s">
        <v>210</v>
      </c>
      <c r="I3" s="67" t="s">
        <v>210</v>
      </c>
      <c r="J3" s="67" t="s">
        <v>211</v>
      </c>
      <c r="K3" s="67" t="s">
        <v>212</v>
      </c>
      <c r="L3" s="67" t="s">
        <v>213</v>
      </c>
      <c r="M3" s="67" t="s">
        <v>214</v>
      </c>
      <c r="N3" s="67" t="s">
        <v>215</v>
      </c>
      <c r="O3" s="67" t="s">
        <v>216</v>
      </c>
      <c r="P3" s="67" t="s">
        <v>217</v>
      </c>
      <c r="Q3" s="67" t="s">
        <v>218</v>
      </c>
      <c r="R3" s="68" t="s">
        <v>219</v>
      </c>
    </row>
    <row r="4" spans="1:19" s="64" customFormat="1" ht="14.25" customHeight="1" thickBot="1" x14ac:dyDescent="0.3">
      <c r="A4" s="69"/>
      <c r="B4" s="70" t="s">
        <v>220</v>
      </c>
      <c r="C4" s="71" t="s">
        <v>221</v>
      </c>
      <c r="D4" s="71" t="s">
        <v>222</v>
      </c>
      <c r="E4" s="71" t="s">
        <v>223</v>
      </c>
      <c r="F4" s="71" t="s">
        <v>224</v>
      </c>
      <c r="G4" s="71" t="s">
        <v>225</v>
      </c>
      <c r="H4" s="71" t="s">
        <v>226</v>
      </c>
      <c r="I4" s="71" t="s">
        <v>227</v>
      </c>
      <c r="J4" s="71" t="s">
        <v>228</v>
      </c>
      <c r="K4" s="71" t="s">
        <v>229</v>
      </c>
      <c r="L4" s="71" t="s">
        <v>230</v>
      </c>
      <c r="M4" s="71" t="s">
        <v>231</v>
      </c>
      <c r="N4" s="71" t="s">
        <v>232</v>
      </c>
      <c r="O4" s="71" t="s">
        <v>233</v>
      </c>
      <c r="P4" s="71" t="s">
        <v>234</v>
      </c>
      <c r="Q4" s="71" t="s">
        <v>235</v>
      </c>
      <c r="R4" s="72" t="s">
        <v>236</v>
      </c>
    </row>
    <row r="5" spans="1:19" s="64" customFormat="1" ht="14.2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9" s="64" customFormat="1" ht="14.25" customHeight="1" x14ac:dyDescent="0.25">
      <c r="A6" s="76" t="s">
        <v>239</v>
      </c>
      <c r="B6" s="77">
        <v>2060209301.0835199</v>
      </c>
      <c r="C6" s="78">
        <v>948701313.65264416</v>
      </c>
      <c r="D6" s="78">
        <v>239811174.48585775</v>
      </c>
      <c r="E6" s="78">
        <v>13672841.15537402</v>
      </c>
      <c r="F6" s="78">
        <v>158225641.58698577</v>
      </c>
      <c r="G6" s="78">
        <v>8899294.784145236</v>
      </c>
      <c r="H6" s="78">
        <v>168585104.74536094</v>
      </c>
      <c r="I6" s="78">
        <v>317486821.57006371</v>
      </c>
      <c r="J6" s="78">
        <v>130875509.20991541</v>
      </c>
      <c r="K6" s="78">
        <v>37994851.847020537</v>
      </c>
      <c r="L6" s="78">
        <v>34965112.258365564</v>
      </c>
      <c r="M6" s="78">
        <v>406002.22248379025</v>
      </c>
      <c r="N6" s="78">
        <v>247862.94478040183</v>
      </c>
      <c r="O6" s="78">
        <v>98190.165007592586</v>
      </c>
      <c r="P6" s="78">
        <v>52517.261839972547</v>
      </c>
      <c r="Q6" s="78">
        <v>181346.89800379661</v>
      </c>
      <c r="R6" s="78">
        <v>5716.2956711267689</v>
      </c>
    </row>
    <row r="7" spans="1:19" s="64" customFormat="1" ht="14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9" s="64" customFormat="1" ht="14.25" customHeight="1" x14ac:dyDescent="0.25">
      <c r="A8" s="76" t="s">
        <v>240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73"/>
    </row>
    <row r="9" spans="1:19" s="64" customFormat="1" ht="14.25" customHeight="1" x14ac:dyDescent="0.25">
      <c r="A9" s="2" t="s">
        <v>241</v>
      </c>
      <c r="B9" s="77">
        <v>1169004650.4442325</v>
      </c>
      <c r="C9" s="78">
        <v>571354478.3513658</v>
      </c>
      <c r="D9" s="78">
        <v>133883625.71578956</v>
      </c>
      <c r="E9" s="78">
        <v>9015305.8623057511</v>
      </c>
      <c r="F9" s="78">
        <v>99796919.314384341</v>
      </c>
      <c r="G9" s="78">
        <v>5488843.1867924118</v>
      </c>
      <c r="H9" s="78">
        <v>100260622.05066243</v>
      </c>
      <c r="I9" s="78">
        <v>175530124.86826301</v>
      </c>
      <c r="J9" s="78">
        <v>62406653.91929809</v>
      </c>
      <c r="K9" s="78">
        <v>5529813.4871444097</v>
      </c>
      <c r="L9" s="78">
        <v>4966974.4178783614</v>
      </c>
      <c r="M9" s="78">
        <v>213959.97666171024</v>
      </c>
      <c r="N9" s="78">
        <v>82163.676058264231</v>
      </c>
      <c r="O9" s="78">
        <v>38132.006960073355</v>
      </c>
      <c r="P9" s="78">
        <v>13405.561127612109</v>
      </c>
      <c r="Q9" s="78">
        <v>371113.37746929377</v>
      </c>
      <c r="R9" s="78">
        <v>52514.67207112677</v>
      </c>
    </row>
    <row r="10" spans="1:19" x14ac:dyDescent="0.25">
      <c r="A10" s="2" t="s">
        <v>242</v>
      </c>
      <c r="B10" s="77">
        <v>249937556.49029526</v>
      </c>
      <c r="C10" s="78">
        <v>173034736.30019033</v>
      </c>
      <c r="D10" s="78">
        <v>42457879.727900311</v>
      </c>
      <c r="E10" s="78">
        <v>428540.81995959091</v>
      </c>
      <c r="F10" s="78">
        <v>3829148.2583457278</v>
      </c>
      <c r="G10" s="78">
        <v>407135.69790765824</v>
      </c>
      <c r="H10" s="78">
        <v>1675555.285370345</v>
      </c>
      <c r="I10" s="78">
        <v>1233566.6333279861</v>
      </c>
      <c r="J10" s="78">
        <v>527346.00602147379</v>
      </c>
      <c r="K10" s="78">
        <v>24351.23009692417</v>
      </c>
      <c r="L10" s="78">
        <v>25982393.255971991</v>
      </c>
      <c r="M10" s="78">
        <v>12967.10377767623</v>
      </c>
      <c r="N10" s="78">
        <v>93815.982981604742</v>
      </c>
      <c r="O10" s="78">
        <v>6325.3392360717644</v>
      </c>
      <c r="P10" s="78">
        <v>216794.84920755323</v>
      </c>
      <c r="Q10" s="78">
        <v>0</v>
      </c>
      <c r="R10" s="78">
        <v>7000</v>
      </c>
    </row>
    <row r="11" spans="1:19" x14ac:dyDescent="0.25">
      <c r="A11" s="2" t="s">
        <v>243</v>
      </c>
      <c r="B11" s="77">
        <v>675683705.46884918</v>
      </c>
      <c r="C11" s="78">
        <v>231066044.25167471</v>
      </c>
      <c r="D11" s="78">
        <v>66716734.44589147</v>
      </c>
      <c r="E11" s="78">
        <v>4575156.711368598</v>
      </c>
      <c r="F11" s="78">
        <v>56731220.477988079</v>
      </c>
      <c r="G11" s="78">
        <v>3148533.563348202</v>
      </c>
      <c r="H11" s="78">
        <v>71186781.768806353</v>
      </c>
      <c r="I11" s="78">
        <v>149440951.86131668</v>
      </c>
      <c r="J11" s="78">
        <v>68725927.10809961</v>
      </c>
      <c r="K11" s="78">
        <v>19517432.649610881</v>
      </c>
      <c r="L11" s="78">
        <v>4289815.6681855489</v>
      </c>
      <c r="M11" s="78">
        <v>185870.27818584131</v>
      </c>
      <c r="N11" s="78">
        <v>78203.807075856603</v>
      </c>
      <c r="O11" s="78">
        <v>12972.914599779397</v>
      </c>
      <c r="P11" s="78">
        <v>8059.9626976653435</v>
      </c>
      <c r="Q11" s="78">
        <v>0</v>
      </c>
      <c r="R11" s="78">
        <v>0</v>
      </c>
    </row>
    <row r="12" spans="1:19" x14ac:dyDescent="0.25">
      <c r="A12" s="2" t="s">
        <v>205</v>
      </c>
      <c r="B12" s="79">
        <f>SUM(B9:B11)</f>
        <v>2094625912.4033768</v>
      </c>
      <c r="C12" s="79">
        <f t="shared" ref="C12:R12" si="0">SUM(C9:C11)</f>
        <v>975455258.90323091</v>
      </c>
      <c r="D12" s="79">
        <f t="shared" si="0"/>
        <v>243058239.88958135</v>
      </c>
      <c r="E12" s="79">
        <f t="shared" si="0"/>
        <v>14019003.393633939</v>
      </c>
      <c r="F12" s="79">
        <f t="shared" si="0"/>
        <v>160357288.05071813</v>
      </c>
      <c r="G12" s="79">
        <f t="shared" si="0"/>
        <v>9044512.4480482712</v>
      </c>
      <c r="H12" s="79">
        <f t="shared" si="0"/>
        <v>173122959.10483915</v>
      </c>
      <c r="I12" s="79">
        <f t="shared" si="0"/>
        <v>326204643.36290765</v>
      </c>
      <c r="J12" s="79">
        <f t="shared" si="0"/>
        <v>131659927.03341918</v>
      </c>
      <c r="K12" s="79">
        <f t="shared" si="0"/>
        <v>25071597.366852216</v>
      </c>
      <c r="L12" s="79">
        <f t="shared" si="0"/>
        <v>35239183.342035897</v>
      </c>
      <c r="M12" s="79">
        <f t="shared" si="0"/>
        <v>412797.35862522782</v>
      </c>
      <c r="N12" s="79">
        <f t="shared" si="0"/>
        <v>254183.46611572558</v>
      </c>
      <c r="O12" s="79">
        <f t="shared" si="0"/>
        <v>57430.260795924514</v>
      </c>
      <c r="P12" s="79">
        <f t="shared" si="0"/>
        <v>238260.37303283068</v>
      </c>
      <c r="Q12" s="79">
        <f t="shared" si="0"/>
        <v>371113.37746929377</v>
      </c>
      <c r="R12" s="79">
        <f t="shared" si="0"/>
        <v>59514.67207112677</v>
      </c>
    </row>
    <row r="13" spans="1:1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9" x14ac:dyDescent="0.25">
      <c r="A14" s="76" t="s">
        <v>244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9" x14ac:dyDescent="0.25">
      <c r="A15" s="2" t="s">
        <v>241</v>
      </c>
      <c r="B15" s="77">
        <v>1142187988.82196</v>
      </c>
      <c r="C15" s="78">
        <v>550819540.26840985</v>
      </c>
      <c r="D15" s="78">
        <v>131418358.74365498</v>
      </c>
      <c r="E15" s="78">
        <v>8684851.6987757552</v>
      </c>
      <c r="F15" s="78">
        <v>97744040.582895413</v>
      </c>
      <c r="G15" s="78">
        <v>5353653.2546872469</v>
      </c>
      <c r="H15" s="78">
        <v>95797357.753858447</v>
      </c>
      <c r="I15" s="78">
        <v>166873141.44096568</v>
      </c>
      <c r="J15" s="78">
        <v>61628809.007205762</v>
      </c>
      <c r="K15" s="78">
        <v>18396408.296692811</v>
      </c>
      <c r="L15" s="78">
        <v>4922989.5431107599</v>
      </c>
      <c r="M15" s="78">
        <v>207553.12928404144</v>
      </c>
      <c r="N15" s="78">
        <v>79212.668706913275</v>
      </c>
      <c r="O15" s="78">
        <v>73092.639658073196</v>
      </c>
      <c r="P15" s="78">
        <v>2588.939960415421</v>
      </c>
      <c r="Q15" s="78">
        <v>181346.89800379661</v>
      </c>
      <c r="R15" s="78">
        <v>5043.956089887608</v>
      </c>
    </row>
    <row r="16" spans="1:19" x14ac:dyDescent="0.25">
      <c r="A16" s="2" t="s">
        <v>242</v>
      </c>
      <c r="B16" s="77">
        <v>242337606.79271066</v>
      </c>
      <c r="C16" s="78">
        <v>166815729.13255966</v>
      </c>
      <c r="D16" s="78">
        <v>41676081.296311297</v>
      </c>
      <c r="E16" s="78">
        <v>412832.74522966862</v>
      </c>
      <c r="F16" s="78">
        <v>3750380.5261022854</v>
      </c>
      <c r="G16" s="78">
        <v>397107.96610978729</v>
      </c>
      <c r="H16" s="78">
        <v>1600965.2226961302</v>
      </c>
      <c r="I16" s="78">
        <v>1172728.26778132</v>
      </c>
      <c r="J16" s="78">
        <v>520773.09461003268</v>
      </c>
      <c r="K16" s="78">
        <v>81010.90071684595</v>
      </c>
      <c r="L16" s="78">
        <v>25752307.047069259</v>
      </c>
      <c r="M16" s="78">
        <v>12578.815013907488</v>
      </c>
      <c r="N16" s="78">
        <v>90446.46899763195</v>
      </c>
      <c r="O16" s="78">
        <v>12124.61074973999</v>
      </c>
      <c r="P16" s="78">
        <v>41868.359181891778</v>
      </c>
      <c r="Q16" s="78">
        <v>0</v>
      </c>
      <c r="R16" s="78">
        <v>672.33958123916136</v>
      </c>
    </row>
    <row r="17" spans="1:18" x14ac:dyDescent="0.25">
      <c r="A17" s="2" t="s">
        <v>243</v>
      </c>
      <c r="B17" s="77">
        <v>675683705.46884918</v>
      </c>
      <c r="C17" s="78">
        <v>231066044.25167471</v>
      </c>
      <c r="D17" s="78">
        <v>66716734.44589147</v>
      </c>
      <c r="E17" s="78">
        <v>4575156.711368598</v>
      </c>
      <c r="F17" s="78">
        <v>56731220.477988079</v>
      </c>
      <c r="G17" s="78">
        <v>3148533.563348202</v>
      </c>
      <c r="H17" s="78">
        <v>71186781.768806353</v>
      </c>
      <c r="I17" s="78">
        <v>149440951.86131668</v>
      </c>
      <c r="J17" s="78">
        <v>68725927.10809961</v>
      </c>
      <c r="K17" s="78">
        <v>19517432.649610881</v>
      </c>
      <c r="L17" s="78">
        <v>4289815.6681855489</v>
      </c>
      <c r="M17" s="78">
        <v>185870.27818584131</v>
      </c>
      <c r="N17" s="78">
        <v>78203.807075856603</v>
      </c>
      <c r="O17" s="78">
        <v>12972.914599779397</v>
      </c>
      <c r="P17" s="78">
        <v>8059.9626976653435</v>
      </c>
      <c r="Q17" s="78">
        <v>0</v>
      </c>
      <c r="R17" s="78">
        <v>0</v>
      </c>
    </row>
    <row r="18" spans="1:18" x14ac:dyDescent="0.25">
      <c r="A18" s="2" t="s">
        <v>205</v>
      </c>
      <c r="B18" s="79">
        <f>SUM(B15:B17)</f>
        <v>2060209301.0835199</v>
      </c>
      <c r="C18" s="79">
        <f t="shared" ref="C18:R18" si="1">SUM(C15:C17)</f>
        <v>948701313.65264416</v>
      </c>
      <c r="D18" s="79">
        <f t="shared" si="1"/>
        <v>239811174.48585775</v>
      </c>
      <c r="E18" s="79">
        <f t="shared" si="1"/>
        <v>13672841.155374022</v>
      </c>
      <c r="F18" s="79">
        <f t="shared" si="1"/>
        <v>158225641.58698577</v>
      </c>
      <c r="G18" s="79">
        <f t="shared" si="1"/>
        <v>8899294.784145236</v>
      </c>
      <c r="H18" s="79">
        <f t="shared" si="1"/>
        <v>168585104.74536091</v>
      </c>
      <c r="I18" s="79">
        <f t="shared" si="1"/>
        <v>317486821.57006371</v>
      </c>
      <c r="J18" s="79">
        <f t="shared" si="1"/>
        <v>130875509.2099154</v>
      </c>
      <c r="K18" s="79">
        <f t="shared" si="1"/>
        <v>37994851.847020537</v>
      </c>
      <c r="L18" s="79">
        <f t="shared" si="1"/>
        <v>34965112.258365564</v>
      </c>
      <c r="M18" s="79">
        <f t="shared" si="1"/>
        <v>406002.22248379025</v>
      </c>
      <c r="N18" s="79">
        <f t="shared" si="1"/>
        <v>247862.94478040183</v>
      </c>
      <c r="O18" s="79">
        <f t="shared" si="1"/>
        <v>98190.165007592586</v>
      </c>
      <c r="P18" s="79">
        <f t="shared" si="1"/>
        <v>52517.261839972547</v>
      </c>
      <c r="Q18" s="79">
        <f t="shared" si="1"/>
        <v>181346.89800379661</v>
      </c>
      <c r="R18" s="79">
        <f t="shared" si="1"/>
        <v>5716.2956711267689</v>
      </c>
    </row>
    <row r="19" spans="1: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5">
      <c r="A21" s="76" t="s">
        <v>245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2" t="s">
        <v>246</v>
      </c>
      <c r="B22" s="80">
        <v>17680973132.339203</v>
      </c>
      <c r="C22" s="64">
        <v>5982064903.5826283</v>
      </c>
      <c r="D22" s="64">
        <v>1720511817.2395124</v>
      </c>
      <c r="E22" s="64">
        <v>118215851.3239429</v>
      </c>
      <c r="F22" s="64">
        <v>1463295874.954149</v>
      </c>
      <c r="G22" s="64">
        <v>83257489.959654152</v>
      </c>
      <c r="H22" s="64">
        <v>1840323959.235002</v>
      </c>
      <c r="I22" s="64">
        <v>3962655520.3789792</v>
      </c>
      <c r="J22" s="64">
        <v>1861580354.869915</v>
      </c>
      <c r="K22" s="64">
        <v>530756000.00000018</v>
      </c>
      <c r="L22" s="64">
        <v>110939891</v>
      </c>
      <c r="M22" s="64">
        <v>4807013.5328270849</v>
      </c>
      <c r="N22" s="64">
        <v>2021262</v>
      </c>
      <c r="O22" s="64">
        <v>333125.21523109719</v>
      </c>
      <c r="P22" s="64">
        <v>210069.04735989036</v>
      </c>
      <c r="Q22" s="64">
        <v>0</v>
      </c>
      <c r="R22" s="64">
        <v>0</v>
      </c>
    </row>
    <row r="23" spans="1:18" x14ac:dyDescent="0.25">
      <c r="A23" s="2" t="s">
        <v>247</v>
      </c>
      <c r="B23" s="80">
        <v>8800112.3309537284</v>
      </c>
      <c r="C23" s="64">
        <v>5513129.1321207015</v>
      </c>
      <c r="D23" s="64">
        <v>1038444.90780857</v>
      </c>
      <c r="E23" s="64">
        <v>4614.4179999999997</v>
      </c>
      <c r="F23" s="64">
        <v>48080.929702186702</v>
      </c>
      <c r="G23" s="64">
        <v>2376.889799077393</v>
      </c>
      <c r="H23" s="64">
        <v>9709.0042978133006</v>
      </c>
      <c r="I23" s="64">
        <v>3189.0492253797838</v>
      </c>
      <c r="J23" s="64">
        <v>252</v>
      </c>
      <c r="K23" s="64">
        <v>12</v>
      </c>
      <c r="L23" s="64">
        <v>2164320</v>
      </c>
      <c r="M23" s="64">
        <v>1944</v>
      </c>
      <c r="N23" s="64">
        <v>13800</v>
      </c>
      <c r="O23" s="64">
        <v>72</v>
      </c>
      <c r="P23" s="64">
        <v>168</v>
      </c>
      <c r="Q23" s="64">
        <v>0</v>
      </c>
      <c r="R23" s="64">
        <v>0</v>
      </c>
    </row>
    <row r="24" spans="1: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81" t="s">
        <v>248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  <row r="26" spans="1:18" x14ac:dyDescent="0.25">
      <c r="A26" s="2" t="s">
        <v>241</v>
      </c>
      <c r="B26" s="2"/>
      <c r="C26" s="83">
        <f>C15/C$22</f>
        <v>9.2078496162508502E-2</v>
      </c>
      <c r="D26" s="83">
        <f t="shared" ref="D26:K26" si="2">D15/D$22</f>
        <v>7.63832932891505E-2</v>
      </c>
      <c r="E26" s="83">
        <f t="shared" si="2"/>
        <v>7.3466050462022647E-2</v>
      </c>
      <c r="F26" s="83">
        <f t="shared" si="2"/>
        <v>6.6797181797535049E-2</v>
      </c>
      <c r="G26" s="83">
        <f t="shared" si="2"/>
        <v>6.4302361953039663E-2</v>
      </c>
      <c r="H26" s="83">
        <f t="shared" si="2"/>
        <v>5.2054616402255678E-2</v>
      </c>
      <c r="I26" s="83">
        <f t="shared" si="2"/>
        <v>4.2111442839978766E-2</v>
      </c>
      <c r="J26" s="83">
        <f t="shared" si="2"/>
        <v>3.3105639971964737E-2</v>
      </c>
      <c r="K26" s="83">
        <f t="shared" si="2"/>
        <v>3.4660763696864105E-2</v>
      </c>
      <c r="L26" s="83"/>
      <c r="M26" s="83"/>
      <c r="N26" s="83"/>
      <c r="O26" s="83"/>
      <c r="P26" s="83"/>
      <c r="Q26" s="83"/>
      <c r="R26" s="83"/>
    </row>
    <row r="27" spans="1:18" x14ac:dyDescent="0.25">
      <c r="A27" s="2" t="s">
        <v>242</v>
      </c>
      <c r="B27" s="2"/>
      <c r="C27" s="83">
        <f>C16/C$23/30.42</f>
        <v>0.99467138318165527</v>
      </c>
      <c r="D27" s="83">
        <f t="shared" ref="D27:J27" si="3">D16/D$23/30.42</f>
        <v>1.3193019543228373</v>
      </c>
      <c r="E27" s="83">
        <f t="shared" si="3"/>
        <v>2.9410201159487666</v>
      </c>
      <c r="F27" s="83">
        <f t="shared" si="3"/>
        <v>2.5641490623346641</v>
      </c>
      <c r="G27" s="83">
        <f t="shared" si="3"/>
        <v>5.492124109386352</v>
      </c>
      <c r="H27" s="83">
        <f t="shared" si="3"/>
        <v>5.4206079152132665</v>
      </c>
      <c r="I27" s="83">
        <f t="shared" si="3"/>
        <v>12.0886265414345</v>
      </c>
      <c r="J27" s="83">
        <f t="shared" si="3"/>
        <v>67.934250468315625</v>
      </c>
      <c r="K27" s="83">
        <f>K16/K$23/30.42</f>
        <v>221.92335282940485</v>
      </c>
      <c r="L27" s="83"/>
      <c r="M27" s="83"/>
      <c r="N27" s="83"/>
      <c r="O27" s="83"/>
      <c r="P27" s="83"/>
      <c r="Q27" s="83"/>
      <c r="R27" s="83"/>
    </row>
    <row r="28" spans="1:18" x14ac:dyDescent="0.25">
      <c r="A28" s="84" t="s">
        <v>243</v>
      </c>
      <c r="B28" s="84"/>
      <c r="C28" s="85">
        <f>C17/C$22</f>
        <v>3.862646894942421E-2</v>
      </c>
      <c r="D28" s="85">
        <f t="shared" ref="D28:J28" si="4">D17/D$22</f>
        <v>3.8777260218378282E-2</v>
      </c>
      <c r="E28" s="85">
        <f t="shared" si="4"/>
        <v>3.8701719440580359E-2</v>
      </c>
      <c r="F28" s="85">
        <f t="shared" si="4"/>
        <v>3.8769480218596053E-2</v>
      </c>
      <c r="G28" s="85">
        <f t="shared" si="4"/>
        <v>3.7816820623273101E-2</v>
      </c>
      <c r="H28" s="85">
        <f t="shared" si="4"/>
        <v>3.8681657874191748E-2</v>
      </c>
      <c r="I28" s="85">
        <f t="shared" si="4"/>
        <v>3.771232475111147E-2</v>
      </c>
      <c r="J28" s="85">
        <f t="shared" si="4"/>
        <v>3.6918055633919762E-2</v>
      </c>
      <c r="K28" s="85">
        <f>K17/K$22</f>
        <v>3.6772891214815986E-2</v>
      </c>
      <c r="L28" s="85"/>
      <c r="M28" s="85"/>
      <c r="N28" s="85"/>
      <c r="O28" s="85"/>
      <c r="P28" s="85"/>
      <c r="Q28" s="85"/>
      <c r="R28" s="85"/>
    </row>
  </sheetData>
  <pageMargins left="0.7" right="0.7" top="1" bottom="0.75" header="0.3" footer="0.3"/>
  <pageSetup scale="38" firstPageNumber="5" orientation="landscape" useFirstPageNumber="1" r:id="rId1"/>
  <headerFooter scaleWithDoc="0">
    <oddHeader>&amp;R&amp;"Times New Roman,Bold"&amp;12Case No. 2025-00113
Attachment to Response to PSC-4 Question No. 42
Page &amp;P of 5
Fackler/Lyons</oddHeader>
  </headerFooter>
  <ignoredErrors>
    <ignoredError sqref="C27:K2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nd xmlns="54fcda00-7b58-44a7-b108-8bd10a8a08ba">DR04 Attachments</Round>
    <FormData xmlns="http://schemas.microsoft.com/sharepoint/v3">&lt;?xml version="1.0" encoding="utf-8"?&gt;&lt;FormVariables&gt;&lt;Version /&gt;&lt;/FormVariables&gt;</FormData>
    <Witness_x0020_Testimony xmlns="54fcda00-7b58-44a7-b108-8bd10a8a08ba" xsi:nil="true"/>
    <Data_x0020_Request_x0020_Question_x0020_No_x002e_ xmlns="54fcda00-7b58-44a7-b108-8bd10a8a08ba">042</Data_x0020_Request_x0020_Question_x0020_No_x002e_>
    <Year xmlns="54fcda00-7b58-44a7-b108-8bd10a8a08ba">2025</Year>
    <Tariff_x0020_Dev_x0020_Doc_x0020_Type xmlns="54fcda00-7b58-44a7-b108-8bd10a8a08ba" xsi:nil="true"/>
    <Document_x0020_Type xmlns="54fcda00-7b58-44a7-b108-8bd10a8a08ba">Data Requests</Document_x0020_Type>
    <Filed_x0020_Documents xmlns="54fcda00-7b58-44a7-b108-8bd10a8a08ba" xsi:nil="true"/>
    <Company xmlns="54fcda00-7b58-44a7-b108-8bd10a8a08ba">
      <Value>KU</Value>
    </Company>
    <Department xmlns="54fcda00-7b58-44a7-b108-8bd10a8a08ba" xsi:nil="true"/>
    <Intervemprs xmlns="54fcda00-7b58-44a7-b108-8bd10a8a08ba">KY Public Service Commission - PSC</Intervemprs>
    <Filing_x0020_Requirement xmlns="54fcda00-7b58-44a7-b108-8bd10a8a08ba" xsi:nil="true"/>
  </documentManagement>
</p:properties>
</file>

<file path=customXml/itemProps1.xml><?xml version="1.0" encoding="utf-8"?>
<ds:datastoreItem xmlns:ds="http://schemas.openxmlformats.org/officeDocument/2006/customXml" ds:itemID="{4B71204B-6DF1-4625-BA6B-C7D50AD9D07B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64CFC700-2903-4A65-B793-A0454BB30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A55CE-3102-4F19-A3A4-DBA129F2A606}">
  <ds:schemaRefs/>
</ds:datastoreItem>
</file>

<file path=customXml/itemProps4.xml><?xml version="1.0" encoding="utf-8"?>
<ds:datastoreItem xmlns:ds="http://schemas.openxmlformats.org/officeDocument/2006/customXml" ds:itemID="{D9F2D3AE-B8BC-4988-858D-C80EAEB82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DEF4EB3-66A3-4CCD-BE96-1F1181AE2F4E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54fcda00-7b58-44a7-b108-8bd10a8a08ba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KU</vt:lpstr>
      <vt:lpstr>KU Revenue</vt:lpstr>
      <vt:lpstr>KU!Print_Area</vt:lpstr>
      <vt:lpstr>KU!Print_Titles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Fackler, Andrea</dc:creator>
  <cp:lastModifiedBy>Couch, Kelly</cp:lastModifiedBy>
  <cp:lastPrinted>2025-09-22T18:10:30Z</cp:lastPrinted>
  <dcterms:created xsi:type="dcterms:W3CDTF">2025-09-22T14:04:36Z</dcterms:created>
  <dcterms:modified xsi:type="dcterms:W3CDTF">2025-09-23T11:49:36Z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62fcd2-3ff9-4261-9b26-9dd5808d0bb4_Enabled">
    <vt:lpwstr>true</vt:lpwstr>
  </property>
  <property fmtid="{D5CDD505-2E9C-101B-9397-08002B2CF9AE}" pid="3" name="MSIP_Label_d662fcd2-3ff9-4261-9b26-9dd5808d0bb4_SetDate">
    <vt:lpwstr>2025-09-22T14:09:32Z</vt:lpwstr>
  </property>
  <property fmtid="{D5CDD505-2E9C-101B-9397-08002B2CF9AE}" pid="4" name="MSIP_Label_d662fcd2-3ff9-4261-9b26-9dd5808d0bb4_Method">
    <vt:lpwstr>Privileged</vt:lpwstr>
  </property>
  <property fmtid="{D5CDD505-2E9C-101B-9397-08002B2CF9AE}" pid="5" name="MSIP_Label_d662fcd2-3ff9-4261-9b26-9dd5808d0bb4_Name">
    <vt:lpwstr>d662fcd2-3ff9-4261-9b26-9dd5808d0bb4</vt:lpwstr>
  </property>
  <property fmtid="{D5CDD505-2E9C-101B-9397-08002B2CF9AE}" pid="6" name="MSIP_Label_d662fcd2-3ff9-4261-9b26-9dd5808d0bb4_SiteId">
    <vt:lpwstr>5ee3b0ba-a559-45ee-a69e-6d3e963a3e72</vt:lpwstr>
  </property>
  <property fmtid="{D5CDD505-2E9C-101B-9397-08002B2CF9AE}" pid="7" name="MSIP_Label_d662fcd2-3ff9-4261-9b26-9dd5808d0bb4_ActionId">
    <vt:lpwstr>d052cb8f-9551-4084-8ecf-623b59c709ff</vt:lpwstr>
  </property>
  <property fmtid="{D5CDD505-2E9C-101B-9397-08002B2CF9AE}" pid="8" name="MSIP_Label_d662fcd2-3ff9-4261-9b26-9dd5808d0bb4_ContentBits">
    <vt:lpwstr>0</vt:lpwstr>
  </property>
  <property fmtid="{D5CDD505-2E9C-101B-9397-08002B2CF9AE}" pid="9" name="MSIP_Label_dcc6b311-06ac-4d45-8b7e-272c304377e9_Enabled">
    <vt:lpwstr>true</vt:lpwstr>
  </property>
  <property fmtid="{D5CDD505-2E9C-101B-9397-08002B2CF9AE}" pid="10" name="MSIP_Label_dcc6b311-06ac-4d45-8b7e-272c304377e9_SetDate">
    <vt:lpwstr>2025-09-22T16:52:48Z</vt:lpwstr>
  </property>
  <property fmtid="{D5CDD505-2E9C-101B-9397-08002B2CF9AE}" pid="11" name="MSIP_Label_dcc6b311-06ac-4d45-8b7e-272c304377e9_Method">
    <vt:lpwstr>Privileged</vt:lpwstr>
  </property>
  <property fmtid="{D5CDD505-2E9C-101B-9397-08002B2CF9AE}" pid="12" name="MSIP_Label_dcc6b311-06ac-4d45-8b7e-272c304377e9_Name">
    <vt:lpwstr>dcc6b311-06ac-4d45-8b7e-272c304377e9</vt:lpwstr>
  </property>
  <property fmtid="{D5CDD505-2E9C-101B-9397-08002B2CF9AE}" pid="13" name="MSIP_Label_dcc6b311-06ac-4d45-8b7e-272c304377e9_SiteId">
    <vt:lpwstr>25b79aa0-07c6-4d65-9c80-df92aacdc157</vt:lpwstr>
  </property>
  <property fmtid="{D5CDD505-2E9C-101B-9397-08002B2CF9AE}" pid="14" name="MSIP_Label_dcc6b311-06ac-4d45-8b7e-272c304377e9_ActionId">
    <vt:lpwstr>d461fb65-5815-4025-ae1d-1cf06feb419b</vt:lpwstr>
  </property>
  <property fmtid="{D5CDD505-2E9C-101B-9397-08002B2CF9AE}" pid="15" name="MSIP_Label_dcc6b311-06ac-4d45-8b7e-272c304377e9_ContentBits">
    <vt:lpwstr>0</vt:lpwstr>
  </property>
  <property fmtid="{D5CDD505-2E9C-101B-9397-08002B2CF9AE}" pid="16" name="MSIP_Label_dcc6b311-06ac-4d45-8b7e-272c304377e9_Tag">
    <vt:lpwstr>10, 0, 1, 1</vt:lpwstr>
  </property>
  <property fmtid="{D5CDD505-2E9C-101B-9397-08002B2CF9AE}" pid="17" name="ContentTypeId">
    <vt:lpwstr>0x0101002D0103853DF7894DB347713A7250CD66</vt:lpwstr>
  </property>
</Properties>
</file>