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ates Dept\Rate Case 2025\6. 3rd DR KPSC 2nd DR Other Intervenors\AG\Spanos\Q12\"/>
    </mc:Choice>
  </mc:AlternateContent>
  <xr:revisionPtr revIDLastSave="0" documentId="13_ncr:1_{7DF0E303-AB53-43A6-9B41-3650A0FF1019}" xr6:coauthVersionLast="47" xr6:coauthVersionMax="47" xr10:uidLastSave="{00000000-0000-0000-0000-000000000000}"/>
  <bookViews>
    <workbookView xWindow="-120" yWindow="-120" windowWidth="29040" windowHeight="15840" xr2:uid="{FF7FB9BF-6FE9-4DB7-B015-131B51EBC6D5}"/>
  </bookViews>
  <sheets>
    <sheet name="Table 1" sheetId="1" r:id="rId1"/>
  </sheets>
  <definedNames>
    <definedName name="_xlnm._FilterDatabase" localSheetId="0" hidden="1">'Table 1'!$A$9:$U$323</definedName>
    <definedName name="_xlnm.Print_Area" localSheetId="0">'Table 1'!$A$1:$U$324</definedName>
    <definedName name="_xlnm.Print_Titles" localSheetId="0">'Table 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1" i="1" l="1"/>
  <c r="Q321" i="1"/>
  <c r="O321" i="1"/>
  <c r="M321" i="1"/>
  <c r="K321" i="1"/>
  <c r="O83" i="1"/>
  <c r="Q83" i="1"/>
  <c r="U83" i="1" l="1"/>
  <c r="Q317" i="1"/>
  <c r="O317" i="1"/>
  <c r="M317" i="1"/>
  <c r="K317" i="1" l="1"/>
  <c r="K319" i="1" s="1"/>
  <c r="Q293" i="1"/>
  <c r="O293" i="1"/>
  <c r="O301" i="1"/>
  <c r="M293" i="1"/>
  <c r="M319" i="1"/>
  <c r="O319" i="1"/>
  <c r="Q319" i="1"/>
  <c r="M308" i="1"/>
  <c r="O308" i="1"/>
  <c r="K301" i="1"/>
  <c r="M301" i="1"/>
  <c r="U317" i="1"/>
  <c r="K308" i="1"/>
  <c r="Q308" i="1"/>
  <c r="Q301" i="1"/>
  <c r="K293" i="1"/>
  <c r="K283" i="1"/>
  <c r="M283" i="1"/>
  <c r="O283" i="1"/>
  <c r="Q283" i="1"/>
  <c r="S317" i="1" l="1"/>
  <c r="S319" i="1"/>
  <c r="U293" i="1"/>
  <c r="S301" i="1"/>
  <c r="Q310" i="1"/>
  <c r="O310" i="1"/>
  <c r="S293" i="1"/>
  <c r="K310" i="1"/>
  <c r="M310" i="1"/>
  <c r="S308" i="1"/>
  <c r="U308" i="1"/>
  <c r="U301" i="1"/>
  <c r="S283" i="1"/>
  <c r="U283" i="1"/>
  <c r="S310" i="1" l="1"/>
  <c r="K187" i="1" l="1"/>
  <c r="M187" i="1"/>
  <c r="O187" i="1"/>
  <c r="Q187" i="1"/>
  <c r="S187" i="1" l="1"/>
  <c r="U187" i="1"/>
  <c r="O57" i="1" l="1"/>
  <c r="Q57" i="1"/>
  <c r="M57" i="1"/>
  <c r="K57" i="1"/>
  <c r="S57" i="1" l="1"/>
  <c r="U57" i="1"/>
  <c r="M49" i="1" l="1"/>
  <c r="O49" i="1"/>
  <c r="Q49" i="1"/>
  <c r="K49" i="1"/>
  <c r="S49" i="1" l="1"/>
  <c r="U49" i="1"/>
  <c r="O134" i="1" l="1"/>
  <c r="O129" i="1"/>
  <c r="O124" i="1"/>
  <c r="O119" i="1"/>
  <c r="O114" i="1"/>
  <c r="O109" i="1"/>
  <c r="O33" i="1" l="1"/>
  <c r="K124" i="1"/>
  <c r="K119" i="1"/>
  <c r="K109" i="1"/>
  <c r="K114" i="1"/>
  <c r="M163" i="1"/>
  <c r="O163" i="1"/>
  <c r="Q163" i="1"/>
  <c r="K163" i="1"/>
  <c r="Q194" i="1"/>
  <c r="O194" i="1"/>
  <c r="K194" i="1"/>
  <c r="M194" i="1"/>
  <c r="M119" i="1"/>
  <c r="Q124" i="1"/>
  <c r="M124" i="1"/>
  <c r="Q109" i="1"/>
  <c r="M114" i="1"/>
  <c r="Q119" i="1"/>
  <c r="Q134" i="1"/>
  <c r="M109" i="1"/>
  <c r="Q114" i="1"/>
  <c r="Q129" i="1"/>
  <c r="Q233" i="1"/>
  <c r="Q272" i="1"/>
  <c r="O253" i="1"/>
  <c r="K213" i="1"/>
  <c r="K233" i="1"/>
  <c r="K272" i="1"/>
  <c r="Q213" i="1"/>
  <c r="Q253" i="1"/>
  <c r="M233" i="1"/>
  <c r="M213" i="1"/>
  <c r="M253" i="1"/>
  <c r="O213" i="1"/>
  <c r="O233" i="1"/>
  <c r="M272" i="1"/>
  <c r="K253" i="1"/>
  <c r="M67" i="1"/>
  <c r="K95" i="1"/>
  <c r="K129" i="1"/>
  <c r="K134" i="1"/>
  <c r="M129" i="1"/>
  <c r="M134" i="1"/>
  <c r="O67" i="1"/>
  <c r="Q67" i="1"/>
  <c r="M95" i="1"/>
  <c r="O95" i="1"/>
  <c r="M83" i="1"/>
  <c r="Q95" i="1"/>
  <c r="O272" i="1"/>
  <c r="K83" i="1"/>
  <c r="S83" i="1" s="1"/>
  <c r="K67" i="1"/>
  <c r="M33" i="1"/>
  <c r="K104" i="1"/>
  <c r="M143" i="1"/>
  <c r="K33" i="1"/>
  <c r="M104" i="1"/>
  <c r="O143" i="1"/>
  <c r="Q104" i="1"/>
  <c r="Q33" i="1"/>
  <c r="K143" i="1"/>
  <c r="O104" i="1"/>
  <c r="O136" i="1" s="1"/>
  <c r="Q143" i="1"/>
  <c r="S109" i="1" l="1"/>
  <c r="U134" i="1"/>
  <c r="U119" i="1"/>
  <c r="U114" i="1"/>
  <c r="S119" i="1"/>
  <c r="U124" i="1"/>
  <c r="U272" i="1"/>
  <c r="S114" i="1"/>
  <c r="U129" i="1"/>
  <c r="S124" i="1"/>
  <c r="U233" i="1"/>
  <c r="U109" i="1"/>
  <c r="U163" i="1"/>
  <c r="S213" i="1"/>
  <c r="U213" i="1"/>
  <c r="S233" i="1"/>
  <c r="S272" i="1"/>
  <c r="U253" i="1"/>
  <c r="S253" i="1"/>
  <c r="S163" i="1"/>
  <c r="S134" i="1"/>
  <c r="S67" i="1"/>
  <c r="O97" i="1"/>
  <c r="U67" i="1"/>
  <c r="S129" i="1"/>
  <c r="M97" i="1"/>
  <c r="Q136" i="1"/>
  <c r="S104" i="1"/>
  <c r="U104" i="1" s="1"/>
  <c r="M136" i="1"/>
  <c r="K97" i="1"/>
  <c r="K274" i="1"/>
  <c r="K136" i="1"/>
  <c r="M274" i="1"/>
  <c r="O274" i="1"/>
  <c r="U143" i="1"/>
  <c r="S143" i="1"/>
  <c r="Q274" i="1"/>
  <c r="Q97" i="1"/>
  <c r="S194" i="1"/>
  <c r="U95" i="1"/>
  <c r="S95" i="1"/>
  <c r="U33" i="1"/>
  <c r="U194" i="1"/>
  <c r="S33" i="1"/>
  <c r="S274" i="1" l="1"/>
  <c r="S136" i="1"/>
  <c r="S97" i="1"/>
</calcChain>
</file>

<file path=xl/sharedStrings.xml><?xml version="1.0" encoding="utf-8"?>
<sst xmlns="http://schemas.openxmlformats.org/spreadsheetml/2006/main" count="643" uniqueCount="132">
  <si>
    <t xml:space="preserve"> </t>
  </si>
  <si>
    <t>NET</t>
  </si>
  <si>
    <t>BOOK</t>
  </si>
  <si>
    <t>COMPOSITE</t>
  </si>
  <si>
    <t>SURVIVOR</t>
  </si>
  <si>
    <t>SALVAGE</t>
  </si>
  <si>
    <t>DEPRECIATION</t>
  </si>
  <si>
    <t>FUTURE</t>
  </si>
  <si>
    <t>REMAINING</t>
  </si>
  <si>
    <t>ACCOUNT</t>
  </si>
  <si>
    <t>CURVE</t>
  </si>
  <si>
    <t>PERCENT</t>
  </si>
  <si>
    <t>RESERVE</t>
  </si>
  <si>
    <t>ACCRUALS</t>
  </si>
  <si>
    <t>AMOUNT</t>
  </si>
  <si>
    <t>RATE</t>
  </si>
  <si>
    <t>LIFE</t>
  </si>
  <si>
    <t xml:space="preserve">STEAM PRODUCTION PLANT </t>
  </si>
  <si>
    <t xml:space="preserve">STRUCTURES AND IMPROVEMENTS                   </t>
  </si>
  <si>
    <t xml:space="preserve">BOILER PLANT EQUIPMENT </t>
  </si>
  <si>
    <t xml:space="preserve">TURBOGENERATOR UNITS </t>
  </si>
  <si>
    <t xml:space="preserve">ACCESSORY ELECTRIC EQUIPMENT </t>
  </si>
  <si>
    <t xml:space="preserve">    TOTAL STEAM PRODUCTION PLANT </t>
  </si>
  <si>
    <t>OTHER PRODUCTION PLANT</t>
  </si>
  <si>
    <t>STRUCTURES AND IMPROVEMENTS</t>
  </si>
  <si>
    <t xml:space="preserve">GENERATORS                                    </t>
  </si>
  <si>
    <t xml:space="preserve">ACCESSORY ELECTRIC EQUIPMENT                  </t>
  </si>
  <si>
    <t xml:space="preserve">    TOTAL OTHER PRODUCTION PLANT </t>
  </si>
  <si>
    <t xml:space="preserve">DEPRECIABLE PLANT </t>
  </si>
  <si>
    <t>HYDROELECTRIC PRODUCTION PLANT</t>
  </si>
  <si>
    <t>ACCESSORY ELECTRIC EQUIPMENT</t>
  </si>
  <si>
    <t xml:space="preserve">    TOTAL HYDROELECTRIC PRODUCTION PLANT </t>
  </si>
  <si>
    <t>PRIME MOVERS</t>
  </si>
  <si>
    <t>*</t>
  </si>
  <si>
    <t>MISCELLANEOUS POWER PLANT EQUIPMENT</t>
  </si>
  <si>
    <t>FUEL HOLDERS, PRODUCERS AND ACCESSORIES</t>
  </si>
  <si>
    <t xml:space="preserve">          </t>
  </si>
  <si>
    <t>LAND RIGHTS</t>
  </si>
  <si>
    <t>KENTUCKY UTILITIES COMPANY</t>
  </si>
  <si>
    <t>SQUARE</t>
  </si>
  <si>
    <t>45-R2.5</t>
  </si>
  <si>
    <t>BOILER PLANT EQUIPMENT - ASH PONDS</t>
  </si>
  <si>
    <t>LIFE SPAN PROCEDURE IS USED.  CURVE SHOWN IS INTERIM SURVIVOR CURVE</t>
  </si>
  <si>
    <t xml:space="preserve">PROBABLE </t>
  </si>
  <si>
    <t>RETIREMENT</t>
  </si>
  <si>
    <t>DATE</t>
  </si>
  <si>
    <t>(2)</t>
  </si>
  <si>
    <t>(9)=(8)/(5)</t>
  </si>
  <si>
    <t>(10)=(7)/(8)</t>
  </si>
  <si>
    <t xml:space="preserve">MISCELLANEOUS POWER PLANT EQUIPMENT </t>
  </si>
  <si>
    <t>RESERVOIRS, DAMS AND WATERWAYS</t>
  </si>
  <si>
    <t>WATER WHEELS, TURBINES AND GENERATORS</t>
  </si>
  <si>
    <t>ROADS, RAILROADS AND BRIDGES</t>
  </si>
  <si>
    <t xml:space="preserve">MISCELLANEOUS POWER PLANT EQUIPMENT                 </t>
  </si>
  <si>
    <t>FUEL HOLDERS, PRODUCERS AND ACCESSORIES - LINE INSPECTIONS</t>
  </si>
  <si>
    <t>TABLE 1.  SUMMARY OF ESTIMATED SURVIVOR CURVE, NET SALVAGE PERCENT, ORIGINAL COST, BOOK DEPRECIATION RESERVE AND</t>
  </si>
  <si>
    <t>ORIGINAL COST</t>
  </si>
  <si>
    <t>AS OF</t>
  </si>
  <si>
    <t>CALCULATED</t>
  </si>
  <si>
    <t>ANNUAL ACCRUAL</t>
  </si>
  <si>
    <t>CALCULATED ANNUAL DEPRECIATION ACCRUALS RELATED TO ELECTRIC PLANT AS OF JUNE 30, 2024</t>
  </si>
  <si>
    <t>JUNE 30, 2024</t>
  </si>
  <si>
    <t>TOTAL STRUCTURES AND IMPROVEMENTS</t>
  </si>
  <si>
    <t>TRIMBLE COUNTY UNIT 2</t>
  </si>
  <si>
    <t>TRIMBLE COUNTY UNIT 2 SCRUBBER</t>
  </si>
  <si>
    <t>TRIMBLE COUNTY TRAINING CENTER</t>
  </si>
  <si>
    <t>SYSTEM LABORATORY</t>
  </si>
  <si>
    <t>BROWN UNIT 1</t>
  </si>
  <si>
    <t>BROWN UNIT 2</t>
  </si>
  <si>
    <t>BROWN UNIT 3</t>
  </si>
  <si>
    <t>BROWN UNIT 1, 2 AND 3 SCRUBBER</t>
  </si>
  <si>
    <t>GHENT UNIT 1 SCRUBBER</t>
  </si>
  <si>
    <t xml:space="preserve">GHENT UNIT 1  </t>
  </si>
  <si>
    <t>GHENT UNIT 2</t>
  </si>
  <si>
    <t>GHENT UNIT 3</t>
  </si>
  <si>
    <t>GHENT UNIT 4</t>
  </si>
  <si>
    <t>GHENT UNIT 2 SCRUBBER</t>
  </si>
  <si>
    <t>GHENT UNIT 4 SCRUBBER</t>
  </si>
  <si>
    <t>TOTAL BOILER PLANT EQUIPMENT</t>
  </si>
  <si>
    <t>GHENT UNIT 3 SCRUBBER</t>
  </si>
  <si>
    <t>TOTAL BOILER PLANT EQUIPMENT - ASH PONDS</t>
  </si>
  <si>
    <t>TRIMBLE COUNTY UNIT 2 - BOTTOM ASH</t>
  </si>
  <si>
    <t>TRIMBLE COUNTY UNIT 2 - GYPSUM ASH</t>
  </si>
  <si>
    <t xml:space="preserve">BROWN UNIT 3 </t>
  </si>
  <si>
    <t xml:space="preserve">GHENT UNIT 4 </t>
  </si>
  <si>
    <t>TOTAL TURBOGENERATOR UNITS</t>
  </si>
  <si>
    <t>TOTAL ACCESSORY ELECTRIC EQUIPMENT</t>
  </si>
  <si>
    <t>TOTAL MISCELLANEOUS POWER PLANT EQUIPMENT</t>
  </si>
  <si>
    <t xml:space="preserve">DIX DAM  </t>
  </si>
  <si>
    <t>TOTAL LAND RIGHTS</t>
  </si>
  <si>
    <t xml:space="preserve">DIX DAM                  </t>
  </si>
  <si>
    <t>TOTAL RESERVOIRS, DAMS AND WATERWAYS</t>
  </si>
  <si>
    <t xml:space="preserve">DIX DAM                   </t>
  </si>
  <si>
    <t>TOTAL WATER WHEELS, TURBINES AND GENERATORS</t>
  </si>
  <si>
    <t>TOTAL ROADS, RAILROADS AND BRIDGES</t>
  </si>
  <si>
    <t>BROWN CT PIPELINE</t>
  </si>
  <si>
    <t>CANE RUN CC 7</t>
  </si>
  <si>
    <t>TRIMBLE COUNTY CT 5</t>
  </si>
  <si>
    <t>TRIMBLE COUNTY CT 6</t>
  </si>
  <si>
    <t>TRIMBLE COUNTY CT 7</t>
  </si>
  <si>
    <t>TRIMBLE COUNTY CT 8</t>
  </si>
  <si>
    <t>TRIMBLE COUNTY CT 9</t>
  </si>
  <si>
    <t>TRIMBLE COUNTY CT 10</t>
  </si>
  <si>
    <t>BROWN CT 5</t>
  </si>
  <si>
    <t>BROWN CT 6</t>
  </si>
  <si>
    <t>BROWN CT 7</t>
  </si>
  <si>
    <t>BROWN CT 8</t>
  </si>
  <si>
    <t>BROWN CT 9</t>
  </si>
  <si>
    <t>BROWN CT 10</t>
  </si>
  <si>
    <t>BROWN CT 11</t>
  </si>
  <si>
    <t>BROWN SOLAR</t>
  </si>
  <si>
    <t>HAEFLING UNITS 1, 2 AND 3</t>
  </si>
  <si>
    <t>PADDY'S RUN GENERATOR 13</t>
  </si>
  <si>
    <t>CANE RUN PIPELINE</t>
  </si>
  <si>
    <t>PADDY'S RUN CT PIPELINE</t>
  </si>
  <si>
    <t>TRIMBLE COUNTY CT PIPELINE</t>
  </si>
  <si>
    <t>TOTAL FUEL HOLDERS, PRODUCERS AND ACCESSORIES</t>
  </si>
  <si>
    <t>TOTAL PRIME MOVERS</t>
  </si>
  <si>
    <t>OTHER SOLAR</t>
  </si>
  <si>
    <t>TOTAL GENERATORS</t>
  </si>
  <si>
    <t>OTHER PRODUCTION PLANT - SOLAR</t>
  </si>
  <si>
    <t xml:space="preserve">    TOTAL OTHER PRODUCTION PLANT - SOLAR</t>
  </si>
  <si>
    <t>OTHER PRODUCTION PLANT - WIND</t>
  </si>
  <si>
    <t>8-S4</t>
  </si>
  <si>
    <t>25-S2.5</t>
  </si>
  <si>
    <t xml:space="preserve">    TOTAL OTHER PRODUCTION PLANT - WIND</t>
  </si>
  <si>
    <t xml:space="preserve">BROWN WIND </t>
  </si>
  <si>
    <t>SIMPSONVILLE SOLAR ARRAY 1</t>
  </si>
  <si>
    <t>SIMPSONVILLE SOLAR ARRAY 2</t>
  </si>
  <si>
    <t>SIMPSONVILLE SOLAR ARRAY 3</t>
  </si>
  <si>
    <t>SIMPSONVILLE SOLAR ARRAY 4</t>
  </si>
  <si>
    <t>TOTAL PRODUCTION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</si>
</sst>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_);_(* \(#,##0.0\);_(* &quot;-&quot;?_);_(@_)"/>
    <numFmt numFmtId="166" formatCode="[$-409]mmmm\ d\,\ yyyy;@"/>
    <numFmt numFmtId="167" formatCode="mm\-yyyy"/>
  </numFmts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37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39" fontId="1" fillId="0" borderId="0" xfId="1" applyNumberFormat="1" applyFont="1"/>
    <xf numFmtId="0" fontId="1" fillId="0" borderId="0" xfId="1" applyFont="1"/>
    <xf numFmtId="37" fontId="1" fillId="0" borderId="0" xfId="1" applyNumberFormat="1" applyFont="1"/>
    <xf numFmtId="39" fontId="1" fillId="0" borderId="3" xfId="1" applyNumberFormat="1" applyFont="1" applyBorder="1"/>
    <xf numFmtId="37" fontId="1" fillId="0" borderId="3" xfId="1" applyNumberFormat="1" applyFont="1" applyBorder="1"/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39" fontId="2" fillId="0" borderId="0" xfId="1" applyNumberFormat="1" applyFont="1"/>
    <xf numFmtId="0" fontId="2" fillId="0" borderId="0" xfId="0" applyFont="1" applyAlignment="1">
      <alignment horizontal="left"/>
    </xf>
    <xf numFmtId="37" fontId="2" fillId="0" borderId="0" xfId="1" applyNumberFormat="1" applyFont="1"/>
    <xf numFmtId="37" fontId="2" fillId="0" borderId="0" xfId="0" applyNumberFormat="1" applyFont="1"/>
    <xf numFmtId="37" fontId="2" fillId="0" borderId="3" xfId="1" applyNumberFormat="1" applyFont="1" applyBorder="1"/>
    <xf numFmtId="166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39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166" fontId="2" fillId="0" borderId="0" xfId="0" applyNumberFormat="1" applyFont="1" applyAlignment="1">
      <alignment horizontal="centerContinuous"/>
    </xf>
    <xf numFmtId="166" fontId="2" fillId="0" borderId="3" xfId="0" applyNumberFormat="1" applyFont="1" applyBorder="1" applyAlignment="1">
      <alignment horizontal="centerContinuous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39" fontId="2" fillId="0" borderId="0" xfId="0" applyNumberFormat="1" applyFont="1" applyAlignment="1">
      <alignment horizontal="centerContinuous"/>
    </xf>
    <xf numFmtId="39" fontId="2" fillId="0" borderId="0" xfId="0" quotePrefix="1" applyNumberFormat="1" applyFont="1" applyAlignment="1">
      <alignment horizontal="center"/>
    </xf>
    <xf numFmtId="37" fontId="2" fillId="0" borderId="3" xfId="0" applyNumberFormat="1" applyFont="1" applyBorder="1" applyAlignment="1">
      <alignment horizontal="centerContinuous"/>
    </xf>
    <xf numFmtId="43" fontId="2" fillId="0" borderId="0" xfId="0" applyNumberFormat="1" applyFont="1" applyAlignment="1">
      <alignment horizontal="centerContinuous"/>
    </xf>
    <xf numFmtId="43" fontId="2" fillId="0" borderId="3" xfId="0" applyNumberFormat="1" applyFont="1" applyBorder="1" applyAlignment="1">
      <alignment horizontal="centerContinuous"/>
    </xf>
    <xf numFmtId="43" fontId="2" fillId="0" borderId="0" xfId="0" applyNumberFormat="1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3" xfId="0" applyNumberFormat="1" applyFont="1" applyBorder="1"/>
    <xf numFmtId="39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43" fontId="1" fillId="0" borderId="0" xfId="0" applyNumberFormat="1" applyFont="1"/>
    <xf numFmtId="165" fontId="1" fillId="0" borderId="0" xfId="0" applyNumberFormat="1" applyFont="1"/>
    <xf numFmtId="39" fontId="1" fillId="0" borderId="0" xfId="0" applyNumberFormat="1" applyFont="1"/>
    <xf numFmtId="37" fontId="1" fillId="0" borderId="1" xfId="0" applyNumberFormat="1" applyFont="1" applyBorder="1"/>
    <xf numFmtId="43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9" fontId="1" fillId="0" borderId="3" xfId="0" applyNumberFormat="1" applyFont="1" applyBorder="1"/>
    <xf numFmtId="0" fontId="1" fillId="0" borderId="1" xfId="0" applyFont="1" applyBorder="1"/>
    <xf numFmtId="39" fontId="2" fillId="0" borderId="3" xfId="1" applyNumberFormat="1" applyFont="1" applyBorder="1"/>
    <xf numFmtId="37" fontId="2" fillId="0" borderId="4" xfId="1" applyNumberFormat="1" applyFont="1" applyBorder="1"/>
    <xf numFmtId="3" fontId="2" fillId="0" borderId="0" xfId="0" applyNumberFormat="1" applyFont="1"/>
    <xf numFmtId="39" fontId="2" fillId="0" borderId="2" xfId="0" applyNumberFormat="1" applyFont="1" applyBorder="1"/>
    <xf numFmtId="37" fontId="2" fillId="0" borderId="2" xfId="0" applyNumberFormat="1" applyFont="1" applyBorder="1"/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</cellXfs>
  <cellStyles count="7">
    <cellStyle name="Comma 3" xfId="2" xr:uid="{00000000-0005-0000-0000-000001000000}"/>
    <cellStyle name="Currency 2" xfId="3" xr:uid="{00000000-0005-0000-0000-000002000000}"/>
    <cellStyle name="Normal" xfId="0" builtinId="0"/>
    <cellStyle name="Normal 2" xfId="4" xr:uid="{CABAEABF-A624-4181-B517-E6016EA923FD}"/>
    <cellStyle name="Normal 23" xfId="5" xr:uid="{AE33B278-29FF-4A70-8DD4-A5D4C02F061C}"/>
    <cellStyle name="Normal 3" xfId="6" xr:uid="{8357BEE1-73ED-4F16-9DE4-A715B4847651}"/>
    <cellStyle name="Normal_Iowa ASL GPAMOR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U324"/>
  <sheetViews>
    <sheetView tabSelected="1" topLeftCell="A15" zoomScale="70" zoomScaleNormal="70" workbookViewId="0">
      <selection activeCell="A324" sqref="A324"/>
    </sheetView>
  </sheetViews>
  <sheetFormatPr defaultColWidth="9.77734375" defaultRowHeight="15" x14ac:dyDescent="0.2"/>
  <cols>
    <col min="1" max="1" width="7.33203125" style="20" bestFit="1" customWidth="1"/>
    <col min="2" max="2" width="2.33203125" style="38" bestFit="1" customWidth="1"/>
    <col min="3" max="3" width="75.6640625" style="20" customWidth="1"/>
    <col min="4" max="4" width="2.6640625" style="20" customWidth="1"/>
    <col min="5" max="5" width="14.88671875" style="1" customWidth="1"/>
    <col min="6" max="6" width="2.6640625" style="20" customWidth="1"/>
    <col min="7" max="7" width="12.6640625" style="1" customWidth="1"/>
    <col min="8" max="8" width="2.6640625" style="1" customWidth="1"/>
    <col min="9" max="9" width="11.77734375" style="10" customWidth="1"/>
    <col min="10" max="10" width="2.6640625" style="20" customWidth="1"/>
    <col min="11" max="11" width="21.77734375" style="55" customWidth="1"/>
    <col min="12" max="12" width="2.6640625" style="20" customWidth="1"/>
    <col min="13" max="13" width="17.6640625" style="49" customWidth="1"/>
    <col min="14" max="14" width="3.5546875" style="49" customWidth="1"/>
    <col min="15" max="15" width="17.6640625" style="49" customWidth="1"/>
    <col min="16" max="16" width="2.6640625" style="49" customWidth="1"/>
    <col min="17" max="17" width="15.6640625" style="49" bestFit="1" customWidth="1"/>
    <col min="18" max="18" width="3.6640625" style="20" bestFit="1" customWidth="1"/>
    <col min="19" max="19" width="13.44140625" style="53" bestFit="1" customWidth="1"/>
    <col min="20" max="20" width="4.21875" style="20" bestFit="1" customWidth="1"/>
    <col min="21" max="21" width="15.88671875" style="54" bestFit="1" customWidth="1"/>
    <col min="22" max="16384" width="9.77734375" style="20"/>
  </cols>
  <sheetData>
    <row r="1" spans="1:21" ht="15.75" x14ac:dyDescent="0.25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39"/>
      <c r="L1" s="4"/>
      <c r="M1" s="12"/>
      <c r="N1" s="12"/>
      <c r="O1" s="12"/>
      <c r="P1" s="12"/>
      <c r="Q1" s="12"/>
      <c r="R1" s="4"/>
      <c r="S1" s="42"/>
      <c r="T1" s="4"/>
      <c r="U1" s="46"/>
    </row>
    <row r="2" spans="1:21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39"/>
      <c r="L2" s="4"/>
      <c r="M2" s="12"/>
      <c r="N2" s="12"/>
      <c r="O2" s="12"/>
      <c r="P2" s="12"/>
      <c r="Q2" s="12"/>
      <c r="R2" s="4"/>
      <c r="S2" s="42"/>
      <c r="T2" s="4"/>
      <c r="U2" s="46"/>
    </row>
    <row r="3" spans="1:21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39"/>
      <c r="L3" s="4"/>
      <c r="M3" s="12"/>
      <c r="N3" s="12"/>
      <c r="O3" s="12"/>
      <c r="P3" s="12"/>
      <c r="Q3" s="12"/>
      <c r="R3" s="4"/>
      <c r="S3" s="42"/>
      <c r="T3" s="4"/>
      <c r="U3" s="46"/>
    </row>
    <row r="4" spans="1:21" ht="15.75" x14ac:dyDescent="0.25">
      <c r="A4" s="4" t="s">
        <v>55</v>
      </c>
      <c r="B4" s="4"/>
      <c r="C4" s="4"/>
      <c r="D4" s="4"/>
      <c r="E4" s="4"/>
      <c r="F4" s="4"/>
      <c r="G4" s="4"/>
      <c r="H4" s="4"/>
      <c r="I4" s="4"/>
      <c r="J4" s="4"/>
      <c r="K4" s="39"/>
      <c r="L4" s="4"/>
      <c r="M4" s="12"/>
      <c r="N4" s="12"/>
      <c r="O4" s="12"/>
      <c r="P4" s="12"/>
      <c r="Q4" s="12"/>
      <c r="R4" s="4"/>
      <c r="S4" s="42"/>
      <c r="T4" s="4"/>
      <c r="U4" s="46"/>
    </row>
    <row r="5" spans="1:21" ht="15.75" x14ac:dyDescent="0.25">
      <c r="A5" s="4" t="s">
        <v>60</v>
      </c>
      <c r="B5" s="4"/>
      <c r="C5" s="4"/>
      <c r="D5" s="4"/>
      <c r="E5" s="4"/>
      <c r="F5" s="4"/>
      <c r="G5" s="4"/>
      <c r="H5" s="4"/>
      <c r="I5" s="4"/>
      <c r="J5" s="4"/>
      <c r="K5" s="39"/>
      <c r="L5" s="4"/>
      <c r="M5" s="12"/>
      <c r="N5" s="12"/>
      <c r="O5" s="12"/>
      <c r="P5" s="12"/>
      <c r="Q5" s="12"/>
      <c r="R5" s="4"/>
      <c r="S5" s="42"/>
      <c r="T5" s="4"/>
      <c r="U5" s="46"/>
    </row>
    <row r="6" spans="1:21" ht="15.75" x14ac:dyDescent="0.25">
      <c r="A6" s="2"/>
      <c r="C6" s="1"/>
      <c r="D6" s="1"/>
      <c r="F6" s="1"/>
      <c r="J6" s="1"/>
      <c r="K6" s="51"/>
      <c r="L6" s="1"/>
      <c r="M6" s="52"/>
      <c r="N6" s="52"/>
      <c r="O6" s="52"/>
      <c r="P6" s="52"/>
    </row>
    <row r="7" spans="1:21" ht="15.75" x14ac:dyDescent="0.25">
      <c r="B7" s="37"/>
      <c r="C7" s="2"/>
      <c r="D7" s="2"/>
      <c r="E7" s="27" t="s">
        <v>43</v>
      </c>
      <c r="F7" s="2"/>
      <c r="G7" s="2"/>
      <c r="H7" s="2"/>
      <c r="I7" s="8" t="s">
        <v>1</v>
      </c>
      <c r="J7" s="2"/>
      <c r="K7" s="31" t="s">
        <v>56</v>
      </c>
      <c r="L7" s="2"/>
      <c r="M7" s="11" t="s">
        <v>2</v>
      </c>
      <c r="N7" s="11"/>
      <c r="O7" s="11"/>
      <c r="P7" s="11"/>
      <c r="Q7" s="12" t="s">
        <v>58</v>
      </c>
      <c r="R7" s="34"/>
      <c r="S7" s="42"/>
      <c r="T7" s="1"/>
      <c r="U7" s="47" t="s">
        <v>3</v>
      </c>
    </row>
    <row r="8" spans="1:21" ht="15.75" x14ac:dyDescent="0.25">
      <c r="B8" s="37"/>
      <c r="C8" s="2"/>
      <c r="D8" s="2"/>
      <c r="E8" s="27" t="s">
        <v>44</v>
      </c>
      <c r="F8" s="2"/>
      <c r="G8" s="2" t="s">
        <v>4</v>
      </c>
      <c r="H8" s="2"/>
      <c r="I8" s="8" t="s">
        <v>5</v>
      </c>
      <c r="J8" s="2"/>
      <c r="K8" s="31" t="s">
        <v>57</v>
      </c>
      <c r="L8" s="2"/>
      <c r="M8" s="11" t="s">
        <v>6</v>
      </c>
      <c r="N8" s="11"/>
      <c r="O8" s="11" t="s">
        <v>7</v>
      </c>
      <c r="P8" s="11"/>
      <c r="Q8" s="41" t="s">
        <v>59</v>
      </c>
      <c r="R8" s="35"/>
      <c r="S8" s="43"/>
      <c r="T8" s="1"/>
      <c r="U8" s="47" t="s">
        <v>8</v>
      </c>
    </row>
    <row r="9" spans="1:21" ht="15.75" x14ac:dyDescent="0.25">
      <c r="B9" s="37"/>
      <c r="C9" s="2" t="s">
        <v>9</v>
      </c>
      <c r="D9" s="2"/>
      <c r="E9" s="27" t="s">
        <v>45</v>
      </c>
      <c r="F9" s="2"/>
      <c r="G9" s="2" t="s">
        <v>10</v>
      </c>
      <c r="H9" s="2"/>
      <c r="I9" s="8" t="s">
        <v>11</v>
      </c>
      <c r="J9" s="2"/>
      <c r="K9" s="40" t="s">
        <v>61</v>
      </c>
      <c r="L9" s="2"/>
      <c r="M9" s="11" t="s">
        <v>12</v>
      </c>
      <c r="N9" s="11"/>
      <c r="O9" s="11" t="s">
        <v>13</v>
      </c>
      <c r="P9" s="11"/>
      <c r="Q9" s="11" t="s">
        <v>14</v>
      </c>
      <c r="R9" s="32"/>
      <c r="S9" s="44" t="s">
        <v>15</v>
      </c>
      <c r="T9" s="1"/>
      <c r="U9" s="47" t="s">
        <v>16</v>
      </c>
    </row>
    <row r="10" spans="1:21" ht="15.75" x14ac:dyDescent="0.25">
      <c r="B10" s="37"/>
      <c r="C10" s="7">
        <v>-1</v>
      </c>
      <c r="D10" s="5"/>
      <c r="E10" s="9" t="s">
        <v>46</v>
      </c>
      <c r="F10" s="5"/>
      <c r="G10" s="7">
        <v>-3</v>
      </c>
      <c r="H10" s="5"/>
      <c r="I10" s="9">
        <v>-4</v>
      </c>
      <c r="J10" s="5"/>
      <c r="K10" s="7">
        <v>-5</v>
      </c>
      <c r="L10" s="5"/>
      <c r="M10" s="7">
        <v>-6</v>
      </c>
      <c r="N10" s="11"/>
      <c r="O10" s="7">
        <v>-7</v>
      </c>
      <c r="P10" s="11"/>
      <c r="Q10" s="7">
        <v>-8</v>
      </c>
      <c r="R10" s="5"/>
      <c r="S10" s="45" t="s">
        <v>47</v>
      </c>
      <c r="U10" s="48" t="s">
        <v>48</v>
      </c>
    </row>
    <row r="11" spans="1:21" ht="15.75" x14ac:dyDescent="0.25">
      <c r="B11" s="37"/>
      <c r="C11" s="5"/>
      <c r="D11" s="5"/>
      <c r="E11" s="5"/>
      <c r="F11" s="5"/>
      <c r="G11" s="5"/>
      <c r="H11" s="5"/>
      <c r="I11" s="8"/>
      <c r="J11" s="5"/>
      <c r="K11" s="31"/>
      <c r="L11" s="5"/>
      <c r="M11" s="11"/>
      <c r="N11" s="11"/>
      <c r="O11" s="11"/>
      <c r="P11" s="11"/>
      <c r="Q11" s="11"/>
      <c r="R11" s="5"/>
      <c r="S11" s="44"/>
      <c r="U11" s="47"/>
    </row>
    <row r="12" spans="1:21" ht="15.75" x14ac:dyDescent="0.25">
      <c r="C12" s="23" t="s">
        <v>28</v>
      </c>
    </row>
    <row r="13" spans="1:21" x14ac:dyDescent="0.2">
      <c r="A13" s="19"/>
    </row>
    <row r="14" spans="1:21" ht="15.75" x14ac:dyDescent="0.25">
      <c r="A14" s="19"/>
      <c r="C14" s="2" t="s">
        <v>17</v>
      </c>
    </row>
    <row r="15" spans="1:21" ht="15.75" x14ac:dyDescent="0.25">
      <c r="A15" s="19"/>
      <c r="C15" s="3"/>
    </row>
    <row r="16" spans="1:21" x14ac:dyDescent="0.2">
      <c r="A16" s="66">
        <v>311</v>
      </c>
      <c r="C16" s="20" t="s">
        <v>18</v>
      </c>
      <c r="K16" s="13"/>
      <c r="L16" s="14"/>
      <c r="M16" s="15"/>
      <c r="N16" s="15"/>
      <c r="O16" s="15"/>
      <c r="P16" s="15"/>
      <c r="Q16" s="15"/>
    </row>
    <row r="17" spans="1:21" x14ac:dyDescent="0.2">
      <c r="A17" s="66"/>
      <c r="C17" s="33" t="s">
        <v>63</v>
      </c>
      <c r="E17" s="28">
        <v>60813</v>
      </c>
      <c r="G17" s="1" t="s">
        <v>39</v>
      </c>
      <c r="H17" s="1" t="s">
        <v>33</v>
      </c>
      <c r="I17" s="10">
        <v>0</v>
      </c>
      <c r="K17" s="13">
        <v>141206392.96000001</v>
      </c>
      <c r="L17" s="14"/>
      <c r="M17" s="15">
        <v>28042628</v>
      </c>
      <c r="N17" s="15"/>
      <c r="O17" s="15">
        <v>113163765</v>
      </c>
      <c r="P17" s="15"/>
      <c r="Q17" s="15">
        <v>2694375</v>
      </c>
      <c r="S17" s="53">
        <v>1.91</v>
      </c>
      <c r="U17" s="54">
        <v>42</v>
      </c>
    </row>
    <row r="18" spans="1:21" x14ac:dyDescent="0.2">
      <c r="A18" s="66"/>
      <c r="C18" s="33" t="s">
        <v>64</v>
      </c>
      <c r="E18" s="28">
        <v>60813</v>
      </c>
      <c r="G18" s="1" t="s">
        <v>39</v>
      </c>
      <c r="H18" s="1" t="s">
        <v>33</v>
      </c>
      <c r="I18" s="10">
        <v>0</v>
      </c>
      <c r="K18" s="13">
        <v>5781870.3399999999</v>
      </c>
      <c r="L18" s="14"/>
      <c r="M18" s="15">
        <v>3708478</v>
      </c>
      <c r="N18" s="15"/>
      <c r="O18" s="15">
        <v>2073392</v>
      </c>
      <c r="P18" s="15"/>
      <c r="Q18" s="15">
        <v>49367</v>
      </c>
      <c r="S18" s="53">
        <v>0.85</v>
      </c>
      <c r="U18" s="54">
        <v>42</v>
      </c>
    </row>
    <row r="19" spans="1:21" x14ac:dyDescent="0.2">
      <c r="A19" s="66"/>
      <c r="C19" s="33" t="s">
        <v>65</v>
      </c>
      <c r="E19" s="28">
        <v>60813</v>
      </c>
      <c r="G19" s="1" t="s">
        <v>39</v>
      </c>
      <c r="H19" s="1" t="s">
        <v>33</v>
      </c>
      <c r="I19" s="10">
        <v>0</v>
      </c>
      <c r="K19" s="13">
        <v>1483173.43</v>
      </c>
      <c r="L19" s="14"/>
      <c r="M19" s="15">
        <v>125168</v>
      </c>
      <c r="N19" s="15"/>
      <c r="O19" s="15">
        <v>1358005</v>
      </c>
      <c r="P19" s="15"/>
      <c r="Q19" s="15">
        <v>32334</v>
      </c>
      <c r="S19" s="53">
        <v>2.1800000000000002</v>
      </c>
      <c r="U19" s="54">
        <v>42</v>
      </c>
    </row>
    <row r="20" spans="1:21" x14ac:dyDescent="0.2">
      <c r="A20" s="66"/>
      <c r="C20" s="33" t="s">
        <v>66</v>
      </c>
      <c r="E20" s="28">
        <v>51317</v>
      </c>
      <c r="G20" s="1" t="s">
        <v>39</v>
      </c>
      <c r="H20" s="1" t="s">
        <v>33</v>
      </c>
      <c r="I20" s="10">
        <v>0</v>
      </c>
      <c r="K20" s="13">
        <v>3882888.32</v>
      </c>
      <c r="L20" s="14"/>
      <c r="M20" s="15">
        <v>883982</v>
      </c>
      <c r="N20" s="15"/>
      <c r="O20" s="15">
        <v>2998906</v>
      </c>
      <c r="P20" s="15"/>
      <c r="Q20" s="15">
        <v>187432</v>
      </c>
      <c r="S20" s="53">
        <v>4.83</v>
      </c>
      <c r="U20" s="54">
        <v>16</v>
      </c>
    </row>
    <row r="21" spans="1:21" x14ac:dyDescent="0.2">
      <c r="A21" s="66"/>
      <c r="C21" s="33" t="s">
        <v>67</v>
      </c>
      <c r="E21" s="28">
        <v>43524</v>
      </c>
      <c r="G21" s="1" t="s">
        <v>39</v>
      </c>
      <c r="H21" s="1" t="s">
        <v>33</v>
      </c>
      <c r="I21" s="10">
        <v>0</v>
      </c>
      <c r="K21" s="13">
        <v>11505683.710000001</v>
      </c>
      <c r="L21" s="14"/>
      <c r="M21" s="15">
        <v>11850854</v>
      </c>
      <c r="N21" s="15"/>
      <c r="O21" s="15">
        <v>-345170</v>
      </c>
      <c r="P21" s="15"/>
      <c r="Q21" s="15">
        <v>0</v>
      </c>
      <c r="S21" s="53">
        <v>0</v>
      </c>
      <c r="U21" s="54">
        <v>0</v>
      </c>
    </row>
    <row r="22" spans="1:21" x14ac:dyDescent="0.2">
      <c r="A22" s="66"/>
      <c r="C22" s="33" t="s">
        <v>68</v>
      </c>
      <c r="E22" s="28">
        <v>43524</v>
      </c>
      <c r="G22" s="1" t="s">
        <v>39</v>
      </c>
      <c r="H22" s="1" t="s">
        <v>33</v>
      </c>
      <c r="I22" s="10">
        <v>0</v>
      </c>
      <c r="K22" s="13">
        <v>8663426.75</v>
      </c>
      <c r="L22" s="14"/>
      <c r="M22" s="15">
        <v>8923330</v>
      </c>
      <c r="N22" s="15"/>
      <c r="O22" s="15">
        <v>-259903</v>
      </c>
      <c r="P22" s="15"/>
      <c r="Q22" s="15">
        <v>0</v>
      </c>
      <c r="S22" s="53">
        <v>0</v>
      </c>
      <c r="U22" s="54">
        <v>0</v>
      </c>
    </row>
    <row r="23" spans="1:21" x14ac:dyDescent="0.2">
      <c r="A23" s="66"/>
      <c r="C23" s="33" t="s">
        <v>69</v>
      </c>
      <c r="E23" s="28">
        <v>49490</v>
      </c>
      <c r="G23" s="1" t="s">
        <v>39</v>
      </c>
      <c r="H23" s="1" t="s">
        <v>33</v>
      </c>
      <c r="I23" s="10">
        <v>0</v>
      </c>
      <c r="K23" s="13">
        <v>30270991.379999999</v>
      </c>
      <c r="L23" s="14"/>
      <c r="M23" s="15">
        <v>19842540</v>
      </c>
      <c r="N23" s="15"/>
      <c r="O23" s="15">
        <v>10428451</v>
      </c>
      <c r="P23" s="15"/>
      <c r="Q23" s="15">
        <v>948044</v>
      </c>
      <c r="S23" s="53">
        <v>3.13</v>
      </c>
      <c r="U23" s="54">
        <v>11</v>
      </c>
    </row>
    <row r="24" spans="1:21" x14ac:dyDescent="0.2">
      <c r="A24" s="66"/>
      <c r="C24" s="33" t="s">
        <v>70</v>
      </c>
      <c r="E24" s="28">
        <v>49490</v>
      </c>
      <c r="G24" s="1" t="s">
        <v>39</v>
      </c>
      <c r="H24" s="1" t="s">
        <v>33</v>
      </c>
      <c r="I24" s="10">
        <v>0</v>
      </c>
      <c r="K24" s="13">
        <v>45562901.590000004</v>
      </c>
      <c r="L24" s="14"/>
      <c r="M24" s="15">
        <v>26220421</v>
      </c>
      <c r="N24" s="15"/>
      <c r="O24" s="15">
        <v>19342481</v>
      </c>
      <c r="P24" s="15"/>
      <c r="Q24" s="15">
        <v>1758408</v>
      </c>
      <c r="S24" s="53">
        <v>3.86</v>
      </c>
      <c r="U24" s="54">
        <v>11</v>
      </c>
    </row>
    <row r="25" spans="1:21" x14ac:dyDescent="0.2">
      <c r="A25" s="66"/>
      <c r="C25" s="33" t="s">
        <v>71</v>
      </c>
      <c r="E25" s="28">
        <v>49125</v>
      </c>
      <c r="G25" s="1" t="s">
        <v>39</v>
      </c>
      <c r="H25" s="1" t="s">
        <v>33</v>
      </c>
      <c r="I25" s="10">
        <v>0</v>
      </c>
      <c r="K25" s="13">
        <v>8543441.8300000001</v>
      </c>
      <c r="L25" s="14"/>
      <c r="M25" s="15">
        <v>7054438</v>
      </c>
      <c r="N25" s="15"/>
      <c r="O25" s="15">
        <v>1489004</v>
      </c>
      <c r="P25" s="15"/>
      <c r="Q25" s="15">
        <v>148900</v>
      </c>
      <c r="S25" s="53">
        <v>1.74</v>
      </c>
      <c r="U25" s="54">
        <v>10</v>
      </c>
    </row>
    <row r="26" spans="1:21" x14ac:dyDescent="0.2">
      <c r="A26" s="66"/>
      <c r="C26" s="33" t="s">
        <v>72</v>
      </c>
      <c r="E26" s="28">
        <v>49125</v>
      </c>
      <c r="G26" s="1" t="s">
        <v>39</v>
      </c>
      <c r="H26" s="1" t="s">
        <v>33</v>
      </c>
      <c r="I26" s="10">
        <v>0</v>
      </c>
      <c r="K26" s="13">
        <v>22835850.350000001</v>
      </c>
      <c r="L26" s="14"/>
      <c r="M26" s="15">
        <v>13429813</v>
      </c>
      <c r="N26" s="15"/>
      <c r="O26" s="15">
        <v>9406037</v>
      </c>
      <c r="P26" s="15"/>
      <c r="Q26" s="15">
        <v>940608</v>
      </c>
      <c r="S26" s="53">
        <v>4.12</v>
      </c>
      <c r="U26" s="54">
        <v>10</v>
      </c>
    </row>
    <row r="27" spans="1:21" x14ac:dyDescent="0.2">
      <c r="A27" s="66"/>
      <c r="C27" s="33" t="s">
        <v>73</v>
      </c>
      <c r="E27" s="28">
        <v>49125</v>
      </c>
      <c r="G27" s="1" t="s">
        <v>39</v>
      </c>
      <c r="H27" s="1" t="s">
        <v>33</v>
      </c>
      <c r="I27" s="10">
        <v>0</v>
      </c>
      <c r="K27" s="13">
        <v>17403072.050000001</v>
      </c>
      <c r="L27" s="14"/>
      <c r="M27" s="15">
        <v>11695075</v>
      </c>
      <c r="N27" s="15"/>
      <c r="O27" s="15">
        <v>5707997</v>
      </c>
      <c r="P27" s="15"/>
      <c r="Q27" s="15">
        <v>570801</v>
      </c>
      <c r="S27" s="53">
        <v>3.28</v>
      </c>
      <c r="U27" s="54">
        <v>10</v>
      </c>
    </row>
    <row r="28" spans="1:21" x14ac:dyDescent="0.2">
      <c r="A28" s="66"/>
      <c r="C28" s="33" t="s">
        <v>74</v>
      </c>
      <c r="E28" s="28">
        <v>50221</v>
      </c>
      <c r="G28" s="1" t="s">
        <v>39</v>
      </c>
      <c r="H28" s="1" t="s">
        <v>33</v>
      </c>
      <c r="I28" s="10">
        <v>0</v>
      </c>
      <c r="K28" s="13">
        <v>52417096.740000002</v>
      </c>
      <c r="L28" s="14"/>
      <c r="M28" s="15">
        <v>37695130</v>
      </c>
      <c r="N28" s="15"/>
      <c r="O28" s="15">
        <v>14721967</v>
      </c>
      <c r="P28" s="15"/>
      <c r="Q28" s="15">
        <v>1132458</v>
      </c>
      <c r="S28" s="53">
        <v>2.16</v>
      </c>
      <c r="U28" s="54">
        <v>13</v>
      </c>
    </row>
    <row r="29" spans="1:21" x14ac:dyDescent="0.2">
      <c r="A29" s="66"/>
      <c r="C29" s="33" t="s">
        <v>75</v>
      </c>
      <c r="E29" s="28">
        <v>50221</v>
      </c>
      <c r="G29" s="1" t="s">
        <v>39</v>
      </c>
      <c r="H29" s="1" t="s">
        <v>33</v>
      </c>
      <c r="I29" s="10">
        <v>0</v>
      </c>
      <c r="K29" s="13">
        <v>118931607.09999999</v>
      </c>
      <c r="L29" s="14"/>
      <c r="M29" s="15">
        <v>27879255</v>
      </c>
      <c r="N29" s="15"/>
      <c r="O29" s="15">
        <v>91052352</v>
      </c>
      <c r="P29" s="15"/>
      <c r="Q29" s="15">
        <v>7004024</v>
      </c>
      <c r="S29" s="53">
        <v>5.89</v>
      </c>
      <c r="U29" s="54">
        <v>13</v>
      </c>
    </row>
    <row r="30" spans="1:21" x14ac:dyDescent="0.2">
      <c r="A30" s="66"/>
      <c r="C30" s="33" t="s">
        <v>76</v>
      </c>
      <c r="E30" s="28">
        <v>49125</v>
      </c>
      <c r="G30" s="1" t="s">
        <v>39</v>
      </c>
      <c r="H30" s="1" t="s">
        <v>33</v>
      </c>
      <c r="I30" s="10">
        <v>0</v>
      </c>
      <c r="K30" s="13">
        <v>15864445.35</v>
      </c>
      <c r="L30" s="14"/>
      <c r="M30" s="15">
        <v>12781660</v>
      </c>
      <c r="N30" s="15"/>
      <c r="O30" s="15">
        <v>3082785</v>
      </c>
      <c r="P30" s="15"/>
      <c r="Q30" s="15">
        <v>308279</v>
      </c>
      <c r="S30" s="53">
        <v>1.94</v>
      </c>
      <c r="U30" s="54">
        <v>10</v>
      </c>
    </row>
    <row r="31" spans="1:21" x14ac:dyDescent="0.2">
      <c r="A31" s="66"/>
      <c r="C31" s="33" t="s">
        <v>77</v>
      </c>
      <c r="E31" s="28">
        <v>50221</v>
      </c>
      <c r="G31" s="1" t="s">
        <v>39</v>
      </c>
      <c r="H31" s="1" t="s">
        <v>33</v>
      </c>
      <c r="I31" s="10">
        <v>0</v>
      </c>
      <c r="K31" s="16">
        <v>130361.98</v>
      </c>
      <c r="L31" s="14"/>
      <c r="M31" s="15">
        <v>8897</v>
      </c>
      <c r="N31" s="15"/>
      <c r="O31" s="15">
        <v>121465</v>
      </c>
      <c r="P31" s="15"/>
      <c r="Q31" s="15">
        <v>9343</v>
      </c>
      <c r="S31" s="53">
        <v>7.17</v>
      </c>
      <c r="U31" s="54">
        <v>13</v>
      </c>
    </row>
    <row r="32" spans="1:21" x14ac:dyDescent="0.2">
      <c r="A32" s="66"/>
      <c r="C32" s="33"/>
      <c r="K32" s="13"/>
      <c r="M32" s="56"/>
      <c r="O32" s="56"/>
      <c r="Q32" s="56"/>
    </row>
    <row r="33" spans="1:21" x14ac:dyDescent="0.2">
      <c r="A33" s="66"/>
      <c r="C33" s="36" t="s">
        <v>62</v>
      </c>
      <c r="K33" s="13">
        <f>+SUBTOTAL(9,K17:K32)</f>
        <v>484483203.88000011</v>
      </c>
      <c r="M33" s="49">
        <f>+SUBTOTAL(9,M17:M32)</f>
        <v>210141669</v>
      </c>
      <c r="O33" s="49">
        <f>+SUBTOTAL(9,O17:O32)</f>
        <v>274341534</v>
      </c>
      <c r="Q33" s="49">
        <f>+SUBTOTAL(9,Q17:Q32)</f>
        <v>15784373</v>
      </c>
      <c r="S33" s="53">
        <f>Q33/K33*100</f>
        <v>3.2579814684163071</v>
      </c>
      <c r="U33" s="54">
        <f>ROUND(O33/Q33,1)</f>
        <v>17.399999999999999</v>
      </c>
    </row>
    <row r="34" spans="1:21" x14ac:dyDescent="0.2">
      <c r="A34" s="66"/>
      <c r="C34" s="6"/>
      <c r="K34" s="13"/>
    </row>
    <row r="35" spans="1:21" x14ac:dyDescent="0.2">
      <c r="A35" s="66">
        <v>312</v>
      </c>
      <c r="C35" s="20" t="s">
        <v>19</v>
      </c>
      <c r="K35" s="13"/>
    </row>
    <row r="36" spans="1:21" x14ac:dyDescent="0.2">
      <c r="A36" s="66"/>
      <c r="C36" s="33" t="s">
        <v>63</v>
      </c>
      <c r="E36" s="28">
        <v>60813</v>
      </c>
      <c r="G36" s="1" t="s">
        <v>39</v>
      </c>
      <c r="H36" s="1" t="s">
        <v>33</v>
      </c>
      <c r="I36" s="10">
        <v>0</v>
      </c>
      <c r="K36" s="13">
        <v>733798446.92999995</v>
      </c>
      <c r="M36" s="49">
        <v>174720501</v>
      </c>
      <c r="O36" s="49">
        <v>559077946</v>
      </c>
      <c r="Q36" s="49">
        <v>13311381</v>
      </c>
      <c r="S36" s="53">
        <v>1.81</v>
      </c>
      <c r="U36" s="54">
        <v>42</v>
      </c>
    </row>
    <row r="37" spans="1:21" x14ac:dyDescent="0.2">
      <c r="A37" s="66"/>
      <c r="C37" s="33" t="s">
        <v>64</v>
      </c>
      <c r="E37" s="28">
        <v>60813</v>
      </c>
      <c r="G37" s="1" t="s">
        <v>39</v>
      </c>
      <c r="H37" s="1" t="s">
        <v>33</v>
      </c>
      <c r="I37" s="10">
        <v>0</v>
      </c>
      <c r="K37" s="13">
        <v>73326495.209999993</v>
      </c>
      <c r="M37" s="49">
        <v>29027986</v>
      </c>
      <c r="O37" s="49">
        <v>44298509</v>
      </c>
      <c r="Q37" s="49">
        <v>1054726</v>
      </c>
      <c r="S37" s="53">
        <v>1.44</v>
      </c>
      <c r="U37" s="54">
        <v>42</v>
      </c>
    </row>
    <row r="38" spans="1:21" x14ac:dyDescent="0.2">
      <c r="A38" s="66"/>
      <c r="C38" s="33" t="s">
        <v>69</v>
      </c>
      <c r="E38" s="28">
        <v>49490</v>
      </c>
      <c r="G38" s="1" t="s">
        <v>39</v>
      </c>
      <c r="H38" s="1" t="s">
        <v>33</v>
      </c>
      <c r="I38" s="10">
        <v>0</v>
      </c>
      <c r="K38" s="13">
        <v>504308550.32999998</v>
      </c>
      <c r="L38" s="14"/>
      <c r="M38" s="15">
        <v>204413334</v>
      </c>
      <c r="N38" s="15"/>
      <c r="O38" s="15">
        <v>299895216</v>
      </c>
      <c r="P38" s="15"/>
      <c r="Q38" s="15">
        <v>27263200</v>
      </c>
      <c r="S38" s="53">
        <v>5.41</v>
      </c>
      <c r="U38" s="54">
        <v>11</v>
      </c>
    </row>
    <row r="39" spans="1:21" x14ac:dyDescent="0.2">
      <c r="A39" s="66"/>
      <c r="C39" s="33" t="s">
        <v>70</v>
      </c>
      <c r="E39" s="28">
        <v>49490</v>
      </c>
      <c r="G39" s="1" t="s">
        <v>39</v>
      </c>
      <c r="H39" s="1" t="s">
        <v>33</v>
      </c>
      <c r="I39" s="10">
        <v>0</v>
      </c>
      <c r="K39" s="13">
        <v>336117828.94999999</v>
      </c>
      <c r="L39" s="14"/>
      <c r="M39" s="15">
        <v>176074681</v>
      </c>
      <c r="N39" s="15"/>
      <c r="O39" s="15">
        <v>160043148</v>
      </c>
      <c r="P39" s="15"/>
      <c r="Q39" s="15">
        <v>14549375</v>
      </c>
      <c r="S39" s="53">
        <v>4.33</v>
      </c>
      <c r="U39" s="54">
        <v>11</v>
      </c>
    </row>
    <row r="40" spans="1:21" x14ac:dyDescent="0.2">
      <c r="A40" s="66"/>
      <c r="C40" s="33" t="s">
        <v>71</v>
      </c>
      <c r="E40" s="28">
        <v>49125</v>
      </c>
      <c r="G40" s="1" t="s">
        <v>39</v>
      </c>
      <c r="H40" s="1" t="s">
        <v>33</v>
      </c>
      <c r="I40" s="10">
        <v>0</v>
      </c>
      <c r="K40" s="13">
        <v>141866731.75</v>
      </c>
      <c r="L40" s="14"/>
      <c r="M40" s="15">
        <v>94257316</v>
      </c>
      <c r="N40" s="15"/>
      <c r="O40" s="15">
        <v>47609416</v>
      </c>
      <c r="P40" s="15"/>
      <c r="Q40" s="15">
        <v>4760942</v>
      </c>
      <c r="S40" s="53">
        <v>3.36</v>
      </c>
      <c r="U40" s="54">
        <v>10</v>
      </c>
    </row>
    <row r="41" spans="1:21" x14ac:dyDescent="0.2">
      <c r="A41" s="66"/>
      <c r="C41" s="33" t="s">
        <v>72</v>
      </c>
      <c r="E41" s="28">
        <v>49125</v>
      </c>
      <c r="G41" s="1" t="s">
        <v>39</v>
      </c>
      <c r="H41" s="1" t="s">
        <v>33</v>
      </c>
      <c r="I41" s="10">
        <v>0</v>
      </c>
      <c r="K41" s="13">
        <v>397361135.91000003</v>
      </c>
      <c r="L41" s="14"/>
      <c r="M41" s="15">
        <v>189729768</v>
      </c>
      <c r="N41" s="15"/>
      <c r="O41" s="15">
        <v>207631368</v>
      </c>
      <c r="P41" s="15"/>
      <c r="Q41" s="15">
        <v>20763135</v>
      </c>
      <c r="S41" s="53">
        <v>5.23</v>
      </c>
      <c r="U41" s="54">
        <v>10</v>
      </c>
    </row>
    <row r="42" spans="1:21" x14ac:dyDescent="0.2">
      <c r="A42" s="66"/>
      <c r="C42" s="33" t="s">
        <v>73</v>
      </c>
      <c r="E42" s="28">
        <v>49125</v>
      </c>
      <c r="G42" s="1" t="s">
        <v>39</v>
      </c>
      <c r="H42" s="1" t="s">
        <v>33</v>
      </c>
      <c r="I42" s="10">
        <v>0</v>
      </c>
      <c r="K42" s="13">
        <v>286600547.41000003</v>
      </c>
      <c r="L42" s="14"/>
      <c r="M42" s="15">
        <v>145209116</v>
      </c>
      <c r="N42" s="15"/>
      <c r="O42" s="15">
        <v>141391431</v>
      </c>
      <c r="P42" s="15"/>
      <c r="Q42" s="15">
        <v>14139142</v>
      </c>
      <c r="S42" s="53">
        <v>4.93</v>
      </c>
      <c r="U42" s="54">
        <v>10</v>
      </c>
    </row>
    <row r="43" spans="1:21" x14ac:dyDescent="0.2">
      <c r="A43" s="66"/>
      <c r="C43" s="33" t="s">
        <v>74</v>
      </c>
      <c r="E43" s="28">
        <v>50221</v>
      </c>
      <c r="G43" s="1" t="s">
        <v>39</v>
      </c>
      <c r="H43" s="1" t="s">
        <v>33</v>
      </c>
      <c r="I43" s="10">
        <v>0</v>
      </c>
      <c r="K43" s="13">
        <v>462971817.08999997</v>
      </c>
      <c r="L43" s="14"/>
      <c r="M43" s="15">
        <v>256223203</v>
      </c>
      <c r="N43" s="15"/>
      <c r="O43" s="15">
        <v>206748614</v>
      </c>
      <c r="P43" s="15"/>
      <c r="Q43" s="15">
        <v>15903739</v>
      </c>
      <c r="S43" s="53">
        <v>3.44</v>
      </c>
      <c r="U43" s="54">
        <v>13</v>
      </c>
    </row>
    <row r="44" spans="1:21" x14ac:dyDescent="0.2">
      <c r="A44" s="66"/>
      <c r="C44" s="33" t="s">
        <v>75</v>
      </c>
      <c r="E44" s="28">
        <v>50221</v>
      </c>
      <c r="G44" s="1" t="s">
        <v>39</v>
      </c>
      <c r="H44" s="1" t="s">
        <v>33</v>
      </c>
      <c r="I44" s="10">
        <v>0</v>
      </c>
      <c r="K44" s="13">
        <v>1028104196.71</v>
      </c>
      <c r="L44" s="14"/>
      <c r="M44" s="15">
        <v>385423670</v>
      </c>
      <c r="N44" s="15"/>
      <c r="O44" s="15">
        <v>642680527</v>
      </c>
      <c r="P44" s="15"/>
      <c r="Q44" s="15">
        <v>49436960</v>
      </c>
      <c r="S44" s="53">
        <v>4.8099999999999996</v>
      </c>
      <c r="U44" s="54">
        <v>13</v>
      </c>
    </row>
    <row r="45" spans="1:21" x14ac:dyDescent="0.2">
      <c r="A45" s="66"/>
      <c r="C45" s="33" t="s">
        <v>76</v>
      </c>
      <c r="E45" s="28">
        <v>49125</v>
      </c>
      <c r="G45" s="1" t="s">
        <v>39</v>
      </c>
      <c r="H45" s="1" t="s">
        <v>33</v>
      </c>
      <c r="I45" s="10">
        <v>0</v>
      </c>
      <c r="K45" s="13">
        <v>72544745.230000004</v>
      </c>
      <c r="L45" s="14"/>
      <c r="M45" s="15">
        <v>67930624</v>
      </c>
      <c r="N45" s="15"/>
      <c r="O45" s="15">
        <v>4614121</v>
      </c>
      <c r="P45" s="15"/>
      <c r="Q45" s="15">
        <v>461412</v>
      </c>
      <c r="S45" s="53">
        <v>0.64</v>
      </c>
      <c r="U45" s="54">
        <v>10</v>
      </c>
    </row>
    <row r="46" spans="1:21" x14ac:dyDescent="0.2">
      <c r="A46" s="66"/>
      <c r="C46" s="33" t="s">
        <v>79</v>
      </c>
      <c r="E46" s="28">
        <v>50221</v>
      </c>
      <c r="G46" s="1" t="s">
        <v>39</v>
      </c>
      <c r="H46" s="1" t="s">
        <v>33</v>
      </c>
      <c r="I46" s="10">
        <v>0</v>
      </c>
      <c r="K46" s="13">
        <v>120613226.44</v>
      </c>
      <c r="L46" s="14"/>
      <c r="M46" s="15">
        <v>67038519</v>
      </c>
      <c r="N46" s="15"/>
      <c r="O46" s="15">
        <v>53574707</v>
      </c>
      <c r="P46" s="15"/>
      <c r="Q46" s="15">
        <v>4121132</v>
      </c>
      <c r="S46" s="53">
        <v>3.42</v>
      </c>
      <c r="U46" s="54">
        <v>13</v>
      </c>
    </row>
    <row r="47" spans="1:21" x14ac:dyDescent="0.2">
      <c r="A47" s="66"/>
      <c r="C47" s="33" t="s">
        <v>77</v>
      </c>
      <c r="E47" s="28">
        <v>50221</v>
      </c>
      <c r="G47" s="1" t="s">
        <v>39</v>
      </c>
      <c r="H47" s="1" t="s">
        <v>33</v>
      </c>
      <c r="I47" s="10">
        <v>0</v>
      </c>
      <c r="K47" s="16">
        <v>256159494.65000001</v>
      </c>
      <c r="L47" s="14"/>
      <c r="M47" s="15">
        <v>149250317</v>
      </c>
      <c r="N47" s="15"/>
      <c r="O47" s="15">
        <v>106909178</v>
      </c>
      <c r="P47" s="15"/>
      <c r="Q47" s="15">
        <v>8223783</v>
      </c>
      <c r="S47" s="53">
        <v>3.21</v>
      </c>
      <c r="U47" s="54">
        <v>13</v>
      </c>
    </row>
    <row r="48" spans="1:21" x14ac:dyDescent="0.2">
      <c r="A48" s="66"/>
      <c r="C48" s="33"/>
      <c r="K48" s="13"/>
      <c r="M48" s="56"/>
      <c r="O48" s="56"/>
      <c r="Q48" s="56"/>
    </row>
    <row r="49" spans="1:21" x14ac:dyDescent="0.2">
      <c r="A49" s="66"/>
      <c r="C49" s="36" t="s">
        <v>78</v>
      </c>
      <c r="K49" s="13">
        <f>+SUBTOTAL(9,K36:K48)</f>
        <v>4413773216.6099997</v>
      </c>
      <c r="M49" s="49">
        <f>+SUBTOTAL(9,M36:M48)</f>
        <v>1939299035</v>
      </c>
      <c r="O49" s="49">
        <f>+SUBTOTAL(9,O36:O48)</f>
        <v>2474474181</v>
      </c>
      <c r="Q49" s="49">
        <f>+SUBTOTAL(9,Q36:Q48)</f>
        <v>173988927</v>
      </c>
      <c r="S49" s="53">
        <f>Q49/K49*100</f>
        <v>3.9419543882599446</v>
      </c>
      <c r="U49" s="54">
        <f>ROUND(O49/Q49,1)</f>
        <v>14.2</v>
      </c>
    </row>
    <row r="50" spans="1:21" ht="15.75" x14ac:dyDescent="0.25">
      <c r="A50" s="19"/>
      <c r="C50" s="2"/>
    </row>
    <row r="51" spans="1:21" x14ac:dyDescent="0.2">
      <c r="A51" s="66">
        <v>312.10000000000002</v>
      </c>
      <c r="C51" s="20" t="s">
        <v>41</v>
      </c>
      <c r="K51" s="13"/>
    </row>
    <row r="52" spans="1:21" x14ac:dyDescent="0.2">
      <c r="A52" s="66"/>
      <c r="C52" s="33" t="s">
        <v>81</v>
      </c>
      <c r="E52" s="28">
        <v>46022</v>
      </c>
      <c r="G52" s="1" t="s">
        <v>39</v>
      </c>
      <c r="H52" s="1" t="s">
        <v>33</v>
      </c>
      <c r="I52" s="10">
        <v>0</v>
      </c>
      <c r="K52" s="13">
        <v>4473565.59</v>
      </c>
      <c r="L52" s="14"/>
      <c r="M52" s="15">
        <v>4284682</v>
      </c>
      <c r="N52" s="15"/>
      <c r="O52" s="15">
        <v>188884</v>
      </c>
      <c r="P52" s="15"/>
      <c r="Q52" s="15">
        <v>125923</v>
      </c>
      <c r="S52" s="57">
        <v>2.81</v>
      </c>
      <c r="U52" s="58">
        <v>1.5</v>
      </c>
    </row>
    <row r="53" spans="1:21" x14ac:dyDescent="0.2">
      <c r="A53" s="66"/>
      <c r="C53" s="33" t="s">
        <v>82</v>
      </c>
      <c r="E53" s="28">
        <v>45596</v>
      </c>
      <c r="G53" s="1" t="s">
        <v>39</v>
      </c>
      <c r="H53" s="1" t="s">
        <v>33</v>
      </c>
      <c r="I53" s="10">
        <v>0</v>
      </c>
      <c r="K53" s="13">
        <v>4610665.2300000004</v>
      </c>
      <c r="L53" s="14"/>
      <c r="M53" s="15">
        <v>4496954</v>
      </c>
      <c r="N53" s="15"/>
      <c r="O53" s="15">
        <v>113711</v>
      </c>
      <c r="P53" s="15"/>
      <c r="Q53" s="15">
        <v>113711</v>
      </c>
      <c r="S53" s="57">
        <v>2.4700000000000002</v>
      </c>
      <c r="U53" s="58">
        <v>1</v>
      </c>
    </row>
    <row r="54" spans="1:21" x14ac:dyDescent="0.2">
      <c r="A54" s="66"/>
      <c r="C54" s="33" t="s">
        <v>83</v>
      </c>
      <c r="E54" s="28">
        <v>45838</v>
      </c>
      <c r="G54" s="1" t="s">
        <v>39</v>
      </c>
      <c r="H54" s="1" t="s">
        <v>33</v>
      </c>
      <c r="I54" s="10">
        <v>0</v>
      </c>
      <c r="K54" s="13">
        <v>19802080.260000002</v>
      </c>
      <c r="L54" s="14"/>
      <c r="M54" s="15">
        <v>19301431</v>
      </c>
      <c r="N54" s="15"/>
      <c r="O54" s="15">
        <v>500649</v>
      </c>
      <c r="P54" s="15"/>
      <c r="Q54" s="15">
        <v>500649</v>
      </c>
      <c r="S54" s="57">
        <v>2.5299999999999998</v>
      </c>
      <c r="U54" s="58">
        <v>1</v>
      </c>
    </row>
    <row r="55" spans="1:21" x14ac:dyDescent="0.2">
      <c r="A55" s="66"/>
      <c r="C55" s="33" t="s">
        <v>84</v>
      </c>
      <c r="E55" s="28">
        <v>45565</v>
      </c>
      <c r="G55" s="1" t="s">
        <v>39</v>
      </c>
      <c r="H55" s="1" t="s">
        <v>33</v>
      </c>
      <c r="I55" s="10">
        <v>0</v>
      </c>
      <c r="K55" s="16">
        <v>32692663.870000001</v>
      </c>
      <c r="L55" s="14"/>
      <c r="M55" s="17">
        <v>32356507</v>
      </c>
      <c r="N55" s="15"/>
      <c r="O55" s="17">
        <v>336157</v>
      </c>
      <c r="P55" s="15"/>
      <c r="Q55" s="17">
        <v>336157</v>
      </c>
      <c r="S55" s="57">
        <v>1.03</v>
      </c>
      <c r="U55" s="58">
        <v>1</v>
      </c>
    </row>
    <row r="56" spans="1:21" x14ac:dyDescent="0.2">
      <c r="A56" s="66"/>
      <c r="C56" s="36"/>
      <c r="K56" s="13"/>
    </row>
    <row r="57" spans="1:21" x14ac:dyDescent="0.2">
      <c r="A57" s="66"/>
      <c r="C57" s="36" t="s">
        <v>80</v>
      </c>
      <c r="K57" s="13">
        <f>+SUBTOTAL(9,K52:K56)</f>
        <v>61578974.950000003</v>
      </c>
      <c r="M57" s="49">
        <f>+SUBTOTAL(9,M52:M56)</f>
        <v>60439574</v>
      </c>
      <c r="O57" s="49">
        <f>+SUBTOTAL(9,O52:O56)</f>
        <v>1139401</v>
      </c>
      <c r="Q57" s="49">
        <f>+SUBTOTAL(9,Q52:Q56)</f>
        <v>1076440</v>
      </c>
      <c r="S57" s="53">
        <f>Q57/K57*100</f>
        <v>1.7480641742965553</v>
      </c>
      <c r="U57" s="54">
        <f>ROUND(O57/Q57,1)</f>
        <v>1.1000000000000001</v>
      </c>
    </row>
    <row r="58" spans="1:21" x14ac:dyDescent="0.2">
      <c r="A58" s="66"/>
      <c r="C58" s="6"/>
      <c r="K58" s="13"/>
    </row>
    <row r="59" spans="1:21" x14ac:dyDescent="0.2">
      <c r="A59" s="66">
        <v>314</v>
      </c>
      <c r="C59" s="20" t="s">
        <v>20</v>
      </c>
      <c r="K59" s="13"/>
    </row>
    <row r="60" spans="1:21" x14ac:dyDescent="0.2">
      <c r="A60" s="66"/>
      <c r="C60" s="33" t="s">
        <v>63</v>
      </c>
      <c r="E60" s="28">
        <v>60813</v>
      </c>
      <c r="G60" s="1" t="s">
        <v>39</v>
      </c>
      <c r="H60" s="1" t="s">
        <v>33</v>
      </c>
      <c r="I60" s="10">
        <v>0</v>
      </c>
      <c r="K60" s="13">
        <v>93477939.859999999</v>
      </c>
      <c r="L60" s="14"/>
      <c r="M60" s="15">
        <v>30455458</v>
      </c>
      <c r="N60" s="15"/>
      <c r="O60" s="15">
        <v>63022482</v>
      </c>
      <c r="P60" s="15"/>
      <c r="Q60" s="15">
        <v>1500536</v>
      </c>
      <c r="S60" s="53">
        <v>1.61</v>
      </c>
      <c r="U60" s="54">
        <v>42</v>
      </c>
    </row>
    <row r="61" spans="1:21" x14ac:dyDescent="0.2">
      <c r="A61" s="66"/>
      <c r="C61" s="33" t="s">
        <v>69</v>
      </c>
      <c r="E61" s="28">
        <v>49490</v>
      </c>
      <c r="G61" s="1" t="s">
        <v>39</v>
      </c>
      <c r="H61" s="1" t="s">
        <v>33</v>
      </c>
      <c r="I61" s="10">
        <v>0</v>
      </c>
      <c r="K61" s="13">
        <v>51310326.670000002</v>
      </c>
      <c r="L61" s="14"/>
      <c r="M61" s="15">
        <v>21536867</v>
      </c>
      <c r="N61" s="15"/>
      <c r="O61" s="15">
        <v>29773460</v>
      </c>
      <c r="P61" s="15"/>
      <c r="Q61" s="15">
        <v>2706679</v>
      </c>
      <c r="S61" s="53">
        <v>5.28</v>
      </c>
      <c r="U61" s="54">
        <v>11</v>
      </c>
    </row>
    <row r="62" spans="1:21" x14ac:dyDescent="0.2">
      <c r="A62" s="66"/>
      <c r="C62" s="33" t="s">
        <v>72</v>
      </c>
      <c r="E62" s="28">
        <v>49125</v>
      </c>
      <c r="G62" s="1" t="s">
        <v>39</v>
      </c>
      <c r="H62" s="1" t="s">
        <v>33</v>
      </c>
      <c r="I62" s="10">
        <v>0</v>
      </c>
      <c r="K62" s="13">
        <v>58082935.439999998</v>
      </c>
      <c r="L62" s="14"/>
      <c r="M62" s="15">
        <v>29317113</v>
      </c>
      <c r="N62" s="15"/>
      <c r="O62" s="15">
        <v>28765822</v>
      </c>
      <c r="P62" s="15"/>
      <c r="Q62" s="15">
        <v>2876581</v>
      </c>
      <c r="S62" s="53">
        <v>4.95</v>
      </c>
      <c r="U62" s="54">
        <v>10</v>
      </c>
    </row>
    <row r="63" spans="1:21" x14ac:dyDescent="0.2">
      <c r="A63" s="66"/>
      <c r="C63" s="33" t="s">
        <v>73</v>
      </c>
      <c r="E63" s="28">
        <v>49125</v>
      </c>
      <c r="G63" s="1" t="s">
        <v>39</v>
      </c>
      <c r="H63" s="1" t="s">
        <v>33</v>
      </c>
      <c r="I63" s="10">
        <v>0</v>
      </c>
      <c r="K63" s="13">
        <v>37676450.32</v>
      </c>
      <c r="L63" s="14"/>
      <c r="M63" s="15">
        <v>25160202</v>
      </c>
      <c r="N63" s="15"/>
      <c r="O63" s="15">
        <v>12516248</v>
      </c>
      <c r="P63" s="15"/>
      <c r="Q63" s="15">
        <v>1251622</v>
      </c>
      <c r="S63" s="53">
        <v>3.32</v>
      </c>
      <c r="U63" s="54">
        <v>10</v>
      </c>
    </row>
    <row r="64" spans="1:21" x14ac:dyDescent="0.2">
      <c r="A64" s="66"/>
      <c r="C64" s="33" t="s">
        <v>74</v>
      </c>
      <c r="E64" s="28">
        <v>50221</v>
      </c>
      <c r="G64" s="1" t="s">
        <v>39</v>
      </c>
      <c r="H64" s="1" t="s">
        <v>33</v>
      </c>
      <c r="I64" s="10">
        <v>0</v>
      </c>
      <c r="K64" s="13">
        <v>59445577.979999997</v>
      </c>
      <c r="L64" s="14"/>
      <c r="M64" s="15">
        <v>26977894</v>
      </c>
      <c r="N64" s="15"/>
      <c r="O64" s="15">
        <v>32467684</v>
      </c>
      <c r="P64" s="15"/>
      <c r="Q64" s="15">
        <v>2497514</v>
      </c>
      <c r="S64" s="53">
        <v>4.2</v>
      </c>
      <c r="U64" s="54">
        <v>13</v>
      </c>
    </row>
    <row r="65" spans="1:21" x14ac:dyDescent="0.2">
      <c r="A65" s="66"/>
      <c r="C65" s="33" t="s">
        <v>75</v>
      </c>
      <c r="E65" s="28">
        <v>50221</v>
      </c>
      <c r="G65" s="1" t="s">
        <v>39</v>
      </c>
      <c r="H65" s="1" t="s">
        <v>33</v>
      </c>
      <c r="I65" s="10">
        <v>0</v>
      </c>
      <c r="K65" s="16">
        <v>80027864.390000001</v>
      </c>
      <c r="L65" s="14"/>
      <c r="M65" s="15">
        <v>37830797</v>
      </c>
      <c r="N65" s="15"/>
      <c r="O65" s="15">
        <v>42197067</v>
      </c>
      <c r="P65" s="15"/>
      <c r="Q65" s="15">
        <v>3245928</v>
      </c>
      <c r="S65" s="53">
        <v>4.0599999999999996</v>
      </c>
      <c r="U65" s="54">
        <v>13</v>
      </c>
    </row>
    <row r="66" spans="1:21" x14ac:dyDescent="0.2">
      <c r="A66" s="66"/>
      <c r="C66" s="33"/>
      <c r="E66" s="28"/>
      <c r="K66" s="13"/>
      <c r="M66" s="56"/>
      <c r="O66" s="56"/>
      <c r="Q66" s="56"/>
    </row>
    <row r="67" spans="1:21" x14ac:dyDescent="0.2">
      <c r="A67" s="66"/>
      <c r="C67" s="36" t="s">
        <v>85</v>
      </c>
      <c r="K67" s="13">
        <f>+SUBTOTAL(9,K60:K66)</f>
        <v>380021094.65999997</v>
      </c>
      <c r="M67" s="49">
        <f>+SUBTOTAL(9,M60:M66)</f>
        <v>171278331</v>
      </c>
      <c r="O67" s="49">
        <f>+SUBTOTAL(9,O60:O66)</f>
        <v>208742763</v>
      </c>
      <c r="Q67" s="49">
        <f>+SUBTOTAL(9,Q60:Q66)</f>
        <v>14078860</v>
      </c>
      <c r="S67" s="53">
        <f>Q67/K67*100</f>
        <v>3.7047574984215488</v>
      </c>
      <c r="U67" s="54">
        <f>ROUND(O67/Q67,1)</f>
        <v>14.8</v>
      </c>
    </row>
    <row r="68" spans="1:21" x14ac:dyDescent="0.2">
      <c r="A68" s="66"/>
      <c r="C68" s="6"/>
      <c r="K68" s="13"/>
    </row>
    <row r="69" spans="1:21" x14ac:dyDescent="0.2">
      <c r="A69" s="66">
        <v>315</v>
      </c>
      <c r="C69" s="20" t="s">
        <v>21</v>
      </c>
      <c r="K69" s="13"/>
    </row>
    <row r="70" spans="1:21" x14ac:dyDescent="0.2">
      <c r="A70" s="66"/>
      <c r="C70" s="33" t="s">
        <v>63</v>
      </c>
      <c r="E70" s="28">
        <v>60813</v>
      </c>
      <c r="G70" s="1" t="s">
        <v>39</v>
      </c>
      <c r="H70" s="1" t="s">
        <v>33</v>
      </c>
      <c r="I70" s="10">
        <v>0</v>
      </c>
      <c r="K70" s="13">
        <v>50925191.950000003</v>
      </c>
      <c r="M70" s="49">
        <v>14649844</v>
      </c>
      <c r="O70" s="49">
        <v>36275348</v>
      </c>
      <c r="Q70" s="49">
        <v>863700</v>
      </c>
      <c r="S70" s="53">
        <v>1.7</v>
      </c>
      <c r="U70" s="54">
        <v>42</v>
      </c>
    </row>
    <row r="71" spans="1:21" x14ac:dyDescent="0.2">
      <c r="A71" s="66"/>
      <c r="C71" s="33" t="s">
        <v>64</v>
      </c>
      <c r="E71" s="28">
        <v>60813</v>
      </c>
      <c r="G71" s="1" t="s">
        <v>39</v>
      </c>
      <c r="H71" s="1" t="s">
        <v>33</v>
      </c>
      <c r="I71" s="10">
        <v>0</v>
      </c>
      <c r="K71" s="13">
        <v>1415469.1</v>
      </c>
      <c r="M71" s="49">
        <v>928730</v>
      </c>
      <c r="O71" s="49">
        <v>486739</v>
      </c>
      <c r="Q71" s="49">
        <v>11589</v>
      </c>
      <c r="S71" s="53">
        <v>0.82</v>
      </c>
      <c r="U71" s="54">
        <v>42</v>
      </c>
    </row>
    <row r="72" spans="1:21" x14ac:dyDescent="0.2">
      <c r="A72" s="66"/>
      <c r="C72" s="33" t="s">
        <v>69</v>
      </c>
      <c r="E72" s="28">
        <v>49490</v>
      </c>
      <c r="G72" s="1" t="s">
        <v>39</v>
      </c>
      <c r="H72" s="1" t="s">
        <v>33</v>
      </c>
      <c r="I72" s="10">
        <v>0</v>
      </c>
      <c r="K72" s="13">
        <v>16346656.48</v>
      </c>
      <c r="L72" s="14"/>
      <c r="M72" s="15">
        <v>9747998</v>
      </c>
      <c r="N72" s="15"/>
      <c r="O72" s="15">
        <v>6598658</v>
      </c>
      <c r="P72" s="15"/>
      <c r="Q72" s="15">
        <v>599877</v>
      </c>
      <c r="S72" s="53">
        <v>3.67</v>
      </c>
      <c r="U72" s="54">
        <v>11</v>
      </c>
    </row>
    <row r="73" spans="1:21" x14ac:dyDescent="0.2">
      <c r="A73" s="66"/>
      <c r="C73" s="33" t="s">
        <v>70</v>
      </c>
      <c r="E73" s="28">
        <v>49490</v>
      </c>
      <c r="G73" s="1" t="s">
        <v>39</v>
      </c>
      <c r="H73" s="1" t="s">
        <v>33</v>
      </c>
      <c r="I73" s="10">
        <v>0</v>
      </c>
      <c r="K73" s="13">
        <v>29269031.52</v>
      </c>
      <c r="L73" s="14"/>
      <c r="M73" s="15">
        <v>15937279</v>
      </c>
      <c r="N73" s="15"/>
      <c r="O73" s="15">
        <v>13331753</v>
      </c>
      <c r="P73" s="15"/>
      <c r="Q73" s="15">
        <v>1211978</v>
      </c>
      <c r="S73" s="53">
        <v>4.1399999999999997</v>
      </c>
      <c r="U73" s="54">
        <v>11</v>
      </c>
    </row>
    <row r="74" spans="1:21" x14ac:dyDescent="0.2">
      <c r="A74" s="66"/>
      <c r="C74" s="33" t="s">
        <v>71</v>
      </c>
      <c r="E74" s="28">
        <v>49125</v>
      </c>
      <c r="G74" s="1" t="s">
        <v>39</v>
      </c>
      <c r="H74" s="1" t="s">
        <v>33</v>
      </c>
      <c r="I74" s="10">
        <v>0</v>
      </c>
      <c r="K74" s="13">
        <v>12223379.51</v>
      </c>
      <c r="L74" s="14"/>
      <c r="M74" s="15">
        <v>8721941</v>
      </c>
      <c r="N74" s="15"/>
      <c r="O74" s="15">
        <v>3501439</v>
      </c>
      <c r="P74" s="15"/>
      <c r="Q74" s="15">
        <v>350144</v>
      </c>
      <c r="S74" s="53">
        <v>2.86</v>
      </c>
      <c r="U74" s="54">
        <v>10</v>
      </c>
    </row>
    <row r="75" spans="1:21" x14ac:dyDescent="0.2">
      <c r="A75" s="66"/>
      <c r="C75" s="33" t="s">
        <v>72</v>
      </c>
      <c r="E75" s="28">
        <v>49125</v>
      </c>
      <c r="G75" s="1" t="s">
        <v>39</v>
      </c>
      <c r="H75" s="1" t="s">
        <v>33</v>
      </c>
      <c r="I75" s="10">
        <v>0</v>
      </c>
      <c r="K75" s="13">
        <v>15251335.99</v>
      </c>
      <c r="L75" s="14"/>
      <c r="M75" s="15">
        <v>10394335</v>
      </c>
      <c r="N75" s="15"/>
      <c r="O75" s="15">
        <v>4857001</v>
      </c>
      <c r="P75" s="15"/>
      <c r="Q75" s="15">
        <v>485703</v>
      </c>
      <c r="S75" s="53">
        <v>3.18</v>
      </c>
      <c r="U75" s="54">
        <v>10</v>
      </c>
    </row>
    <row r="76" spans="1:21" x14ac:dyDescent="0.2">
      <c r="A76" s="66"/>
      <c r="C76" s="33" t="s">
        <v>73</v>
      </c>
      <c r="E76" s="28">
        <v>49125</v>
      </c>
      <c r="G76" s="1" t="s">
        <v>39</v>
      </c>
      <c r="H76" s="1" t="s">
        <v>33</v>
      </c>
      <c r="I76" s="10">
        <v>0</v>
      </c>
      <c r="K76" s="13">
        <v>22442365.23</v>
      </c>
      <c r="L76" s="14"/>
      <c r="M76" s="15">
        <v>14425046</v>
      </c>
      <c r="N76" s="15"/>
      <c r="O76" s="15">
        <v>8017319</v>
      </c>
      <c r="P76" s="15"/>
      <c r="Q76" s="15">
        <v>801734</v>
      </c>
      <c r="S76" s="53">
        <v>3.57</v>
      </c>
      <c r="U76" s="54">
        <v>10</v>
      </c>
    </row>
    <row r="77" spans="1:21" x14ac:dyDescent="0.2">
      <c r="A77" s="66"/>
      <c r="C77" s="33" t="s">
        <v>74</v>
      </c>
      <c r="E77" s="28">
        <v>50221</v>
      </c>
      <c r="G77" s="1" t="s">
        <v>39</v>
      </c>
      <c r="H77" s="1" t="s">
        <v>33</v>
      </c>
      <c r="I77" s="10">
        <v>0</v>
      </c>
      <c r="K77" s="13">
        <v>35339924.899999999</v>
      </c>
      <c r="L77" s="14"/>
      <c r="M77" s="15">
        <v>28746323</v>
      </c>
      <c r="N77" s="15"/>
      <c r="O77" s="15">
        <v>6593602</v>
      </c>
      <c r="P77" s="15"/>
      <c r="Q77" s="15">
        <v>507201</v>
      </c>
      <c r="S77" s="53">
        <v>1.44</v>
      </c>
      <c r="U77" s="54">
        <v>13</v>
      </c>
    </row>
    <row r="78" spans="1:21" x14ac:dyDescent="0.2">
      <c r="A78" s="66"/>
      <c r="C78" s="33" t="s">
        <v>75</v>
      </c>
      <c r="E78" s="28">
        <v>50221</v>
      </c>
      <c r="G78" s="1" t="s">
        <v>39</v>
      </c>
      <c r="H78" s="1" t="s">
        <v>33</v>
      </c>
      <c r="I78" s="10">
        <v>0</v>
      </c>
      <c r="K78" s="13">
        <v>53839606.979999997</v>
      </c>
      <c r="L78" s="14"/>
      <c r="M78" s="15">
        <v>30102890</v>
      </c>
      <c r="N78" s="15"/>
      <c r="O78" s="15">
        <v>23736717</v>
      </c>
      <c r="P78" s="15"/>
      <c r="Q78" s="15">
        <v>1825901</v>
      </c>
      <c r="S78" s="53">
        <v>3.39</v>
      </c>
      <c r="U78" s="54">
        <v>13</v>
      </c>
    </row>
    <row r="79" spans="1:21" x14ac:dyDescent="0.2">
      <c r="A79" s="66"/>
      <c r="C79" s="33" t="s">
        <v>76</v>
      </c>
      <c r="E79" s="28">
        <v>49125</v>
      </c>
      <c r="G79" s="1" t="s">
        <v>39</v>
      </c>
      <c r="H79" s="1" t="s">
        <v>33</v>
      </c>
      <c r="I79" s="10">
        <v>0</v>
      </c>
      <c r="K79" s="13">
        <v>951198.87</v>
      </c>
      <c r="L79" s="14"/>
      <c r="M79" s="15">
        <v>569285</v>
      </c>
      <c r="N79" s="15"/>
      <c r="O79" s="15">
        <v>381914</v>
      </c>
      <c r="P79" s="15"/>
      <c r="Q79" s="15">
        <v>38192</v>
      </c>
      <c r="S79" s="53">
        <v>4.0199999999999996</v>
      </c>
      <c r="U79" s="54">
        <v>10</v>
      </c>
    </row>
    <row r="80" spans="1:21" x14ac:dyDescent="0.2">
      <c r="A80" s="66"/>
      <c r="C80" s="33" t="s">
        <v>79</v>
      </c>
      <c r="E80" s="28">
        <v>50221</v>
      </c>
      <c r="G80" s="1" t="s">
        <v>39</v>
      </c>
      <c r="H80" s="1" t="s">
        <v>33</v>
      </c>
      <c r="I80" s="10">
        <v>0</v>
      </c>
      <c r="K80" s="13">
        <v>12041998.279999999</v>
      </c>
      <c r="L80" s="14"/>
      <c r="M80" s="15">
        <v>7309126</v>
      </c>
      <c r="N80" s="15"/>
      <c r="O80" s="15">
        <v>4732872</v>
      </c>
      <c r="P80" s="15"/>
      <c r="Q80" s="15">
        <v>364067</v>
      </c>
      <c r="S80" s="53">
        <v>3.02</v>
      </c>
      <c r="U80" s="54">
        <v>13</v>
      </c>
    </row>
    <row r="81" spans="1:21" x14ac:dyDescent="0.2">
      <c r="A81" s="66"/>
      <c r="C81" s="33" t="s">
        <v>77</v>
      </c>
      <c r="E81" s="28">
        <v>50221</v>
      </c>
      <c r="G81" s="1" t="s">
        <v>39</v>
      </c>
      <c r="H81" s="1" t="s">
        <v>33</v>
      </c>
      <c r="I81" s="10">
        <v>0</v>
      </c>
      <c r="K81" s="16">
        <v>15148041.550000001</v>
      </c>
      <c r="L81" s="14"/>
      <c r="M81" s="15">
        <v>7637224</v>
      </c>
      <c r="N81" s="15"/>
      <c r="O81" s="15">
        <v>7510818</v>
      </c>
      <c r="P81" s="15"/>
      <c r="Q81" s="15">
        <v>577755</v>
      </c>
      <c r="S81" s="53">
        <v>3.81</v>
      </c>
      <c r="U81" s="54">
        <v>13</v>
      </c>
    </row>
    <row r="82" spans="1:21" x14ac:dyDescent="0.2">
      <c r="A82" s="66"/>
      <c r="C82" s="33"/>
      <c r="K82" s="13"/>
      <c r="M82" s="56"/>
      <c r="O82" s="56"/>
      <c r="Q82" s="56"/>
    </row>
    <row r="83" spans="1:21" x14ac:dyDescent="0.2">
      <c r="A83" s="66"/>
      <c r="C83" s="36" t="s">
        <v>86</v>
      </c>
      <c r="K83" s="13">
        <f>+SUBTOTAL(9,K70:K82)</f>
        <v>265194200.36000001</v>
      </c>
      <c r="M83" s="49">
        <f>+SUBTOTAL(9,M70:M82)</f>
        <v>149170021</v>
      </c>
      <c r="O83" s="49">
        <f>+SUBTOTAL(9,O70:O82)</f>
        <v>116024180</v>
      </c>
      <c r="Q83" s="49">
        <f>+SUBTOTAL(9,Q70:Q82)</f>
        <v>7637841</v>
      </c>
      <c r="S83" s="53">
        <f>Q83/K83*100</f>
        <v>2.8800935275476096</v>
      </c>
      <c r="U83" s="54">
        <f>ROUND(O83/Q83,1)</f>
        <v>15.2</v>
      </c>
    </row>
    <row r="84" spans="1:21" x14ac:dyDescent="0.2">
      <c r="A84" s="66"/>
      <c r="C84" s="6"/>
      <c r="K84" s="13"/>
    </row>
    <row r="85" spans="1:21" x14ac:dyDescent="0.2">
      <c r="A85" s="66">
        <v>316</v>
      </c>
      <c r="B85" s="38" t="s">
        <v>0</v>
      </c>
      <c r="C85" s="20" t="s">
        <v>49</v>
      </c>
      <c r="K85" s="13"/>
    </row>
    <row r="86" spans="1:21" x14ac:dyDescent="0.2">
      <c r="A86" s="66"/>
      <c r="C86" s="33" t="s">
        <v>63</v>
      </c>
      <c r="E86" s="28">
        <v>60813</v>
      </c>
      <c r="G86" s="1" t="s">
        <v>39</v>
      </c>
      <c r="H86" s="1" t="s">
        <v>33</v>
      </c>
      <c r="I86" s="10">
        <v>0</v>
      </c>
      <c r="K86" s="13">
        <v>8532908.1099999994</v>
      </c>
      <c r="L86" s="14"/>
      <c r="M86" s="15">
        <v>1593306</v>
      </c>
      <c r="N86" s="15"/>
      <c r="O86" s="15">
        <v>6939602</v>
      </c>
      <c r="P86" s="15"/>
      <c r="Q86" s="15">
        <v>165230</v>
      </c>
      <c r="S86" s="53">
        <v>1.94</v>
      </c>
      <c r="U86" s="54">
        <v>42</v>
      </c>
    </row>
    <row r="87" spans="1:21" x14ac:dyDescent="0.2">
      <c r="A87" s="66"/>
      <c r="C87" s="33" t="s">
        <v>66</v>
      </c>
      <c r="E87" s="28">
        <v>51317</v>
      </c>
      <c r="G87" s="1" t="s">
        <v>39</v>
      </c>
      <c r="H87" s="1" t="s">
        <v>33</v>
      </c>
      <c r="I87" s="10">
        <v>0</v>
      </c>
      <c r="K87" s="13">
        <v>5580205.7000000002</v>
      </c>
      <c r="L87" s="14"/>
      <c r="M87" s="15">
        <v>1814865</v>
      </c>
      <c r="N87" s="15"/>
      <c r="O87" s="15">
        <v>3765341</v>
      </c>
      <c r="P87" s="15"/>
      <c r="Q87" s="15">
        <v>235335</v>
      </c>
      <c r="S87" s="53">
        <v>4.22</v>
      </c>
      <c r="U87" s="54">
        <v>16</v>
      </c>
    </row>
    <row r="88" spans="1:21" x14ac:dyDescent="0.2">
      <c r="A88" s="66"/>
      <c r="C88" s="33" t="s">
        <v>69</v>
      </c>
      <c r="E88" s="28">
        <v>49490</v>
      </c>
      <c r="G88" s="1" t="s">
        <v>39</v>
      </c>
      <c r="H88" s="1" t="s">
        <v>33</v>
      </c>
      <c r="I88" s="10">
        <v>0</v>
      </c>
      <c r="K88" s="13">
        <v>7954387.5499999998</v>
      </c>
      <c r="L88" s="14"/>
      <c r="M88" s="15">
        <v>4465739</v>
      </c>
      <c r="N88" s="15"/>
      <c r="O88" s="15">
        <v>3488649</v>
      </c>
      <c r="P88" s="15"/>
      <c r="Q88" s="15">
        <v>317148</v>
      </c>
      <c r="S88" s="53">
        <v>3.99</v>
      </c>
      <c r="U88" s="54">
        <v>11</v>
      </c>
    </row>
    <row r="89" spans="1:21" x14ac:dyDescent="0.2">
      <c r="A89" s="66"/>
      <c r="C89" s="33" t="s">
        <v>71</v>
      </c>
      <c r="E89" s="28">
        <v>49125</v>
      </c>
      <c r="G89" s="1" t="s">
        <v>39</v>
      </c>
      <c r="H89" s="1" t="s">
        <v>33</v>
      </c>
      <c r="I89" s="10">
        <v>0</v>
      </c>
      <c r="K89" s="13">
        <v>962012.25</v>
      </c>
      <c r="L89" s="14"/>
      <c r="M89" s="15">
        <v>958679</v>
      </c>
      <c r="N89" s="15"/>
      <c r="O89" s="15">
        <v>3333</v>
      </c>
      <c r="P89" s="15"/>
      <c r="Q89" s="15">
        <v>333</v>
      </c>
      <c r="S89" s="53">
        <v>0.03</v>
      </c>
      <c r="U89" s="54">
        <v>10</v>
      </c>
    </row>
    <row r="90" spans="1:21" x14ac:dyDescent="0.2">
      <c r="A90" s="66"/>
      <c r="C90" s="33" t="s">
        <v>72</v>
      </c>
      <c r="E90" s="28">
        <v>49125</v>
      </c>
      <c r="G90" s="1" t="s">
        <v>39</v>
      </c>
      <c r="H90" s="1" t="s">
        <v>33</v>
      </c>
      <c r="I90" s="10">
        <v>0</v>
      </c>
      <c r="K90" s="13">
        <v>1965774.92</v>
      </c>
      <c r="L90" s="14"/>
      <c r="M90" s="15">
        <v>1658974</v>
      </c>
      <c r="N90" s="15"/>
      <c r="O90" s="15">
        <v>306801</v>
      </c>
      <c r="P90" s="15"/>
      <c r="Q90" s="15">
        <v>30681</v>
      </c>
      <c r="S90" s="53">
        <v>1.56</v>
      </c>
      <c r="U90" s="54">
        <v>10</v>
      </c>
    </row>
    <row r="91" spans="1:21" x14ac:dyDescent="0.2">
      <c r="A91" s="19"/>
      <c r="C91" s="33" t="s">
        <v>73</v>
      </c>
      <c r="E91" s="28">
        <v>49125</v>
      </c>
      <c r="G91" s="1" t="s">
        <v>39</v>
      </c>
      <c r="H91" s="1" t="s">
        <v>33</v>
      </c>
      <c r="I91" s="10">
        <v>0</v>
      </c>
      <c r="K91" s="13">
        <v>1687752.03</v>
      </c>
      <c r="L91" s="14"/>
      <c r="M91" s="15">
        <v>1494870</v>
      </c>
      <c r="N91" s="15"/>
      <c r="O91" s="15">
        <v>192882</v>
      </c>
      <c r="P91" s="15"/>
      <c r="Q91" s="15">
        <v>19290</v>
      </c>
      <c r="S91" s="53">
        <v>1.1399999999999999</v>
      </c>
      <c r="U91" s="54">
        <v>10</v>
      </c>
    </row>
    <row r="92" spans="1:21" x14ac:dyDescent="0.2">
      <c r="A92" s="66"/>
      <c r="C92" s="33" t="s">
        <v>74</v>
      </c>
      <c r="E92" s="28">
        <v>50221</v>
      </c>
      <c r="G92" s="1" t="s">
        <v>39</v>
      </c>
      <c r="H92" s="1" t="s">
        <v>33</v>
      </c>
      <c r="I92" s="10">
        <v>0</v>
      </c>
      <c r="K92" s="13">
        <v>3768870.32</v>
      </c>
      <c r="L92" s="14"/>
      <c r="M92" s="15">
        <v>3055679</v>
      </c>
      <c r="N92" s="15"/>
      <c r="O92" s="15">
        <v>713191</v>
      </c>
      <c r="P92" s="15"/>
      <c r="Q92" s="15">
        <v>54859</v>
      </c>
      <c r="S92" s="53">
        <v>1.46</v>
      </c>
      <c r="U92" s="54">
        <v>13</v>
      </c>
    </row>
    <row r="93" spans="1:21" x14ac:dyDescent="0.2">
      <c r="A93" s="66"/>
      <c r="C93" s="33" t="s">
        <v>75</v>
      </c>
      <c r="E93" s="28">
        <v>50221</v>
      </c>
      <c r="G93" s="1" t="s">
        <v>39</v>
      </c>
      <c r="H93" s="1" t="s">
        <v>33</v>
      </c>
      <c r="I93" s="10">
        <v>0</v>
      </c>
      <c r="K93" s="16">
        <v>16121538.15</v>
      </c>
      <c r="L93" s="14"/>
      <c r="M93" s="15">
        <v>6466483</v>
      </c>
      <c r="N93" s="15"/>
      <c r="O93" s="15">
        <v>9655055</v>
      </c>
      <c r="P93" s="15"/>
      <c r="Q93" s="15">
        <v>742697</v>
      </c>
      <c r="S93" s="53">
        <v>4.6100000000000003</v>
      </c>
      <c r="U93" s="54">
        <v>13</v>
      </c>
    </row>
    <row r="94" spans="1:21" x14ac:dyDescent="0.2">
      <c r="A94" s="66"/>
      <c r="C94" s="33"/>
      <c r="K94" s="13"/>
      <c r="M94" s="56"/>
      <c r="O94" s="56"/>
      <c r="Q94" s="56"/>
    </row>
    <row r="95" spans="1:21" x14ac:dyDescent="0.2">
      <c r="A95" s="66"/>
      <c r="C95" s="36" t="s">
        <v>87</v>
      </c>
      <c r="K95" s="16">
        <f>+SUBTOTAL(9,K86:K94)</f>
        <v>46573449.030000001</v>
      </c>
      <c r="M95" s="50">
        <f>+SUBTOTAL(9,M86:M94)</f>
        <v>21508595</v>
      </c>
      <c r="O95" s="50">
        <f>+SUBTOTAL(9,O86:O94)</f>
        <v>25064854</v>
      </c>
      <c r="Q95" s="50">
        <f>+SUBTOTAL(9,Q86:Q94)</f>
        <v>1565573</v>
      </c>
      <c r="S95" s="53">
        <f>Q95/K95*100</f>
        <v>3.3615139797603262</v>
      </c>
      <c r="U95" s="54">
        <f>ROUND(O95/Q95,1)</f>
        <v>16</v>
      </c>
    </row>
    <row r="96" spans="1:21" x14ac:dyDescent="0.2">
      <c r="A96" s="66"/>
      <c r="C96" s="6"/>
      <c r="K96" s="13"/>
    </row>
    <row r="97" spans="1:21" ht="15.75" x14ac:dyDescent="0.25">
      <c r="A97" s="66"/>
      <c r="C97" s="23" t="s">
        <v>22</v>
      </c>
      <c r="K97" s="22">
        <f>+SUBTOTAL(9,K16:K96)</f>
        <v>5651624139.489995</v>
      </c>
      <c r="L97" s="21"/>
      <c r="M97" s="25">
        <f>+SUBTOTAL(9,M16:M96)</f>
        <v>2551837225</v>
      </c>
      <c r="N97" s="25"/>
      <c r="O97" s="25">
        <f>+SUBTOTAL(9,O16:O96)</f>
        <v>3099786913</v>
      </c>
      <c r="P97" s="25"/>
      <c r="Q97" s="25">
        <f>+SUBTOTAL(9,Q16:Q96)</f>
        <v>214132014</v>
      </c>
      <c r="S97" s="29">
        <f>Q97/K97*100</f>
        <v>3.7888580116957913</v>
      </c>
      <c r="T97" s="21"/>
      <c r="U97" s="30"/>
    </row>
    <row r="98" spans="1:21" ht="15.75" x14ac:dyDescent="0.25">
      <c r="A98" s="66"/>
      <c r="C98" s="23"/>
      <c r="K98" s="13"/>
      <c r="L98" s="21"/>
      <c r="M98" s="25"/>
      <c r="N98" s="25"/>
      <c r="O98" s="25"/>
      <c r="P98" s="25"/>
      <c r="Q98" s="25"/>
    </row>
    <row r="99" spans="1:21" ht="15.75" x14ac:dyDescent="0.25">
      <c r="A99" s="66"/>
      <c r="C99" s="18" t="s">
        <v>29</v>
      </c>
      <c r="K99" s="13"/>
      <c r="L99" s="21"/>
      <c r="M99" s="25"/>
      <c r="N99" s="25"/>
      <c r="O99" s="25"/>
      <c r="P99" s="25"/>
      <c r="Q99" s="25"/>
    </row>
    <row r="100" spans="1:21" ht="15.75" x14ac:dyDescent="0.25">
      <c r="A100" s="66"/>
      <c r="C100" s="19"/>
      <c r="K100" s="13"/>
      <c r="L100" s="21"/>
      <c r="M100" s="25"/>
      <c r="N100" s="25"/>
      <c r="O100" s="25"/>
      <c r="P100" s="25"/>
      <c r="Q100" s="25"/>
    </row>
    <row r="101" spans="1:21" ht="15.75" x14ac:dyDescent="0.25">
      <c r="A101" s="66">
        <v>330.1</v>
      </c>
      <c r="C101" s="19" t="s">
        <v>37</v>
      </c>
      <c r="K101" s="13"/>
      <c r="L101" s="21"/>
      <c r="M101" s="25"/>
      <c r="N101" s="25"/>
      <c r="O101" s="25"/>
      <c r="P101" s="25"/>
      <c r="Q101" s="25"/>
    </row>
    <row r="102" spans="1:21" x14ac:dyDescent="0.2">
      <c r="A102" s="66"/>
      <c r="C102" s="33" t="s">
        <v>88</v>
      </c>
      <c r="E102" s="28">
        <v>51682</v>
      </c>
      <c r="G102" s="1" t="s">
        <v>39</v>
      </c>
      <c r="H102" s="1" t="s">
        <v>33</v>
      </c>
      <c r="I102" s="10">
        <v>0</v>
      </c>
      <c r="K102" s="16">
        <v>855636.47</v>
      </c>
      <c r="M102" s="50">
        <v>855636</v>
      </c>
      <c r="O102" s="50">
        <v>0</v>
      </c>
      <c r="Q102" s="50">
        <v>0</v>
      </c>
      <c r="S102" s="53">
        <v>0</v>
      </c>
      <c r="T102" s="53"/>
      <c r="U102" s="54">
        <v>0</v>
      </c>
    </row>
    <row r="103" spans="1:21" x14ac:dyDescent="0.2">
      <c r="A103" s="66"/>
      <c r="C103" s="33"/>
      <c r="K103" s="13"/>
    </row>
    <row r="104" spans="1:21" x14ac:dyDescent="0.2">
      <c r="A104" s="66"/>
      <c r="C104" s="36" t="s">
        <v>89</v>
      </c>
      <c r="K104" s="13">
        <f>+SUBTOTAL(9,K102:K103)</f>
        <v>855636.47</v>
      </c>
      <c r="M104" s="49">
        <f>+SUBTOTAL(9,M102:M103)</f>
        <v>855636</v>
      </c>
      <c r="O104" s="49">
        <f>+SUBTOTAL(9,O102:O103)</f>
        <v>0</v>
      </c>
      <c r="Q104" s="49">
        <f>+SUBTOTAL(9,Q102:Q103)</f>
        <v>0</v>
      </c>
      <c r="S104" s="53">
        <f>Q104/K104*100</f>
        <v>0</v>
      </c>
      <c r="T104" s="53"/>
      <c r="U104" s="54">
        <f>S104/M104*100</f>
        <v>0</v>
      </c>
    </row>
    <row r="105" spans="1:21" x14ac:dyDescent="0.2">
      <c r="A105" s="66"/>
      <c r="C105" s="19"/>
      <c r="K105" s="13"/>
    </row>
    <row r="106" spans="1:21" x14ac:dyDescent="0.2">
      <c r="A106" s="66">
        <v>331</v>
      </c>
      <c r="C106" s="19" t="s">
        <v>24</v>
      </c>
      <c r="K106" s="13"/>
    </row>
    <row r="107" spans="1:21" x14ac:dyDescent="0.2">
      <c r="A107" s="66"/>
      <c r="C107" s="33" t="s">
        <v>90</v>
      </c>
      <c r="E107" s="28">
        <v>51682</v>
      </c>
      <c r="G107" s="1" t="s">
        <v>39</v>
      </c>
      <c r="H107" s="1" t="s">
        <v>33</v>
      </c>
      <c r="I107" s="10">
        <v>0</v>
      </c>
      <c r="K107" s="16">
        <v>4275194.05</v>
      </c>
      <c r="M107" s="50">
        <v>625401</v>
      </c>
      <c r="O107" s="50">
        <v>3649793</v>
      </c>
      <c r="Q107" s="50">
        <v>214694</v>
      </c>
      <c r="S107" s="53">
        <v>5.0199999999999996</v>
      </c>
      <c r="U107" s="54">
        <v>17</v>
      </c>
    </row>
    <row r="108" spans="1:21" x14ac:dyDescent="0.2">
      <c r="A108" s="66"/>
      <c r="C108" s="33"/>
      <c r="K108" s="13"/>
    </row>
    <row r="109" spans="1:21" x14ac:dyDescent="0.2">
      <c r="A109" s="66"/>
      <c r="C109" s="36" t="s">
        <v>62</v>
      </c>
      <c r="K109" s="13">
        <f>+SUBTOTAL(9,K107:K108)</f>
        <v>4275194.05</v>
      </c>
      <c r="M109" s="49">
        <f>+SUBTOTAL(9,M107:M108)</f>
        <v>625401</v>
      </c>
      <c r="O109" s="49">
        <f>+SUBTOTAL(9,O107:O108)</f>
        <v>3649793</v>
      </c>
      <c r="Q109" s="49">
        <f>+SUBTOTAL(9,Q107:Q108)</f>
        <v>214694</v>
      </c>
      <c r="S109" s="53">
        <f>Q109/K109*100</f>
        <v>5.0218539202916421</v>
      </c>
      <c r="U109" s="54">
        <f>ROUND(O109/Q109,1)</f>
        <v>17</v>
      </c>
    </row>
    <row r="110" spans="1:21" x14ac:dyDescent="0.2">
      <c r="A110" s="66"/>
      <c r="C110" s="19"/>
      <c r="K110" s="13"/>
    </row>
    <row r="111" spans="1:21" x14ac:dyDescent="0.2">
      <c r="A111" s="66">
        <v>332</v>
      </c>
      <c r="C111" s="19" t="s">
        <v>50</v>
      </c>
      <c r="K111" s="13"/>
    </row>
    <row r="112" spans="1:21" x14ac:dyDescent="0.2">
      <c r="A112" s="66"/>
      <c r="C112" s="33" t="s">
        <v>90</v>
      </c>
      <c r="E112" s="28">
        <v>51682</v>
      </c>
      <c r="G112" s="1" t="s">
        <v>39</v>
      </c>
      <c r="H112" s="1" t="s">
        <v>33</v>
      </c>
      <c r="I112" s="10">
        <v>0</v>
      </c>
      <c r="K112" s="59">
        <v>26779582.239999998</v>
      </c>
      <c r="M112" s="50">
        <v>12133623</v>
      </c>
      <c r="O112" s="50">
        <v>14645959</v>
      </c>
      <c r="Q112" s="50">
        <v>861525</v>
      </c>
      <c r="S112" s="53">
        <v>3.22</v>
      </c>
      <c r="U112" s="54">
        <v>17</v>
      </c>
    </row>
    <row r="113" spans="1:21" x14ac:dyDescent="0.2">
      <c r="A113" s="66"/>
      <c r="C113" s="33"/>
      <c r="K113" s="13"/>
    </row>
    <row r="114" spans="1:21" x14ac:dyDescent="0.2">
      <c r="A114" s="66"/>
      <c r="C114" s="36" t="s">
        <v>91</v>
      </c>
      <c r="K114" s="13">
        <f>+SUBTOTAL(9,K112:K113)</f>
        <v>26779582.239999998</v>
      </c>
      <c r="M114" s="49">
        <f>+SUBTOTAL(9,M112:M113)</f>
        <v>12133623</v>
      </c>
      <c r="O114" s="49">
        <f>+SUBTOTAL(9,O112:O113)</f>
        <v>14645959</v>
      </c>
      <c r="Q114" s="49">
        <f>+SUBTOTAL(9,Q112:Q113)</f>
        <v>861525</v>
      </c>
      <c r="S114" s="53">
        <f>Q114/K114*100</f>
        <v>3.2170964889555349</v>
      </c>
      <c r="U114" s="54">
        <f>ROUND(O114/Q114,1)</f>
        <v>17</v>
      </c>
    </row>
    <row r="115" spans="1:21" x14ac:dyDescent="0.2">
      <c r="A115" s="66"/>
      <c r="C115" s="19"/>
      <c r="K115" s="13"/>
    </row>
    <row r="116" spans="1:21" x14ac:dyDescent="0.2">
      <c r="A116" s="66">
        <v>333</v>
      </c>
      <c r="C116" s="19" t="s">
        <v>51</v>
      </c>
      <c r="K116" s="13"/>
    </row>
    <row r="117" spans="1:21" x14ac:dyDescent="0.2">
      <c r="A117" s="66"/>
      <c r="C117" s="33" t="s">
        <v>92</v>
      </c>
      <c r="E117" s="28">
        <v>51682</v>
      </c>
      <c r="G117" s="1" t="s">
        <v>39</v>
      </c>
      <c r="H117" s="1" t="s">
        <v>33</v>
      </c>
      <c r="I117" s="10">
        <v>0</v>
      </c>
      <c r="K117" s="59">
        <v>14788493.48</v>
      </c>
      <c r="M117" s="50">
        <v>3019974</v>
      </c>
      <c r="O117" s="50">
        <v>11768519</v>
      </c>
      <c r="Q117" s="50">
        <v>692265</v>
      </c>
      <c r="S117" s="53">
        <v>4.68</v>
      </c>
      <c r="U117" s="54">
        <v>17</v>
      </c>
    </row>
    <row r="118" spans="1:21" x14ac:dyDescent="0.2">
      <c r="A118" s="66"/>
      <c r="C118" s="33"/>
      <c r="K118" s="13"/>
    </row>
    <row r="119" spans="1:21" x14ac:dyDescent="0.2">
      <c r="A119" s="66"/>
      <c r="C119" s="36" t="s">
        <v>93</v>
      </c>
      <c r="K119" s="13">
        <f>+SUBTOTAL(9,K117:K118)</f>
        <v>14788493.48</v>
      </c>
      <c r="M119" s="49">
        <f>+SUBTOTAL(9,M117:M118)</f>
        <v>3019974</v>
      </c>
      <c r="O119" s="49">
        <f>+SUBTOTAL(9,O117:O118)</f>
        <v>11768519</v>
      </c>
      <c r="Q119" s="49">
        <f>+SUBTOTAL(9,Q117:Q118)</f>
        <v>692265</v>
      </c>
      <c r="S119" s="53">
        <f>Q119/K119*100</f>
        <v>4.6811056240192492</v>
      </c>
      <c r="U119" s="54">
        <f>ROUND(O119/Q119,1)</f>
        <v>17</v>
      </c>
    </row>
    <row r="120" spans="1:21" x14ac:dyDescent="0.2">
      <c r="A120" s="66"/>
      <c r="C120" s="19"/>
      <c r="K120" s="13"/>
    </row>
    <row r="121" spans="1:21" x14ac:dyDescent="0.2">
      <c r="A121" s="66">
        <v>334</v>
      </c>
      <c r="C121" s="19" t="s">
        <v>30</v>
      </c>
      <c r="K121" s="13"/>
    </row>
    <row r="122" spans="1:21" x14ac:dyDescent="0.2">
      <c r="A122" s="66"/>
      <c r="C122" s="33" t="s">
        <v>92</v>
      </c>
      <c r="E122" s="28">
        <v>51682</v>
      </c>
      <c r="G122" s="1" t="s">
        <v>39</v>
      </c>
      <c r="H122" s="1" t="s">
        <v>33</v>
      </c>
      <c r="I122" s="10">
        <v>0</v>
      </c>
      <c r="K122" s="16">
        <v>1416845.28</v>
      </c>
      <c r="M122" s="50">
        <v>588743</v>
      </c>
      <c r="O122" s="50">
        <v>828102</v>
      </c>
      <c r="Q122" s="50">
        <v>48712</v>
      </c>
      <c r="S122" s="53">
        <v>3.44</v>
      </c>
      <c r="U122" s="54">
        <v>17</v>
      </c>
    </row>
    <row r="123" spans="1:21" x14ac:dyDescent="0.2">
      <c r="A123" s="66"/>
      <c r="C123" s="33"/>
      <c r="K123" s="13"/>
    </row>
    <row r="124" spans="1:21" x14ac:dyDescent="0.2">
      <c r="A124" s="66"/>
      <c r="C124" s="36" t="s">
        <v>86</v>
      </c>
      <c r="K124" s="13">
        <f>+SUBTOTAL(9,K122:K123)</f>
        <v>1416845.28</v>
      </c>
      <c r="M124" s="49">
        <f>+SUBTOTAL(9,M122:M123)</f>
        <v>588743</v>
      </c>
      <c r="O124" s="49">
        <f>+SUBTOTAL(9,O122:O123)</f>
        <v>828102</v>
      </c>
      <c r="Q124" s="49">
        <f>+SUBTOTAL(9,Q122:Q123)</f>
        <v>48712</v>
      </c>
      <c r="S124" s="53">
        <f>Q124/K124*100</f>
        <v>3.4380606469606896</v>
      </c>
      <c r="U124" s="54">
        <f>ROUND(O124/Q124,1)</f>
        <v>17</v>
      </c>
    </row>
    <row r="125" spans="1:21" x14ac:dyDescent="0.2">
      <c r="A125" s="66"/>
      <c r="C125" s="19"/>
      <c r="K125" s="13"/>
    </row>
    <row r="126" spans="1:21" x14ac:dyDescent="0.2">
      <c r="A126" s="66">
        <v>335</v>
      </c>
      <c r="C126" s="19" t="s">
        <v>34</v>
      </c>
      <c r="K126" s="13"/>
    </row>
    <row r="127" spans="1:21" x14ac:dyDescent="0.2">
      <c r="A127" s="66"/>
      <c r="C127" s="33" t="s">
        <v>92</v>
      </c>
      <c r="E127" s="28">
        <v>51682</v>
      </c>
      <c r="G127" s="1" t="s">
        <v>39</v>
      </c>
      <c r="H127" s="1" t="s">
        <v>33</v>
      </c>
      <c r="I127" s="10">
        <v>0</v>
      </c>
      <c r="K127" s="16">
        <v>683931.42</v>
      </c>
      <c r="M127" s="50">
        <v>215748</v>
      </c>
      <c r="O127" s="50">
        <v>468183</v>
      </c>
      <c r="Q127" s="50">
        <v>27541</v>
      </c>
      <c r="S127" s="53">
        <v>4.03</v>
      </c>
      <c r="U127" s="54">
        <v>17</v>
      </c>
    </row>
    <row r="128" spans="1:21" x14ac:dyDescent="0.2">
      <c r="A128" s="66"/>
      <c r="C128" s="33"/>
      <c r="K128" s="13"/>
    </row>
    <row r="129" spans="1:21" x14ac:dyDescent="0.2">
      <c r="A129" s="66"/>
      <c r="C129" s="36" t="s">
        <v>87</v>
      </c>
      <c r="K129" s="13">
        <f>+SUBTOTAL(9,K127:K128)</f>
        <v>683931.42</v>
      </c>
      <c r="M129" s="49">
        <f>+SUBTOTAL(9,M127:M128)</f>
        <v>215748</v>
      </c>
      <c r="O129" s="49">
        <f>+SUBTOTAL(9,O127:O128)</f>
        <v>468183</v>
      </c>
      <c r="Q129" s="49">
        <f>+SUBTOTAL(9,Q127:Q128)</f>
        <v>27541</v>
      </c>
      <c r="S129" s="53">
        <f>Q129/K129*100</f>
        <v>4.0268657345790606</v>
      </c>
      <c r="U129" s="54">
        <f>ROUND(O129/Q129,1)</f>
        <v>17</v>
      </c>
    </row>
    <row r="130" spans="1:21" x14ac:dyDescent="0.2">
      <c r="A130" s="66"/>
      <c r="C130" s="19"/>
      <c r="K130" s="13"/>
    </row>
    <row r="131" spans="1:21" x14ac:dyDescent="0.2">
      <c r="A131" s="66">
        <v>336</v>
      </c>
      <c r="C131" s="19" t="s">
        <v>52</v>
      </c>
      <c r="K131" s="13"/>
    </row>
    <row r="132" spans="1:21" x14ac:dyDescent="0.2">
      <c r="A132" s="66"/>
      <c r="C132" s="33" t="s">
        <v>90</v>
      </c>
      <c r="E132" s="28">
        <v>51682</v>
      </c>
      <c r="G132" s="1" t="s">
        <v>39</v>
      </c>
      <c r="H132" s="1" t="s">
        <v>33</v>
      </c>
      <c r="I132" s="10">
        <v>0</v>
      </c>
      <c r="K132" s="16">
        <v>190033</v>
      </c>
      <c r="M132" s="50">
        <v>77989</v>
      </c>
      <c r="O132" s="50">
        <v>112044</v>
      </c>
      <c r="Q132" s="50">
        <v>6591</v>
      </c>
      <c r="S132" s="53">
        <v>3.47</v>
      </c>
      <c r="U132" s="54">
        <v>17</v>
      </c>
    </row>
    <row r="133" spans="1:21" x14ac:dyDescent="0.2">
      <c r="A133" s="66"/>
      <c r="C133" s="33"/>
      <c r="K133" s="13"/>
    </row>
    <row r="134" spans="1:21" x14ac:dyDescent="0.2">
      <c r="A134" s="66"/>
      <c r="C134" s="36" t="s">
        <v>94</v>
      </c>
      <c r="K134" s="16">
        <f>+SUBTOTAL(9,K132:K133)</f>
        <v>190033</v>
      </c>
      <c r="M134" s="50">
        <f>+SUBTOTAL(9,M132:M133)</f>
        <v>77989</v>
      </c>
      <c r="O134" s="50">
        <f>+SUBTOTAL(9,O132:O133)</f>
        <v>112044</v>
      </c>
      <c r="Q134" s="50">
        <f>+SUBTOTAL(9,Q132:Q133)</f>
        <v>6591</v>
      </c>
      <c r="S134" s="53">
        <f>Q134/K134*100</f>
        <v>3.4683449716628165</v>
      </c>
      <c r="U134" s="54">
        <f>ROUND(O134/Q134,1)</f>
        <v>17</v>
      </c>
    </row>
    <row r="135" spans="1:21" x14ac:dyDescent="0.2">
      <c r="A135" s="66"/>
      <c r="C135" s="19"/>
      <c r="K135" s="13"/>
    </row>
    <row r="136" spans="1:21" s="21" customFormat="1" ht="15.75" x14ac:dyDescent="0.25">
      <c r="A136" s="67"/>
      <c r="B136" s="37"/>
      <c r="C136" s="23" t="s">
        <v>31</v>
      </c>
      <c r="E136" s="2"/>
      <c r="G136" s="2"/>
      <c r="H136" s="2"/>
      <c r="I136" s="8"/>
      <c r="K136" s="22">
        <f>+SUBTOTAL(9,K101:K135)</f>
        <v>48989715.939999998</v>
      </c>
      <c r="M136" s="25">
        <f>+SUBTOTAL(9,M101:M135)</f>
        <v>17517114</v>
      </c>
      <c r="N136" s="25"/>
      <c r="O136" s="25">
        <f>+SUBTOTAL(9,O101:O135)</f>
        <v>31472600</v>
      </c>
      <c r="P136" s="25"/>
      <c r="Q136" s="25">
        <f>+SUBTOTAL(9,Q101:Q135)</f>
        <v>1851328</v>
      </c>
      <c r="S136" s="29">
        <f>Q136/K136*100</f>
        <v>3.7790135428982854</v>
      </c>
      <c r="T136" s="20"/>
      <c r="U136" s="54"/>
    </row>
    <row r="137" spans="1:21" ht="15.75" x14ac:dyDescent="0.25">
      <c r="A137" s="66"/>
      <c r="C137" s="19"/>
      <c r="K137" s="13"/>
      <c r="L137" s="21"/>
      <c r="M137" s="25"/>
      <c r="N137" s="25"/>
      <c r="O137" s="25"/>
      <c r="P137" s="25"/>
      <c r="Q137" s="25"/>
    </row>
    <row r="138" spans="1:21" ht="15.75" x14ac:dyDescent="0.25">
      <c r="A138" s="66"/>
      <c r="C138" s="2" t="s">
        <v>23</v>
      </c>
      <c r="K138" s="13"/>
    </row>
    <row r="139" spans="1:21" x14ac:dyDescent="0.2">
      <c r="A139" s="66"/>
      <c r="C139" s="60"/>
      <c r="K139" s="13"/>
    </row>
    <row r="140" spans="1:21" x14ac:dyDescent="0.2">
      <c r="A140" s="66">
        <v>340.1</v>
      </c>
      <c r="C140" s="19" t="s">
        <v>37</v>
      </c>
      <c r="K140" s="13"/>
    </row>
    <row r="141" spans="1:21" x14ac:dyDescent="0.2">
      <c r="A141" s="66"/>
      <c r="C141" s="33" t="s">
        <v>95</v>
      </c>
      <c r="E141" s="28">
        <v>51682</v>
      </c>
      <c r="G141" s="1" t="s">
        <v>39</v>
      </c>
      <c r="H141" s="1" t="s">
        <v>33</v>
      </c>
      <c r="I141" s="10">
        <v>0</v>
      </c>
      <c r="K141" s="16">
        <v>176409.31</v>
      </c>
      <c r="M141" s="50">
        <v>143947</v>
      </c>
      <c r="O141" s="50">
        <v>32462</v>
      </c>
      <c r="Q141" s="50">
        <v>1910</v>
      </c>
      <c r="S141" s="53">
        <v>1.08</v>
      </c>
      <c r="U141" s="54">
        <v>17</v>
      </c>
    </row>
    <row r="142" spans="1:21" x14ac:dyDescent="0.2">
      <c r="A142" s="66"/>
      <c r="C142" s="33"/>
      <c r="K142" s="13"/>
    </row>
    <row r="143" spans="1:21" x14ac:dyDescent="0.2">
      <c r="A143" s="66"/>
      <c r="C143" s="36" t="s">
        <v>89</v>
      </c>
      <c r="K143" s="13">
        <f>+SUBTOTAL(9,K141:K142)</f>
        <v>176409.31</v>
      </c>
      <c r="M143" s="49">
        <f>+SUBTOTAL(9,M141:M142)</f>
        <v>143947</v>
      </c>
      <c r="O143" s="49">
        <f>+SUBTOTAL(9,O141:O142)</f>
        <v>32462</v>
      </c>
      <c r="Q143" s="49">
        <f>+SUBTOTAL(9,Q141:Q142)</f>
        <v>1910</v>
      </c>
      <c r="S143" s="53">
        <f>Q143/K143*100</f>
        <v>1.0827092969186265</v>
      </c>
      <c r="U143" s="54">
        <f>ROUND(O143/Q143,1)</f>
        <v>17</v>
      </c>
    </row>
    <row r="144" spans="1:21" x14ac:dyDescent="0.2">
      <c r="A144" s="66"/>
      <c r="C144" s="19"/>
      <c r="K144" s="13"/>
    </row>
    <row r="145" spans="1:21" x14ac:dyDescent="0.2">
      <c r="A145" s="66">
        <v>341</v>
      </c>
      <c r="C145" s="20" t="s">
        <v>24</v>
      </c>
      <c r="K145" s="13"/>
    </row>
    <row r="146" spans="1:21" x14ac:dyDescent="0.2">
      <c r="A146" s="66"/>
      <c r="C146" s="33" t="s">
        <v>96</v>
      </c>
      <c r="E146" s="28">
        <v>56795</v>
      </c>
      <c r="G146" s="1" t="s">
        <v>39</v>
      </c>
      <c r="H146" s="1" t="s">
        <v>33</v>
      </c>
      <c r="I146" s="10">
        <v>0</v>
      </c>
      <c r="K146" s="13">
        <v>51150416.600000001</v>
      </c>
      <c r="L146" s="14"/>
      <c r="M146" s="15">
        <v>12755453</v>
      </c>
      <c r="N146" s="15"/>
      <c r="O146" s="15">
        <v>38394964</v>
      </c>
      <c r="P146" s="15"/>
      <c r="Q146" s="15">
        <v>1238549</v>
      </c>
      <c r="S146" s="53">
        <v>2.42</v>
      </c>
      <c r="U146" s="54">
        <v>31</v>
      </c>
    </row>
    <row r="147" spans="1:21" x14ac:dyDescent="0.2">
      <c r="A147" s="66"/>
      <c r="C147" s="33" t="s">
        <v>97</v>
      </c>
      <c r="E147" s="28">
        <v>52047</v>
      </c>
      <c r="G147" s="1" t="s">
        <v>39</v>
      </c>
      <c r="H147" s="1" t="s">
        <v>33</v>
      </c>
      <c r="I147" s="10">
        <v>0</v>
      </c>
      <c r="K147" s="13">
        <v>3849103.63</v>
      </c>
      <c r="L147" s="14"/>
      <c r="M147" s="15">
        <v>2756885</v>
      </c>
      <c r="N147" s="15"/>
      <c r="O147" s="15">
        <v>1092219</v>
      </c>
      <c r="P147" s="15"/>
      <c r="Q147" s="15">
        <v>60679</v>
      </c>
      <c r="S147" s="53">
        <v>1.58</v>
      </c>
      <c r="U147" s="54">
        <v>18</v>
      </c>
    </row>
    <row r="148" spans="1:21" x14ac:dyDescent="0.2">
      <c r="A148" s="66"/>
      <c r="C148" s="33" t="s">
        <v>98</v>
      </c>
      <c r="E148" s="28">
        <v>52047</v>
      </c>
      <c r="G148" s="1" t="s">
        <v>39</v>
      </c>
      <c r="H148" s="1" t="s">
        <v>33</v>
      </c>
      <c r="I148" s="10">
        <v>0</v>
      </c>
      <c r="K148" s="13">
        <v>3588684.24</v>
      </c>
      <c r="L148" s="14"/>
      <c r="M148" s="15">
        <v>2638336</v>
      </c>
      <c r="N148" s="15"/>
      <c r="O148" s="15">
        <v>950348</v>
      </c>
      <c r="P148" s="15"/>
      <c r="Q148" s="15">
        <v>52797</v>
      </c>
      <c r="S148" s="53">
        <v>1.47</v>
      </c>
      <c r="U148" s="54">
        <v>18</v>
      </c>
    </row>
    <row r="149" spans="1:21" x14ac:dyDescent="0.2">
      <c r="A149" s="66"/>
      <c r="C149" s="33" t="s">
        <v>99</v>
      </c>
      <c r="E149" s="28">
        <v>52778</v>
      </c>
      <c r="G149" s="1" t="s">
        <v>39</v>
      </c>
      <c r="H149" s="1" t="s">
        <v>33</v>
      </c>
      <c r="I149" s="10">
        <v>0</v>
      </c>
      <c r="K149" s="13">
        <v>3559154.97</v>
      </c>
      <c r="L149" s="14"/>
      <c r="M149" s="15">
        <v>2403216</v>
      </c>
      <c r="N149" s="15"/>
      <c r="O149" s="15">
        <v>1155939</v>
      </c>
      <c r="P149" s="15"/>
      <c r="Q149" s="15">
        <v>57797</v>
      </c>
      <c r="S149" s="53">
        <v>1.62</v>
      </c>
      <c r="U149" s="54">
        <v>20</v>
      </c>
    </row>
    <row r="150" spans="1:21" x14ac:dyDescent="0.2">
      <c r="A150" s="66"/>
      <c r="C150" s="33" t="s">
        <v>100</v>
      </c>
      <c r="E150" s="28">
        <v>52778</v>
      </c>
      <c r="G150" s="1" t="s">
        <v>39</v>
      </c>
      <c r="H150" s="1" t="s">
        <v>33</v>
      </c>
      <c r="I150" s="10">
        <v>0</v>
      </c>
      <c r="K150" s="13">
        <v>3548851.71</v>
      </c>
      <c r="L150" s="14"/>
      <c r="M150" s="15">
        <v>2396258</v>
      </c>
      <c r="N150" s="15"/>
      <c r="O150" s="15">
        <v>1152594</v>
      </c>
      <c r="P150" s="15"/>
      <c r="Q150" s="15">
        <v>57630</v>
      </c>
      <c r="S150" s="53">
        <v>1.62</v>
      </c>
      <c r="U150" s="54">
        <v>20</v>
      </c>
    </row>
    <row r="151" spans="1:21" x14ac:dyDescent="0.2">
      <c r="A151" s="66"/>
      <c r="C151" s="33" t="s">
        <v>101</v>
      </c>
      <c r="E151" s="28">
        <v>52778</v>
      </c>
      <c r="G151" s="1" t="s">
        <v>39</v>
      </c>
      <c r="H151" s="1" t="s">
        <v>33</v>
      </c>
      <c r="I151" s="10">
        <v>0</v>
      </c>
      <c r="K151" s="13">
        <v>3655976.41</v>
      </c>
      <c r="L151" s="14"/>
      <c r="M151" s="15">
        <v>2462346</v>
      </c>
      <c r="N151" s="15"/>
      <c r="O151" s="15">
        <v>1193630</v>
      </c>
      <c r="P151" s="15"/>
      <c r="Q151" s="15">
        <v>59682</v>
      </c>
      <c r="S151" s="53">
        <v>1.63</v>
      </c>
      <c r="U151" s="54">
        <v>20</v>
      </c>
    </row>
    <row r="152" spans="1:21" x14ac:dyDescent="0.2">
      <c r="A152" s="66"/>
      <c r="C152" s="33" t="s">
        <v>102</v>
      </c>
      <c r="E152" s="28">
        <v>52778</v>
      </c>
      <c r="G152" s="1" t="s">
        <v>39</v>
      </c>
      <c r="H152" s="1" t="s">
        <v>33</v>
      </c>
      <c r="I152" s="10">
        <v>0</v>
      </c>
      <c r="K152" s="13">
        <v>4414423.76</v>
      </c>
      <c r="L152" s="14"/>
      <c r="M152" s="15">
        <v>2651656</v>
      </c>
      <c r="N152" s="15"/>
      <c r="O152" s="15">
        <v>1762768</v>
      </c>
      <c r="P152" s="15"/>
      <c r="Q152" s="15">
        <v>88138</v>
      </c>
      <c r="S152" s="53">
        <v>2</v>
      </c>
      <c r="U152" s="54">
        <v>20</v>
      </c>
    </row>
    <row r="153" spans="1:21" x14ac:dyDescent="0.2">
      <c r="A153" s="66"/>
      <c r="C153" s="33" t="s">
        <v>103</v>
      </c>
      <c r="E153" s="28">
        <v>51682</v>
      </c>
      <c r="G153" s="1" t="s">
        <v>39</v>
      </c>
      <c r="H153" s="1" t="s">
        <v>33</v>
      </c>
      <c r="I153" s="10">
        <v>0</v>
      </c>
      <c r="K153" s="13">
        <v>1058057.1599999999</v>
      </c>
      <c r="L153" s="14"/>
      <c r="M153" s="15">
        <v>654898</v>
      </c>
      <c r="N153" s="15"/>
      <c r="O153" s="15">
        <v>403159</v>
      </c>
      <c r="P153" s="15"/>
      <c r="Q153" s="15">
        <v>23716</v>
      </c>
      <c r="S153" s="53">
        <v>2.2400000000000002</v>
      </c>
      <c r="U153" s="54">
        <v>17</v>
      </c>
    </row>
    <row r="154" spans="1:21" x14ac:dyDescent="0.2">
      <c r="A154" s="66"/>
      <c r="C154" s="33" t="s">
        <v>104</v>
      </c>
      <c r="E154" s="28">
        <v>50951</v>
      </c>
      <c r="G154" s="1" t="s">
        <v>39</v>
      </c>
      <c r="H154" s="1" t="s">
        <v>33</v>
      </c>
      <c r="I154" s="10">
        <v>0</v>
      </c>
      <c r="K154" s="13">
        <v>215984.16</v>
      </c>
      <c r="L154" s="14"/>
      <c r="M154" s="15">
        <v>145595</v>
      </c>
      <c r="N154" s="15"/>
      <c r="O154" s="15">
        <v>70389</v>
      </c>
      <c r="P154" s="15"/>
      <c r="Q154" s="15">
        <v>4694</v>
      </c>
      <c r="S154" s="53">
        <v>2.17</v>
      </c>
      <c r="U154" s="54">
        <v>15</v>
      </c>
    </row>
    <row r="155" spans="1:21" x14ac:dyDescent="0.2">
      <c r="A155" s="66"/>
      <c r="C155" s="33" t="s">
        <v>105</v>
      </c>
      <c r="E155" s="28">
        <v>50951</v>
      </c>
      <c r="G155" s="1" t="s">
        <v>39</v>
      </c>
      <c r="H155" s="1" t="s">
        <v>33</v>
      </c>
      <c r="I155" s="10">
        <v>0</v>
      </c>
      <c r="K155" s="13">
        <v>555992.76</v>
      </c>
      <c r="L155" s="14"/>
      <c r="M155" s="15">
        <v>439957</v>
      </c>
      <c r="N155" s="15"/>
      <c r="O155" s="15">
        <v>116036</v>
      </c>
      <c r="P155" s="15"/>
      <c r="Q155" s="15">
        <v>7736</v>
      </c>
      <c r="S155" s="53">
        <v>1.39</v>
      </c>
      <c r="U155" s="54">
        <v>15</v>
      </c>
    </row>
    <row r="156" spans="1:21" x14ac:dyDescent="0.2">
      <c r="A156" s="66"/>
      <c r="C156" s="33" t="s">
        <v>106</v>
      </c>
      <c r="E156" s="28">
        <v>49490</v>
      </c>
      <c r="G156" s="1" t="s">
        <v>39</v>
      </c>
      <c r="H156" s="1" t="s">
        <v>33</v>
      </c>
      <c r="I156" s="10">
        <v>0</v>
      </c>
      <c r="K156" s="13">
        <v>2733269.79</v>
      </c>
      <c r="L156" s="14"/>
      <c r="M156" s="15">
        <v>1946739</v>
      </c>
      <c r="N156" s="15"/>
      <c r="O156" s="15">
        <v>786531</v>
      </c>
      <c r="P156" s="15"/>
      <c r="Q156" s="15">
        <v>71503</v>
      </c>
      <c r="S156" s="53">
        <v>2.62</v>
      </c>
      <c r="U156" s="54">
        <v>11</v>
      </c>
    </row>
    <row r="157" spans="1:21" x14ac:dyDescent="0.2">
      <c r="A157" s="66"/>
      <c r="C157" s="33" t="s">
        <v>107</v>
      </c>
      <c r="E157" s="28">
        <v>49125</v>
      </c>
      <c r="G157" s="1" t="s">
        <v>39</v>
      </c>
      <c r="H157" s="1" t="s">
        <v>33</v>
      </c>
      <c r="I157" s="10">
        <v>0</v>
      </c>
      <c r="K157" s="13">
        <v>4660156.04</v>
      </c>
      <c r="L157" s="14"/>
      <c r="M157" s="15">
        <v>4098338</v>
      </c>
      <c r="N157" s="15"/>
      <c r="O157" s="15">
        <v>561818</v>
      </c>
      <c r="P157" s="15"/>
      <c r="Q157" s="15">
        <v>56182</v>
      </c>
      <c r="S157" s="53">
        <v>1.21</v>
      </c>
      <c r="U157" s="54">
        <v>10</v>
      </c>
    </row>
    <row r="158" spans="1:21" x14ac:dyDescent="0.2">
      <c r="A158" s="66"/>
      <c r="C158" s="33" t="s">
        <v>108</v>
      </c>
      <c r="E158" s="28">
        <v>49490</v>
      </c>
      <c r="G158" s="1" t="s">
        <v>39</v>
      </c>
      <c r="H158" s="1" t="s">
        <v>33</v>
      </c>
      <c r="I158" s="10">
        <v>0</v>
      </c>
      <c r="K158" s="13">
        <v>1865718.2</v>
      </c>
      <c r="L158" s="14"/>
      <c r="M158" s="15">
        <v>1612451</v>
      </c>
      <c r="N158" s="15"/>
      <c r="O158" s="15">
        <v>253267</v>
      </c>
      <c r="P158" s="15"/>
      <c r="Q158" s="15">
        <v>23025</v>
      </c>
      <c r="S158" s="53">
        <v>1.23</v>
      </c>
      <c r="U158" s="54">
        <v>11</v>
      </c>
    </row>
    <row r="159" spans="1:21" x14ac:dyDescent="0.2">
      <c r="A159" s="66"/>
      <c r="C159" s="33" t="s">
        <v>109</v>
      </c>
      <c r="E159" s="28">
        <v>49856</v>
      </c>
      <c r="G159" s="1" t="s">
        <v>39</v>
      </c>
      <c r="H159" s="1" t="s">
        <v>33</v>
      </c>
      <c r="I159" s="10">
        <v>0</v>
      </c>
      <c r="K159" s="13">
        <v>1919015.13</v>
      </c>
      <c r="L159" s="14"/>
      <c r="M159" s="15">
        <v>1741996</v>
      </c>
      <c r="N159" s="15"/>
      <c r="O159" s="15">
        <v>177019</v>
      </c>
      <c r="P159" s="15"/>
      <c r="Q159" s="15">
        <v>14752</v>
      </c>
      <c r="S159" s="53">
        <v>0.77</v>
      </c>
      <c r="U159" s="54">
        <v>12</v>
      </c>
    </row>
    <row r="160" spans="1:21" x14ac:dyDescent="0.2">
      <c r="A160" s="66"/>
      <c r="C160" s="33" t="s">
        <v>111</v>
      </c>
      <c r="E160" s="28">
        <v>45838</v>
      </c>
      <c r="G160" s="1" t="s">
        <v>39</v>
      </c>
      <c r="H160" s="1" t="s">
        <v>33</v>
      </c>
      <c r="I160" s="10">
        <v>0</v>
      </c>
      <c r="K160" s="13">
        <v>291451.55</v>
      </c>
      <c r="L160" s="14"/>
      <c r="M160" s="15">
        <v>310410</v>
      </c>
      <c r="N160" s="15"/>
      <c r="O160" s="15">
        <v>-18958</v>
      </c>
      <c r="P160" s="15"/>
      <c r="Q160" s="15">
        <v>0</v>
      </c>
      <c r="S160" s="53">
        <v>0</v>
      </c>
      <c r="U160" s="54">
        <v>0</v>
      </c>
    </row>
    <row r="161" spans="1:21" x14ac:dyDescent="0.2">
      <c r="A161" s="66"/>
      <c r="C161" s="33" t="s">
        <v>112</v>
      </c>
      <c r="E161" s="28">
        <v>51682</v>
      </c>
      <c r="G161" s="1" t="s">
        <v>39</v>
      </c>
      <c r="H161" s="1" t="s">
        <v>33</v>
      </c>
      <c r="I161" s="10">
        <v>0</v>
      </c>
      <c r="K161" s="16">
        <v>2270968.88</v>
      </c>
      <c r="L161" s="14"/>
      <c r="M161" s="15">
        <v>1560754</v>
      </c>
      <c r="N161" s="15"/>
      <c r="O161" s="15">
        <v>710215</v>
      </c>
      <c r="P161" s="15"/>
      <c r="Q161" s="15">
        <v>41777</v>
      </c>
      <c r="S161" s="53">
        <v>1.84</v>
      </c>
      <c r="U161" s="54">
        <v>17</v>
      </c>
    </row>
    <row r="162" spans="1:21" x14ac:dyDescent="0.2">
      <c r="A162" s="66"/>
      <c r="C162" s="33"/>
      <c r="K162" s="13"/>
      <c r="M162" s="56"/>
      <c r="O162" s="56"/>
      <c r="Q162" s="56"/>
    </row>
    <row r="163" spans="1:21" x14ac:dyDescent="0.2">
      <c r="A163" s="66"/>
      <c r="C163" s="36" t="s">
        <v>62</v>
      </c>
      <c r="K163" s="13">
        <f>+SUBTOTAL(9,K146:K162)</f>
        <v>89337224.99000001</v>
      </c>
      <c r="M163" s="49">
        <f>+SUBTOTAL(9,M146:M162)</f>
        <v>40575288</v>
      </c>
      <c r="O163" s="49">
        <f>+SUBTOTAL(9,O146:O162)</f>
        <v>48761938</v>
      </c>
      <c r="Q163" s="49">
        <f>+SUBTOTAL(9,Q146:Q162)</f>
        <v>1858657</v>
      </c>
      <c r="S163" s="53">
        <f>Q163/K163*100</f>
        <v>2.0804955607341169</v>
      </c>
      <c r="U163" s="54">
        <f>ROUND(O163/Q163,1)</f>
        <v>26.2</v>
      </c>
    </row>
    <row r="164" spans="1:21" x14ac:dyDescent="0.2">
      <c r="A164" s="66"/>
      <c r="K164" s="13"/>
    </row>
    <row r="165" spans="1:21" x14ac:dyDescent="0.2">
      <c r="A165" s="66">
        <v>342</v>
      </c>
      <c r="C165" s="20" t="s">
        <v>35</v>
      </c>
      <c r="K165" s="13"/>
    </row>
    <row r="166" spans="1:21" x14ac:dyDescent="0.2">
      <c r="A166" s="66"/>
      <c r="C166" s="33" t="s">
        <v>96</v>
      </c>
      <c r="E166" s="28">
        <v>56795</v>
      </c>
      <c r="G166" s="1" t="s">
        <v>39</v>
      </c>
      <c r="H166" s="1" t="s">
        <v>33</v>
      </c>
      <c r="I166" s="10">
        <v>0</v>
      </c>
      <c r="K166" s="13">
        <v>6595518.0999999996</v>
      </c>
      <c r="L166" s="14"/>
      <c r="M166" s="15">
        <v>4576065</v>
      </c>
      <c r="N166" s="15"/>
      <c r="O166" s="15">
        <v>2019453</v>
      </c>
      <c r="P166" s="15"/>
      <c r="Q166" s="15">
        <v>65144</v>
      </c>
      <c r="S166" s="53">
        <v>0.99</v>
      </c>
      <c r="U166" s="54">
        <v>31</v>
      </c>
    </row>
    <row r="167" spans="1:21" x14ac:dyDescent="0.2">
      <c r="A167" s="66"/>
      <c r="C167" s="33" t="s">
        <v>113</v>
      </c>
      <c r="E167" s="28">
        <v>56795</v>
      </c>
      <c r="G167" s="1" t="s">
        <v>39</v>
      </c>
      <c r="H167" s="1" t="s">
        <v>33</v>
      </c>
      <c r="I167" s="10">
        <v>0</v>
      </c>
      <c r="K167" s="13">
        <v>23410569.219999999</v>
      </c>
      <c r="L167" s="14"/>
      <c r="M167" s="15">
        <v>6320427</v>
      </c>
      <c r="N167" s="15"/>
      <c r="O167" s="15">
        <v>17090142</v>
      </c>
      <c r="P167" s="15"/>
      <c r="Q167" s="15">
        <v>551295</v>
      </c>
      <c r="S167" s="53">
        <v>2.35</v>
      </c>
      <c r="U167" s="54">
        <v>31</v>
      </c>
    </row>
    <row r="168" spans="1:21" x14ac:dyDescent="0.2">
      <c r="A168" s="66"/>
      <c r="C168" s="33" t="s">
        <v>114</v>
      </c>
      <c r="E168" s="28">
        <v>51682</v>
      </c>
      <c r="G168" s="1" t="s">
        <v>39</v>
      </c>
      <c r="H168" s="1" t="s">
        <v>33</v>
      </c>
      <c r="I168" s="10">
        <v>0</v>
      </c>
      <c r="K168" s="13">
        <v>6851592.0999999996</v>
      </c>
      <c r="L168" s="14"/>
      <c r="M168" s="15">
        <v>1969992</v>
      </c>
      <c r="N168" s="15"/>
      <c r="O168" s="15">
        <v>4881600</v>
      </c>
      <c r="P168" s="15"/>
      <c r="Q168" s="15">
        <v>287153</v>
      </c>
      <c r="S168" s="53">
        <v>4.1900000000000004</v>
      </c>
      <c r="U168" s="54">
        <v>17</v>
      </c>
    </row>
    <row r="169" spans="1:21" x14ac:dyDescent="0.2">
      <c r="A169" s="66"/>
      <c r="C169" s="33" t="s">
        <v>97</v>
      </c>
      <c r="E169" s="28">
        <v>52047</v>
      </c>
      <c r="G169" s="1" t="s">
        <v>39</v>
      </c>
      <c r="H169" s="1" t="s">
        <v>33</v>
      </c>
      <c r="I169" s="10">
        <v>0</v>
      </c>
      <c r="K169" s="13">
        <v>239584.43</v>
      </c>
      <c r="L169" s="14"/>
      <c r="M169" s="15">
        <v>176958</v>
      </c>
      <c r="N169" s="15"/>
      <c r="O169" s="15">
        <v>62626</v>
      </c>
      <c r="P169" s="15"/>
      <c r="Q169" s="15">
        <v>3479</v>
      </c>
      <c r="S169" s="53">
        <v>1.45</v>
      </c>
      <c r="U169" s="54">
        <v>18</v>
      </c>
    </row>
    <row r="170" spans="1:21" x14ac:dyDescent="0.2">
      <c r="A170" s="66"/>
      <c r="C170" s="33" t="s">
        <v>98</v>
      </c>
      <c r="E170" s="28">
        <v>52047</v>
      </c>
      <c r="G170" s="1" t="s">
        <v>39</v>
      </c>
      <c r="H170" s="1" t="s">
        <v>33</v>
      </c>
      <c r="I170" s="10">
        <v>0</v>
      </c>
      <c r="K170" s="13">
        <v>239245.54</v>
      </c>
      <c r="L170" s="14"/>
      <c r="M170" s="15">
        <v>176720</v>
      </c>
      <c r="N170" s="15"/>
      <c r="O170" s="15">
        <v>62526</v>
      </c>
      <c r="P170" s="15"/>
      <c r="Q170" s="15">
        <v>3473</v>
      </c>
      <c r="S170" s="53">
        <v>1.45</v>
      </c>
      <c r="U170" s="54">
        <v>18</v>
      </c>
    </row>
    <row r="171" spans="1:21" x14ac:dyDescent="0.2">
      <c r="A171" s="66"/>
      <c r="C171" s="33" t="s">
        <v>115</v>
      </c>
      <c r="E171" s="28">
        <v>52778</v>
      </c>
      <c r="G171" s="1" t="s">
        <v>39</v>
      </c>
      <c r="H171" s="1" t="s">
        <v>33</v>
      </c>
      <c r="I171" s="10">
        <v>0</v>
      </c>
      <c r="K171" s="13">
        <v>5641750.8200000003</v>
      </c>
      <c r="L171" s="14"/>
      <c r="M171" s="15">
        <v>3674759</v>
      </c>
      <c r="N171" s="15"/>
      <c r="O171" s="15">
        <v>1966992</v>
      </c>
      <c r="P171" s="15"/>
      <c r="Q171" s="15">
        <v>98349</v>
      </c>
      <c r="S171" s="53">
        <v>1.74</v>
      </c>
      <c r="U171" s="54">
        <v>20</v>
      </c>
    </row>
    <row r="172" spans="1:21" x14ac:dyDescent="0.2">
      <c r="A172" s="66"/>
      <c r="C172" s="33" t="s">
        <v>99</v>
      </c>
      <c r="E172" s="28">
        <v>52778</v>
      </c>
      <c r="G172" s="1" t="s">
        <v>39</v>
      </c>
      <c r="H172" s="1" t="s">
        <v>33</v>
      </c>
      <c r="I172" s="10">
        <v>0</v>
      </c>
      <c r="K172" s="13">
        <v>578059.38</v>
      </c>
      <c r="L172" s="14"/>
      <c r="M172" s="15">
        <v>392553</v>
      </c>
      <c r="N172" s="15"/>
      <c r="O172" s="15">
        <v>185506</v>
      </c>
      <c r="P172" s="15"/>
      <c r="Q172" s="15">
        <v>9275</v>
      </c>
      <c r="S172" s="53">
        <v>1.6</v>
      </c>
      <c r="U172" s="54">
        <v>20</v>
      </c>
    </row>
    <row r="173" spans="1:21" x14ac:dyDescent="0.2">
      <c r="A173" s="66"/>
      <c r="C173" s="33" t="s">
        <v>100</v>
      </c>
      <c r="E173" s="28">
        <v>52778</v>
      </c>
      <c r="G173" s="1" t="s">
        <v>39</v>
      </c>
      <c r="H173" s="1" t="s">
        <v>33</v>
      </c>
      <c r="I173" s="10">
        <v>0</v>
      </c>
      <c r="K173" s="13">
        <v>576385.74</v>
      </c>
      <c r="L173" s="14"/>
      <c r="M173" s="15">
        <v>391416</v>
      </c>
      <c r="N173" s="15"/>
      <c r="O173" s="15">
        <v>184970</v>
      </c>
      <c r="P173" s="15"/>
      <c r="Q173" s="15">
        <v>9248</v>
      </c>
      <c r="S173" s="53">
        <v>1.6</v>
      </c>
      <c r="U173" s="54">
        <v>20</v>
      </c>
    </row>
    <row r="174" spans="1:21" x14ac:dyDescent="0.2">
      <c r="A174" s="66"/>
      <c r="C174" s="33" t="s">
        <v>101</v>
      </c>
      <c r="E174" s="28">
        <v>52778</v>
      </c>
      <c r="G174" s="1" t="s">
        <v>39</v>
      </c>
      <c r="H174" s="1" t="s">
        <v>33</v>
      </c>
      <c r="I174" s="10">
        <v>0</v>
      </c>
      <c r="K174" s="13">
        <v>593786.01</v>
      </c>
      <c r="L174" s="14"/>
      <c r="M174" s="15">
        <v>402308</v>
      </c>
      <c r="N174" s="15"/>
      <c r="O174" s="15">
        <v>191478</v>
      </c>
      <c r="P174" s="15"/>
      <c r="Q174" s="15">
        <v>9574</v>
      </c>
      <c r="S174" s="53">
        <v>1.61</v>
      </c>
      <c r="U174" s="54">
        <v>20</v>
      </c>
    </row>
    <row r="175" spans="1:21" x14ac:dyDescent="0.2">
      <c r="A175" s="66"/>
      <c r="C175" s="33" t="s">
        <v>102</v>
      </c>
      <c r="E175" s="28">
        <v>52778</v>
      </c>
      <c r="G175" s="1" t="s">
        <v>39</v>
      </c>
      <c r="H175" s="1" t="s">
        <v>33</v>
      </c>
      <c r="I175" s="10">
        <v>0</v>
      </c>
      <c r="K175" s="13">
        <v>787212.6</v>
      </c>
      <c r="L175" s="14"/>
      <c r="M175" s="15">
        <v>463137</v>
      </c>
      <c r="N175" s="15"/>
      <c r="O175" s="15">
        <v>324076</v>
      </c>
      <c r="P175" s="15"/>
      <c r="Q175" s="15">
        <v>16204</v>
      </c>
      <c r="S175" s="53">
        <v>2.06</v>
      </c>
      <c r="U175" s="54">
        <v>20</v>
      </c>
    </row>
    <row r="176" spans="1:21" x14ac:dyDescent="0.2">
      <c r="A176" s="66"/>
      <c r="C176" s="33" t="s">
        <v>103</v>
      </c>
      <c r="E176" s="28">
        <v>51682</v>
      </c>
      <c r="G176" s="1" t="s">
        <v>39</v>
      </c>
      <c r="H176" s="1" t="s">
        <v>33</v>
      </c>
      <c r="I176" s="10">
        <v>0</v>
      </c>
      <c r="K176" s="13">
        <v>795787.89</v>
      </c>
      <c r="L176" s="14"/>
      <c r="M176" s="15">
        <v>568421</v>
      </c>
      <c r="N176" s="15"/>
      <c r="O176" s="15">
        <v>227367</v>
      </c>
      <c r="P176" s="15"/>
      <c r="Q176" s="15">
        <v>13374</v>
      </c>
      <c r="S176" s="53">
        <v>1.68</v>
      </c>
      <c r="U176" s="54">
        <v>17</v>
      </c>
    </row>
    <row r="177" spans="1:21" x14ac:dyDescent="0.2">
      <c r="A177" s="66"/>
      <c r="C177" s="33" t="s">
        <v>104</v>
      </c>
      <c r="E177" s="28">
        <v>50951</v>
      </c>
      <c r="G177" s="1" t="s">
        <v>39</v>
      </c>
      <c r="H177" s="1" t="s">
        <v>33</v>
      </c>
      <c r="I177" s="10">
        <v>0</v>
      </c>
      <c r="K177" s="13">
        <v>993493.11</v>
      </c>
      <c r="L177" s="14"/>
      <c r="M177" s="15">
        <v>645905</v>
      </c>
      <c r="N177" s="15"/>
      <c r="O177" s="15">
        <v>347588</v>
      </c>
      <c r="P177" s="15"/>
      <c r="Q177" s="15">
        <v>23172</v>
      </c>
      <c r="S177" s="53">
        <v>2.33</v>
      </c>
      <c r="U177" s="54">
        <v>15</v>
      </c>
    </row>
    <row r="178" spans="1:21" x14ac:dyDescent="0.2">
      <c r="A178" s="66"/>
      <c r="C178" s="33" t="s">
        <v>105</v>
      </c>
      <c r="E178" s="28">
        <v>50951</v>
      </c>
      <c r="G178" s="1" t="s">
        <v>39</v>
      </c>
      <c r="H178" s="1" t="s">
        <v>33</v>
      </c>
      <c r="I178" s="10">
        <v>0</v>
      </c>
      <c r="K178" s="13">
        <v>959028.11</v>
      </c>
      <c r="L178" s="14"/>
      <c r="M178" s="15">
        <v>590054</v>
      </c>
      <c r="N178" s="15"/>
      <c r="O178" s="15">
        <v>368974</v>
      </c>
      <c r="P178" s="15"/>
      <c r="Q178" s="15">
        <v>24598</v>
      </c>
      <c r="S178" s="53">
        <v>2.56</v>
      </c>
      <c r="U178" s="54">
        <v>15</v>
      </c>
    </row>
    <row r="179" spans="1:21" x14ac:dyDescent="0.2">
      <c r="A179" s="66"/>
      <c r="C179" s="33" t="s">
        <v>106</v>
      </c>
      <c r="E179" s="28">
        <v>49490</v>
      </c>
      <c r="G179" s="1" t="s">
        <v>39</v>
      </c>
      <c r="H179" s="1" t="s">
        <v>33</v>
      </c>
      <c r="I179" s="10">
        <v>0</v>
      </c>
      <c r="K179" s="13">
        <v>263045.52</v>
      </c>
      <c r="L179" s="14"/>
      <c r="M179" s="15">
        <v>233244</v>
      </c>
      <c r="N179" s="15"/>
      <c r="O179" s="15">
        <v>29802</v>
      </c>
      <c r="P179" s="15"/>
      <c r="Q179" s="15">
        <v>2709</v>
      </c>
      <c r="S179" s="53">
        <v>1.03</v>
      </c>
      <c r="U179" s="54">
        <v>11</v>
      </c>
    </row>
    <row r="180" spans="1:21" x14ac:dyDescent="0.2">
      <c r="A180" s="66"/>
      <c r="C180" s="33" t="s">
        <v>107</v>
      </c>
      <c r="E180" s="28">
        <v>49125</v>
      </c>
      <c r="G180" s="1" t="s">
        <v>39</v>
      </c>
      <c r="H180" s="1" t="s">
        <v>33</v>
      </c>
      <c r="I180" s="10">
        <v>0</v>
      </c>
      <c r="K180" s="13">
        <v>3155168.57</v>
      </c>
      <c r="L180" s="14"/>
      <c r="M180" s="15">
        <v>2291367</v>
      </c>
      <c r="N180" s="15"/>
      <c r="O180" s="15">
        <v>863802</v>
      </c>
      <c r="P180" s="15"/>
      <c r="Q180" s="15">
        <v>86381</v>
      </c>
      <c r="S180" s="53">
        <v>2.74</v>
      </c>
      <c r="T180" s="53"/>
      <c r="U180" s="54">
        <v>10</v>
      </c>
    </row>
    <row r="181" spans="1:21" x14ac:dyDescent="0.2">
      <c r="A181" s="66"/>
      <c r="C181" s="33" t="s">
        <v>108</v>
      </c>
      <c r="E181" s="28">
        <v>49490</v>
      </c>
      <c r="G181" s="1" t="s">
        <v>39</v>
      </c>
      <c r="H181" s="1" t="s">
        <v>33</v>
      </c>
      <c r="I181" s="10">
        <v>0</v>
      </c>
      <c r="K181" s="13">
        <v>282445.64</v>
      </c>
      <c r="L181" s="14"/>
      <c r="M181" s="15">
        <v>186522</v>
      </c>
      <c r="N181" s="15"/>
      <c r="O181" s="15">
        <v>95924</v>
      </c>
      <c r="P181" s="15"/>
      <c r="Q181" s="15">
        <v>8722</v>
      </c>
      <c r="S181" s="53">
        <v>3.09</v>
      </c>
      <c r="U181" s="54">
        <v>11</v>
      </c>
    </row>
    <row r="182" spans="1:21" x14ac:dyDescent="0.2">
      <c r="A182" s="66"/>
      <c r="C182" s="33" t="s">
        <v>109</v>
      </c>
      <c r="E182" s="28">
        <v>49856</v>
      </c>
      <c r="G182" s="1" t="s">
        <v>39</v>
      </c>
      <c r="H182" s="1" t="s">
        <v>33</v>
      </c>
      <c r="I182" s="10">
        <v>0</v>
      </c>
      <c r="K182" s="13">
        <v>301560.87</v>
      </c>
      <c r="L182" s="14"/>
      <c r="M182" s="15">
        <v>235844</v>
      </c>
      <c r="N182" s="15"/>
      <c r="O182" s="15">
        <v>65717</v>
      </c>
      <c r="P182" s="15"/>
      <c r="Q182" s="15">
        <v>5477</v>
      </c>
      <c r="S182" s="53">
        <v>1.82</v>
      </c>
      <c r="U182" s="54">
        <v>12</v>
      </c>
    </row>
    <row r="183" spans="1:21" x14ac:dyDescent="0.2">
      <c r="A183" s="66"/>
      <c r="C183" s="33" t="s">
        <v>95</v>
      </c>
      <c r="E183" s="28">
        <v>51682</v>
      </c>
      <c r="G183" s="1" t="s">
        <v>39</v>
      </c>
      <c r="H183" s="1" t="s">
        <v>33</v>
      </c>
      <c r="I183" s="10">
        <v>0</v>
      </c>
      <c r="K183" s="13">
        <v>28564016.050000001</v>
      </c>
      <c r="L183" s="14"/>
      <c r="M183" s="15">
        <v>7014380</v>
      </c>
      <c r="N183" s="15"/>
      <c r="O183" s="15">
        <v>21549636</v>
      </c>
      <c r="P183" s="15"/>
      <c r="Q183" s="15">
        <v>1267624</v>
      </c>
      <c r="S183" s="53">
        <v>4.4400000000000004</v>
      </c>
      <c r="U183" s="54">
        <v>17</v>
      </c>
    </row>
    <row r="184" spans="1:21" x14ac:dyDescent="0.2">
      <c r="A184" s="66"/>
      <c r="C184" s="33" t="s">
        <v>111</v>
      </c>
      <c r="E184" s="28">
        <v>45838</v>
      </c>
      <c r="G184" s="1" t="s">
        <v>39</v>
      </c>
      <c r="H184" s="1" t="s">
        <v>33</v>
      </c>
      <c r="I184" s="10">
        <v>0</v>
      </c>
      <c r="K184" s="13">
        <v>496457.67</v>
      </c>
      <c r="L184" s="14"/>
      <c r="M184" s="15">
        <v>515014</v>
      </c>
      <c r="N184" s="15"/>
      <c r="O184" s="15">
        <v>-18556</v>
      </c>
      <c r="P184" s="15"/>
      <c r="Q184" s="15">
        <v>0</v>
      </c>
      <c r="S184" s="53">
        <v>0</v>
      </c>
      <c r="U184" s="54">
        <v>0</v>
      </c>
    </row>
    <row r="185" spans="1:21" x14ac:dyDescent="0.2">
      <c r="A185" s="66"/>
      <c r="C185" s="33" t="s">
        <v>112</v>
      </c>
      <c r="E185" s="28">
        <v>51682</v>
      </c>
      <c r="G185" s="1" t="s">
        <v>39</v>
      </c>
      <c r="H185" s="1" t="s">
        <v>33</v>
      </c>
      <c r="I185" s="10">
        <v>0</v>
      </c>
      <c r="K185" s="16">
        <v>1977968.08</v>
      </c>
      <c r="L185" s="14"/>
      <c r="M185" s="15">
        <v>1466260</v>
      </c>
      <c r="N185" s="15"/>
      <c r="O185" s="15">
        <v>511708</v>
      </c>
      <c r="P185" s="15"/>
      <c r="Q185" s="15">
        <v>30100</v>
      </c>
      <c r="S185" s="53">
        <v>1.52</v>
      </c>
      <c r="U185" s="54">
        <v>17</v>
      </c>
    </row>
    <row r="186" spans="1:21" x14ac:dyDescent="0.2">
      <c r="A186" s="66"/>
      <c r="C186" s="33"/>
      <c r="K186" s="13"/>
      <c r="M186" s="56"/>
      <c r="O186" s="56"/>
      <c r="Q186" s="56"/>
    </row>
    <row r="187" spans="1:21" x14ac:dyDescent="0.2">
      <c r="A187" s="66"/>
      <c r="C187" s="36" t="s">
        <v>116</v>
      </c>
      <c r="K187" s="13">
        <f>+SUBTOTAL(9,K166:K186)</f>
        <v>83302675.450000003</v>
      </c>
      <c r="M187" s="49">
        <f>+SUBTOTAL(9,M166:M186)</f>
        <v>32291346</v>
      </c>
      <c r="O187" s="49">
        <f>+SUBTOTAL(9,O166:O186)</f>
        <v>51011331</v>
      </c>
      <c r="Q187" s="49">
        <f>+SUBTOTAL(9,Q166:Q186)</f>
        <v>2515351</v>
      </c>
      <c r="S187" s="53">
        <f>Q187/K187*100</f>
        <v>3.0195320695429113</v>
      </c>
      <c r="U187" s="54">
        <f>ROUND(O187/Q187,1)</f>
        <v>20.3</v>
      </c>
    </row>
    <row r="188" spans="1:21" x14ac:dyDescent="0.2">
      <c r="A188" s="66"/>
      <c r="K188" s="13"/>
    </row>
    <row r="189" spans="1:21" x14ac:dyDescent="0.2">
      <c r="A189" s="66">
        <v>342.3</v>
      </c>
      <c r="C189" s="20" t="s">
        <v>54</v>
      </c>
      <c r="K189" s="13"/>
    </row>
    <row r="190" spans="1:21" x14ac:dyDescent="0.2">
      <c r="A190" s="66"/>
      <c r="C190" s="33" t="s">
        <v>113</v>
      </c>
      <c r="E190" s="28"/>
      <c r="G190" s="1" t="s">
        <v>123</v>
      </c>
      <c r="I190" s="10">
        <v>0</v>
      </c>
      <c r="K190" s="13">
        <v>715380.63</v>
      </c>
      <c r="L190" s="14"/>
      <c r="M190" s="15">
        <v>12232</v>
      </c>
      <c r="N190" s="15"/>
      <c r="O190" s="15">
        <v>703149</v>
      </c>
      <c r="P190" s="15"/>
      <c r="Q190" s="15">
        <v>100450</v>
      </c>
      <c r="S190" s="53">
        <v>14.04</v>
      </c>
      <c r="U190" s="54">
        <v>7</v>
      </c>
    </row>
    <row r="191" spans="1:21" x14ac:dyDescent="0.2">
      <c r="A191" s="66"/>
      <c r="C191" s="33" t="s">
        <v>115</v>
      </c>
      <c r="E191" s="28"/>
      <c r="G191" s="1" t="s">
        <v>123</v>
      </c>
      <c r="I191" s="10">
        <v>0</v>
      </c>
      <c r="K191" s="13">
        <v>12722.09</v>
      </c>
      <c r="L191" s="14"/>
      <c r="M191" s="15">
        <v>146</v>
      </c>
      <c r="N191" s="15"/>
      <c r="O191" s="15">
        <v>12576</v>
      </c>
      <c r="P191" s="15"/>
      <c r="Q191" s="15">
        <v>1797</v>
      </c>
      <c r="S191" s="53">
        <v>14.13</v>
      </c>
      <c r="U191" s="54">
        <v>7</v>
      </c>
    </row>
    <row r="192" spans="1:21" x14ac:dyDescent="0.2">
      <c r="A192" s="66"/>
      <c r="C192" s="33" t="s">
        <v>95</v>
      </c>
      <c r="E192" s="28"/>
      <c r="G192" s="1" t="s">
        <v>123</v>
      </c>
      <c r="I192" s="10">
        <v>0</v>
      </c>
      <c r="K192" s="16">
        <v>1153081.03</v>
      </c>
      <c r="L192" s="14"/>
      <c r="M192" s="15">
        <v>27650</v>
      </c>
      <c r="N192" s="15"/>
      <c r="O192" s="15">
        <v>1125431</v>
      </c>
      <c r="P192" s="15"/>
      <c r="Q192" s="15">
        <v>187572</v>
      </c>
      <c r="S192" s="53">
        <v>16.27</v>
      </c>
      <c r="U192" s="54">
        <v>6</v>
      </c>
    </row>
    <row r="193" spans="1:21" x14ac:dyDescent="0.2">
      <c r="A193" s="66"/>
      <c r="C193" s="33"/>
      <c r="K193" s="13"/>
      <c r="M193" s="56"/>
      <c r="O193" s="56"/>
      <c r="Q193" s="56"/>
    </row>
    <row r="194" spans="1:21" x14ac:dyDescent="0.2">
      <c r="A194" s="66"/>
      <c r="C194" s="36" t="s">
        <v>116</v>
      </c>
      <c r="K194" s="13">
        <f>+SUBTOTAL(9,K190:K193)</f>
        <v>1881183.75</v>
      </c>
      <c r="M194" s="49">
        <f>+SUBTOTAL(9,M190:M193)</f>
        <v>40028</v>
      </c>
      <c r="O194" s="49">
        <f>+SUBTOTAL(9,O190:O193)</f>
        <v>1841156</v>
      </c>
      <c r="Q194" s="49">
        <f>+SUBTOTAL(9,Q190:Q193)</f>
        <v>289819</v>
      </c>
      <c r="S194" s="53">
        <f>Q194/K194*100</f>
        <v>15.406203673617741</v>
      </c>
      <c r="U194" s="54">
        <f>ROUND(O194/Q194,1)</f>
        <v>6.4</v>
      </c>
    </row>
    <row r="195" spans="1:21" x14ac:dyDescent="0.2">
      <c r="A195" s="66"/>
      <c r="K195" s="13"/>
    </row>
    <row r="196" spans="1:21" x14ac:dyDescent="0.2">
      <c r="A196" s="66">
        <v>343</v>
      </c>
      <c r="C196" s="20" t="s">
        <v>32</v>
      </c>
      <c r="K196" s="13"/>
    </row>
    <row r="197" spans="1:21" x14ac:dyDescent="0.2">
      <c r="A197" s="66"/>
      <c r="C197" s="33" t="s">
        <v>96</v>
      </c>
      <c r="E197" s="28">
        <v>56795</v>
      </c>
      <c r="G197" s="1" t="s">
        <v>39</v>
      </c>
      <c r="H197" s="1" t="s">
        <v>33</v>
      </c>
      <c r="I197" s="10">
        <v>0</v>
      </c>
      <c r="K197" s="13">
        <v>301584647.13</v>
      </c>
      <c r="L197" s="14"/>
      <c r="M197" s="15">
        <v>43431638</v>
      </c>
      <c r="N197" s="15"/>
      <c r="O197" s="15">
        <v>258153009</v>
      </c>
      <c r="P197" s="15"/>
      <c r="Q197" s="15">
        <v>8327517</v>
      </c>
      <c r="S197" s="53">
        <v>2.76</v>
      </c>
      <c r="U197" s="54">
        <v>31</v>
      </c>
    </row>
    <row r="198" spans="1:21" x14ac:dyDescent="0.2">
      <c r="A198" s="66"/>
      <c r="C198" s="33" t="s">
        <v>97</v>
      </c>
      <c r="E198" s="28">
        <v>52047</v>
      </c>
      <c r="G198" s="1" t="s">
        <v>39</v>
      </c>
      <c r="H198" s="1" t="s">
        <v>33</v>
      </c>
      <c r="I198" s="10">
        <v>0</v>
      </c>
      <c r="K198" s="13">
        <v>44302738.869999997</v>
      </c>
      <c r="L198" s="14"/>
      <c r="M198" s="15">
        <v>22462148</v>
      </c>
      <c r="N198" s="15"/>
      <c r="O198" s="15">
        <v>21840591</v>
      </c>
      <c r="P198" s="15"/>
      <c r="Q198" s="15">
        <v>1213367</v>
      </c>
      <c r="S198" s="53">
        <v>2.74</v>
      </c>
      <c r="U198" s="54">
        <v>18</v>
      </c>
    </row>
    <row r="199" spans="1:21" x14ac:dyDescent="0.2">
      <c r="A199" s="66"/>
      <c r="C199" s="33" t="s">
        <v>98</v>
      </c>
      <c r="E199" s="28">
        <v>52047</v>
      </c>
      <c r="G199" s="1" t="s">
        <v>39</v>
      </c>
      <c r="H199" s="1" t="s">
        <v>33</v>
      </c>
      <c r="I199" s="10">
        <v>0</v>
      </c>
      <c r="K199" s="13">
        <v>35563345.270000003</v>
      </c>
      <c r="L199" s="14"/>
      <c r="M199" s="15">
        <v>23042031</v>
      </c>
      <c r="N199" s="15"/>
      <c r="O199" s="15">
        <v>12521314</v>
      </c>
      <c r="P199" s="15"/>
      <c r="Q199" s="15">
        <v>695629</v>
      </c>
      <c r="S199" s="53">
        <v>1.96</v>
      </c>
      <c r="U199" s="54">
        <v>18</v>
      </c>
    </row>
    <row r="200" spans="1:21" x14ac:dyDescent="0.2">
      <c r="A200" s="66"/>
      <c r="C200" s="33" t="s">
        <v>99</v>
      </c>
      <c r="E200" s="28">
        <v>52778</v>
      </c>
      <c r="G200" s="1" t="s">
        <v>39</v>
      </c>
      <c r="H200" s="1" t="s">
        <v>33</v>
      </c>
      <c r="I200" s="10">
        <v>0</v>
      </c>
      <c r="K200" s="13">
        <v>27447458.109999999</v>
      </c>
      <c r="L200" s="14"/>
      <c r="M200" s="15">
        <v>15781458</v>
      </c>
      <c r="N200" s="15"/>
      <c r="O200" s="15">
        <v>11666000</v>
      </c>
      <c r="P200" s="15"/>
      <c r="Q200" s="15">
        <v>583301</v>
      </c>
      <c r="S200" s="53">
        <v>2.13</v>
      </c>
      <c r="U200" s="54">
        <v>20</v>
      </c>
    </row>
    <row r="201" spans="1:21" x14ac:dyDescent="0.2">
      <c r="A201" s="66"/>
      <c r="C201" s="33" t="s">
        <v>100</v>
      </c>
      <c r="E201" s="28">
        <v>52778</v>
      </c>
      <c r="G201" s="1" t="s">
        <v>39</v>
      </c>
      <c r="H201" s="1" t="s">
        <v>33</v>
      </c>
      <c r="I201" s="10">
        <v>0</v>
      </c>
      <c r="K201" s="13">
        <v>27975634.149999999</v>
      </c>
      <c r="L201" s="14"/>
      <c r="M201" s="15">
        <v>15230364</v>
      </c>
      <c r="N201" s="15"/>
      <c r="O201" s="15">
        <v>12745270</v>
      </c>
      <c r="P201" s="15"/>
      <c r="Q201" s="15">
        <v>637265</v>
      </c>
      <c r="S201" s="53">
        <v>2.2799999999999998</v>
      </c>
      <c r="U201" s="54">
        <v>20</v>
      </c>
    </row>
    <row r="202" spans="1:21" x14ac:dyDescent="0.2">
      <c r="A202" s="66"/>
      <c r="C202" s="33" t="s">
        <v>101</v>
      </c>
      <c r="E202" s="28">
        <v>52778</v>
      </c>
      <c r="G202" s="1" t="s">
        <v>39</v>
      </c>
      <c r="H202" s="1" t="s">
        <v>33</v>
      </c>
      <c r="I202" s="10">
        <v>0</v>
      </c>
      <c r="K202" s="13">
        <v>27378018.690000001</v>
      </c>
      <c r="L202" s="14"/>
      <c r="M202" s="15">
        <v>15466868</v>
      </c>
      <c r="N202" s="15"/>
      <c r="O202" s="15">
        <v>11911151</v>
      </c>
      <c r="P202" s="15"/>
      <c r="Q202" s="15">
        <v>595558</v>
      </c>
      <c r="S202" s="53">
        <v>2.1800000000000002</v>
      </c>
      <c r="U202" s="54">
        <v>20</v>
      </c>
    </row>
    <row r="203" spans="1:21" x14ac:dyDescent="0.2">
      <c r="A203" s="66"/>
      <c r="C203" s="33" t="s">
        <v>102</v>
      </c>
      <c r="E203" s="28">
        <v>52778</v>
      </c>
      <c r="G203" s="1" t="s">
        <v>39</v>
      </c>
      <c r="H203" s="1" t="s">
        <v>33</v>
      </c>
      <c r="I203" s="10">
        <v>0</v>
      </c>
      <c r="K203" s="13">
        <v>27074615.969999999</v>
      </c>
      <c r="L203" s="14"/>
      <c r="M203" s="15">
        <v>16009674</v>
      </c>
      <c r="N203" s="15"/>
      <c r="O203" s="15">
        <v>11064942</v>
      </c>
      <c r="P203" s="15"/>
      <c r="Q203" s="15">
        <v>553248</v>
      </c>
      <c r="S203" s="53">
        <v>2.04</v>
      </c>
      <c r="U203" s="54">
        <v>20</v>
      </c>
    </row>
    <row r="204" spans="1:21" x14ac:dyDescent="0.2">
      <c r="A204" s="66"/>
      <c r="C204" s="33" t="s">
        <v>103</v>
      </c>
      <c r="E204" s="28">
        <v>51682</v>
      </c>
      <c r="G204" s="1" t="s">
        <v>39</v>
      </c>
      <c r="H204" s="1" t="s">
        <v>33</v>
      </c>
      <c r="I204" s="10">
        <v>0</v>
      </c>
      <c r="K204" s="13">
        <v>16822049.449999999</v>
      </c>
      <c r="L204" s="14"/>
      <c r="M204" s="15">
        <v>10540929</v>
      </c>
      <c r="N204" s="15"/>
      <c r="O204" s="15">
        <v>6281120</v>
      </c>
      <c r="P204" s="15"/>
      <c r="Q204" s="15">
        <v>369477</v>
      </c>
      <c r="S204" s="53">
        <v>2.2000000000000002</v>
      </c>
      <c r="U204" s="54">
        <v>17</v>
      </c>
    </row>
    <row r="205" spans="1:21" x14ac:dyDescent="0.2">
      <c r="A205" s="66"/>
      <c r="C205" s="33" t="s">
        <v>104</v>
      </c>
      <c r="E205" s="28">
        <v>50951</v>
      </c>
      <c r="G205" s="1" t="s">
        <v>39</v>
      </c>
      <c r="H205" s="1" t="s">
        <v>33</v>
      </c>
      <c r="I205" s="10">
        <v>0</v>
      </c>
      <c r="K205" s="13">
        <v>43431563.719999999</v>
      </c>
      <c r="L205" s="14"/>
      <c r="M205" s="15">
        <v>26383989</v>
      </c>
      <c r="N205" s="15"/>
      <c r="O205" s="15">
        <v>17047575</v>
      </c>
      <c r="P205" s="15"/>
      <c r="Q205" s="15">
        <v>1136505</v>
      </c>
      <c r="S205" s="53">
        <v>2.62</v>
      </c>
      <c r="U205" s="54">
        <v>15</v>
      </c>
    </row>
    <row r="206" spans="1:21" x14ac:dyDescent="0.2">
      <c r="A206" s="66"/>
      <c r="C206" s="33" t="s">
        <v>105</v>
      </c>
      <c r="E206" s="28">
        <v>50951</v>
      </c>
      <c r="G206" s="1" t="s">
        <v>39</v>
      </c>
      <c r="H206" s="1" t="s">
        <v>33</v>
      </c>
      <c r="I206" s="10">
        <v>0</v>
      </c>
      <c r="K206" s="13">
        <v>44063581.399999999</v>
      </c>
      <c r="L206" s="14"/>
      <c r="M206" s="15">
        <v>24660662</v>
      </c>
      <c r="N206" s="15"/>
      <c r="O206" s="15">
        <v>19402919</v>
      </c>
      <c r="P206" s="15"/>
      <c r="Q206" s="15">
        <v>1293528</v>
      </c>
      <c r="S206" s="53">
        <v>2.94</v>
      </c>
      <c r="U206" s="54">
        <v>15</v>
      </c>
    </row>
    <row r="207" spans="1:21" x14ac:dyDescent="0.2">
      <c r="A207" s="66"/>
      <c r="C207" s="33" t="s">
        <v>106</v>
      </c>
      <c r="E207" s="28">
        <v>49490</v>
      </c>
      <c r="G207" s="1" t="s">
        <v>39</v>
      </c>
      <c r="H207" s="1" t="s">
        <v>33</v>
      </c>
      <c r="I207" s="10">
        <v>0</v>
      </c>
      <c r="K207" s="13">
        <v>34631362.229999997</v>
      </c>
      <c r="L207" s="14"/>
      <c r="M207" s="15">
        <v>24221537</v>
      </c>
      <c r="N207" s="15"/>
      <c r="O207" s="15">
        <v>10409825</v>
      </c>
      <c r="P207" s="15"/>
      <c r="Q207" s="15">
        <v>946346</v>
      </c>
      <c r="S207" s="53">
        <v>2.73</v>
      </c>
      <c r="U207" s="54">
        <v>11</v>
      </c>
    </row>
    <row r="208" spans="1:21" x14ac:dyDescent="0.2">
      <c r="A208" s="66"/>
      <c r="C208" s="33" t="s">
        <v>107</v>
      </c>
      <c r="E208" s="28">
        <v>49125</v>
      </c>
      <c r="G208" s="1" t="s">
        <v>39</v>
      </c>
      <c r="H208" s="1" t="s">
        <v>33</v>
      </c>
      <c r="I208" s="10">
        <v>0</v>
      </c>
      <c r="K208" s="13">
        <v>29369546.170000002</v>
      </c>
      <c r="L208" s="14"/>
      <c r="M208" s="15">
        <v>21829183</v>
      </c>
      <c r="N208" s="15"/>
      <c r="O208" s="15">
        <v>7540363</v>
      </c>
      <c r="P208" s="15"/>
      <c r="Q208" s="15">
        <v>754035</v>
      </c>
      <c r="S208" s="53">
        <v>2.57</v>
      </c>
      <c r="U208" s="54">
        <v>10</v>
      </c>
    </row>
    <row r="209" spans="1:21" x14ac:dyDescent="0.2">
      <c r="A209" s="66"/>
      <c r="C209" s="33" t="s">
        <v>108</v>
      </c>
      <c r="E209" s="28">
        <v>49490</v>
      </c>
      <c r="G209" s="1" t="s">
        <v>39</v>
      </c>
      <c r="H209" s="1" t="s">
        <v>33</v>
      </c>
      <c r="I209" s="10">
        <v>0</v>
      </c>
      <c r="K209" s="13">
        <v>25934235.140000001</v>
      </c>
      <c r="L209" s="14"/>
      <c r="M209" s="15">
        <v>19020591</v>
      </c>
      <c r="N209" s="15"/>
      <c r="O209" s="15">
        <v>6913644</v>
      </c>
      <c r="P209" s="15"/>
      <c r="Q209" s="15">
        <v>628513</v>
      </c>
      <c r="S209" s="53">
        <v>2.42</v>
      </c>
      <c r="U209" s="54">
        <v>11</v>
      </c>
    </row>
    <row r="210" spans="1:21" x14ac:dyDescent="0.2">
      <c r="A210" s="66"/>
      <c r="C210" s="33" t="s">
        <v>109</v>
      </c>
      <c r="E210" s="28">
        <v>49856</v>
      </c>
      <c r="G210" s="1" t="s">
        <v>39</v>
      </c>
      <c r="H210" s="1" t="s">
        <v>33</v>
      </c>
      <c r="I210" s="10">
        <v>0</v>
      </c>
      <c r="K210" s="13">
        <v>42711831.420000002</v>
      </c>
      <c r="L210" s="14"/>
      <c r="M210" s="15">
        <v>34043419</v>
      </c>
      <c r="N210" s="15"/>
      <c r="O210" s="15">
        <v>8668412</v>
      </c>
      <c r="P210" s="15"/>
      <c r="Q210" s="15">
        <v>722368</v>
      </c>
      <c r="S210" s="53">
        <v>1.69</v>
      </c>
      <c r="U210" s="54">
        <v>12</v>
      </c>
    </row>
    <row r="211" spans="1:21" x14ac:dyDescent="0.2">
      <c r="A211" s="66"/>
      <c r="C211" s="33" t="s">
        <v>112</v>
      </c>
      <c r="E211" s="28">
        <v>51682</v>
      </c>
      <c r="G211" s="1" t="s">
        <v>39</v>
      </c>
      <c r="H211" s="1" t="s">
        <v>33</v>
      </c>
      <c r="I211" s="10">
        <v>0</v>
      </c>
      <c r="K211" s="16">
        <v>19578532.350000001</v>
      </c>
      <c r="L211" s="14"/>
      <c r="M211" s="17">
        <v>12775429</v>
      </c>
      <c r="N211" s="15"/>
      <c r="O211" s="17">
        <v>6803103</v>
      </c>
      <c r="P211" s="15"/>
      <c r="Q211" s="17">
        <v>400182</v>
      </c>
      <c r="S211" s="53">
        <v>2.04</v>
      </c>
      <c r="U211" s="54">
        <v>17</v>
      </c>
    </row>
    <row r="212" spans="1:21" x14ac:dyDescent="0.2">
      <c r="A212" s="66"/>
      <c r="C212" s="33"/>
      <c r="K212" s="13"/>
      <c r="L212" s="14"/>
      <c r="M212" s="15"/>
      <c r="N212" s="15"/>
      <c r="O212" s="15"/>
      <c r="P212" s="15"/>
      <c r="Q212" s="15"/>
    </row>
    <row r="213" spans="1:21" x14ac:dyDescent="0.2">
      <c r="A213" s="66"/>
      <c r="C213" s="36" t="s">
        <v>117</v>
      </c>
      <c r="K213" s="13">
        <f>+SUBTOTAL(9,K197:K212)</f>
        <v>747869160.06999981</v>
      </c>
      <c r="M213" s="49">
        <f>+SUBTOTAL(9,M197:M212)</f>
        <v>324899920</v>
      </c>
      <c r="O213" s="49">
        <f>+SUBTOTAL(9,O197:O212)</f>
        <v>422969238</v>
      </c>
      <c r="Q213" s="49">
        <f>+SUBTOTAL(9,Q197:Q212)</f>
        <v>18856839</v>
      </c>
      <c r="S213" s="53">
        <f>Q213/K213*100</f>
        <v>2.5214088248049995</v>
      </c>
      <c r="U213" s="54">
        <f>ROUND(O213/Q213,1)</f>
        <v>22.4</v>
      </c>
    </row>
    <row r="214" spans="1:21" x14ac:dyDescent="0.2">
      <c r="A214" s="66"/>
      <c r="K214" s="13"/>
    </row>
    <row r="215" spans="1:21" x14ac:dyDescent="0.2">
      <c r="A215" s="66">
        <v>344</v>
      </c>
      <c r="C215" s="20" t="s">
        <v>25</v>
      </c>
      <c r="K215" s="13"/>
    </row>
    <row r="216" spans="1:21" x14ac:dyDescent="0.2">
      <c r="A216" s="66"/>
      <c r="C216" s="33" t="s">
        <v>96</v>
      </c>
      <c r="E216" s="28">
        <v>56795</v>
      </c>
      <c r="G216" s="1" t="s">
        <v>39</v>
      </c>
      <c r="H216" s="1" t="s">
        <v>33</v>
      </c>
      <c r="I216" s="10">
        <v>0</v>
      </c>
      <c r="K216" s="13">
        <v>63781994.479999997</v>
      </c>
      <c r="L216" s="14"/>
      <c r="M216" s="15">
        <v>16760753</v>
      </c>
      <c r="N216" s="15"/>
      <c r="O216" s="15">
        <v>47021241</v>
      </c>
      <c r="P216" s="15"/>
      <c r="Q216" s="15">
        <v>1516813</v>
      </c>
      <c r="S216" s="53">
        <v>2.38</v>
      </c>
      <c r="U216" s="54">
        <v>31</v>
      </c>
    </row>
    <row r="217" spans="1:21" x14ac:dyDescent="0.2">
      <c r="A217" s="66"/>
      <c r="C217" s="33" t="s">
        <v>97</v>
      </c>
      <c r="E217" s="28">
        <v>52047</v>
      </c>
      <c r="G217" s="1" t="s">
        <v>39</v>
      </c>
      <c r="H217" s="1" t="s">
        <v>33</v>
      </c>
      <c r="I217" s="10">
        <v>0</v>
      </c>
      <c r="K217" s="13">
        <v>4001968.45</v>
      </c>
      <c r="L217" s="14"/>
      <c r="M217" s="15">
        <v>2791332</v>
      </c>
      <c r="N217" s="15"/>
      <c r="O217" s="15">
        <v>1210636</v>
      </c>
      <c r="P217" s="15"/>
      <c r="Q217" s="15">
        <v>67257</v>
      </c>
      <c r="S217" s="53">
        <v>1.68</v>
      </c>
      <c r="U217" s="54">
        <v>18</v>
      </c>
    </row>
    <row r="218" spans="1:21" x14ac:dyDescent="0.2">
      <c r="A218" s="66"/>
      <c r="C218" s="33" t="s">
        <v>98</v>
      </c>
      <c r="E218" s="28">
        <v>52047</v>
      </c>
      <c r="G218" s="1" t="s">
        <v>39</v>
      </c>
      <c r="H218" s="1" t="s">
        <v>33</v>
      </c>
      <c r="I218" s="10">
        <v>0</v>
      </c>
      <c r="K218" s="13">
        <v>3905587.36</v>
      </c>
      <c r="L218" s="14"/>
      <c r="M218" s="15">
        <v>2690252</v>
      </c>
      <c r="N218" s="15"/>
      <c r="O218" s="15">
        <v>1215335</v>
      </c>
      <c r="P218" s="15"/>
      <c r="Q218" s="15">
        <v>67518</v>
      </c>
      <c r="S218" s="53">
        <v>1.73</v>
      </c>
      <c r="U218" s="54">
        <v>18</v>
      </c>
    </row>
    <row r="219" spans="1:21" x14ac:dyDescent="0.2">
      <c r="A219" s="66"/>
      <c r="C219" s="33" t="s">
        <v>99</v>
      </c>
      <c r="E219" s="28">
        <v>52778</v>
      </c>
      <c r="G219" s="1" t="s">
        <v>39</v>
      </c>
      <c r="H219" s="1" t="s">
        <v>33</v>
      </c>
      <c r="I219" s="10">
        <v>0</v>
      </c>
      <c r="K219" s="13">
        <v>3065508.07</v>
      </c>
      <c r="L219" s="14"/>
      <c r="M219" s="15">
        <v>1942546</v>
      </c>
      <c r="N219" s="15"/>
      <c r="O219" s="15">
        <v>1122962</v>
      </c>
      <c r="P219" s="15"/>
      <c r="Q219" s="15">
        <v>56147</v>
      </c>
      <c r="S219" s="53">
        <v>1.83</v>
      </c>
      <c r="U219" s="54">
        <v>20</v>
      </c>
    </row>
    <row r="220" spans="1:21" x14ac:dyDescent="0.2">
      <c r="A220" s="66"/>
      <c r="C220" s="33" t="s">
        <v>100</v>
      </c>
      <c r="E220" s="28">
        <v>52778</v>
      </c>
      <c r="G220" s="1" t="s">
        <v>39</v>
      </c>
      <c r="H220" s="1" t="s">
        <v>33</v>
      </c>
      <c r="I220" s="10">
        <v>0</v>
      </c>
      <c r="K220" s="13">
        <v>3053037.79</v>
      </c>
      <c r="L220" s="14"/>
      <c r="M220" s="15">
        <v>1934311</v>
      </c>
      <c r="N220" s="15"/>
      <c r="O220" s="15">
        <v>1118727</v>
      </c>
      <c r="P220" s="15"/>
      <c r="Q220" s="15">
        <v>55936</v>
      </c>
      <c r="S220" s="53">
        <v>1.83</v>
      </c>
      <c r="U220" s="54">
        <v>20</v>
      </c>
    </row>
    <row r="221" spans="1:21" x14ac:dyDescent="0.2">
      <c r="A221" s="66"/>
      <c r="C221" s="33" t="s">
        <v>101</v>
      </c>
      <c r="E221" s="28">
        <v>52778</v>
      </c>
      <c r="G221" s="1" t="s">
        <v>39</v>
      </c>
      <c r="H221" s="1" t="s">
        <v>33</v>
      </c>
      <c r="I221" s="10">
        <v>0</v>
      </c>
      <c r="K221" s="13">
        <v>3483804.51</v>
      </c>
      <c r="L221" s="14"/>
      <c r="M221" s="15">
        <v>1631074</v>
      </c>
      <c r="N221" s="15"/>
      <c r="O221" s="15">
        <v>1852731</v>
      </c>
      <c r="P221" s="15"/>
      <c r="Q221" s="15">
        <v>92637</v>
      </c>
      <c r="S221" s="53">
        <v>2.66</v>
      </c>
      <c r="U221" s="54">
        <v>20</v>
      </c>
    </row>
    <row r="222" spans="1:21" x14ac:dyDescent="0.2">
      <c r="A222" s="66"/>
      <c r="C222" s="33" t="s">
        <v>102</v>
      </c>
      <c r="E222" s="28">
        <v>52778</v>
      </c>
      <c r="G222" s="1" t="s">
        <v>39</v>
      </c>
      <c r="H222" s="1" t="s">
        <v>33</v>
      </c>
      <c r="I222" s="10">
        <v>0</v>
      </c>
      <c r="K222" s="13">
        <v>3437706.23</v>
      </c>
      <c r="L222" s="14"/>
      <c r="M222" s="15">
        <v>1967157</v>
      </c>
      <c r="N222" s="15"/>
      <c r="O222" s="15">
        <v>1470549</v>
      </c>
      <c r="P222" s="15"/>
      <c r="Q222" s="15">
        <v>73527</v>
      </c>
      <c r="S222" s="53">
        <v>2.14</v>
      </c>
      <c r="U222" s="54">
        <v>20</v>
      </c>
    </row>
    <row r="223" spans="1:21" x14ac:dyDescent="0.2">
      <c r="A223" s="66"/>
      <c r="C223" s="33" t="s">
        <v>103</v>
      </c>
      <c r="E223" s="28">
        <v>51682</v>
      </c>
      <c r="G223" s="1" t="s">
        <v>39</v>
      </c>
      <c r="H223" s="1" t="s">
        <v>33</v>
      </c>
      <c r="I223" s="10">
        <v>0</v>
      </c>
      <c r="K223" s="13">
        <v>3010557.55</v>
      </c>
      <c r="L223" s="14"/>
      <c r="M223" s="15">
        <v>2150546</v>
      </c>
      <c r="N223" s="15"/>
      <c r="O223" s="15">
        <v>860012</v>
      </c>
      <c r="P223" s="15"/>
      <c r="Q223" s="15">
        <v>50589</v>
      </c>
      <c r="S223" s="53">
        <v>1.68</v>
      </c>
      <c r="U223" s="54">
        <v>17</v>
      </c>
    </row>
    <row r="224" spans="1:21" x14ac:dyDescent="0.2">
      <c r="A224" s="66"/>
      <c r="C224" s="33" t="s">
        <v>104</v>
      </c>
      <c r="E224" s="28">
        <v>50951</v>
      </c>
      <c r="G224" s="1" t="s">
        <v>39</v>
      </c>
      <c r="H224" s="1" t="s">
        <v>33</v>
      </c>
      <c r="I224" s="10">
        <v>0</v>
      </c>
      <c r="K224" s="13">
        <v>3276234.97</v>
      </c>
      <c r="L224" s="14"/>
      <c r="M224" s="15">
        <v>2560024</v>
      </c>
      <c r="N224" s="15"/>
      <c r="O224" s="15">
        <v>716211</v>
      </c>
      <c r="P224" s="15"/>
      <c r="Q224" s="15">
        <v>47747</v>
      </c>
      <c r="S224" s="53">
        <v>1.46</v>
      </c>
      <c r="U224" s="54">
        <v>15</v>
      </c>
    </row>
    <row r="225" spans="1:21" x14ac:dyDescent="0.2">
      <c r="A225" s="66"/>
      <c r="C225" s="33" t="s">
        <v>105</v>
      </c>
      <c r="E225" s="28">
        <v>50951</v>
      </c>
      <c r="G225" s="1" t="s">
        <v>39</v>
      </c>
      <c r="H225" s="1" t="s">
        <v>33</v>
      </c>
      <c r="I225" s="10">
        <v>0</v>
      </c>
      <c r="K225" s="13">
        <v>3830334.81</v>
      </c>
      <c r="L225" s="14"/>
      <c r="M225" s="15">
        <v>2806805</v>
      </c>
      <c r="N225" s="15"/>
      <c r="O225" s="15">
        <v>1023530</v>
      </c>
      <c r="P225" s="15"/>
      <c r="Q225" s="15">
        <v>68235</v>
      </c>
      <c r="S225" s="53">
        <v>1.78</v>
      </c>
      <c r="U225" s="54">
        <v>15</v>
      </c>
    </row>
    <row r="226" spans="1:21" x14ac:dyDescent="0.2">
      <c r="A226" s="66"/>
      <c r="C226" s="33" t="s">
        <v>106</v>
      </c>
      <c r="E226" s="28">
        <v>49490</v>
      </c>
      <c r="G226" s="1" t="s">
        <v>39</v>
      </c>
      <c r="H226" s="1" t="s">
        <v>33</v>
      </c>
      <c r="I226" s="10">
        <v>0</v>
      </c>
      <c r="K226" s="13">
        <v>5069346.8499999996</v>
      </c>
      <c r="L226" s="14"/>
      <c r="M226" s="15">
        <v>4687768</v>
      </c>
      <c r="N226" s="15"/>
      <c r="O226" s="15">
        <v>381579</v>
      </c>
      <c r="P226" s="15"/>
      <c r="Q226" s="15">
        <v>34689</v>
      </c>
      <c r="S226" s="53">
        <v>0.68</v>
      </c>
      <c r="U226" s="54">
        <v>11</v>
      </c>
    </row>
    <row r="227" spans="1:21" x14ac:dyDescent="0.2">
      <c r="A227" s="66"/>
      <c r="C227" s="33" t="s">
        <v>107</v>
      </c>
      <c r="E227" s="28">
        <v>49125</v>
      </c>
      <c r="G227" s="1" t="s">
        <v>39</v>
      </c>
      <c r="H227" s="1" t="s">
        <v>33</v>
      </c>
      <c r="I227" s="10">
        <v>0</v>
      </c>
      <c r="K227" s="13">
        <v>5572385.96</v>
      </c>
      <c r="L227" s="14"/>
      <c r="M227" s="15">
        <v>4741686</v>
      </c>
      <c r="N227" s="15"/>
      <c r="O227" s="15">
        <v>830700</v>
      </c>
      <c r="P227" s="15"/>
      <c r="Q227" s="15">
        <v>83070</v>
      </c>
      <c r="S227" s="53">
        <v>1.49</v>
      </c>
      <c r="U227" s="54">
        <v>10</v>
      </c>
    </row>
    <row r="228" spans="1:21" x14ac:dyDescent="0.2">
      <c r="A228" s="66"/>
      <c r="C228" s="33" t="s">
        <v>108</v>
      </c>
      <c r="E228" s="28">
        <v>49490</v>
      </c>
      <c r="G228" s="1" t="s">
        <v>39</v>
      </c>
      <c r="H228" s="1" t="s">
        <v>33</v>
      </c>
      <c r="I228" s="10">
        <v>0</v>
      </c>
      <c r="K228" s="13">
        <v>4990266.62</v>
      </c>
      <c r="L228" s="14"/>
      <c r="M228" s="15">
        <v>4046675</v>
      </c>
      <c r="N228" s="15"/>
      <c r="O228" s="15">
        <v>943592</v>
      </c>
      <c r="P228" s="15"/>
      <c r="Q228" s="15">
        <v>85781</v>
      </c>
      <c r="S228" s="53">
        <v>1.72</v>
      </c>
      <c r="U228" s="54">
        <v>11</v>
      </c>
    </row>
    <row r="229" spans="1:21" x14ac:dyDescent="0.2">
      <c r="A229" s="66"/>
      <c r="C229" s="33" t="s">
        <v>109</v>
      </c>
      <c r="E229" s="28">
        <v>49856</v>
      </c>
      <c r="G229" s="1" t="s">
        <v>39</v>
      </c>
      <c r="H229" s="1" t="s">
        <v>33</v>
      </c>
      <c r="I229" s="10">
        <v>0</v>
      </c>
      <c r="K229" s="13">
        <v>5729889.9900000002</v>
      </c>
      <c r="L229" s="14"/>
      <c r="M229" s="15">
        <v>4647091</v>
      </c>
      <c r="N229" s="15"/>
      <c r="O229" s="15">
        <v>1082799</v>
      </c>
      <c r="P229" s="15"/>
      <c r="Q229" s="15">
        <v>90233</v>
      </c>
      <c r="S229" s="53">
        <v>1.57</v>
      </c>
      <c r="U229" s="54">
        <v>12</v>
      </c>
    </row>
    <row r="230" spans="1:21" x14ac:dyDescent="0.2">
      <c r="A230" s="66"/>
      <c r="C230" s="33" t="s">
        <v>111</v>
      </c>
      <c r="E230" s="28">
        <v>45838</v>
      </c>
      <c r="G230" s="1" t="s">
        <v>39</v>
      </c>
      <c r="H230" s="1" t="s">
        <v>33</v>
      </c>
      <c r="I230" s="10">
        <v>0</v>
      </c>
      <c r="K230" s="13">
        <v>2682135.6800000002</v>
      </c>
      <c r="L230" s="14"/>
      <c r="M230" s="15">
        <v>2906053</v>
      </c>
      <c r="N230" s="15"/>
      <c r="O230" s="15">
        <v>-223917</v>
      </c>
      <c r="P230" s="15"/>
      <c r="Q230" s="15">
        <v>0</v>
      </c>
      <c r="S230" s="53">
        <v>0</v>
      </c>
      <c r="U230" s="54">
        <v>0</v>
      </c>
    </row>
    <row r="231" spans="1:21" x14ac:dyDescent="0.2">
      <c r="A231" s="66"/>
      <c r="C231" s="33" t="s">
        <v>112</v>
      </c>
      <c r="E231" s="28">
        <v>51682</v>
      </c>
      <c r="G231" s="1" t="s">
        <v>39</v>
      </c>
      <c r="H231" s="1" t="s">
        <v>33</v>
      </c>
      <c r="I231" s="10">
        <v>0</v>
      </c>
      <c r="K231" s="16">
        <v>5825376.1900000004</v>
      </c>
      <c r="L231" s="14"/>
      <c r="M231" s="15">
        <v>3468655</v>
      </c>
      <c r="N231" s="15"/>
      <c r="O231" s="15">
        <v>2356721</v>
      </c>
      <c r="P231" s="15"/>
      <c r="Q231" s="15">
        <v>138631</v>
      </c>
      <c r="S231" s="53">
        <v>2.38</v>
      </c>
      <c r="U231" s="54">
        <v>17</v>
      </c>
    </row>
    <row r="232" spans="1:21" x14ac:dyDescent="0.2">
      <c r="A232" s="66"/>
      <c r="C232" s="33"/>
      <c r="K232" s="13"/>
      <c r="M232" s="56"/>
      <c r="O232" s="56"/>
      <c r="Q232" s="56"/>
    </row>
    <row r="233" spans="1:21" x14ac:dyDescent="0.2">
      <c r="A233" s="66"/>
      <c r="C233" s="36" t="s">
        <v>119</v>
      </c>
      <c r="K233" s="13">
        <f>+SUBTOTAL(9,K216:K232)</f>
        <v>124716135.50999999</v>
      </c>
      <c r="M233" s="49">
        <f>+SUBTOTAL(9,M216:M232)</f>
        <v>61732728</v>
      </c>
      <c r="O233" s="49">
        <f>+SUBTOTAL(9,O216:O232)</f>
        <v>62983408</v>
      </c>
      <c r="Q233" s="49">
        <f>+SUBTOTAL(9,Q216:Q232)</f>
        <v>2528810</v>
      </c>
      <c r="S233" s="53">
        <f>Q233/K233*100</f>
        <v>2.0276526286345966</v>
      </c>
      <c r="U233" s="54">
        <f>ROUND(O233/Q233,1)</f>
        <v>24.9</v>
      </c>
    </row>
    <row r="234" spans="1:21" x14ac:dyDescent="0.2">
      <c r="A234" s="66"/>
      <c r="K234" s="13"/>
    </row>
    <row r="235" spans="1:21" x14ac:dyDescent="0.2">
      <c r="A235" s="66">
        <v>345</v>
      </c>
      <c r="C235" s="20" t="s">
        <v>26</v>
      </c>
      <c r="K235" s="13"/>
    </row>
    <row r="236" spans="1:21" x14ac:dyDescent="0.2">
      <c r="A236" s="66"/>
      <c r="C236" s="33" t="s">
        <v>96</v>
      </c>
      <c r="E236" s="28">
        <v>56795</v>
      </c>
      <c r="G236" s="1" t="s">
        <v>39</v>
      </c>
      <c r="H236" s="1" t="s">
        <v>33</v>
      </c>
      <c r="I236" s="10">
        <v>0</v>
      </c>
      <c r="K236" s="13">
        <v>24632390.050000001</v>
      </c>
      <c r="L236" s="14"/>
      <c r="M236" s="15">
        <v>6277946</v>
      </c>
      <c r="N236" s="15"/>
      <c r="O236" s="15">
        <v>18354444</v>
      </c>
      <c r="P236" s="15"/>
      <c r="Q236" s="15">
        <v>592079</v>
      </c>
      <c r="S236" s="53">
        <v>2.4</v>
      </c>
      <c r="U236" s="54">
        <v>31</v>
      </c>
    </row>
    <row r="237" spans="1:21" x14ac:dyDescent="0.2">
      <c r="A237" s="66"/>
      <c r="C237" s="33" t="s">
        <v>97</v>
      </c>
      <c r="E237" s="28">
        <v>52047</v>
      </c>
      <c r="G237" s="1" t="s">
        <v>39</v>
      </c>
      <c r="H237" s="1" t="s">
        <v>33</v>
      </c>
      <c r="I237" s="10">
        <v>0</v>
      </c>
      <c r="K237" s="13">
        <v>1960162.32</v>
      </c>
      <c r="L237" s="14"/>
      <c r="M237" s="15">
        <v>1241327</v>
      </c>
      <c r="N237" s="15"/>
      <c r="O237" s="15">
        <v>718835</v>
      </c>
      <c r="P237" s="15"/>
      <c r="Q237" s="15">
        <v>39935</v>
      </c>
      <c r="S237" s="53">
        <v>2.04</v>
      </c>
      <c r="U237" s="54">
        <v>18</v>
      </c>
    </row>
    <row r="238" spans="1:21" x14ac:dyDescent="0.2">
      <c r="A238" s="66"/>
      <c r="C238" s="33" t="s">
        <v>98</v>
      </c>
      <c r="E238" s="28">
        <v>52047</v>
      </c>
      <c r="G238" s="1" t="s">
        <v>39</v>
      </c>
      <c r="H238" s="1" t="s">
        <v>33</v>
      </c>
      <c r="I238" s="10">
        <v>0</v>
      </c>
      <c r="K238" s="13">
        <v>4576825.3600000003</v>
      </c>
      <c r="L238" s="14"/>
      <c r="M238" s="15">
        <v>3049180</v>
      </c>
      <c r="N238" s="15"/>
      <c r="O238" s="15">
        <v>1527645</v>
      </c>
      <c r="P238" s="15"/>
      <c r="Q238" s="15">
        <v>84870</v>
      </c>
      <c r="S238" s="53">
        <v>1.85</v>
      </c>
      <c r="U238" s="54">
        <v>18</v>
      </c>
    </row>
    <row r="239" spans="1:21" x14ac:dyDescent="0.2">
      <c r="A239" s="66"/>
      <c r="C239" s="33" t="s">
        <v>99</v>
      </c>
      <c r="E239" s="28">
        <v>52778</v>
      </c>
      <c r="G239" s="1" t="s">
        <v>39</v>
      </c>
      <c r="H239" s="1" t="s">
        <v>33</v>
      </c>
      <c r="I239" s="10">
        <v>0</v>
      </c>
      <c r="K239" s="13">
        <v>3691212.54</v>
      </c>
      <c r="L239" s="14"/>
      <c r="M239" s="15">
        <v>2304153</v>
      </c>
      <c r="N239" s="15"/>
      <c r="O239" s="15">
        <v>1387060</v>
      </c>
      <c r="P239" s="15"/>
      <c r="Q239" s="15">
        <v>69351</v>
      </c>
      <c r="S239" s="53">
        <v>1.88</v>
      </c>
      <c r="U239" s="54">
        <v>20</v>
      </c>
    </row>
    <row r="240" spans="1:21" x14ac:dyDescent="0.2">
      <c r="A240" s="66"/>
      <c r="C240" s="33" t="s">
        <v>100</v>
      </c>
      <c r="E240" s="28">
        <v>52778</v>
      </c>
      <c r="G240" s="1" t="s">
        <v>39</v>
      </c>
      <c r="H240" s="1" t="s">
        <v>33</v>
      </c>
      <c r="I240" s="10">
        <v>0</v>
      </c>
      <c r="K240" s="13">
        <v>3322731.71</v>
      </c>
      <c r="L240" s="14"/>
      <c r="M240" s="15">
        <v>2148274</v>
      </c>
      <c r="N240" s="15"/>
      <c r="O240" s="15">
        <v>1174458</v>
      </c>
      <c r="P240" s="15"/>
      <c r="Q240" s="15">
        <v>58723</v>
      </c>
      <c r="S240" s="53">
        <v>1.77</v>
      </c>
      <c r="U240" s="54">
        <v>20</v>
      </c>
    </row>
    <row r="241" spans="1:21" x14ac:dyDescent="0.2">
      <c r="A241" s="66"/>
      <c r="C241" s="33" t="s">
        <v>101</v>
      </c>
      <c r="E241" s="28">
        <v>52778</v>
      </c>
      <c r="G241" s="1" t="s">
        <v>39</v>
      </c>
      <c r="H241" s="1" t="s">
        <v>33</v>
      </c>
      <c r="I241" s="10">
        <v>0</v>
      </c>
      <c r="K241" s="13">
        <v>3246960.53</v>
      </c>
      <c r="L241" s="14"/>
      <c r="M241" s="15">
        <v>2167496</v>
      </c>
      <c r="N241" s="15"/>
      <c r="O241" s="15">
        <v>1079465</v>
      </c>
      <c r="P241" s="15"/>
      <c r="Q241" s="15">
        <v>53973</v>
      </c>
      <c r="S241" s="53">
        <v>1.66</v>
      </c>
      <c r="U241" s="54">
        <v>20</v>
      </c>
    </row>
    <row r="242" spans="1:21" x14ac:dyDescent="0.2">
      <c r="A242" s="66"/>
      <c r="C242" s="33" t="s">
        <v>102</v>
      </c>
      <c r="E242" s="28">
        <v>52778</v>
      </c>
      <c r="G242" s="1" t="s">
        <v>39</v>
      </c>
      <c r="H242" s="1" t="s">
        <v>33</v>
      </c>
      <c r="I242" s="10">
        <v>0</v>
      </c>
      <c r="K242" s="13">
        <v>10726602.869999999</v>
      </c>
      <c r="L242" s="14"/>
      <c r="M242" s="15">
        <v>5588869</v>
      </c>
      <c r="N242" s="15"/>
      <c r="O242" s="15">
        <v>5137734</v>
      </c>
      <c r="P242" s="15"/>
      <c r="Q242" s="15">
        <v>256887</v>
      </c>
      <c r="S242" s="53">
        <v>2.39</v>
      </c>
      <c r="U242" s="54">
        <v>20</v>
      </c>
    </row>
    <row r="243" spans="1:21" x14ac:dyDescent="0.2">
      <c r="A243" s="66"/>
      <c r="C243" s="33" t="s">
        <v>103</v>
      </c>
      <c r="E243" s="28">
        <v>51682</v>
      </c>
      <c r="G243" s="1" t="s">
        <v>39</v>
      </c>
      <c r="H243" s="1" t="s">
        <v>33</v>
      </c>
      <c r="I243" s="10">
        <v>0</v>
      </c>
      <c r="K243" s="13">
        <v>2356171.63</v>
      </c>
      <c r="L243" s="14"/>
      <c r="M243" s="15">
        <v>1758739</v>
      </c>
      <c r="N243" s="15"/>
      <c r="O243" s="15">
        <v>597433</v>
      </c>
      <c r="P243" s="15"/>
      <c r="Q243" s="15">
        <v>35142</v>
      </c>
      <c r="S243" s="53">
        <v>1.49</v>
      </c>
      <c r="U243" s="54">
        <v>17</v>
      </c>
    </row>
    <row r="244" spans="1:21" x14ac:dyDescent="0.2">
      <c r="A244" s="66"/>
      <c r="C244" s="33" t="s">
        <v>104</v>
      </c>
      <c r="E244" s="28">
        <v>50951</v>
      </c>
      <c r="G244" s="1" t="s">
        <v>39</v>
      </c>
      <c r="H244" s="1" t="s">
        <v>33</v>
      </c>
      <c r="I244" s="10">
        <v>0</v>
      </c>
      <c r="K244" s="13">
        <v>2235589.4900000002</v>
      </c>
      <c r="L244" s="14"/>
      <c r="M244" s="15">
        <v>1717771</v>
      </c>
      <c r="N244" s="15"/>
      <c r="O244" s="15">
        <v>517818</v>
      </c>
      <c r="P244" s="15"/>
      <c r="Q244" s="15">
        <v>34521</v>
      </c>
      <c r="S244" s="53">
        <v>1.54</v>
      </c>
      <c r="U244" s="54">
        <v>15</v>
      </c>
    </row>
    <row r="245" spans="1:21" x14ac:dyDescent="0.2">
      <c r="A245" s="66"/>
      <c r="C245" s="33" t="s">
        <v>105</v>
      </c>
      <c r="E245" s="28">
        <v>50951</v>
      </c>
      <c r="G245" s="1" t="s">
        <v>39</v>
      </c>
      <c r="H245" s="1" t="s">
        <v>33</v>
      </c>
      <c r="I245" s="10">
        <v>0</v>
      </c>
      <c r="K245" s="13">
        <v>2278329.5</v>
      </c>
      <c r="L245" s="14"/>
      <c r="M245" s="15">
        <v>1622729</v>
      </c>
      <c r="N245" s="15"/>
      <c r="O245" s="15">
        <v>655600</v>
      </c>
      <c r="P245" s="15"/>
      <c r="Q245" s="15">
        <v>43707</v>
      </c>
      <c r="S245" s="53">
        <v>1.92</v>
      </c>
      <c r="U245" s="54">
        <v>15</v>
      </c>
    </row>
    <row r="246" spans="1:21" x14ac:dyDescent="0.2">
      <c r="A246" s="66"/>
      <c r="C246" s="33" t="s">
        <v>106</v>
      </c>
      <c r="E246" s="28">
        <v>49490</v>
      </c>
      <c r="G246" s="1" t="s">
        <v>39</v>
      </c>
      <c r="H246" s="1" t="s">
        <v>33</v>
      </c>
      <c r="I246" s="10">
        <v>0</v>
      </c>
      <c r="K246" s="13">
        <v>3471879.89</v>
      </c>
      <c r="L246" s="14"/>
      <c r="M246" s="15">
        <v>2867184</v>
      </c>
      <c r="N246" s="15"/>
      <c r="O246" s="15">
        <v>604696</v>
      </c>
      <c r="P246" s="15"/>
      <c r="Q246" s="15">
        <v>54973</v>
      </c>
      <c r="S246" s="53">
        <v>1.58</v>
      </c>
      <c r="U246" s="54">
        <v>11</v>
      </c>
    </row>
    <row r="247" spans="1:21" x14ac:dyDescent="0.2">
      <c r="A247" s="66"/>
      <c r="C247" s="33" t="s">
        <v>107</v>
      </c>
      <c r="E247" s="28">
        <v>49125</v>
      </c>
      <c r="G247" s="1" t="s">
        <v>39</v>
      </c>
      <c r="H247" s="1" t="s">
        <v>33</v>
      </c>
      <c r="I247" s="10">
        <v>0</v>
      </c>
      <c r="K247" s="13">
        <v>4776352.7300000004</v>
      </c>
      <c r="L247" s="14"/>
      <c r="M247" s="15">
        <v>3795895</v>
      </c>
      <c r="N247" s="15"/>
      <c r="O247" s="15">
        <v>980458</v>
      </c>
      <c r="P247" s="15"/>
      <c r="Q247" s="15">
        <v>98044</v>
      </c>
      <c r="S247" s="53">
        <v>2.0499999999999998</v>
      </c>
      <c r="U247" s="54">
        <v>10</v>
      </c>
    </row>
    <row r="248" spans="1:21" x14ac:dyDescent="0.2">
      <c r="A248" s="66"/>
      <c r="C248" s="33" t="s">
        <v>108</v>
      </c>
      <c r="E248" s="28">
        <v>49490</v>
      </c>
      <c r="G248" s="1" t="s">
        <v>39</v>
      </c>
      <c r="H248" s="1" t="s">
        <v>33</v>
      </c>
      <c r="I248" s="10">
        <v>0</v>
      </c>
      <c r="K248" s="13">
        <v>3326453.63</v>
      </c>
      <c r="L248" s="14"/>
      <c r="M248" s="15">
        <v>2561232</v>
      </c>
      <c r="N248" s="15"/>
      <c r="O248" s="15">
        <v>765222</v>
      </c>
      <c r="P248" s="15"/>
      <c r="Q248" s="15">
        <v>69564</v>
      </c>
      <c r="R248" s="15"/>
      <c r="S248" s="53">
        <v>2.09</v>
      </c>
      <c r="U248" s="54">
        <v>11</v>
      </c>
    </row>
    <row r="249" spans="1:21" x14ac:dyDescent="0.2">
      <c r="A249" s="66"/>
      <c r="C249" s="33" t="s">
        <v>109</v>
      </c>
      <c r="E249" s="28">
        <v>49856</v>
      </c>
      <c r="G249" s="1" t="s">
        <v>39</v>
      </c>
      <c r="H249" s="1" t="s">
        <v>33</v>
      </c>
      <c r="I249" s="10">
        <v>0</v>
      </c>
      <c r="K249" s="13">
        <v>2535556.33</v>
      </c>
      <c r="L249" s="14"/>
      <c r="M249" s="15">
        <v>2160076</v>
      </c>
      <c r="N249" s="15"/>
      <c r="O249" s="15">
        <v>375480</v>
      </c>
      <c r="P249" s="15"/>
      <c r="Q249" s="15">
        <v>31290</v>
      </c>
      <c r="S249" s="53">
        <v>1.23</v>
      </c>
      <c r="U249" s="54">
        <v>12</v>
      </c>
    </row>
    <row r="250" spans="1:21" x14ac:dyDescent="0.2">
      <c r="A250" s="66"/>
      <c r="C250" s="33" t="s">
        <v>111</v>
      </c>
      <c r="E250" s="28">
        <v>45838</v>
      </c>
      <c r="G250" s="1" t="s">
        <v>39</v>
      </c>
      <c r="H250" s="1" t="s">
        <v>33</v>
      </c>
      <c r="I250" s="10">
        <v>0</v>
      </c>
      <c r="K250" s="13">
        <v>816263.41</v>
      </c>
      <c r="L250" s="14"/>
      <c r="M250" s="15">
        <v>864527</v>
      </c>
      <c r="N250" s="15"/>
      <c r="O250" s="15">
        <v>-48264</v>
      </c>
      <c r="P250" s="15"/>
      <c r="Q250" s="15">
        <v>0</v>
      </c>
      <c r="S250" s="53">
        <v>0</v>
      </c>
      <c r="U250" s="54">
        <v>0</v>
      </c>
    </row>
    <row r="251" spans="1:21" x14ac:dyDescent="0.2">
      <c r="A251" s="66"/>
      <c r="C251" s="33" t="s">
        <v>112</v>
      </c>
      <c r="E251" s="28">
        <v>51682</v>
      </c>
      <c r="G251" s="1" t="s">
        <v>39</v>
      </c>
      <c r="H251" s="1" t="s">
        <v>33</v>
      </c>
      <c r="I251" s="10">
        <v>0</v>
      </c>
      <c r="K251" s="16">
        <v>2504392.08</v>
      </c>
      <c r="L251" s="14"/>
      <c r="M251" s="15">
        <v>1829347</v>
      </c>
      <c r="N251" s="15"/>
      <c r="O251" s="15">
        <v>675045</v>
      </c>
      <c r="P251" s="15"/>
      <c r="Q251" s="15">
        <v>39709</v>
      </c>
      <c r="S251" s="53">
        <v>1.59</v>
      </c>
      <c r="U251" s="54">
        <v>17</v>
      </c>
    </row>
    <row r="252" spans="1:21" x14ac:dyDescent="0.2">
      <c r="A252" s="66"/>
      <c r="C252" s="33"/>
      <c r="K252" s="13"/>
      <c r="M252" s="56"/>
      <c r="O252" s="56"/>
      <c r="Q252" s="56"/>
    </row>
    <row r="253" spans="1:21" x14ac:dyDescent="0.2">
      <c r="A253" s="66"/>
      <c r="C253" s="36" t="s">
        <v>86</v>
      </c>
      <c r="K253" s="13">
        <f>+SUBTOTAL(9,K236:K252)</f>
        <v>76457874.069999993</v>
      </c>
      <c r="M253" s="49">
        <f>+SUBTOTAL(9,M236:M252)</f>
        <v>41954745</v>
      </c>
      <c r="O253" s="49">
        <f>+SUBTOTAL(9,O236:O252)</f>
        <v>34503129</v>
      </c>
      <c r="Q253" s="49">
        <f>+SUBTOTAL(9,Q236:Q252)</f>
        <v>1562768</v>
      </c>
      <c r="S253" s="53">
        <f>Q253/K253*100</f>
        <v>2.0439595254364886</v>
      </c>
      <c r="U253" s="54">
        <f>ROUND(O253/Q253,1)</f>
        <v>22.1</v>
      </c>
    </row>
    <row r="254" spans="1:21" x14ac:dyDescent="0.2">
      <c r="A254" s="66"/>
      <c r="K254" s="13"/>
    </row>
    <row r="255" spans="1:21" x14ac:dyDescent="0.2">
      <c r="A255" s="66">
        <v>346</v>
      </c>
      <c r="C255" s="20" t="s">
        <v>53</v>
      </c>
      <c r="K255" s="13"/>
    </row>
    <row r="256" spans="1:21" x14ac:dyDescent="0.2">
      <c r="A256" s="66"/>
      <c r="C256" s="33" t="s">
        <v>96</v>
      </c>
      <c r="E256" s="28">
        <v>56795</v>
      </c>
      <c r="G256" s="1" t="s">
        <v>39</v>
      </c>
      <c r="H256" s="1" t="s">
        <v>33</v>
      </c>
      <c r="I256" s="10">
        <v>0</v>
      </c>
      <c r="K256" s="13">
        <v>3774673.55</v>
      </c>
      <c r="L256" s="14"/>
      <c r="M256" s="15">
        <v>819080</v>
      </c>
      <c r="N256" s="15"/>
      <c r="O256" s="15">
        <v>2955594</v>
      </c>
      <c r="P256" s="15"/>
      <c r="Q256" s="15">
        <v>95342</v>
      </c>
      <c r="S256" s="53">
        <v>2.5299999999999998</v>
      </c>
      <c r="U256" s="54">
        <v>31</v>
      </c>
    </row>
    <row r="257" spans="1:21" x14ac:dyDescent="0.2">
      <c r="A257" s="66"/>
      <c r="C257" s="33" t="s">
        <v>97</v>
      </c>
      <c r="E257" s="28">
        <v>52047</v>
      </c>
      <c r="G257" s="1" t="s">
        <v>39</v>
      </c>
      <c r="H257" s="1" t="s">
        <v>33</v>
      </c>
      <c r="I257" s="10">
        <v>0</v>
      </c>
      <c r="K257" s="13">
        <v>295415.01</v>
      </c>
      <c r="L257" s="14"/>
      <c r="M257" s="15">
        <v>27972</v>
      </c>
      <c r="N257" s="15"/>
      <c r="O257" s="15">
        <v>267443</v>
      </c>
      <c r="P257" s="15"/>
      <c r="Q257" s="15">
        <v>14858</v>
      </c>
      <c r="S257" s="53">
        <v>5.03</v>
      </c>
      <c r="U257" s="54">
        <v>18</v>
      </c>
    </row>
    <row r="258" spans="1:21" x14ac:dyDescent="0.2">
      <c r="A258" s="66"/>
      <c r="C258" s="33" t="s">
        <v>99</v>
      </c>
      <c r="E258" s="28">
        <v>52778</v>
      </c>
      <c r="G258" s="1" t="s">
        <v>39</v>
      </c>
      <c r="H258" s="1" t="s">
        <v>33</v>
      </c>
      <c r="I258" s="10">
        <v>0</v>
      </c>
      <c r="K258" s="13">
        <v>30618.33</v>
      </c>
      <c r="L258" s="14"/>
      <c r="M258" s="15">
        <v>6871</v>
      </c>
      <c r="N258" s="15"/>
      <c r="O258" s="15">
        <v>23747</v>
      </c>
      <c r="P258" s="15"/>
      <c r="Q258" s="15">
        <v>1188</v>
      </c>
      <c r="S258" s="53">
        <v>3.88</v>
      </c>
      <c r="U258" s="54">
        <v>20</v>
      </c>
    </row>
    <row r="259" spans="1:21" x14ac:dyDescent="0.2">
      <c r="A259" s="66"/>
      <c r="C259" s="33" t="s">
        <v>100</v>
      </c>
      <c r="E259" s="28">
        <v>52778</v>
      </c>
      <c r="G259" s="1" t="s">
        <v>39</v>
      </c>
      <c r="H259" s="1" t="s">
        <v>33</v>
      </c>
      <c r="I259" s="10">
        <v>0</v>
      </c>
      <c r="K259" s="13">
        <v>32897.870000000003</v>
      </c>
      <c r="L259" s="14"/>
      <c r="M259" s="15">
        <v>6926</v>
      </c>
      <c r="N259" s="15"/>
      <c r="O259" s="15">
        <v>25972</v>
      </c>
      <c r="P259" s="15"/>
      <c r="Q259" s="15">
        <v>1299</v>
      </c>
      <c r="S259" s="53">
        <v>3.95</v>
      </c>
      <c r="U259" s="54">
        <v>20</v>
      </c>
    </row>
    <row r="260" spans="1:21" x14ac:dyDescent="0.2">
      <c r="A260" s="66"/>
      <c r="C260" s="33" t="s">
        <v>101</v>
      </c>
      <c r="E260" s="28">
        <v>52778</v>
      </c>
      <c r="G260" s="1" t="s">
        <v>39</v>
      </c>
      <c r="H260" s="1" t="s">
        <v>33</v>
      </c>
      <c r="I260" s="10">
        <v>0</v>
      </c>
      <c r="K260" s="13">
        <v>9113.52</v>
      </c>
      <c r="L260" s="14"/>
      <c r="M260" s="15">
        <v>6322</v>
      </c>
      <c r="N260" s="15"/>
      <c r="O260" s="15">
        <v>2792</v>
      </c>
      <c r="P260" s="15"/>
      <c r="Q260" s="15">
        <v>140</v>
      </c>
      <c r="S260" s="53">
        <v>1.54</v>
      </c>
      <c r="U260" s="54">
        <v>19.899999999999999</v>
      </c>
    </row>
    <row r="261" spans="1:21" x14ac:dyDescent="0.2">
      <c r="A261" s="66"/>
      <c r="C261" s="33" t="s">
        <v>102</v>
      </c>
      <c r="E261" s="28">
        <v>52778</v>
      </c>
      <c r="G261" s="1" t="s">
        <v>39</v>
      </c>
      <c r="H261" s="1" t="s">
        <v>33</v>
      </c>
      <c r="I261" s="10">
        <v>0</v>
      </c>
      <c r="K261" s="13">
        <v>41868.51</v>
      </c>
      <c r="L261" s="14"/>
      <c r="M261" s="15">
        <v>25259</v>
      </c>
      <c r="N261" s="15"/>
      <c r="O261" s="15">
        <v>16610</v>
      </c>
      <c r="P261" s="15"/>
      <c r="Q261" s="15">
        <v>831</v>
      </c>
      <c r="S261" s="53">
        <v>1.98</v>
      </c>
      <c r="U261" s="54">
        <v>20</v>
      </c>
    </row>
    <row r="262" spans="1:21" x14ac:dyDescent="0.2">
      <c r="A262" s="66"/>
      <c r="C262" s="33" t="s">
        <v>103</v>
      </c>
      <c r="E262" s="28">
        <v>51682</v>
      </c>
      <c r="G262" s="1" t="s">
        <v>39</v>
      </c>
      <c r="H262" s="1" t="s">
        <v>33</v>
      </c>
      <c r="I262" s="10">
        <v>0</v>
      </c>
      <c r="K262" s="13">
        <v>2112385.83</v>
      </c>
      <c r="L262" s="14"/>
      <c r="M262" s="15">
        <v>1635362</v>
      </c>
      <c r="N262" s="15"/>
      <c r="O262" s="15">
        <v>477024</v>
      </c>
      <c r="P262" s="15"/>
      <c r="Q262" s="15">
        <v>28060</v>
      </c>
      <c r="S262" s="53">
        <v>1.33</v>
      </c>
      <c r="U262" s="54">
        <v>17</v>
      </c>
    </row>
    <row r="263" spans="1:21" x14ac:dyDescent="0.2">
      <c r="A263" s="66"/>
      <c r="C263" s="33" t="s">
        <v>104</v>
      </c>
      <c r="E263" s="28">
        <v>50951</v>
      </c>
      <c r="G263" s="1" t="s">
        <v>39</v>
      </c>
      <c r="H263" s="1" t="s">
        <v>33</v>
      </c>
      <c r="I263" s="10">
        <v>0</v>
      </c>
      <c r="K263" s="13">
        <v>150007.26</v>
      </c>
      <c r="L263" s="14"/>
      <c r="M263" s="15">
        <v>87474</v>
      </c>
      <c r="N263" s="15"/>
      <c r="O263" s="15">
        <v>62533</v>
      </c>
      <c r="P263" s="15"/>
      <c r="Q263" s="15">
        <v>4169</v>
      </c>
      <c r="S263" s="53">
        <v>2.78</v>
      </c>
      <c r="U263" s="54">
        <v>15</v>
      </c>
    </row>
    <row r="264" spans="1:21" x14ac:dyDescent="0.2">
      <c r="A264" s="66"/>
      <c r="C264" s="33" t="s">
        <v>105</v>
      </c>
      <c r="E264" s="28">
        <v>50951</v>
      </c>
      <c r="G264" s="1" t="s">
        <v>39</v>
      </c>
      <c r="H264" s="1" t="s">
        <v>33</v>
      </c>
      <c r="I264" s="10">
        <v>0</v>
      </c>
      <c r="K264" s="13">
        <v>83161.41</v>
      </c>
      <c r="L264" s="14"/>
      <c r="M264" s="15">
        <v>55147</v>
      </c>
      <c r="N264" s="15"/>
      <c r="O264" s="15">
        <v>28014</v>
      </c>
      <c r="P264" s="15"/>
      <c r="Q264" s="15">
        <v>1868</v>
      </c>
      <c r="S264" s="53">
        <v>2.25</v>
      </c>
      <c r="U264" s="54">
        <v>15</v>
      </c>
    </row>
    <row r="265" spans="1:21" x14ac:dyDescent="0.2">
      <c r="A265" s="66"/>
      <c r="C265" s="33" t="s">
        <v>106</v>
      </c>
      <c r="E265" s="28">
        <v>49490</v>
      </c>
      <c r="G265" s="1" t="s">
        <v>39</v>
      </c>
      <c r="H265" s="1" t="s">
        <v>33</v>
      </c>
      <c r="I265" s="10">
        <v>0</v>
      </c>
      <c r="K265" s="13">
        <v>335415.82</v>
      </c>
      <c r="L265" s="14"/>
      <c r="M265" s="15">
        <v>294669</v>
      </c>
      <c r="N265" s="15"/>
      <c r="O265" s="15">
        <v>40747</v>
      </c>
      <c r="P265" s="15"/>
      <c r="Q265" s="15">
        <v>3704</v>
      </c>
      <c r="S265" s="53">
        <v>1.1000000000000001</v>
      </c>
      <c r="U265" s="54">
        <v>11</v>
      </c>
    </row>
    <row r="266" spans="1:21" x14ac:dyDescent="0.2">
      <c r="A266" s="66"/>
      <c r="C266" s="33" t="s">
        <v>107</v>
      </c>
      <c r="E266" s="28">
        <v>49125</v>
      </c>
      <c r="G266" s="1" t="s">
        <v>39</v>
      </c>
      <c r="H266" s="1" t="s">
        <v>33</v>
      </c>
      <c r="I266" s="10">
        <v>0</v>
      </c>
      <c r="K266" s="13">
        <v>841612.82</v>
      </c>
      <c r="L266" s="14"/>
      <c r="M266" s="15">
        <v>680653</v>
      </c>
      <c r="N266" s="15"/>
      <c r="O266" s="15">
        <v>160960</v>
      </c>
      <c r="P266" s="15"/>
      <c r="Q266" s="15">
        <v>16097</v>
      </c>
      <c r="S266" s="53">
        <v>1.91</v>
      </c>
      <c r="U266" s="54">
        <v>10</v>
      </c>
    </row>
    <row r="267" spans="1:21" x14ac:dyDescent="0.2">
      <c r="A267" s="66"/>
      <c r="C267" s="33" t="s">
        <v>108</v>
      </c>
      <c r="E267" s="28">
        <v>49490</v>
      </c>
      <c r="G267" s="1" t="s">
        <v>39</v>
      </c>
      <c r="H267" s="1" t="s">
        <v>33</v>
      </c>
      <c r="I267" s="10">
        <v>0</v>
      </c>
      <c r="K267" s="13">
        <v>237307.12</v>
      </c>
      <c r="L267" s="14"/>
      <c r="M267" s="15">
        <v>195138</v>
      </c>
      <c r="N267" s="15"/>
      <c r="O267" s="15">
        <v>42169</v>
      </c>
      <c r="P267" s="15"/>
      <c r="Q267" s="15">
        <v>3834</v>
      </c>
      <c r="S267" s="53">
        <v>1.62</v>
      </c>
      <c r="U267" s="54">
        <v>11</v>
      </c>
    </row>
    <row r="268" spans="1:21" x14ac:dyDescent="0.2">
      <c r="A268" s="66"/>
      <c r="C268" s="33" t="s">
        <v>109</v>
      </c>
      <c r="E268" s="28">
        <v>49856</v>
      </c>
      <c r="G268" s="1" t="s">
        <v>39</v>
      </c>
      <c r="H268" s="1" t="s">
        <v>33</v>
      </c>
      <c r="I268" s="10">
        <v>0</v>
      </c>
      <c r="K268" s="13">
        <v>599132.88</v>
      </c>
      <c r="L268" s="14"/>
      <c r="M268" s="15">
        <v>443736</v>
      </c>
      <c r="N268" s="15"/>
      <c r="O268" s="15">
        <v>155397</v>
      </c>
      <c r="P268" s="15"/>
      <c r="Q268" s="15">
        <v>12949</v>
      </c>
      <c r="S268" s="53">
        <v>2.16</v>
      </c>
      <c r="U268" s="54">
        <v>12</v>
      </c>
    </row>
    <row r="269" spans="1:21" x14ac:dyDescent="0.2">
      <c r="A269" s="66"/>
      <c r="C269" s="33" t="s">
        <v>111</v>
      </c>
      <c r="E269" s="28">
        <v>45838</v>
      </c>
      <c r="G269" s="1" t="s">
        <v>39</v>
      </c>
      <c r="H269" s="1" t="s">
        <v>33</v>
      </c>
      <c r="I269" s="10">
        <v>0</v>
      </c>
      <c r="K269" s="13">
        <v>112095.22</v>
      </c>
      <c r="L269" s="14"/>
      <c r="M269" s="15">
        <v>118806</v>
      </c>
      <c r="N269" s="15"/>
      <c r="O269" s="15">
        <v>-6711</v>
      </c>
      <c r="P269" s="15"/>
      <c r="Q269" s="15">
        <v>0</v>
      </c>
      <c r="S269" s="53">
        <v>0</v>
      </c>
      <c r="U269" s="54">
        <v>0</v>
      </c>
    </row>
    <row r="270" spans="1:21" x14ac:dyDescent="0.2">
      <c r="A270" s="66"/>
      <c r="C270" s="33" t="s">
        <v>112</v>
      </c>
      <c r="E270" s="28">
        <v>51682</v>
      </c>
      <c r="G270" s="1" t="s">
        <v>39</v>
      </c>
      <c r="H270" s="1" t="s">
        <v>33</v>
      </c>
      <c r="I270" s="10">
        <v>0</v>
      </c>
      <c r="K270" s="16">
        <v>1143935.8</v>
      </c>
      <c r="L270" s="14"/>
      <c r="M270" s="15">
        <v>832537</v>
      </c>
      <c r="N270" s="15"/>
      <c r="O270" s="15">
        <v>311399</v>
      </c>
      <c r="P270" s="15"/>
      <c r="Q270" s="15">
        <v>18317</v>
      </c>
      <c r="S270" s="53">
        <v>1.6</v>
      </c>
      <c r="U270" s="54">
        <v>17</v>
      </c>
    </row>
    <row r="271" spans="1:21" x14ac:dyDescent="0.2">
      <c r="A271" s="66"/>
      <c r="C271" s="33"/>
      <c r="K271" s="13"/>
      <c r="M271" s="56"/>
      <c r="O271" s="56"/>
      <c r="Q271" s="56"/>
    </row>
    <row r="272" spans="1:21" x14ac:dyDescent="0.2">
      <c r="A272" s="66"/>
      <c r="C272" s="36" t="s">
        <v>87</v>
      </c>
      <c r="K272" s="16">
        <f>+SUBTOTAL(9,K256:K271)</f>
        <v>9799640.9500000011</v>
      </c>
      <c r="M272" s="50">
        <f>+SUBTOTAL(9,M256:M271)</f>
        <v>5235952</v>
      </c>
      <c r="O272" s="50">
        <f>+SUBTOTAL(9,O256:O271)</f>
        <v>4563690</v>
      </c>
      <c r="Q272" s="50">
        <f>+SUBTOTAL(9,Q256:Q271)</f>
        <v>202656</v>
      </c>
      <c r="S272" s="53">
        <f>Q272/K272*100</f>
        <v>2.0679941340095729</v>
      </c>
      <c r="U272" s="54">
        <f>ROUND(O272/Q272,1)</f>
        <v>22.5</v>
      </c>
    </row>
    <row r="273" spans="1:21" x14ac:dyDescent="0.2">
      <c r="A273" s="66"/>
      <c r="K273" s="13"/>
    </row>
    <row r="274" spans="1:21" ht="15.75" x14ac:dyDescent="0.25">
      <c r="A274" s="66"/>
      <c r="C274" s="21" t="s">
        <v>27</v>
      </c>
      <c r="I274" s="8"/>
      <c r="J274" s="21"/>
      <c r="K274" s="22">
        <f>+SUBTOTAL(9,K140:K273)</f>
        <v>1133540304.0999997</v>
      </c>
      <c r="L274" s="21"/>
      <c r="M274" s="25">
        <f>+SUBTOTAL(9,M140:M273)</f>
        <v>506873954</v>
      </c>
      <c r="N274" s="25"/>
      <c r="O274" s="25">
        <f>+SUBTOTAL(9,O140:O273)</f>
        <v>626666352</v>
      </c>
      <c r="P274" s="25"/>
      <c r="Q274" s="25">
        <f>+SUBTOTAL(9,Q140:Q273)</f>
        <v>27816810</v>
      </c>
      <c r="R274" s="21"/>
      <c r="S274" s="29">
        <f>Q274/K274*100</f>
        <v>2.453976263515905</v>
      </c>
    </row>
    <row r="275" spans="1:21" ht="15.75" x14ac:dyDescent="0.25">
      <c r="A275" s="66"/>
      <c r="C275" s="21"/>
      <c r="I275" s="8"/>
      <c r="J275" s="21"/>
      <c r="K275" s="22"/>
      <c r="L275" s="21"/>
      <c r="M275" s="25"/>
      <c r="N275" s="25"/>
      <c r="O275" s="25"/>
      <c r="P275" s="25"/>
      <c r="Q275" s="25"/>
      <c r="R275" s="21"/>
    </row>
    <row r="276" spans="1:21" ht="15.75" x14ac:dyDescent="0.25">
      <c r="A276" s="66"/>
      <c r="C276" s="18" t="s">
        <v>120</v>
      </c>
      <c r="I276" s="8"/>
      <c r="J276" s="21"/>
      <c r="K276" s="22"/>
      <c r="L276" s="21"/>
      <c r="M276" s="25"/>
      <c r="N276" s="25"/>
      <c r="O276" s="25"/>
      <c r="P276" s="25"/>
      <c r="Q276" s="25"/>
      <c r="R276" s="21"/>
    </row>
    <row r="277" spans="1:21" ht="15.75" x14ac:dyDescent="0.25">
      <c r="A277" s="66"/>
      <c r="C277" s="2"/>
      <c r="I277" s="8"/>
      <c r="J277" s="21"/>
      <c r="K277" s="22"/>
      <c r="L277" s="21"/>
      <c r="M277" s="25"/>
      <c r="N277" s="25"/>
      <c r="O277" s="25"/>
      <c r="P277" s="25"/>
      <c r="Q277" s="25"/>
      <c r="R277" s="21"/>
    </row>
    <row r="278" spans="1:21" x14ac:dyDescent="0.2">
      <c r="A278" s="66">
        <v>341.6</v>
      </c>
      <c r="C278" s="20" t="s">
        <v>24</v>
      </c>
      <c r="K278" s="13"/>
    </row>
    <row r="279" spans="1:21" x14ac:dyDescent="0.2">
      <c r="A279" s="66"/>
      <c r="C279" s="33" t="s">
        <v>110</v>
      </c>
      <c r="E279" s="28">
        <v>51682</v>
      </c>
      <c r="G279" s="1" t="s">
        <v>39</v>
      </c>
      <c r="H279" s="1" t="s">
        <v>33</v>
      </c>
      <c r="I279" s="10">
        <v>0</v>
      </c>
      <c r="K279" s="13">
        <v>1443810.04</v>
      </c>
      <c r="L279" s="14"/>
      <c r="M279" s="15">
        <v>457521</v>
      </c>
      <c r="N279" s="15"/>
      <c r="O279" s="15">
        <v>986289</v>
      </c>
      <c r="P279" s="15"/>
      <c r="Q279" s="15">
        <v>58017</v>
      </c>
      <c r="S279" s="53">
        <v>4.0199999999999996</v>
      </c>
      <c r="U279" s="54">
        <v>17</v>
      </c>
    </row>
    <row r="280" spans="1:21" x14ac:dyDescent="0.2">
      <c r="A280" s="66"/>
      <c r="C280" s="33" t="s">
        <v>127</v>
      </c>
      <c r="E280" s="28">
        <v>52778</v>
      </c>
      <c r="G280" s="1" t="s">
        <v>39</v>
      </c>
      <c r="H280" s="1" t="s">
        <v>33</v>
      </c>
      <c r="I280" s="10">
        <v>0</v>
      </c>
      <c r="K280" s="13">
        <v>800780.88</v>
      </c>
      <c r="L280" s="14"/>
      <c r="M280" s="15">
        <v>160795</v>
      </c>
      <c r="N280" s="15"/>
      <c r="O280" s="15">
        <v>639986</v>
      </c>
      <c r="P280" s="15"/>
      <c r="Q280" s="15">
        <v>31999</v>
      </c>
      <c r="S280" s="53">
        <v>4</v>
      </c>
      <c r="U280" s="54">
        <v>20</v>
      </c>
    </row>
    <row r="281" spans="1:21" x14ac:dyDescent="0.2">
      <c r="A281" s="66"/>
      <c r="C281" s="33" t="s">
        <v>128</v>
      </c>
      <c r="E281" s="28">
        <v>53143</v>
      </c>
      <c r="G281" s="1" t="s">
        <v>39</v>
      </c>
      <c r="H281" s="1" t="s">
        <v>33</v>
      </c>
      <c r="I281" s="10">
        <v>0</v>
      </c>
      <c r="K281" s="16">
        <v>18599.63</v>
      </c>
      <c r="L281" s="14"/>
      <c r="M281" s="15">
        <v>2649</v>
      </c>
      <c r="N281" s="15"/>
      <c r="O281" s="15">
        <v>15951</v>
      </c>
      <c r="P281" s="15"/>
      <c r="Q281" s="15">
        <v>760</v>
      </c>
      <c r="S281" s="53">
        <v>4.09</v>
      </c>
      <c r="U281" s="54">
        <v>21</v>
      </c>
    </row>
    <row r="282" spans="1:21" x14ac:dyDescent="0.2">
      <c r="A282" s="66"/>
      <c r="C282" s="33"/>
      <c r="K282" s="13"/>
      <c r="M282" s="56"/>
      <c r="O282" s="56"/>
      <c r="Q282" s="56"/>
    </row>
    <row r="283" spans="1:21" x14ac:dyDescent="0.2">
      <c r="A283" s="66"/>
      <c r="C283" s="36" t="s">
        <v>62</v>
      </c>
      <c r="K283" s="13">
        <f>+SUBTOTAL(9,K279:K282)</f>
        <v>2263190.5499999998</v>
      </c>
      <c r="M283" s="49">
        <f>+SUBTOTAL(9,M279:M282)</f>
        <v>620965</v>
      </c>
      <c r="O283" s="49">
        <f>+SUBTOTAL(9,O279:O282)</f>
        <v>1642226</v>
      </c>
      <c r="Q283" s="49">
        <f>+SUBTOTAL(9,Q279:Q282)</f>
        <v>90776</v>
      </c>
      <c r="S283" s="53">
        <f>Q283/K283*100</f>
        <v>4.0109746835059914</v>
      </c>
      <c r="U283" s="54">
        <f>ROUND(O283/Q283,1)</f>
        <v>18.100000000000001</v>
      </c>
    </row>
    <row r="284" spans="1:21" ht="15.75" x14ac:dyDescent="0.25">
      <c r="A284" s="66"/>
      <c r="C284" s="21"/>
      <c r="I284" s="8"/>
      <c r="J284" s="21"/>
      <c r="K284" s="13"/>
      <c r="L284" s="21"/>
      <c r="M284" s="25"/>
      <c r="N284" s="25"/>
      <c r="O284" s="25"/>
      <c r="P284" s="25"/>
      <c r="Q284" s="25"/>
      <c r="R284" s="21"/>
    </row>
    <row r="285" spans="1:21" x14ac:dyDescent="0.2">
      <c r="A285" s="66">
        <v>344.6</v>
      </c>
      <c r="C285" s="20" t="s">
        <v>25</v>
      </c>
      <c r="K285" s="13"/>
    </row>
    <row r="286" spans="1:21" x14ac:dyDescent="0.2">
      <c r="A286" s="66"/>
      <c r="C286" s="33" t="s">
        <v>110</v>
      </c>
      <c r="E286" s="28">
        <v>51682</v>
      </c>
      <c r="G286" s="1" t="s">
        <v>39</v>
      </c>
      <c r="H286" s="1" t="s">
        <v>33</v>
      </c>
      <c r="I286" s="10">
        <v>0</v>
      </c>
      <c r="K286" s="13">
        <v>13068659.23</v>
      </c>
      <c r="L286" s="14"/>
      <c r="M286" s="15">
        <v>4871527</v>
      </c>
      <c r="N286" s="15"/>
      <c r="O286" s="15">
        <v>8197132</v>
      </c>
      <c r="P286" s="15"/>
      <c r="Q286" s="15">
        <v>482184</v>
      </c>
      <c r="S286" s="53">
        <v>3.69</v>
      </c>
      <c r="U286" s="54">
        <v>17</v>
      </c>
    </row>
    <row r="287" spans="1:21" x14ac:dyDescent="0.2">
      <c r="A287" s="66"/>
      <c r="C287" s="33" t="s">
        <v>127</v>
      </c>
      <c r="E287" s="28">
        <v>52778</v>
      </c>
      <c r="G287" s="1" t="s">
        <v>39</v>
      </c>
      <c r="H287" s="1" t="s">
        <v>33</v>
      </c>
      <c r="I287" s="10">
        <v>0</v>
      </c>
      <c r="K287" s="13">
        <v>279373.45</v>
      </c>
      <c r="L287" s="14"/>
      <c r="M287" s="15">
        <v>84773</v>
      </c>
      <c r="N287" s="15"/>
      <c r="O287" s="15">
        <v>194600</v>
      </c>
      <c r="P287" s="15"/>
      <c r="Q287" s="15">
        <v>9730</v>
      </c>
      <c r="S287" s="53">
        <v>3.48</v>
      </c>
      <c r="U287" s="54">
        <v>20</v>
      </c>
    </row>
    <row r="288" spans="1:21" x14ac:dyDescent="0.2">
      <c r="A288" s="66"/>
      <c r="C288" s="33" t="s">
        <v>128</v>
      </c>
      <c r="E288" s="28">
        <v>53143</v>
      </c>
      <c r="G288" s="1" t="s">
        <v>39</v>
      </c>
      <c r="H288" s="1" t="s">
        <v>33</v>
      </c>
      <c r="I288" s="10">
        <v>0</v>
      </c>
      <c r="K288" s="13">
        <v>393877.74</v>
      </c>
      <c r="L288" s="14"/>
      <c r="M288" s="15">
        <v>61968</v>
      </c>
      <c r="N288" s="15"/>
      <c r="O288" s="15">
        <v>331910</v>
      </c>
      <c r="P288" s="15"/>
      <c r="Q288" s="15">
        <v>15805</v>
      </c>
      <c r="S288" s="53">
        <v>4.01</v>
      </c>
      <c r="U288" s="54">
        <v>21</v>
      </c>
    </row>
    <row r="289" spans="1:21" x14ac:dyDescent="0.2">
      <c r="A289" s="66"/>
      <c r="C289" s="33" t="s">
        <v>129</v>
      </c>
      <c r="E289" s="28">
        <v>53508</v>
      </c>
      <c r="G289" s="1" t="s">
        <v>39</v>
      </c>
      <c r="H289" s="1" t="s">
        <v>33</v>
      </c>
      <c r="I289" s="10">
        <v>0</v>
      </c>
      <c r="K289" s="13">
        <v>353385.05</v>
      </c>
      <c r="L289" s="14"/>
      <c r="M289" s="15">
        <v>47978</v>
      </c>
      <c r="N289" s="15"/>
      <c r="O289" s="15">
        <v>305407</v>
      </c>
      <c r="P289" s="15"/>
      <c r="Q289" s="15">
        <v>13882</v>
      </c>
      <c r="S289" s="53">
        <v>3.93</v>
      </c>
      <c r="U289" s="54">
        <v>22</v>
      </c>
    </row>
    <row r="290" spans="1:21" x14ac:dyDescent="0.2">
      <c r="A290" s="66"/>
      <c r="C290" s="33" t="s">
        <v>130</v>
      </c>
      <c r="E290" s="28">
        <v>53508</v>
      </c>
      <c r="G290" s="1" t="s">
        <v>39</v>
      </c>
      <c r="H290" s="1" t="s">
        <v>33</v>
      </c>
      <c r="I290" s="10">
        <v>0</v>
      </c>
      <c r="K290" s="13">
        <v>1011993.66</v>
      </c>
      <c r="L290" s="14"/>
      <c r="M290" s="15">
        <v>103340</v>
      </c>
      <c r="N290" s="15"/>
      <c r="O290" s="15">
        <v>908654</v>
      </c>
      <c r="P290" s="15"/>
      <c r="Q290" s="15">
        <v>41302</v>
      </c>
      <c r="S290" s="53">
        <v>4.08</v>
      </c>
      <c r="U290" s="54">
        <v>22</v>
      </c>
    </row>
    <row r="291" spans="1:21" x14ac:dyDescent="0.2">
      <c r="A291" s="66"/>
      <c r="C291" s="33" t="s">
        <v>118</v>
      </c>
      <c r="E291" s="28" t="s">
        <v>36</v>
      </c>
      <c r="G291" s="1" t="s">
        <v>124</v>
      </c>
      <c r="I291" s="10">
        <v>-5</v>
      </c>
      <c r="K291" s="16">
        <v>447277.01</v>
      </c>
      <c r="L291" s="14"/>
      <c r="M291" s="15">
        <v>51959</v>
      </c>
      <c r="N291" s="15"/>
      <c r="O291" s="15">
        <v>417682</v>
      </c>
      <c r="P291" s="15"/>
      <c r="Q291" s="15">
        <v>18394</v>
      </c>
      <c r="S291" s="53">
        <v>4.1100000000000003</v>
      </c>
      <c r="U291" s="54">
        <v>22.7</v>
      </c>
    </row>
    <row r="292" spans="1:21" x14ac:dyDescent="0.2">
      <c r="A292" s="66"/>
      <c r="C292" s="33"/>
      <c r="K292" s="13"/>
      <c r="M292" s="56"/>
      <c r="O292" s="56"/>
      <c r="Q292" s="56"/>
    </row>
    <row r="293" spans="1:21" x14ac:dyDescent="0.2">
      <c r="A293" s="66"/>
      <c r="C293" s="36" t="s">
        <v>119</v>
      </c>
      <c r="K293" s="13">
        <f>+SUBTOTAL(9,K286:K292)</f>
        <v>15554566.140000001</v>
      </c>
      <c r="M293" s="49">
        <f>+SUBTOTAL(9,M286:M292)</f>
        <v>5221545</v>
      </c>
      <c r="O293" s="49">
        <f>+SUBTOTAL(9,O286:O292)</f>
        <v>10355385</v>
      </c>
      <c r="Q293" s="49">
        <f>+SUBTOTAL(9,Q286:Q292)</f>
        <v>581297</v>
      </c>
      <c r="S293" s="53">
        <f>Q293/K293*100</f>
        <v>3.7371469880162147</v>
      </c>
      <c r="U293" s="54">
        <f>ROUND(O293/Q293,1)</f>
        <v>17.8</v>
      </c>
    </row>
    <row r="294" spans="1:21" x14ac:dyDescent="0.2">
      <c r="A294" s="66"/>
      <c r="C294" s="36"/>
      <c r="K294" s="13"/>
    </row>
    <row r="295" spans="1:21" x14ac:dyDescent="0.2">
      <c r="A295" s="66">
        <v>345.6</v>
      </c>
      <c r="C295" s="20" t="s">
        <v>26</v>
      </c>
      <c r="K295" s="13"/>
    </row>
    <row r="296" spans="1:21" x14ac:dyDescent="0.2">
      <c r="A296" s="66"/>
      <c r="C296" s="33" t="s">
        <v>110</v>
      </c>
      <c r="E296" s="28">
        <v>51682</v>
      </c>
      <c r="G296" s="1" t="s">
        <v>39</v>
      </c>
      <c r="H296" s="1" t="s">
        <v>33</v>
      </c>
      <c r="I296" s="10">
        <v>0</v>
      </c>
      <c r="K296" s="13">
        <v>500766.92</v>
      </c>
      <c r="L296" s="14"/>
      <c r="M296" s="15">
        <v>162662</v>
      </c>
      <c r="N296" s="15"/>
      <c r="O296" s="15">
        <v>338105</v>
      </c>
      <c r="P296" s="15"/>
      <c r="Q296" s="15">
        <v>19889</v>
      </c>
      <c r="S296" s="53">
        <v>3.97</v>
      </c>
      <c r="U296" s="54">
        <v>17</v>
      </c>
    </row>
    <row r="297" spans="1:21" x14ac:dyDescent="0.2">
      <c r="A297" s="66"/>
      <c r="C297" s="33" t="s">
        <v>127</v>
      </c>
      <c r="E297" s="28">
        <v>52778</v>
      </c>
      <c r="G297" s="1" t="s">
        <v>39</v>
      </c>
      <c r="H297" s="1" t="s">
        <v>33</v>
      </c>
      <c r="I297" s="10">
        <v>0</v>
      </c>
      <c r="K297" s="13">
        <v>350933.7</v>
      </c>
      <c r="L297" s="14"/>
      <c r="M297" s="15">
        <v>58502</v>
      </c>
      <c r="N297" s="15"/>
      <c r="O297" s="15">
        <v>292432</v>
      </c>
      <c r="P297" s="15"/>
      <c r="Q297" s="15">
        <v>14622</v>
      </c>
      <c r="S297" s="53">
        <v>4.17</v>
      </c>
      <c r="U297" s="54">
        <v>20</v>
      </c>
    </row>
    <row r="298" spans="1:21" x14ac:dyDescent="0.2">
      <c r="A298" s="66"/>
      <c r="C298" s="33" t="s">
        <v>128</v>
      </c>
      <c r="E298" s="28">
        <v>53143</v>
      </c>
      <c r="G298" s="1" t="s">
        <v>39</v>
      </c>
      <c r="H298" s="1" t="s">
        <v>33</v>
      </c>
      <c r="I298" s="10">
        <v>0</v>
      </c>
      <c r="K298" s="13">
        <v>9919.7999999999993</v>
      </c>
      <c r="L298" s="14"/>
      <c r="M298" s="15">
        <v>1496</v>
      </c>
      <c r="N298" s="15"/>
      <c r="O298" s="15">
        <v>8424</v>
      </c>
      <c r="P298" s="15"/>
      <c r="Q298" s="15">
        <v>401</v>
      </c>
      <c r="S298" s="53">
        <v>4.04</v>
      </c>
      <c r="U298" s="54">
        <v>21</v>
      </c>
    </row>
    <row r="299" spans="1:21" x14ac:dyDescent="0.2">
      <c r="A299" s="66"/>
      <c r="C299" s="33" t="s">
        <v>118</v>
      </c>
      <c r="E299" s="28" t="s">
        <v>36</v>
      </c>
      <c r="G299" s="1" t="s">
        <v>40</v>
      </c>
      <c r="I299" s="10">
        <v>-5</v>
      </c>
      <c r="K299" s="16">
        <v>155657.54</v>
      </c>
      <c r="L299" s="14"/>
      <c r="M299" s="15">
        <v>19563</v>
      </c>
      <c r="N299" s="15"/>
      <c r="O299" s="15">
        <v>143877</v>
      </c>
      <c r="P299" s="15"/>
      <c r="Q299" s="15">
        <v>3488</v>
      </c>
      <c r="S299" s="53">
        <v>2.2400000000000002</v>
      </c>
      <c r="U299" s="54">
        <v>41.2</v>
      </c>
    </row>
    <row r="300" spans="1:21" x14ac:dyDescent="0.2">
      <c r="A300" s="66"/>
      <c r="C300" s="33"/>
      <c r="K300" s="13"/>
      <c r="M300" s="56"/>
      <c r="O300" s="56"/>
      <c r="Q300" s="56"/>
    </row>
    <row r="301" spans="1:21" x14ac:dyDescent="0.2">
      <c r="A301" s="66"/>
      <c r="C301" s="36" t="s">
        <v>86</v>
      </c>
      <c r="K301" s="13">
        <f>+SUBTOTAL(9,K296:K300)</f>
        <v>1017277.9600000001</v>
      </c>
      <c r="M301" s="49">
        <f>+SUBTOTAL(9,M296:M300)</f>
        <v>242223</v>
      </c>
      <c r="O301" s="49">
        <f>+SUBTOTAL(9,O296:O300)</f>
        <v>782838</v>
      </c>
      <c r="Q301" s="49">
        <f>+SUBTOTAL(9,Q296:Q300)</f>
        <v>38400</v>
      </c>
      <c r="S301" s="53">
        <f>Q301/K301*100</f>
        <v>3.7747795106069142</v>
      </c>
      <c r="U301" s="54">
        <f>ROUND(O301/Q301,1)</f>
        <v>20.399999999999999</v>
      </c>
    </row>
    <row r="302" spans="1:21" x14ac:dyDescent="0.2">
      <c r="A302" s="66"/>
      <c r="C302" s="36"/>
      <c r="K302" s="13"/>
    </row>
    <row r="303" spans="1:21" x14ac:dyDescent="0.2">
      <c r="A303" s="66">
        <v>346.6</v>
      </c>
      <c r="C303" s="20" t="s">
        <v>53</v>
      </c>
      <c r="K303" s="13"/>
    </row>
    <row r="304" spans="1:21" x14ac:dyDescent="0.2">
      <c r="A304" s="66"/>
      <c r="C304" s="33" t="s">
        <v>110</v>
      </c>
      <c r="E304" s="28">
        <v>51682</v>
      </c>
      <c r="G304" s="1" t="s">
        <v>39</v>
      </c>
      <c r="H304" s="1" t="s">
        <v>33</v>
      </c>
      <c r="I304" s="10">
        <v>0</v>
      </c>
      <c r="K304" s="13">
        <v>424778.28</v>
      </c>
      <c r="L304" s="14"/>
      <c r="M304" s="15">
        <v>139110</v>
      </c>
      <c r="N304" s="15"/>
      <c r="O304" s="15">
        <v>285668</v>
      </c>
      <c r="P304" s="15"/>
      <c r="Q304" s="15">
        <v>16804</v>
      </c>
      <c r="S304" s="53">
        <v>3.96</v>
      </c>
      <c r="U304" s="54">
        <v>17</v>
      </c>
    </row>
    <row r="305" spans="1:21" x14ac:dyDescent="0.2">
      <c r="A305" s="66"/>
      <c r="C305" s="33" t="s">
        <v>127</v>
      </c>
      <c r="E305" s="28">
        <v>52778</v>
      </c>
      <c r="G305" s="1" t="s">
        <v>39</v>
      </c>
      <c r="H305" s="1" t="s">
        <v>33</v>
      </c>
      <c r="I305" s="10">
        <v>0</v>
      </c>
      <c r="K305" s="13">
        <v>44995.31</v>
      </c>
      <c r="L305" s="14"/>
      <c r="M305" s="15">
        <v>7516</v>
      </c>
      <c r="N305" s="15"/>
      <c r="O305" s="15">
        <v>37479</v>
      </c>
      <c r="P305" s="15"/>
      <c r="Q305" s="15">
        <v>1874</v>
      </c>
      <c r="S305" s="53">
        <v>4.16</v>
      </c>
      <c r="U305" s="54">
        <v>20</v>
      </c>
    </row>
    <row r="306" spans="1:21" x14ac:dyDescent="0.2">
      <c r="A306" s="66"/>
      <c r="C306" s="33" t="s">
        <v>128</v>
      </c>
      <c r="E306" s="28">
        <v>53143</v>
      </c>
      <c r="G306" s="1" t="s">
        <v>39</v>
      </c>
      <c r="H306" s="1" t="s">
        <v>33</v>
      </c>
      <c r="I306" s="10">
        <v>0</v>
      </c>
      <c r="K306" s="16">
        <v>619.92999999999995</v>
      </c>
      <c r="L306" s="14"/>
      <c r="M306" s="15">
        <v>94</v>
      </c>
      <c r="N306" s="15"/>
      <c r="O306" s="15">
        <v>526</v>
      </c>
      <c r="P306" s="15"/>
      <c r="Q306" s="15">
        <v>25</v>
      </c>
      <c r="S306" s="53">
        <v>4.03</v>
      </c>
      <c r="U306" s="54">
        <v>21</v>
      </c>
    </row>
    <row r="307" spans="1:21" x14ac:dyDescent="0.2">
      <c r="A307" s="66"/>
      <c r="C307" s="33"/>
      <c r="K307" s="13"/>
      <c r="M307" s="56"/>
      <c r="O307" s="56"/>
      <c r="Q307" s="56"/>
    </row>
    <row r="308" spans="1:21" x14ac:dyDescent="0.2">
      <c r="A308" s="66"/>
      <c r="C308" s="36" t="s">
        <v>87</v>
      </c>
      <c r="K308" s="16">
        <f>+SUBTOTAL(9,K304:K307)</f>
        <v>470393.52</v>
      </c>
      <c r="M308" s="50">
        <f>+SUBTOTAL(9,M304:M307)</f>
        <v>146720</v>
      </c>
      <c r="O308" s="50">
        <f>+SUBTOTAL(9,O304:O307)</f>
        <v>323673</v>
      </c>
      <c r="Q308" s="50">
        <f>+SUBTOTAL(9,Q304:Q307)</f>
        <v>18703</v>
      </c>
      <c r="S308" s="53">
        <f>Q308/K308*100</f>
        <v>3.9760326630349843</v>
      </c>
      <c r="U308" s="54">
        <f>ROUND(O308/Q308,1)</f>
        <v>17.3</v>
      </c>
    </row>
    <row r="309" spans="1:21" x14ac:dyDescent="0.2">
      <c r="A309" s="66"/>
      <c r="C309" s="36"/>
      <c r="K309" s="13"/>
    </row>
    <row r="310" spans="1:21" s="21" customFormat="1" ht="15.75" x14ac:dyDescent="0.25">
      <c r="A310" s="67"/>
      <c r="B310" s="37"/>
      <c r="C310" s="21" t="s">
        <v>121</v>
      </c>
      <c r="E310" s="2"/>
      <c r="G310" s="2"/>
      <c r="H310" s="2"/>
      <c r="I310" s="8"/>
      <c r="K310" s="22">
        <f>SUBTOTAL(9,K279:K309)</f>
        <v>19305428.170000002</v>
      </c>
      <c r="M310" s="24">
        <f>SUBTOTAL(9,M279:M309)</f>
        <v>6231453</v>
      </c>
      <c r="N310" s="25"/>
      <c r="O310" s="24">
        <f>SUBTOTAL(9,O279:O309)</f>
        <v>13104122</v>
      </c>
      <c r="P310" s="25"/>
      <c r="Q310" s="24">
        <f>SUBTOTAL(9,Q279:Q309)</f>
        <v>729176</v>
      </c>
      <c r="S310" s="29">
        <f>Q310/K310*100</f>
        <v>3.7770516850442895</v>
      </c>
      <c r="U310" s="30"/>
    </row>
    <row r="311" spans="1:21" x14ac:dyDescent="0.2">
      <c r="A311" s="66"/>
      <c r="C311" s="36"/>
      <c r="K311" s="13"/>
    </row>
    <row r="312" spans="1:21" ht="15.75" x14ac:dyDescent="0.25">
      <c r="A312" s="66"/>
      <c r="C312" s="18" t="s">
        <v>122</v>
      </c>
      <c r="K312" s="13"/>
    </row>
    <row r="313" spans="1:21" ht="15.75" x14ac:dyDescent="0.25">
      <c r="A313" s="66"/>
      <c r="C313" s="2"/>
      <c r="K313" s="13"/>
    </row>
    <row r="314" spans="1:21" x14ac:dyDescent="0.2">
      <c r="A314" s="66">
        <v>344.7</v>
      </c>
      <c r="C314" s="20" t="s">
        <v>25</v>
      </c>
      <c r="K314" s="13"/>
    </row>
    <row r="315" spans="1:21" x14ac:dyDescent="0.2">
      <c r="A315" s="66"/>
      <c r="C315" s="33" t="s">
        <v>126</v>
      </c>
      <c r="E315" s="28">
        <v>54604</v>
      </c>
      <c r="G315" s="1" t="s">
        <v>39</v>
      </c>
      <c r="H315" s="1" t="s">
        <v>33</v>
      </c>
      <c r="I315" s="10">
        <v>0</v>
      </c>
      <c r="K315" s="16">
        <v>707116.36</v>
      </c>
      <c r="L315" s="14"/>
      <c r="M315" s="17">
        <v>15611</v>
      </c>
      <c r="N315" s="15"/>
      <c r="O315" s="17">
        <v>691505</v>
      </c>
      <c r="P315" s="15"/>
      <c r="Q315" s="17">
        <v>27660</v>
      </c>
      <c r="S315" s="53">
        <v>3.91</v>
      </c>
      <c r="U315" s="54">
        <v>25</v>
      </c>
    </row>
    <row r="316" spans="1:21" ht="15.75" x14ac:dyDescent="0.25">
      <c r="A316" s="66"/>
      <c r="C316" s="2"/>
      <c r="K316" s="13"/>
    </row>
    <row r="317" spans="1:21" x14ac:dyDescent="0.2">
      <c r="A317" s="66"/>
      <c r="C317" s="36" t="s">
        <v>119</v>
      </c>
      <c r="K317" s="16">
        <f>+SUBTOTAL(9,K315:K316)</f>
        <v>707116.36</v>
      </c>
      <c r="M317" s="50">
        <f>+SUBTOTAL(9,M315:M316)</f>
        <v>15611</v>
      </c>
      <c r="O317" s="50">
        <f>+SUBTOTAL(9,O315:O316)</f>
        <v>691505</v>
      </c>
      <c r="Q317" s="50">
        <f>+SUBTOTAL(9,Q315:Q316)</f>
        <v>27660</v>
      </c>
      <c r="S317" s="53">
        <f>Q317/K317*100</f>
        <v>3.9116617242457803</v>
      </c>
      <c r="U317" s="54">
        <f>ROUND(O317/Q317,1)</f>
        <v>25</v>
      </c>
    </row>
    <row r="318" spans="1:21" x14ac:dyDescent="0.2">
      <c r="A318" s="66"/>
      <c r="C318" s="36"/>
      <c r="K318" s="13"/>
    </row>
    <row r="319" spans="1:21" s="21" customFormat="1" ht="15.75" x14ac:dyDescent="0.25">
      <c r="A319" s="67"/>
      <c r="B319" s="37"/>
      <c r="C319" s="21" t="s">
        <v>125</v>
      </c>
      <c r="E319" s="2"/>
      <c r="G319" s="2"/>
      <c r="H319" s="2"/>
      <c r="I319" s="8"/>
      <c r="K319" s="61">
        <f>SUBTOTAL(9,K315:K318)</f>
        <v>707116.36</v>
      </c>
      <c r="M319" s="26">
        <f>SUBTOTAL(9,M315:M318)</f>
        <v>15611</v>
      </c>
      <c r="N319" s="24"/>
      <c r="O319" s="26">
        <f>SUBTOTAL(9,O315:O318)</f>
        <v>691505</v>
      </c>
      <c r="P319" s="24"/>
      <c r="Q319" s="26">
        <f>SUBTOTAL(9,Q315:Q318)</f>
        <v>27660</v>
      </c>
      <c r="S319" s="29">
        <f>Q319/K319*100</f>
        <v>3.9116617242457803</v>
      </c>
      <c r="U319" s="30"/>
    </row>
    <row r="320" spans="1:21" s="21" customFormat="1" ht="15.75" x14ac:dyDescent="0.25">
      <c r="A320" s="67"/>
      <c r="B320" s="37"/>
      <c r="E320" s="2"/>
      <c r="G320" s="2"/>
      <c r="H320" s="2"/>
      <c r="I320" s="8"/>
      <c r="K320" s="22"/>
      <c r="M320" s="24"/>
      <c r="N320" s="24"/>
      <c r="O320" s="24"/>
      <c r="P320" s="24"/>
      <c r="Q320" s="24"/>
      <c r="S320" s="29"/>
      <c r="U320" s="30"/>
    </row>
    <row r="321" spans="1:21" s="21" customFormat="1" ht="16.5" thickBot="1" x14ac:dyDescent="0.3">
      <c r="A321" s="67"/>
      <c r="B321" s="37"/>
      <c r="C321" s="21" t="s">
        <v>131</v>
      </c>
      <c r="E321" s="2"/>
      <c r="G321" s="2"/>
      <c r="H321" s="2"/>
      <c r="I321" s="8"/>
      <c r="K321" s="22">
        <f>SUBTOTAL(9,K17:K320)</f>
        <v>6854166704.0599957</v>
      </c>
      <c r="M321" s="24">
        <f>SUBTOTAL(9,M17:M320)</f>
        <v>3082475357</v>
      </c>
      <c r="N321" s="24"/>
      <c r="O321" s="62">
        <f>SUBTOTAL(9,O17:O320)</f>
        <v>3771721492</v>
      </c>
      <c r="P321" s="24"/>
      <c r="Q321" s="62">
        <f>SUBTOTAL(9,Q17:Q320)</f>
        <v>244556988</v>
      </c>
      <c r="S321" s="29">
        <f>Q321/K321*100</f>
        <v>3.5680046686804272</v>
      </c>
      <c r="U321" s="30"/>
    </row>
    <row r="322" spans="1:21" ht="16.5" thickTop="1" x14ac:dyDescent="0.25">
      <c r="C322" s="23"/>
      <c r="K322" s="64"/>
      <c r="L322" s="63"/>
      <c r="M322" s="65"/>
      <c r="N322" s="25"/>
      <c r="O322" s="25"/>
      <c r="P322" s="25"/>
      <c r="Q322" s="25"/>
      <c r="R322" s="63"/>
    </row>
    <row r="323" spans="1:21" ht="15.75" x14ac:dyDescent="0.25">
      <c r="B323" s="38" t="s">
        <v>33</v>
      </c>
      <c r="C323" s="19" t="s">
        <v>42</v>
      </c>
      <c r="L323" s="63"/>
      <c r="N323" s="25"/>
      <c r="O323" s="25"/>
      <c r="P323" s="25"/>
      <c r="Q323" s="25"/>
      <c r="R323" s="63"/>
    </row>
    <row r="324" spans="1:21" x14ac:dyDescent="0.2">
      <c r="C324" s="19"/>
    </row>
  </sheetData>
  <phoneticPr fontId="0" type="noConversion"/>
  <printOptions horizontalCentered="1"/>
  <pageMargins left="0.75" right="0.75" top="1" bottom="0.75" header="0.3" footer="0.3"/>
  <pageSetup scale="39" fitToHeight="15" orientation="landscape" r:id="rId1"/>
  <headerFooter alignWithMargins="0">
    <oddHeader xml:space="preserve">&amp;R&amp;"Times New Roman,Bold"Case No. 2025-00113
Attachment to Response to AG-KUIC-2 Question No. 12 
Spanos
</oddHeader>
    <oddFooter>&amp;L_x000D_&amp;1#&amp;"Calibri"&amp;14&amp;K000000 Business Use</oddFooter>
  </headerFooter>
  <rowBreaks count="4" manualBreakCount="4">
    <brk id="67" max="20" man="1"/>
    <brk id="136" max="20" man="1"/>
    <brk id="194" max="20" man="1"/>
    <brk id="253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012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5E22B9B-905D-45DC-85B8-DE94CD7A05E9}"/>
</file>

<file path=customXml/itemProps2.xml><?xml version="1.0" encoding="utf-8"?>
<ds:datastoreItem xmlns:ds="http://schemas.openxmlformats.org/officeDocument/2006/customXml" ds:itemID="{D3140C30-9895-4B35-B50D-25FD296E16D5}"/>
</file>

<file path=customXml/itemProps3.xml><?xml version="1.0" encoding="utf-8"?>
<ds:datastoreItem xmlns:ds="http://schemas.openxmlformats.org/officeDocument/2006/customXml" ds:itemID="{30A1FA67-6DEA-4511-9A70-122DAD3643C1}"/>
</file>

<file path=customXml/itemProps4.xml><?xml version="1.0" encoding="utf-8"?>
<ds:datastoreItem xmlns:ds="http://schemas.openxmlformats.org/officeDocument/2006/customXml" ds:itemID="{263001FB-059A-4990-AFDC-EAF103703CF8}"/>
</file>

<file path=customXml/itemProps5.xml><?xml version="1.0" encoding="utf-8"?>
<ds:datastoreItem xmlns:ds="http://schemas.openxmlformats.org/officeDocument/2006/customXml" ds:itemID="{CC72A010-E73D-4FD7-A9B5-0E7D17E19F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Allis, Ned W.</dc:creator>
  <cp:lastModifiedBy>Daly, Karen</cp:lastModifiedBy>
  <cp:lastPrinted>2025-08-07T18:39:15Z</cp:lastPrinted>
  <dcterms:created xsi:type="dcterms:W3CDTF">2002-08-25T13:39:51Z</dcterms:created>
  <dcterms:modified xsi:type="dcterms:W3CDTF">2025-08-09T13:24:37Z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2025-08-09T13:20:10Z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af19a75f-b0d1-489a-aa27-1a163f121bfd</vt:lpwstr>
  </property>
  <property fmtid="{D5CDD505-2E9C-101B-9397-08002B2CF9AE}" pid="8" name="MSIP_Label_0adee1c6-0c13-46fe-9f7d-d5b32ad2c571_ContentBits">
    <vt:lpwstr>2</vt:lpwstr>
  </property>
  <property fmtid="{D5CDD505-2E9C-101B-9397-08002B2CF9AE}" pid="9" name="MSIP_Label_0adee1c6-0c13-46fe-9f7d-d5b32ad2c571_Tag">
    <vt:lpwstr>10, 0, 1, 1</vt:lpwstr>
  </property>
  <property fmtid="{D5CDD505-2E9C-101B-9397-08002B2CF9AE}" pid="10" name="ContentTypeId">
    <vt:lpwstr>0x0101002D0103853DF7894DB347713A7250CD66</vt:lpwstr>
  </property>
</Properties>
</file>