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0" documentId="13_ncr:1_{447E6D4D-EC68-4721-974B-7A6DC81FD4DE}" xr6:coauthVersionLast="47" xr6:coauthVersionMax="47" xr10:uidLastSave="{00000000-0000-0000-0000-000000000000}"/>
  <bookViews>
    <workbookView xWindow="-28920" yWindow="-225" windowWidth="29040" windowHeight="15720" tabRatio="778" xr2:uid="{8455E4B6-6DE8-4C7B-BA15-1C4AE47FC84F}"/>
  </bookViews>
  <sheets>
    <sheet name="KU IS BP vs 12 Mo Preceding" sheetId="4" r:id="rId1"/>
    <sheet name="KU J IS BP vs 12 Mo Preceding" sheetId="5" r:id="rId2"/>
    <sheet name="RB Base Period vs Aug 2024 TC" sheetId="1" r:id="rId3"/>
    <sheet name="RB Base Period vs Aug 2024 Juri" sheetId="2" r:id="rId4"/>
    <sheet name="CAPITAL STRUCTURE" sheetId="3" r:id="rId5"/>
  </sheets>
  <definedNames>
    <definedName name="\\" localSheetId="3" hidden="1">#REF!</definedName>
    <definedName name="\\" localSheetId="2" hidden="1">#REF!</definedName>
    <definedName name="\\" hidden="1">#REF!</definedName>
    <definedName name="\\\" localSheetId="3" hidden="1">#REF!</definedName>
    <definedName name="\\\" localSheetId="2" hidden="1">#REF!</definedName>
    <definedName name="\\\" hidden="1">#REF!</definedName>
    <definedName name="\\\\" localSheetId="3" hidden="1">#REF!</definedName>
    <definedName name="\\\\" localSheetId="2" hidden="1">#REF!</definedName>
    <definedName name="\\\\" hidden="1">#REF!</definedName>
    <definedName name="__123Graph_1" localSheetId="3" hidden="1">#REF!</definedName>
    <definedName name="__123Graph_1" localSheetId="2" hidden="1">#REF!</definedName>
    <definedName name="__123Graph_1" hidden="1">#REF!</definedName>
    <definedName name="__123Graph_2" localSheetId="3" hidden="1">#REF!</definedName>
    <definedName name="__123Graph_2" localSheetId="2" hidden="1">#REF!</definedName>
    <definedName name="__123Graph_2" hidden="1">#REF!</definedName>
    <definedName name="__123Graph_3" localSheetId="3" hidden="1">#REF!</definedName>
    <definedName name="__123Graph_3" localSheetId="2" hidden="1">#REF!</definedName>
    <definedName name="__123Graph_3" hidden="1">#REF!</definedName>
    <definedName name="__123Graph_4" localSheetId="3" hidden="1">#REF!</definedName>
    <definedName name="__123Graph_4" localSheetId="2" hidden="1">#REF!</definedName>
    <definedName name="__123Graph_4" hidden="1">#REF!</definedName>
    <definedName name="__123Graph_5" localSheetId="3" hidden="1">#REF!</definedName>
    <definedName name="__123Graph_5" localSheetId="2" hidden="1">#REF!</definedName>
    <definedName name="__123Graph_5" hidden="1">#REF!</definedName>
    <definedName name="__123Graph_6" localSheetId="3" hidden="1">#REF!</definedName>
    <definedName name="__123Graph_6" localSheetId="2" hidden="1">#REF!</definedName>
    <definedName name="__123Graph_6" hidden="1">#REF!</definedName>
    <definedName name="__123Graph_8" localSheetId="3" hidden="1">#REF!</definedName>
    <definedName name="__123Graph_8" localSheetId="2" hidden="1">#REF!</definedName>
    <definedName name="__123Graph_8" hidden="1">#REF!</definedName>
    <definedName name="__123Graph_A" localSheetId="3" hidden="1">#REF!</definedName>
    <definedName name="__123Graph_A" localSheetId="2" hidden="1">#REF!</definedName>
    <definedName name="__123Graph_A" hidden="1">#REF!</definedName>
    <definedName name="__123Graph_B" localSheetId="3" hidden="1">#REF!</definedName>
    <definedName name="__123Graph_B" localSheetId="2" hidden="1">#REF!</definedName>
    <definedName name="__123Graph_B" hidden="1">#REF!</definedName>
    <definedName name="__123Graph_C" localSheetId="3" hidden="1">#REF!</definedName>
    <definedName name="__123Graph_C" localSheetId="2" hidden="1">#REF!</definedName>
    <definedName name="__123Graph_C" hidden="1">#REF!</definedName>
    <definedName name="__123Graph_D" localSheetId="3" hidden="1">#REF!</definedName>
    <definedName name="__123Graph_D" localSheetId="2" hidden="1">#REF!</definedName>
    <definedName name="__123Graph_D" hidden="1">#REF!</definedName>
    <definedName name="__123Graph_E" localSheetId="3" hidden="1">#REF!</definedName>
    <definedName name="__123Graph_E" localSheetId="2" hidden="1">#REF!</definedName>
    <definedName name="__123Graph_E" hidden="1">#REF!</definedName>
    <definedName name="__123Graph_F" localSheetId="3" hidden="1">#REF!</definedName>
    <definedName name="__123Graph_F" localSheetId="2" hidden="1">#REF!</definedName>
    <definedName name="__123Graph_F" hidden="1">#REF!</definedName>
    <definedName name="__123Graph_X" localSheetId="3" hidden="1">#REF!</definedName>
    <definedName name="__123Graph_X" localSheetId="2" hidden="1">#REF!</definedName>
    <definedName name="__123Graph_X" hidden="1">#REF!</definedName>
    <definedName name="__key3" localSheetId="3" hidden="1">#REF!</definedName>
    <definedName name="__key3" hidden="1">#REF!</definedName>
    <definedName name="_36__123Graph_BCHART_1" hidden="1">#REF!</definedName>
    <definedName name="_Fill" localSheetId="3" hidden="1">#REF!</definedName>
    <definedName name="_Fill" localSheetId="2" hidden="1">#REF!</definedName>
    <definedName name="_Fill" hidden="1">#REF!</definedName>
    <definedName name="_Key1" localSheetId="3" hidden="1">#REF!</definedName>
    <definedName name="_Key1" hidden="1">#REF!</definedName>
    <definedName name="_Key2" localSheetId="3" hidden="1">#REF!</definedName>
    <definedName name="_Key2" hidden="1">#REF!</definedName>
    <definedName name="_Key3" localSheetId="3" hidden="1">#REF!</definedName>
    <definedName name="_Key3" hidden="1">#REF!</definedName>
    <definedName name="_key4" localSheetId="3" hidden="1">#REF!</definedName>
    <definedName name="_key4" hidden="1">#REF!</definedName>
    <definedName name="_Order1" hidden="1">0</definedName>
    <definedName name="_Order1a" hidden="1">0</definedName>
    <definedName name="_Order2" hidden="1">0</definedName>
    <definedName name="_Order2a" hidden="1">0</definedName>
    <definedName name="_Sort" localSheetId="3" hidden="1">#REF!</definedName>
    <definedName name="_Sort" hidden="1">#REF!</definedName>
    <definedName name="_Table1_In1" hidden="1">#REF!</definedName>
    <definedName name="_Table1_Out" hidden="1">#REF!</definedName>
    <definedName name="_Table1_Out_2" hidden="1">#REF!</definedName>
    <definedName name="_Table2_In1" hidden="1">#REF!</definedName>
    <definedName name="_Table2_In2" hidden="1">#REF!</definedName>
    <definedName name="_Table2_Out" hidden="1">#REF!</definedName>
    <definedName name="_Table2_Out_2"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hahahahaha" hidden="1">{"'Server Configuration'!$A$1:$DB$281"}</definedName>
    <definedName name="asdfasdfasdfas" hidden="1">#REF!</definedName>
    <definedName name="blip" hidden="1">{"'Server Configuration'!$A$1:$DB$281"}</definedName>
    <definedName name="BLPH1" hidden="1">#REF!</definedName>
    <definedName name="BLPR1020040129204514642" hidden="1">#REF!</definedName>
    <definedName name="BLPR1020040129204514642_1_5" hidden="1">#REF!</definedName>
    <definedName name="BLPR1020040129204514642_2_5" hidden="1">#REF!</definedName>
    <definedName name="BLPR1020040129204514642_3_5" hidden="1">#REF!</definedName>
    <definedName name="BLPR1020040129204514642_4_5" hidden="1">#REF!</definedName>
    <definedName name="BLPR1020040129204514642_5_5" hidden="1">#REF!</definedName>
    <definedName name="BLPR1120040129204514642" hidden="1">#REF!</definedName>
    <definedName name="BLPR1120040129204514642_1_5" hidden="1">#REF!</definedName>
    <definedName name="BLPR1120040129204514642_2_5" hidden="1">#REF!</definedName>
    <definedName name="BLPR1120040129204514642_3_5" hidden="1">#REF!</definedName>
    <definedName name="BLPR1120040129204514642_4_5" hidden="1">#REF!</definedName>
    <definedName name="BLPR1120040129204514642_5_5" hidden="1">#REF!</definedName>
    <definedName name="BLPR120040129203645421" hidden="1">#REF!</definedName>
    <definedName name="BLPR120040129203645421_1_4" hidden="1">#REF!</definedName>
    <definedName name="BLPR120040129203645421_2_4" hidden="1">#REF!</definedName>
    <definedName name="BLPR120040129203645421_3_4" hidden="1">#REF!</definedName>
    <definedName name="BLPR120040129203645421_4_4" hidden="1">#REF!</definedName>
    <definedName name="BLPR1220040129204514642" hidden="1">#REF!</definedName>
    <definedName name="BLPR1220040129204514642_1_5" hidden="1">#REF!</definedName>
    <definedName name="BLPR1220040129204514642_2_5" hidden="1">#REF!</definedName>
    <definedName name="BLPR1220040129204514642_3_5" hidden="1">#REF!</definedName>
    <definedName name="BLPR1220040129204514642_4_5" hidden="1">#REF!</definedName>
    <definedName name="BLPR1220040129204514642_5_5" hidden="1">#REF!</definedName>
    <definedName name="BLPR1320040129204514642" hidden="1">#REF!</definedName>
    <definedName name="BLPR1320040129204514642_1_5" hidden="1">#REF!</definedName>
    <definedName name="BLPR1320040129204514642_2_5" hidden="1">#REF!</definedName>
    <definedName name="BLPR1320040129204514642_3_5" hidden="1">#REF!</definedName>
    <definedName name="BLPR1320040129204514642_4_5" hidden="1">#REF!</definedName>
    <definedName name="BLPR1320040129204514642_5_5" hidden="1">#REF!</definedName>
    <definedName name="BLPR1420040129204514642" hidden="1">#REF!</definedName>
    <definedName name="BLPR1420040129204514642_1_5" hidden="1">#REF!</definedName>
    <definedName name="BLPR1420040129204514642_2_5" hidden="1">#REF!</definedName>
    <definedName name="BLPR1420040129204514642_3_5" hidden="1">#REF!</definedName>
    <definedName name="BLPR1420040129204514642_4_5" hidden="1">#REF!</definedName>
    <definedName name="BLPR1420040129204514642_5_5" hidden="1">#REF!</definedName>
    <definedName name="BLPR1520040129204514652" hidden="1">#REF!</definedName>
    <definedName name="BLPR1520040129204514652_1_5" hidden="1">#REF!</definedName>
    <definedName name="BLPR1520040129204514652_2_5" hidden="1">#REF!</definedName>
    <definedName name="BLPR1520040129204514652_3_5" hidden="1">#REF!</definedName>
    <definedName name="BLPR1520040129204514652_4_5" hidden="1">#REF!</definedName>
    <definedName name="BLPR1520040129204514652_5_5" hidden="1">#REF!</definedName>
    <definedName name="BLPR1620040129204514652" hidden="1">#REF!</definedName>
    <definedName name="BLPR1620040129204514652_1_5" hidden="1">#REF!</definedName>
    <definedName name="BLPR1620040129204514652_2_5" hidden="1">#REF!</definedName>
    <definedName name="BLPR1620040129204514652_3_5" hidden="1">#REF!</definedName>
    <definedName name="BLPR1620040129204514652_4_5" hidden="1">#REF!</definedName>
    <definedName name="BLPR1620040129204514652_5_5" hidden="1">#REF!</definedName>
    <definedName name="BLPR1720040129204514652" hidden="1">#REF!</definedName>
    <definedName name="BLPR1720040129204514652_1_5" hidden="1">#REF!</definedName>
    <definedName name="BLPR1720040129204514652_2_5" hidden="1">#REF!</definedName>
    <definedName name="BLPR1720040129204514652_3_5" hidden="1">#REF!</definedName>
    <definedName name="BLPR1720040129204514652_4_5" hidden="1">#REF!</definedName>
    <definedName name="BLPR1720040129204514652_5_5" hidden="1">#REF!</definedName>
    <definedName name="BLPR1820040129204514652" hidden="1">#REF!</definedName>
    <definedName name="BLPR1820040129204514652_1_5" hidden="1">#REF!</definedName>
    <definedName name="BLPR1820040129204514652_2_5" hidden="1">#REF!</definedName>
    <definedName name="BLPR1820040129204514652_3_5" hidden="1">#REF!</definedName>
    <definedName name="BLPR1820040129204514652_4_5" hidden="1">#REF!</definedName>
    <definedName name="BLPR1820040129204514652_5_5" hidden="1">#REF!</definedName>
    <definedName name="BLPR1920040129204514652" hidden="1">#REF!</definedName>
    <definedName name="BLPR1920040129204514652_1_5" hidden="1">#REF!</definedName>
    <definedName name="BLPR1920040129204514652_2_5" hidden="1">#REF!</definedName>
    <definedName name="BLPR1920040129204514652_3_5" hidden="1">#REF!</definedName>
    <definedName name="BLPR1920040129204514652_4_5" hidden="1">#REF!</definedName>
    <definedName name="BLPR1920040129204514652_5_5" hidden="1">#REF!</definedName>
    <definedName name="BLPR2020040129204514652" hidden="1">#REF!</definedName>
    <definedName name="BLPR2020040129204514652_1_5" hidden="1">#REF!</definedName>
    <definedName name="BLPR2020040129204514652_2_5" hidden="1">#REF!</definedName>
    <definedName name="BLPR2020040129204514652_3_5" hidden="1">#REF!</definedName>
    <definedName name="BLPR2020040129204514652_4_5" hidden="1">#REF!</definedName>
    <definedName name="BLPR2020040129204514652_5_5" hidden="1">#REF!</definedName>
    <definedName name="BLPR2120040129204514652" hidden="1">#REF!</definedName>
    <definedName name="BLPR2120040129204514652_1_5" hidden="1">#REF!</definedName>
    <definedName name="BLPR2120040129204514652_2_5" hidden="1">#REF!</definedName>
    <definedName name="BLPR2120040129204514652_3_5" hidden="1">#REF!</definedName>
    <definedName name="BLPR2120040129204514652_4_5" hidden="1">#REF!</definedName>
    <definedName name="BLPR2120040129204514652_5_5" hidden="1">#REF!</definedName>
    <definedName name="BLPR220040129203645421" hidden="1">#REF!</definedName>
    <definedName name="BLPR220040129203645421_1_4" hidden="1">#REF!</definedName>
    <definedName name="BLPR220040129203645421_2_4" hidden="1">#REF!</definedName>
    <definedName name="BLPR220040129203645421_3_4" hidden="1">#REF!</definedName>
    <definedName name="BLPR220040129203645421_4_4" hidden="1">#REF!</definedName>
    <definedName name="BLPR2220040129204514652" hidden="1">#REF!</definedName>
    <definedName name="BLPR2220040129204514652_1_5" hidden="1">#REF!</definedName>
    <definedName name="BLPR2220040129204514652_2_5" hidden="1">#REF!</definedName>
    <definedName name="BLPR2220040129204514652_3_5" hidden="1">#REF!</definedName>
    <definedName name="BLPR2220040129204514652_4_5" hidden="1">#REF!</definedName>
    <definedName name="BLPR2220040129204514652_5_5" hidden="1">#REF!</definedName>
    <definedName name="BLPR2320040129204514662" hidden="1">#REF!</definedName>
    <definedName name="BLPR2320040129204514662_1_5" hidden="1">#REF!</definedName>
    <definedName name="BLPR2320040129204514662_2_5" hidden="1">#REF!</definedName>
    <definedName name="BLPR2320040129204514662_3_5" hidden="1">#REF!</definedName>
    <definedName name="BLPR2320040129204514662_4_5" hidden="1">#REF!</definedName>
    <definedName name="BLPR2320040129204514662_5_5" hidden="1">#REF!</definedName>
    <definedName name="BLPR2420040129204514662" hidden="1">#REF!</definedName>
    <definedName name="BLPR2420040129204514662_1_5" hidden="1">#REF!</definedName>
    <definedName name="BLPR2420040129204514662_2_5" hidden="1">#REF!</definedName>
    <definedName name="BLPR2420040129204514662_3_5" hidden="1">#REF!</definedName>
    <definedName name="BLPR2420040129204514662_4_5" hidden="1">#REF!</definedName>
    <definedName name="BLPR2420040129204514662_5_5" hidden="1">#REF!</definedName>
    <definedName name="BLPR2520040129204514662" hidden="1">#REF!</definedName>
    <definedName name="BLPR2520040129204514662_1_5" hidden="1">#REF!</definedName>
    <definedName name="BLPR2520040129204514662_2_5" hidden="1">#REF!</definedName>
    <definedName name="BLPR2520040129204514662_3_5" hidden="1">#REF!</definedName>
    <definedName name="BLPR2520040129204514662_4_5" hidden="1">#REF!</definedName>
    <definedName name="BLPR2520040129204514662_5_5" hidden="1">#REF!</definedName>
    <definedName name="BLPR2620040129204514662" hidden="1">#REF!</definedName>
    <definedName name="BLPR2620040129204514662_1_5" hidden="1">#REF!</definedName>
    <definedName name="BLPR2620040129204514662_2_5" hidden="1">#REF!</definedName>
    <definedName name="BLPR2620040129204514662_3_5" hidden="1">#REF!</definedName>
    <definedName name="BLPR2620040129204514662_4_5" hidden="1">#REF!</definedName>
    <definedName name="BLPR2620040129204514662_5_5" hidden="1">#REF!</definedName>
    <definedName name="BLPR2720040129204514662" hidden="1">#REF!</definedName>
    <definedName name="BLPR2720040129204514662_1_5" hidden="1">#REF!</definedName>
    <definedName name="BLPR2720040129204514662_2_5" hidden="1">#REF!</definedName>
    <definedName name="BLPR2720040129204514662_3_5" hidden="1">#REF!</definedName>
    <definedName name="BLPR2720040129204514662_4_5" hidden="1">#REF!</definedName>
    <definedName name="BLPR2720040129204514662_5_5" hidden="1">#REF!</definedName>
    <definedName name="BLPR2820040129204514662" hidden="1">#REF!</definedName>
    <definedName name="BLPR2820040129204514662_1_5" hidden="1">#REF!</definedName>
    <definedName name="BLPR2820040129204514662_2_5" hidden="1">#REF!</definedName>
    <definedName name="BLPR2820040129204514662_3_5" hidden="1">#REF!</definedName>
    <definedName name="BLPR2820040129204514662_4_5" hidden="1">#REF!</definedName>
    <definedName name="BLPR2820040129204514662_5_5" hidden="1">#REF!</definedName>
    <definedName name="BLPR2920040129204514662" hidden="1">#REF!</definedName>
    <definedName name="BLPR2920040129204514662_1_5" hidden="1">#REF!</definedName>
    <definedName name="BLPR2920040129204514662_2_5" hidden="1">#REF!</definedName>
    <definedName name="BLPR2920040129204514662_3_5" hidden="1">#REF!</definedName>
    <definedName name="BLPR2920040129204514662_4_5" hidden="1">#REF!</definedName>
    <definedName name="BLPR2920040129204514662_5_5" hidden="1">#REF!</definedName>
    <definedName name="BLPR3020040129204514672" hidden="1">#REF!</definedName>
    <definedName name="BLPR3020040129204514672_1_5" hidden="1">#REF!</definedName>
    <definedName name="BLPR3020040129204514672_2_5" hidden="1">#REF!</definedName>
    <definedName name="BLPR3020040129204514672_3_5" hidden="1">#REF!</definedName>
    <definedName name="BLPR3020040129204514672_4_5" hidden="1">#REF!</definedName>
    <definedName name="BLPR3020040129204514672_5_5" hidden="1">#REF!</definedName>
    <definedName name="BLPR3120040129204514692" hidden="1">#REF!</definedName>
    <definedName name="BLPR3120040129204514692_1_1" hidden="1">#REF!</definedName>
    <definedName name="BLPR320040129203645431" hidden="1">#REF!</definedName>
    <definedName name="BLPR320040129203645431_1_4" hidden="1">#REF!</definedName>
    <definedName name="BLPR320040129203645431_2_4" hidden="1">#REF!</definedName>
    <definedName name="BLPR320040129203645431_3_4" hidden="1">#REF!</definedName>
    <definedName name="BLPR320040129203645431_4_4" hidden="1">#REF!</definedName>
    <definedName name="BLPR3220040129204514692" hidden="1">#REF!</definedName>
    <definedName name="BLPR3220040129204514692_1_1" hidden="1">#REF!</definedName>
    <definedName name="BLPR3320040129204514702" hidden="1">#REF!</definedName>
    <definedName name="BLPR3320040129204514702_1_1" hidden="1">#REF!</definedName>
    <definedName name="BLPR3420040129204514702" hidden="1">#REF!</definedName>
    <definedName name="BLPR3420040129204514702_1_1" hidden="1">#REF!</definedName>
    <definedName name="BLPR3520040129204514702" hidden="1">#REF!</definedName>
    <definedName name="BLPR3520040129204514702_1_1" hidden="1">#REF!</definedName>
    <definedName name="BLPR420040129203645431" hidden="1">#REF!</definedName>
    <definedName name="BLPR420040129203645431_1_4" hidden="1">#REF!</definedName>
    <definedName name="BLPR420040129203645431_2_4" hidden="1">#REF!</definedName>
    <definedName name="BLPR420040129203645431_3_4" hidden="1">#REF!</definedName>
    <definedName name="BLPR420040129203645431_4_4" hidden="1">#REF!</definedName>
    <definedName name="BLPR520040129203645441" hidden="1">#REF!</definedName>
    <definedName name="BLPR520040129203645441_1_4" hidden="1">#REF!</definedName>
    <definedName name="BLPR520040129203645441_2_4" hidden="1">#REF!</definedName>
    <definedName name="BLPR520040129203645441_3_4" hidden="1">#REF!</definedName>
    <definedName name="BLPR520040129203645441_4_4" hidden="1">#REF!</definedName>
    <definedName name="BLPR620040129204149993" hidden="1">#REF!</definedName>
    <definedName name="BLPR620040129204149993_1_5" hidden="1">#REF!</definedName>
    <definedName name="BLPR620040129204149993_2_5" hidden="1">#REF!</definedName>
    <definedName name="BLPR620040129204149993_3_5" hidden="1">#REF!</definedName>
    <definedName name="BLPR620040129204149993_4_5" hidden="1">#REF!</definedName>
    <definedName name="BLPR620040129204149993_5_5" hidden="1">#REF!</definedName>
    <definedName name="BLPR720040129204514631" hidden="1">#REF!</definedName>
    <definedName name="BLPR720040129204514631_1_5" hidden="1">#REF!</definedName>
    <definedName name="BLPR720040129204514631_2_5" hidden="1">#REF!</definedName>
    <definedName name="BLPR720040129204514631_3_5" hidden="1">#REF!</definedName>
    <definedName name="BLPR720040129204514631_4_5" hidden="1">#REF!</definedName>
    <definedName name="BLPR720040129204514631_5_5" hidden="1">#REF!</definedName>
    <definedName name="BLPR820040129204514642" hidden="1">#REF!</definedName>
    <definedName name="BLPR820040129204514642_1_5" hidden="1">#REF!</definedName>
    <definedName name="BLPR820040129204514642_2_5" hidden="1">#REF!</definedName>
    <definedName name="BLPR820040129204514642_3_5" hidden="1">#REF!</definedName>
    <definedName name="BLPR820040129204514642_4_5" hidden="1">#REF!</definedName>
    <definedName name="BLPR820040129204514642_5_5" hidden="1">#REF!</definedName>
    <definedName name="BLPR920040129204514642" hidden="1">#REF!</definedName>
    <definedName name="BLPR920040129204514642_1_5" hidden="1">#REF!</definedName>
    <definedName name="BLPR920040129204514642_2_5" hidden="1">#REF!</definedName>
    <definedName name="BLPR920040129204514642_3_5" hidden="1">#REF!</definedName>
    <definedName name="BLPR920040129204514642_4_5" hidden="1">#REF!</definedName>
    <definedName name="BLPR920040129204514642_5_5" hidden="1">#REF!</definedName>
    <definedName name="BNE_MESSAGES_HIDDEN" localSheetId="3" hidden="1">#REF!</definedName>
    <definedName name="BNE_MESSAGES_HIDDEN" hidden="1">#REF!</definedName>
    <definedName name="canerun" hidden="1">#REF!</definedName>
    <definedName name="cb_sChart41E9A35_opts" hidden="1">"1, 9, 1, False, 2, False, False, , 0, False, True, 1, 1"</definedName>
    <definedName name="cb_sChart68E08A4_opts" hidden="1">"1, 1, 1, False, 2, True, False, , 0, False, False, 2, 2"</definedName>
    <definedName name="cb_sChart6F544DD_opts" hidden="1">"1, 3, 1, False, 2, False, False, , 0, False, False, 2, 1"</definedName>
    <definedName name="cb_sChart74FE4B0_opts" hidden="1">"1, 4, 1, False, 2, True, False, , 0, False, False, 1, 1"</definedName>
    <definedName name="cb_sChart74FE8FC_opts" hidden="1">"1, 4, 1, False, 2, True, False, , 0, False, False, 1, 1"</definedName>
    <definedName name="cb_sChartF046D89_opts" hidden="1">"1, 1, 1, False, 2, True, False, , 1, False, False, 1, 1"</definedName>
    <definedName name="cb_sChartF048B26_opts" hidden="1">"1, 5, 1, False, 2, False, False, , 1, False, False, 1, 2"</definedName>
    <definedName name="cb_sChartF2B7B01_opts" hidden="1">"1, 1, 1, False, 2, True, False, , 1, False, False, 1, 1"</definedName>
    <definedName name="ccccc" hidden="1">{#N/A,#N/A,FALSE,"Costi per Gruppo ";#N/A,#N/A,FALSE,"New-RegularBevel";#N/A,#N/A,FALSE,"Optiva-Optiva2";#N/A,#N/A,FALSE,"Cathlon-Monoblok";#N/A,#N/A,FALSE,"Stylets";#N/A,#N/A,FALSE,"Totali"}</definedName>
    <definedName name="faf" localSheetId="3" hidden="1">#REF!</definedName>
    <definedName name="faf" hidden="1">#REF!</definedName>
    <definedName name="fl" hidden="1">#REF!</definedName>
    <definedName name="flowname_weekly" hidden="1">{#N/A,#N/A,TRUE,"Table1";#N/A,#N/A,TRUE,"Table2";#N/A,#N/A,TRUE,"Table3";#N/A,#N/A,TRUE,"Table4";#N/A,#N/A,TRUE,"Table5";#N/A,#N/A,TRUE,"Table6";#N/A,#N/A,TRUE,"Table7";#N/A,#N/A,TRUE,"Table8";#N/A,#N/A,TRUE,"Table9";#N/A,#N/A,TRUE,"Table10";#N/A,#N/A,TRUE,"Table11";#N/A,#N/A,TRUE,"Table12";#N/A,#N/A,TRUE,"Table13";#N/A,#N/A,TRUE,"Table14"}</definedName>
    <definedName name="graph" localSheetId="3" hidden="1">#REF!</definedName>
    <definedName name="graph" hidden="1">#REF!</definedName>
    <definedName name="Hidden" hidden="1">#REF!</definedName>
    <definedName name="HTML_CodePage" hidden="1">1252</definedName>
    <definedName name="HTML_Control" hidden="1">{"'Server Configuration'!$A$1:$DB$281"}</definedName>
    <definedName name="HTML_Description" hidden="1">""</definedName>
    <definedName name="HTML_Email" hidden="1">""</definedName>
    <definedName name="HTML_Header" hidden="1">"Server Configuration"</definedName>
    <definedName name="HTML_LastUpdate" hidden="1">"2/9/01"</definedName>
    <definedName name="HTML_LineAfter" hidden="1">FALSE</definedName>
    <definedName name="HTML_LineBefore" hidden="1">FALSE</definedName>
    <definedName name="HTML_Name" hidden="1">"Corporate Network Services"</definedName>
    <definedName name="HTML_OBDlg2" hidden="1">TRUE</definedName>
    <definedName name="HTML_OBDlg3" hidden="1">TRUE</definedName>
    <definedName name="HTML_OBDlg4" hidden="1">TRUE</definedName>
    <definedName name="HTML_OS" hidden="1">0</definedName>
    <definedName name="HTML_PathFile" hidden="1">"C:\WINNT\Profiles\E003999\Desktop\MyHTML.htm"</definedName>
    <definedName name="HTML_PathTemplate" hidden="1">"Z:\gochart.htm"</definedName>
    <definedName name="HTML_Title" hidden="1">"Asset Tracking 2_9_01"</definedName>
    <definedName name="HTML1_1" hidden="1">"[MWHCUST.XLW]Intranet!$A$1:$I$42"</definedName>
    <definedName name="HTML1_10" hidden="1">""</definedName>
    <definedName name="HTML1_11" hidden="1">1</definedName>
    <definedName name="HTML1_12" hidden="1">"E:\Working\pages\Update\MwhCust.htm"</definedName>
    <definedName name="HTML1_2" hidden="1">1</definedName>
    <definedName name="HTML1_3" hidden="1">""</definedName>
    <definedName name="HTML1_4" hidden="1">""</definedName>
    <definedName name="HTML1_5" hidden="1">""</definedName>
    <definedName name="HTML1_6" hidden="1">-4146</definedName>
    <definedName name="HTML1_7" hidden="1">1</definedName>
    <definedName name="HTML1_8" hidden="1">"10/10/96"</definedName>
    <definedName name="HTML1_9" hidden="1">"LGE Energy Division User"</definedName>
    <definedName name="HTML2_1" hidden="1">"[MWHCUST.XLW]Intranet!$A$1:$I$40"</definedName>
    <definedName name="HTML2_10" hidden="1">""</definedName>
    <definedName name="HTML2_11" hidden="1">1</definedName>
    <definedName name="HTML2_12" hidden="1">"E:\Working\pages\Update\mwhcust.htm"</definedName>
    <definedName name="HTML2_2" hidden="1">1</definedName>
    <definedName name="HTML2_3" hidden="1">""</definedName>
    <definedName name="HTML2_4" hidden="1">""</definedName>
    <definedName name="HTML2_5" hidden="1">""</definedName>
    <definedName name="HTML2_6" hidden="1">-4146</definedName>
    <definedName name="HTML2_7" hidden="1">1</definedName>
    <definedName name="HTML2_8" hidden="1">"10/10/96"</definedName>
    <definedName name="HTML2_9" hidden="1">"LGE Energy Division User"</definedName>
    <definedName name="HTML3_1" hidden="1">"[MWHCUST.XLW]Intranet!$A$1:$J$40"</definedName>
    <definedName name="HTML3_10" hidden="1">""</definedName>
    <definedName name="HTML3_11" hidden="1">1</definedName>
    <definedName name="HTML3_12" hidden="1">"E:\Working\pages\Update\MwhCust.htm"</definedName>
    <definedName name="HTML3_2" hidden="1">1</definedName>
    <definedName name="HTML3_3" hidden="1">""</definedName>
    <definedName name="HTML3_4" hidden="1">""</definedName>
    <definedName name="HTML3_5" hidden="1">""</definedName>
    <definedName name="HTML3_6" hidden="1">-4146</definedName>
    <definedName name="HTML3_7" hidden="1">1</definedName>
    <definedName name="HTML3_8" hidden="1">"10/10/96"</definedName>
    <definedName name="HTML3_9" hidden="1">"LGE Energy Division User"</definedName>
    <definedName name="HTMLCount" hidden="1">3</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"c2108"</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ROKERED_DEPOSITS_FDIC" hidden="1">"c6486"</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RT_DEBT" hidden="1">"c224"</definedName>
    <definedName name="IQ_CONVEXITY" hidden="1">"c2182"</definedName>
    <definedName name="IQ_CONVEYED_TO_OTHERS_FDIC" hidden="1">"c6534"</definedName>
    <definedName name="IQ_CORE_CAPITAL_RATIO_FDIC" hidden="1">"c6745"</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ET_INT" hidden="1">"c360"</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NET_INT" hidden="1">"c368"</definedName>
    <definedName name="IQ_EBITDA_CAPEX_OVER_TOTAL_IE" hidden="1">"c1370"</definedName>
    <definedName name="IQ_EBITDA_EST" hidden="1">"c369"</definedName>
    <definedName name="IQ_EBITDA_GROWTH_1" hidden="1">"c156"</definedName>
    <definedName name="IQ_EBITDA_GROWTH_2" hidden="1">"c160"</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ET_INT" hidden="1">"c373"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"c189"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ED_ASSET_TURNS" hidden="1">"c445"</definedName>
    <definedName name="IQ_FLOAT" hidden="1">"c225"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"c505"</definedName>
    <definedName name="IQ_GEO_SEG_EBT" hidden="1">"c506"</definedName>
    <definedName name="IQ_GEO_SEG_GP" hidden="1">"c507"</definedName>
    <definedName name="IQ_GEO_SEG_NI" hidden="1">"c508"</definedName>
    <definedName name="IQ_GEO_SEG_OPER_INC" hidden="1">"c509"</definedName>
    <definedName name="IQ_GEO_SEG_REV" hidden="1">"c510"</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GW" hidden="1">"c519"</definedName>
    <definedName name="IQ_GROSS_INTAN" hidden="1">"c520"</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PARENT" hidden="1">"c2144"</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41085.5125347222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PTIONS_OS" hidden="1">"c858"</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FLOAT" hidden="1">"c227"</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"c190"</definedName>
    <definedName name="IQ_REVENUE_GROWTH_1" hidden="1">"c155"</definedName>
    <definedName name="IQ_REVENUE_GROWTH_2" hidden="1">"c159"</definedName>
    <definedName name="IQ_REVENUE_HIGH_EST" hidden="1">"c1127"</definedName>
    <definedName name="IQ_REVENUE_LOW_EST" hidden="1">"c1128"</definedName>
    <definedName name="IQ_REVENUE_MEDIAN_EST" hidden="1">"c1662"</definedName>
    <definedName name="IQ_REVENUE_NUM_EST" hidden="1">"c1129"</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OCK_BASED_COMP" hidden="1">"c1204"</definedName>
    <definedName name="IQ_STRIKE_PRICE_ISSUED" hidden="1">"c1645"</definedName>
    <definedName name="IQ_STRIKE_PRICE_OS" hidden="1">"c1646"</definedName>
    <definedName name="IQ_STW" hidden="1">"c2166"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MPLATE_BS" hidden="1">"c1211"</definedName>
    <definedName name="IQ_TEMPLATE_CF" hidden="1">"c1212"</definedName>
    <definedName name="IQ_TEMPLATE_IS" hidden="1">"c1213"</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 hidden="1">"c1508"</definedName>
    <definedName name="IQ_TOTAL_UNUSUAL_BR" hidden="1">"c5517"</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HIGH" hidden="1">"c1337"</definedName>
    <definedName name="IQ_YEARLOW" hidden="1">"c1338"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ijul" localSheetId="3" hidden="1">#REF!</definedName>
    <definedName name="jijul" hidden="1">#REF!</definedName>
    <definedName name="p" hidden="1">{#N/A,#N/A,TRUE,"Acq-Ass";#N/A,#N/A,TRUE,"Acq-IS";#N/A,#N/A,TRUE,"Acq-BS";#N/A,#N/A,TRUE,"Acq-CF"}</definedName>
    <definedName name="PopCache_GL_INTERFACE_REFERENCE7" hidden="1">#REF!</definedName>
    <definedName name="_xlnm.Print_Area" localSheetId="4">'CAPITAL STRUCTURE'!$A$1:$L$36</definedName>
    <definedName name="_xlnm.Print_Area" localSheetId="0">'KU IS BP vs 12 Mo Preceding'!$A$1:$G$38</definedName>
    <definedName name="_xlnm.Print_Area" localSheetId="3">'RB Base Period vs Aug 2024 Juri'!$A$1:$J$44</definedName>
    <definedName name="_xlnm.Print_Area" localSheetId="2">'RB Base Period vs Aug 2024 TC'!$A$1:$I$44</definedName>
    <definedName name="Print_Area_Reset" localSheetId="1">OFFSET(Full_Print,0,0,'KU J IS BP vs 12 Mo Preceding'!Last_Row)</definedName>
    <definedName name="Print_Area_Reset">OFFSET(Full_Print,0,0,Last_Row)</definedName>
    <definedName name="print4"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ratings1" hidden="1">{#N/A,#N/A,FALSE,"Capitaliztion Matrix";#N/A,#N/A,FALSE,"4YR P&amp;L";#N/A,#N/A,FALSE,"Program Contributions";#N/A,#N/A,FALSE,"P&amp;L Trans YR 2";#N/A,#N/A,FALSE,"Rev &amp; EBITDA YR2";#N/A,#N/A,FALSE,"P&amp;L Trans YR 1";#N/A,#N/A,FALSE,"Rev &amp; EBITDA YR1"}</definedName>
    <definedName name="SAPBEXhrIndnt" hidden="1">"Wide"</definedName>
    <definedName name="SAPBEXrevision" hidden="1">1</definedName>
    <definedName name="SAPBEXsysID" hidden="1">"P45"</definedName>
    <definedName name="SAPBEXwbID" hidden="1">"3X6LG7ZYM17Q22YWQ3JV89B20"</definedName>
    <definedName name="SAPsysID" hidden="1">"708C5W7SBKP804JT78WJ0JNKI"</definedName>
    <definedName name="SAPwbID" hidden="1">"ARS"</definedName>
    <definedName name="sdaf" hidden="1">{#N/A,#N/A,FALSE,"Capitaliztion Matrix";#N/A,#N/A,FALSE,"4YR P&amp;L";#N/A,#N/A,FALSE,"Program Contributions";#N/A,#N/A,FALSE,"P&amp;L Trans YR 2";#N/A,#N/A,FALSE,"Rev &amp; EBITDA YR2";#N/A,#N/A,FALSE,"P&amp;L Trans YR 1";#N/A,#N/A,FALSE,"Rev &amp; EBITDA YR1"}</definedName>
    <definedName name="sencount" hidden="1">1</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tes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affas" hidden="1">{#N/A,#N/A,FALSE,"New-RegularBevel";#N/A,#N/A,FALSE,"Optiva-Optiva2";#N/A,#N/A,FALSE,"Cathlon-Monoblok";#N/A,#N/A,FALSE,"Stylets"}</definedName>
    <definedName name="vvvv" hidden="1">{#N/A,#N/A,FALSE,"New-RegularBevel";#N/A,#N/A,FALSE,"Optiva-Optiva2";#N/A,#N/A,FALSE,"Cathlon-Monoblok";#N/A,#N/A,FALSE,"Stylets"}</definedName>
    <definedName name="vvvvv" hidden="1">{#N/A,#N/A,FALSE,"Costi per Gruppo ";#N/A,#N/A,FALSE,"New-RegularBevel";#N/A,#N/A,FALSE,"Optiva-Optiva2";#N/A,#N/A,FALSE,"Cathlon-Monoblok";#N/A,#N/A,FALSE,"Stylets";#N/A,#N/A,FALSE,"Totali"}</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rn.AcqState." hidden="1">{#N/A,#N/A,TRUE,"Acq-Ass";#N/A,#N/A,TRUE,"Acq-IS";#N/A,#N/A,TRUE,"Acq-BS";#N/A,#N/A,TRUE,"Acq-CF"}</definedName>
    <definedName name="wrn.AcqState._2" hidden="1">{#N/A,#N/A,TRUE,"Acq-Ass";#N/A,#N/A,TRUE,"Acq-IS";#N/A,#N/A,TRUE,"Acq-BS";#N/A,#N/A,TRUE,"Acq-CF"}</definedName>
    <definedName name="wrn.AcqState._22" hidden="1">{#N/A,#N/A,TRUE,"Acq-Ass";#N/A,#N/A,TRUE,"Acq-IS";#N/A,#N/A,TRUE,"Acq-BS";#N/A,#N/A,TRUE,"Acq-CF"}</definedName>
    <definedName name="wrn.AcqState.2" hidden="1">{#N/A,#N/A,TRUE,"Acq-Ass";#N/A,#N/A,TRUE,"Acq-IS";#N/A,#N/A,TRUE,"Acq-BS";#N/A,#N/A,TRUE,"Acq-CF"}</definedName>
    <definedName name="wrn.Acquiror." hidden="1">{#N/A,#N/A,TRUE,"Acq-Ass";#N/A,#N/A,TRUE,"Acq-IS";#N/A,#N/A,TRUE,"Acq-BS";#N/A,#N/A,TRUE,"Acq-CF";#N/A,#N/A,TRUE,"Acq-Proj";#N/A,#N/A,TRUE,"Acq-CapEx";#N/A,#N/A,TRUE,"Acq-Debt";#N/A,#N/A,TRUE,"Acq-Int";#N/A,#N/A,TRUE,"Acq-BD";#N/A,#N/A,TRUE,"Acq-TD";#N/A,#N/A,TRUE,"Acq-Taxes";#N/A,#N/A,TRUE,"Acq-Credit";#N/A,#N/A,TRUE,"Acq-Val";#N/A,#N/A,TRUE,"Acq-Mult Val"}</definedName>
    <definedName name="wrn.Acquiror._2" hidden="1">{#N/A,#N/A,TRUE,"Acq-Ass";#N/A,#N/A,TRUE,"Acq-IS";#N/A,#N/A,TRUE,"Acq-BS";#N/A,#N/A,TRUE,"Acq-CF";#N/A,#N/A,TRUE,"Acq-Proj";#N/A,#N/A,TRUE,"Acq-CapEx";#N/A,#N/A,TRUE,"Acq-Debt";#N/A,#N/A,TRUE,"Acq-Int";#N/A,#N/A,TRUE,"Acq-BD";#N/A,#N/A,TRUE,"Acq-TD";#N/A,#N/A,TRUE,"Acq-Taxes";#N/A,#N/A,TRUE,"Acq-Credit";#N/A,#N/A,TRUE,"Acq-Val";#N/A,#N/A,TRUE,"Acq-Mult Val"}</definedName>
    <definedName name="wrn.Acquiror._22" hidden="1">{#N/A,#N/A,TRUE,"Acq-Ass";#N/A,#N/A,TRUE,"Acq-IS";#N/A,#N/A,TRUE,"Acq-BS";#N/A,#N/A,TRUE,"Acq-CF";#N/A,#N/A,TRUE,"Acq-Proj";#N/A,#N/A,TRUE,"Acq-CapEx";#N/A,#N/A,TRUE,"Acq-Debt";#N/A,#N/A,TRUE,"Acq-Int";#N/A,#N/A,TRUE,"Acq-BD";#N/A,#N/A,TRUE,"Acq-TD";#N/A,#N/A,TRUE,"Acq-Taxes";#N/A,#N/A,TRUE,"Acq-Credit";#N/A,#N/A,TRUE,"Acq-Val";#N/A,#N/A,TRUE,"Acq-Mult Val"}</definedName>
    <definedName name="wrn.Acquiror.2" hidden="1">{#N/A,#N/A,TRUE,"Acq-Ass";#N/A,#N/A,TRUE,"Acq-IS";#N/A,#N/A,TRUE,"Acq-BS";#N/A,#N/A,TRUE,"Acq-CF";#N/A,#N/A,TRUE,"Acq-Proj";#N/A,#N/A,TRUE,"Acq-CapEx";#N/A,#N/A,TRUE,"Acq-Debt";#N/A,#N/A,TRUE,"Acq-Int";#N/A,#N/A,TRUE,"Acq-BD";#N/A,#N/A,TRUE,"Acq-TD";#N/A,#N/A,TRUE,"Acq-Taxes";#N/A,#N/A,TRUE,"Acq-Credit";#N/A,#N/A,TRUE,"Acq-Val";#N/A,#N/A,TRUE,"Acq-Mult Val"}</definedName>
    <definedName name="wrn.AcqVal." hidden="1">{#N/A,#N/A,FALSE,"Acq-Val";#N/A,#N/A,FALSE,"Acq-Mult Val"}</definedName>
    <definedName name="wrn.AcqVal._2" hidden="1">{#N/A,#N/A,FALSE,"Acq-Val";#N/A,#N/A,FALSE,"Acq-Mult Val"}</definedName>
    <definedName name="wrn.AcqVal._22" hidden="1">{#N/A,#N/A,FALSE,"Acq-Val";#N/A,#N/A,FALSE,"Acq-Mult Val"}</definedName>
    <definedName name="wrn.AcqVal.2" hidden="1">{#N/A,#N/A,FALSE,"Acq-Val";#N/A,#N/A,FALSE,"Acq-Mult Val"}</definedName>
    <definedName name="wrn.all." hidden="1">{#N/A,#N/A,FALSE,"Brad BANM_S";#N/A,#N/A,FALSE,"Brad SAM_BANM";#N/A,#N/A,FALSE,"Brad_LD";#N/A,#N/A,FALSE,"BANM-&gt;S";#N/A,#N/A,FALSE,"BANM_S";#N/A,#N/A,FALSE,"S-&gt;BANM";#N/A,#N/A,FALSE,"SAM_BANM";#N/A,#N/A,FALSE,"BANM";#N/A,#N/A,FALSE,"Sam"}</definedName>
    <definedName name="wrn.All._.Financials." hidden="1">{#N/A,#N/A,TRUE,"Assumptions";#N/A,#N/A,TRUE,"Op Projection";#N/A,#N/A,TRUE,"Capital";#N/A,#N/A,TRUE,"Income";#N/A,#N/A,TRUE,"Balance";#N/A,#N/A,TRUE,"Sources&amp;Uses"}</definedName>
    <definedName name="wrn.Balance._.Sheets." hidden="1">{#N/A,#N/A,FALSE,"Bal sht";"Qtrly Bal Sht",#N/A,FALSE,"Bal sht - QTR"}</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CANWEST._.GLOBAL." hidden="1">{"BS",#N/A,FALSE;"RE",#N/A,FALSE;"IS",#N/A,FALSE;"CASH",#N/A,FALSE}</definedName>
    <definedName name="wrn.Combination."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2"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2"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oResults." hidden="1">{#N/A,#N/A,FALSE,"Combo-Ass ";#N/A,#N/A,FALSE,"Combo-AD sum";#N/A,#N/A,FALSE,"Combo-Syn Sens";#N/A,#N/A,FALSE,"Combo-Contr";#N/A,#N/A,FALSE,"Combo-Credit Sum";#N/A,#N/A,FALSE,"Combo-Credit";#N/A,#N/A,FALSE,"Combo-AD";#N/A,#N/A,FALSE,"Combo-AD CF"}</definedName>
    <definedName name="wrn.ComboResults._2" hidden="1">{#N/A,#N/A,FALSE,"Combo-Ass ";#N/A,#N/A,FALSE,"Combo-AD sum";#N/A,#N/A,FALSE,"Combo-Syn Sens";#N/A,#N/A,FALSE,"Combo-Contr";#N/A,#N/A,FALSE,"Combo-Credit Sum";#N/A,#N/A,FALSE,"Combo-Credit";#N/A,#N/A,FALSE,"Combo-AD";#N/A,#N/A,FALSE,"Combo-AD CF"}</definedName>
    <definedName name="wrn.ComboResults._22" hidden="1">{#N/A,#N/A,FALSE,"Combo-Ass ";#N/A,#N/A,FALSE,"Combo-AD sum";#N/A,#N/A,FALSE,"Combo-Syn Sens";#N/A,#N/A,FALSE,"Combo-Contr";#N/A,#N/A,FALSE,"Combo-Credit Sum";#N/A,#N/A,FALSE,"Combo-Credit";#N/A,#N/A,FALSE,"Combo-AD";#N/A,#N/A,FALSE,"Combo-AD CF"}</definedName>
    <definedName name="wrn.ComboResults.2" hidden="1">{#N/A,#N/A,FALSE,"Combo-Ass ";#N/A,#N/A,FALSE,"Combo-AD sum";#N/A,#N/A,FALSE,"Combo-Syn Sens";#N/A,#N/A,FALSE,"Combo-Contr";#N/A,#N/A,FALSE,"Combo-Credit Sum";#N/A,#N/A,FALSE,"Combo-Credit";#N/A,#N/A,FALSE,"Combo-AD";#N/A,#N/A,FALSE,"Combo-AD CF"}</definedName>
    <definedName name="wrn.ComboState." hidden="1">{#N/A,#N/A,FALSE,"Combo-Ass ";#N/A,#N/A,FALSE,"Combo-IS";#N/A,#N/A,FALSE,"Combo-BS";#N/A,#N/A,FALSE,"Combo-CF"}</definedName>
    <definedName name="wrn.ComboState._2" hidden="1">{#N/A,#N/A,FALSE,"Combo-Ass ";#N/A,#N/A,FALSE,"Combo-IS";#N/A,#N/A,FALSE,"Combo-BS";#N/A,#N/A,FALSE,"Combo-CF"}</definedName>
    <definedName name="wrn.ComboState._22" hidden="1">{#N/A,#N/A,FALSE,"Combo-Ass ";#N/A,#N/A,FALSE,"Combo-IS";#N/A,#N/A,FALSE,"Combo-BS";#N/A,#N/A,FALSE,"Combo-CF"}</definedName>
    <definedName name="wrn.ComboState.2" hidden="1">{#N/A,#N/A,FALSE,"Combo-Ass ";#N/A,#N/A,FALSE,"Combo-IS";#N/A,#N/A,FALSE,"Combo-BS";#N/A,#N/A,FALSE,"Combo-CF"}</definedName>
    <definedName name="wrn.DCF." hidden="1">{#N/A,#N/A,FALSE,"Brad_DCFM";#N/A,#N/A,FALSE,"Nick_DCFM";#N/A,#N/A,FALSE,"Mobile_DCFM"}</definedName>
    <definedName name="wrn.Detail._.Income._.Statement." hidden="1">{"Facility Detail",#N/A,FALSE,"P&amp;L Detail"}</definedName>
    <definedName name="wrn.Everything." hidden="1">{"Inc.St. Annual",#N/A,FALSE,"Inc.St.";"Inc.St. Qtr",#N/A,FALSE,"Inc.St.";#N/A,#N/A,FALSE,"Bal.Sht.";"Cash Flow Annual",#N/A,FALSE,"Cash Flow";"Cash Flow Qtr",#N/A,FALSE,"Cash Flow";#N/A,#N/A,FALSE,"Debt";#N/A,#N/A,FALSE,"DCF";"Summary Annual",#N/A,FALSE,"Summary";"Summary Qtr",#N/A,FALSE,"Summary"}</definedName>
    <definedName name="wrn.Facility._.Profit._.and._.Loss." hidden="1">{"Domestic Prisons - Prior to 1998 - 1",#N/A,FALSE,"Domestic Prisons";"Domestic Prisons - Prior to 1998 - 2",#N/A,FALSE,"Domestic Prisons";"Domestic Prisons - 1998",#N/A,FALSE,"Domestic Prisons";"Domestic Prisons - 1999",#N/A,FALSE,"Domestic Prisons";"Domestic Prisons - 2000",#N/A,FALSE,"Domestic Prisons";"Domestic Prisons - 2001",#N/A,FALSE,"Domestic Prisons"}</definedName>
    <definedName name="wrn.Financial._.Statements." hidden="1">{"Stmt of Ops",#N/A,FALSE,"Statement of Operations";"Stmt of Ops - non-GAAP",#N/A,FALSE,"Stmt of Ops_non GAAP analysis";"BS &amp; CF",#N/A,FALSE,"Balsheet &amp; Cashflow";"CapEx buildup",#N/A,FALSE,"CapEx Buildup";"headcount buildup",#N/A,FALSE,"Headcount Buildup";"expense summary",#N/A,FALSE,"Expense Summary"}</definedName>
    <definedName name="wrn.ICP." hidden="1">{#N/A,#N/A,FALSE,"ICP Europa";#N/A,#N/A,FALSE,"ICP Francia";#N/A,#N/A,FALSE,"ICP Oriente";#N/A,#N/A,FALSE,"ICP Giappone";#N/A,#N/A,FALSE,"ICP Korea";#N/A,#N/A,FALSE,"ICP Riepilogo"}</definedName>
    <definedName name="wrn.Income._.Statements." hidden="1">{"Income Statement",#N/A,FALSE,"P&amp;L - $";"Quarterly Income Statement",#N/A,FALSE,"P&amp;L Detail"}</definedName>
    <definedName name="wrn.LUXCOS." hidden="1">{"LUX_ASSET",#N/A,FALSE,"CII-Q494.XLS";"LUX_LIAB",#N/A,FALSE,"CII-Q494.XLS";"LUX_INC",#N/A,FALSE,"CII-Q494.XLS";"LUXje",#N/A,FALSE,"CII-Q494.XLS"}</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Phase._.in." hidden="1">{"Phase in summary",#N/A,FALSE,"P&amp;L Phased"}</definedName>
    <definedName name="wrn.PL._.Detail." hidden="1">{#N/A,#N/A,FALSE,"P&amp;L Detail";#N/A,#N/A,FALSE,"P&amp;L Detail";#N/A,#N/A,FALSE,"P&amp;L Detail"}</definedName>
    <definedName name="wrn.Print."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_.All._.Worksheets." hidden="1">{#N/A,#N/A,FALSE,"Capitaliztion Matrix";#N/A,#N/A,FALSE,"4YR P&amp;L";#N/A,#N/A,FALSE,"Program Contributions";#N/A,#N/A,FALSE,"P&amp;L Trans YR 2";#N/A,#N/A,FALSE,"Rev &amp; EBITDA YR2";#N/A,#N/A,FALSE,"P&amp;L Trans YR 1";#N/A,#N/A,FALSE,"Rev &amp; EBITDA YR1"}</definedName>
    <definedName name="wrn.Print2."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3."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ac." hidden="1">{#N/A,#N/A,FALSE,"Op-BS";#N/A,#N/A,FALSE,"Assum";#N/A,#N/A,FALSE,"IS";#N/A,#N/A,FALSE,"Syn+Elim";#N/A,#N/A,FALSE,"BSCF";#N/A,#N/A,FALSE,"Blue_IS";#N/A,#N/A,FALSE,"Blue_BSCF";#N/A,#N/A,FALSE,"Ratings"}</definedName>
    <definedName name="wrn.Produzione." hidden="1">{#N/A,#N/A,FALSE,"Produzione 1";#N/A,#N/A,FALSE,"Rettifica 1";#N/A,#N/A,FALSE,"Produzione 2";#N/A,#N/A,FALSE,"Rettifica 2";#N/A,#N/A,FALSE,"Produzione 3"}</definedName>
    <definedName name="wrn.Quarterly._.Income._.Statement." hidden="1">{"Quarterly Income Statement",#N/A,FALSE,"P&amp;L Detail"}</definedName>
    <definedName name="wrn.Report." hidden="1">{#N/A,#N/A,FALSE,"Cost Comparison";#N/A,#N/A,FALSE,"ICP Comparison "}</definedName>
    <definedName name="wrn.Report._.2." hidden="1">{#N/A,#N/A,TRUE,"Pivots-Employee";#N/A,"Scenerio2",TRUE,"Assumptions Summary"}</definedName>
    <definedName name="wrn.Report1." hidden="1">{#N/A,#N/A,TRUE,"Pivots-Employee";#N/A,"Scenario1",TRUE,"Assumptions Summary"}</definedName>
    <definedName name="wrn.Research._.Dept." hidden="1">{"hc buildup",#N/A,FALSE,"Headcount Build-up";"7xx - ops summary - hc",#N/A,FALSE,"7xx_Research Summary";"7xx operations summary",#N/A,FALSE,"7xx_Research Summary";"720 custom research",#N/A,FALSE,"720_Custom Research";"730 syn research",#N/A,FALSE,"730_Syndicated Research"}</definedName>
    <definedName name="wrn.Revenue._.Cost._.Model." hidden="1">{"revenue buildup",#N/A,FALSE,"Revenue_Cost Model";"hc buildup",#N/A,FALSE,"Headcount Build-up";"1xx summary ops - HC",#N/A,FALSE,"1xx_Operations Summary";"1xx ops summary - expense",#N/A,FALSE,"1xx_Operations Summary";"110 admin ops",#N/A,FALSE,"110_Admin";"120 survey ops",#N/A,FALSE,"120_Survey Research";"130 resorce mgmt",#N/A,FALSE,"130_Resource Mgmt.";"140 panel member",#N/A,FALSE,"140_Panel Member"}</definedName>
    <definedName name="wrn.review." hidden="1">{"review",#N/A,FALSE,"FACTSHT"}</definedName>
    <definedName name="wrn.review1." hidden="1">{"review",#N/A,FALSE,"FACTSHT"}</definedName>
    <definedName name="wrn.SBEI." hidden="1">{#N/A,#N/A,TRUE,"Table1";#N/A,#N/A,TRUE,"Table2";#N/A,#N/A,TRUE,"Table3";#N/A,#N/A,TRUE,"Table4";#N/A,#N/A,TRUE,"Table5";#N/A,#N/A,TRUE,"Table6";#N/A,#N/A,TRUE,"Table7";#N/A,#N/A,TRUE,"Table8";#N/A,#N/A,TRUE,"Table9";#N/A,#N/A,TRUE,"Table10";#N/A,#N/A,TRUE,"Table11";#N/A,#N/A,TRUE,"Table12";#N/A,#N/A,TRUE,"Table13";#N/A,#N/A,TRUE,"Table14"}</definedName>
    <definedName name="wrn.Statistics." hidden="1">{"Std Poor",#N/A,FALSE,"S&amp;P";"Sum Stats",#N/A,FALSE,"Stats"}</definedName>
    <definedName name="wrn.Target."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2"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2"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LBO." hidden="1">{#N/A,#N/A,TRUE,"Tar-Ass";#N/A,#N/A,TRUE,"Tar-Ass LBO";#N/A,#N/A,TRUE,"LBO Ret";#N/A,#N/A,TRUE,"Tar-BS LBO";#N/A,#N/A,TRUE,"Tar-IS LBO";#N/A,#N/A,TRUE,"Tar-CF LBO";#N/A,#N/A,TRUE,"Tar-Debt LBO";#N/A,#N/A,TRUE,"Tar-Int LBO";#N/A,#N/A,TRUE,"Tar-Taxes LBO";#N/A,#N/A,TRUE,"Tar-Val LBO"}</definedName>
    <definedName name="wrn.TargetLBO._2" hidden="1">{#N/A,#N/A,TRUE,"Tar-Ass";#N/A,#N/A,TRUE,"Tar-Ass LBO";#N/A,#N/A,TRUE,"LBO Ret";#N/A,#N/A,TRUE,"Tar-BS LBO";#N/A,#N/A,TRUE,"Tar-IS LBO";#N/A,#N/A,TRUE,"Tar-CF LBO";#N/A,#N/A,TRUE,"Tar-Debt LBO";#N/A,#N/A,TRUE,"Tar-Int LBO";#N/A,#N/A,TRUE,"Tar-Taxes LBO";#N/A,#N/A,TRUE,"Tar-Val LBO"}</definedName>
    <definedName name="wrn.TargetLBO._22" hidden="1">{#N/A,#N/A,TRUE,"Tar-Ass";#N/A,#N/A,TRUE,"Tar-Ass LBO";#N/A,#N/A,TRUE,"LBO Ret";#N/A,#N/A,TRUE,"Tar-BS LBO";#N/A,#N/A,TRUE,"Tar-IS LBO";#N/A,#N/A,TRUE,"Tar-CF LBO";#N/A,#N/A,TRUE,"Tar-Debt LBO";#N/A,#N/A,TRUE,"Tar-Int LBO";#N/A,#N/A,TRUE,"Tar-Taxes LBO";#N/A,#N/A,TRUE,"Tar-Val LBO"}</definedName>
    <definedName name="wrn.TargetLBO.2" hidden="1">{#N/A,#N/A,TRUE,"Tar-Ass";#N/A,#N/A,TRUE,"Tar-Ass LBO";#N/A,#N/A,TRUE,"LBO Ret";#N/A,#N/A,TRUE,"Tar-BS LBO";#N/A,#N/A,TRUE,"Tar-IS LBO";#N/A,#N/A,TRUE,"Tar-CF LBO";#N/A,#N/A,TRUE,"Tar-Debt LBO";#N/A,#N/A,TRUE,"Tar-Int LBO";#N/A,#N/A,TRUE,"Tar-Taxes LBO";#N/A,#N/A,TRUE,"Tar-Val LBO"}</definedName>
    <definedName name="wrn.TargetState." hidden="1">{#N/A,#N/A,FALSE,"Tar-Ass";#N/A,#N/A,FALSE,"Tar-IS";#N/A,#N/A,FALSE,"Tar-BS";#N/A,#N/A,FALSE,"Tar-Adg BS";#N/A,#N/A,FALSE,"Tar-CF"}</definedName>
    <definedName name="wrn.TargetState._2" hidden="1">{#N/A,#N/A,FALSE,"Tar-Ass";#N/A,#N/A,FALSE,"Tar-IS";#N/A,#N/A,FALSE,"Tar-BS";#N/A,#N/A,FALSE,"Tar-Adg BS";#N/A,#N/A,FALSE,"Tar-CF"}</definedName>
    <definedName name="wrn.TargetState._22" hidden="1">{#N/A,#N/A,FALSE,"Tar-Ass";#N/A,#N/A,FALSE,"Tar-IS";#N/A,#N/A,FALSE,"Tar-BS";#N/A,#N/A,FALSE,"Tar-Adg BS";#N/A,#N/A,FALSE,"Tar-CF"}</definedName>
    <definedName name="wrn.TargetState.2" hidden="1">{#N/A,#N/A,FALSE,"Tar-Ass";#N/A,#N/A,FALSE,"Tar-IS";#N/A,#N/A,FALSE,"Tar-BS";#N/A,#N/A,FALSE,"Tar-Adg BS";#N/A,#N/A,FALSE,"Tar-CF"}</definedName>
    <definedName name="wrn.TargetVal." hidden="1">{#N/A,#N/A,TRUE,"Val - sum";#N/A,#N/A,TRUE,"Val - Sum1";#N/A,#N/A,TRUE,"Val - sum2";#N/A,#N/A,TRUE,"Val - Sum3";#N/A,#N/A,TRUE,"Tar-DCF";#N/A,#N/A,TRUE,"Tar-Val LBO";#N/A,#N/A,TRUE,"Tar-Mult Val"}</definedName>
    <definedName name="wrn.TargetVal._2" hidden="1">{#N/A,#N/A,TRUE,"Val - sum";#N/A,#N/A,TRUE,"Val - Sum1";#N/A,#N/A,TRUE,"Val - sum2";#N/A,#N/A,TRUE,"Val - Sum3";#N/A,#N/A,TRUE,"Tar-DCF";#N/A,#N/A,TRUE,"Tar-Val LBO";#N/A,#N/A,TRUE,"Tar-Mult Val"}</definedName>
    <definedName name="wrn.TargetVal._22" hidden="1">{#N/A,#N/A,TRUE,"Val - sum";#N/A,#N/A,TRUE,"Val - Sum1";#N/A,#N/A,TRUE,"Val - sum2";#N/A,#N/A,TRUE,"Val - Sum3";#N/A,#N/A,TRUE,"Tar-DCF";#N/A,#N/A,TRUE,"Tar-Val LBO";#N/A,#N/A,TRUE,"Tar-Mult Val"}</definedName>
    <definedName name="wrn.TargetVal.2" hidden="1">{#N/A,#N/A,TRUE,"Val - sum";#N/A,#N/A,TRUE,"Val - Sum1";#N/A,#N/A,TRUE,"Val - sum2";#N/A,#N/A,TRUE,"Val - Sum3";#N/A,#N/A,TRUE,"Tar-DCF";#N/A,#N/A,TRUE,"Tar-Val LBO";#N/A,#N/A,TRUE,"Tar-Mult Val"}</definedName>
    <definedName name="wrn.Vendite." hidden="1">{#N/A,#N/A,FALSE,"Vendite Europa";#N/A,#N/A,FALSE,"Vendite Francia";#N/A,#N/A,FALSE,"Vendite Korea";#N/A,#N/A,FALSE,"Vendite Oriente";#N/A,#N/A,FALSE,"Vendite Giappone";#N/A,#N/A,FALSE,"Vendite Riepilogo"}</definedName>
    <definedName name="wrn.Wkp._.Capital._.Structure." hidden="1">{"Wkp LTerm Debt 13MoAvg",#N/A,FALSE,"Cap Struct WPs";"Wkp LTerm Debt",#N/A,FALSE,"Cap Struct WPs";"Wkp LTerm Debt Int",#N/A,FALSE,"Cap Struct WPs";"Wkp Unamort Debt Exp",#N/A,FALSE,"Cap Struct WPs";"Wkp Lterm Debt Amort",#N/A,FALSE,"Cap Struct WPs";"Wkp PreStock 13MoAvg",#N/A,FALSE,"Cap Struct WPs";"Wkp PreStock",#N/A,FALSE,"Cap Struct WPs";"Wkp PreStock Dividend",#N/A,FALSE,"Cap Struct WPs";"Wkp Unamort PreStock Exp",#N/A,FALSE,"Cap Struct WPs";"Wkp PreStock Amort",#N/A,FALSE,"Cap Struct WPs";"Wkp STerm Debt",#N/A,FALSE,"Cap Struct WPs";"Wkp ComEquity",#N/A,FALSE,"Cap Struct WPs";"Wkp JDITC",#N/A,FALSE,"Cap Struct WPs"}</definedName>
    <definedName name="wrn.Wkp._.ComEquity." hidden="1">{"Wkp ComEquity",#N/A,FALSE,"Cap Struct WPs"}</definedName>
    <definedName name="wrn.Wkp._.JDITC." hidden="1">{"Wkp JDITC",#N/A,FALSE,"Cap Struct WPs"}</definedName>
    <definedName name="wrn.Wkp._.LTerm._.Debt." hidden="1">{"Wkp LTerm Debt",#N/A,FALSE,"Cap Struct WPs"}</definedName>
    <definedName name="wrn.Wkp._.LTerm._.Debt._.13Mo._.Avg." hidden="1">{"Wkp LTerm Debt 13MoAvg",#N/A,FALSE,"Cap Struct WPs"}</definedName>
    <definedName name="wrn.Wkp._.LTerm._.Debt._.Amort." hidden="1">{"Wkp Lterm Debt Amort",#N/A,FALSE,"Cap Struct WPs"}</definedName>
    <definedName name="wrn.Wkp._.LTerm._.Debt._.Int." hidden="1">{"Wkp LTerm Debt Int",#N/A,FALSE,"Cap Struct WPs"}</definedName>
    <definedName name="wrn.Wkp._.PreStock." hidden="1">{"Wkp PreStock",#N/A,FALSE,"Cap Struct WPs"}</definedName>
    <definedName name="wrn.Wkp._.PreStock._.13MoAvg." hidden="1">{"Wkp PreStock 13MoAvg",#N/A,FALSE,"Cap Struct WPs"}</definedName>
    <definedName name="wrn.Wkp._.PreStock._.Amort." hidden="1">{"Wkp PreStock Amort",#N/A,FALSE,"Cap Struct WPs"}</definedName>
    <definedName name="wrn.Wkp._.PreStock._.Dividend." hidden="1">{"Wkp PreStock Dividend",#N/A,FALSE,"Cap Struct WPs"}</definedName>
    <definedName name="wrn.Wkp._.STerm._.Debt." hidden="1">{"Wkp STerm Debt",#N/A,FALSE,"Cap Struct WPs"}</definedName>
    <definedName name="wrn.Wkp._.Unamort._.Debt._.Exp." hidden="1">{"Wkp Unamort Debt Exp",#N/A,FALSE,"Cap Struct WPs"}</definedName>
    <definedName name="wrn.Wkp._.Unamort._.PreStock._.Exp." hidden="1">{"Wkp Unamort PreStock Exp",#N/A,FALSE,"Cap Struct WPs"}</definedName>
    <definedName name="xxxx" hidden="1">{#N/A,#N/A,FALSE,"New-RegularBevel";#N/A,#N/A,FALSE,"Optiva-Optiva2";#N/A,#N/A,FALSE,"Cathlon-Monoblok";#N/A,#N/A,FALSE,"Stylets"}</definedName>
    <definedName name="xxxxxxxxxxx" hidden="1">{#N/A,#N/A,FALSE,"Costi per Gruppo ";#N/A,#N/A,FALSE,"New-RegularBevel";#N/A,#N/A,FALSE,"Optiva-Optiva2";#N/A,#N/A,FALSE,"Cathlon-Monoblok";#N/A,#N/A,FALSE,"Stylets";#N/A,#N/A,FALSE,"Totali"}</definedName>
    <definedName name="Z_33E10395_79FD_4EA6_9FBA_18A75D415FDE_.wvu.PrintArea" localSheetId="4" hidden="1">'CAPITAL STRUCTURE'!$A$1:$L$36</definedName>
    <definedName name="Z_33E10395_79FD_4EA6_9FBA_18A75D415FDE_.wvu.PrintArea" localSheetId="3" hidden="1">'RB Base Period vs Aug 2024 Juri'!$A$1:$J$44</definedName>
    <definedName name="Z_33E10395_79FD_4EA6_9FBA_18A75D415FDE_.wvu.PrintArea" localSheetId="2" hidden="1">'RB Base Period vs Aug 2024 TC'!$A$1:$I$44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5" l="1"/>
  <c r="F25" i="5"/>
  <c r="F24" i="5"/>
  <c r="F22" i="5"/>
  <c r="F21" i="5"/>
  <c r="F20" i="5"/>
  <c r="D27" i="5"/>
  <c r="F18" i="5"/>
  <c r="F17" i="5"/>
  <c r="F16" i="5"/>
  <c r="D13" i="5"/>
  <c r="D29" i="5" s="1"/>
  <c r="F12" i="5"/>
  <c r="F13" i="5" s="1"/>
  <c r="F36" i="4"/>
  <c r="F32" i="4"/>
  <c r="F31" i="4"/>
  <c r="B29" i="4"/>
  <c r="B34" i="4" s="1"/>
  <c r="B27" i="4"/>
  <c r="F26" i="4"/>
  <c r="F25" i="4"/>
  <c r="F24" i="4"/>
  <c r="F23" i="4"/>
  <c r="F22" i="4"/>
  <c r="F21" i="4"/>
  <c r="F20" i="4"/>
  <c r="F19" i="4"/>
  <c r="F18" i="4"/>
  <c r="D27" i="4"/>
  <c r="F16" i="4"/>
  <c r="B13" i="4"/>
  <c r="D13" i="4"/>
  <c r="D29" i="4" s="1"/>
  <c r="D34" i="4" s="1"/>
  <c r="D38" i="4" s="1"/>
  <c r="F34" i="4" l="1"/>
  <c r="F38" i="4" s="1"/>
  <c r="B38" i="4"/>
  <c r="F27" i="4"/>
  <c r="F19" i="5"/>
  <c r="F27" i="5" s="1"/>
  <c r="F12" i="4"/>
  <c r="F13" i="4" s="1"/>
  <c r="B13" i="5"/>
  <c r="F23" i="5"/>
  <c r="F17" i="4"/>
  <c r="F29" i="4"/>
  <c r="B27" i="5" l="1"/>
  <c r="B29" i="5"/>
  <c r="F29" i="5" l="1"/>
  <c r="C29" i="3" l="1"/>
  <c r="J14" i="3"/>
  <c r="J12" i="3"/>
  <c r="J10" i="3"/>
  <c r="G16" i="3"/>
  <c r="D37" i="2"/>
  <c r="A37" i="2"/>
  <c r="A39" i="2" s="1"/>
  <c r="H35" i="2"/>
  <c r="F34" i="2"/>
  <c r="H34" i="2" s="1"/>
  <c r="H33" i="2"/>
  <c r="H32" i="2"/>
  <c r="H31" i="2"/>
  <c r="H37" i="2" s="1"/>
  <c r="H24" i="2"/>
  <c r="H23" i="2"/>
  <c r="D26" i="2"/>
  <c r="D28" i="2" s="1"/>
  <c r="D39" i="2" s="1"/>
  <c r="D19" i="2"/>
  <c r="A19" i="2"/>
  <c r="A21" i="2" s="1"/>
  <c r="A22" i="2" s="1"/>
  <c r="A23" i="2" s="1"/>
  <c r="A24" i="2" s="1"/>
  <c r="A26" i="2" s="1"/>
  <c r="A28" i="2" s="1"/>
  <c r="A30" i="2" s="1"/>
  <c r="A31" i="2" s="1"/>
  <c r="A32" i="2" s="1"/>
  <c r="A33" i="2" s="1"/>
  <c r="A34" i="2" s="1"/>
  <c r="A17" i="2"/>
  <c r="A16" i="2"/>
  <c r="F19" i="2"/>
  <c r="A14" i="2"/>
  <c r="A37" i="1"/>
  <c r="A39" i="1" s="1"/>
  <c r="H35" i="1"/>
  <c r="F34" i="1"/>
  <c r="H34" i="1" s="1"/>
  <c r="H33" i="1"/>
  <c r="H32" i="1"/>
  <c r="H31" i="1"/>
  <c r="F37" i="1"/>
  <c r="D37" i="1"/>
  <c r="D26" i="1"/>
  <c r="H24" i="1"/>
  <c r="H23" i="1"/>
  <c r="F26" i="1"/>
  <c r="H17" i="1"/>
  <c r="F19" i="1"/>
  <c r="H14" i="1"/>
  <c r="H19" i="1" s="1"/>
  <c r="A14" i="1"/>
  <c r="A16" i="1" s="1"/>
  <c r="A17" i="1" s="1"/>
  <c r="A19" i="1" s="1"/>
  <c r="A21" i="1" s="1"/>
  <c r="A22" i="1" s="1"/>
  <c r="A23" i="1" s="1"/>
  <c r="A24" i="1" s="1"/>
  <c r="A26" i="1" s="1"/>
  <c r="A28" i="1" s="1"/>
  <c r="A30" i="1" s="1"/>
  <c r="A31" i="1" s="1"/>
  <c r="A32" i="1" s="1"/>
  <c r="A33" i="1" s="1"/>
  <c r="A34" i="1" s="1"/>
  <c r="F28" i="1" l="1"/>
  <c r="F39" i="1" s="1"/>
  <c r="H17" i="2"/>
  <c r="H37" i="1"/>
  <c r="H12" i="3"/>
  <c r="H10" i="3"/>
  <c r="E25" i="3"/>
  <c r="H22" i="1"/>
  <c r="H26" i="1" s="1"/>
  <c r="H28" i="1" s="1"/>
  <c r="H39" i="1" s="1"/>
  <c r="H14" i="2"/>
  <c r="H19" i="2" s="1"/>
  <c r="D19" i="1"/>
  <c r="D28" i="1" s="1"/>
  <c r="D39" i="1" s="1"/>
  <c r="H14" i="3"/>
  <c r="F37" i="2"/>
  <c r="E23" i="3"/>
  <c r="E29" i="3" s="1"/>
  <c r="E27" i="3"/>
  <c r="C16" i="3"/>
  <c r="E10" i="3" s="1"/>
  <c r="E12" i="3" l="1"/>
  <c r="H16" i="3"/>
  <c r="F26" i="2"/>
  <c r="F28" i="2" s="1"/>
  <c r="F39" i="2" s="1"/>
  <c r="H22" i="2"/>
  <c r="H26" i="2" s="1"/>
  <c r="H28" i="2" s="1"/>
  <c r="H39" i="2" s="1"/>
  <c r="E14" i="3"/>
  <c r="E16" i="3" s="1"/>
  <c r="J16" i="3"/>
  <c r="J27" i="3" l="1"/>
  <c r="J25" i="3"/>
  <c r="G29" i="3"/>
  <c r="J29" i="3" s="1"/>
  <c r="J23" i="3"/>
  <c r="H23" i="3" l="1"/>
  <c r="H25" i="3"/>
  <c r="H27" i="3"/>
  <c r="H29" i="3" l="1"/>
</calcChain>
</file>

<file path=xl/sharedStrings.xml><?xml version="1.0" encoding="utf-8"?>
<sst xmlns="http://schemas.openxmlformats.org/spreadsheetml/2006/main" count="212" uniqueCount="102">
  <si>
    <t>KENTUCKY UTILITIES COMPANY</t>
  </si>
  <si>
    <t>CASE NO. 2025-00113</t>
  </si>
  <si>
    <t>COMPARISON OF BASE PERIOD AND MOST RECENT 12 MONTHS PRECEDING THE BASE PERIOD</t>
  </si>
  <si>
    <t>RATE BASE - TOTAL COMPANY</t>
  </si>
  <si>
    <t>Total</t>
  </si>
  <si>
    <t>Company</t>
  </si>
  <si>
    <t xml:space="preserve">Rate Base </t>
  </si>
  <si>
    <t>Title of Account</t>
  </si>
  <si>
    <t>Base Period</t>
  </si>
  <si>
    <t>Variance</t>
  </si>
  <si>
    <t>Utility Plant at Original Cost</t>
  </si>
  <si>
    <t>Deduct:</t>
  </si>
  <si>
    <t xml:space="preserve">  Reserve for Depreciation</t>
  </si>
  <si>
    <t>Net Utility Plant</t>
  </si>
  <si>
    <t xml:space="preserve">  Customer Advances for Construction</t>
  </si>
  <si>
    <t xml:space="preserve">  Accumulated Deferred Income Taxes</t>
  </si>
  <si>
    <t xml:space="preserve">  Investment Tax Credit (a)</t>
  </si>
  <si>
    <t>Total Deductions</t>
  </si>
  <si>
    <t>Net Plant Deductions</t>
  </si>
  <si>
    <t>Add:</t>
  </si>
  <si>
    <t xml:space="preserve">  Materials and Supplies</t>
  </si>
  <si>
    <t xml:space="preserve">  Prepayments (b)</t>
  </si>
  <si>
    <t xml:space="preserve">  Emission Allowances</t>
  </si>
  <si>
    <t xml:space="preserve">  Cash Working Capital</t>
  </si>
  <si>
    <t xml:space="preserve">  Unamortized Closure Costs</t>
  </si>
  <si>
    <t xml:space="preserve">     Total Additions</t>
  </si>
  <si>
    <t>Total Net Original Cost Rate Base</t>
  </si>
  <si>
    <t>(a)</t>
  </si>
  <si>
    <t>Reflects investment tax credit treatment per Case No. 2007-00178.</t>
  </si>
  <si>
    <t>(b)</t>
  </si>
  <si>
    <t>Excludes PSC fees.</t>
  </si>
  <si>
    <t>RATE BASE - KENTUCKY JURISDICTIONAL</t>
  </si>
  <si>
    <t>Kentucky Jurisdictional</t>
  </si>
  <si>
    <t>Explanations on variances greater than $1 million</t>
  </si>
  <si>
    <t>Higher beginning balance and additional capital spend from August 2024 through August 2025.</t>
  </si>
  <si>
    <t>Decrease is due to amortization of Investment Tax Credits.</t>
  </si>
  <si>
    <t>Increase primarily driven by higher fuel inventory balances.</t>
  </si>
  <si>
    <t>Decrease is due to amortization of closure costs is higher than new closure cost spend.</t>
  </si>
  <si>
    <t>(c)</t>
  </si>
  <si>
    <t>CAPITAL STRUCTURE</t>
  </si>
  <si>
    <t>LINE NO.</t>
  </si>
  <si>
    <t>CLASS OF CAPITAL</t>
  </si>
  <si>
    <t>BASE PERIOD AMOUNT</t>
  </si>
  <si>
    <t>BASE PERIOD RATIO</t>
  </si>
  <si>
    <t>AUGUST 2024 AMOUNT</t>
  </si>
  <si>
    <t>AUGUST 2024 RATIO</t>
  </si>
  <si>
    <t>VARIANCE AMOUNT</t>
  </si>
  <si>
    <t>$</t>
  </si>
  <si>
    <t>%</t>
  </si>
  <si>
    <t>TOTAL COMPANY:</t>
  </si>
  <si>
    <t>SHORT-TERM DEBT</t>
  </si>
  <si>
    <r>
      <t>LONG-TERM DEBT</t>
    </r>
    <r>
      <rPr>
        <vertAlign val="superscript"/>
        <sz val="12"/>
        <rFont val="Times New Roman"/>
        <family val="1"/>
      </rPr>
      <t>(1)</t>
    </r>
  </si>
  <si>
    <t>COMMON EQUITY</t>
  </si>
  <si>
    <t>TOTAL CAPITAL</t>
  </si>
  <si>
    <t>KENTUCKY JURISDICTIONAL:</t>
  </si>
  <si>
    <t>(1)</t>
  </si>
  <si>
    <t>Includes the debt discount and premium, unamortized debt expense, and unamortized loss on reacquired debt</t>
  </si>
  <si>
    <t>Explanations of variances greater than $1 million:</t>
  </si>
  <si>
    <t>Decrease due to forecasted First Mortgage Bond issuance in Q3 2025.</t>
  </si>
  <si>
    <t>Increase due to forecasted First Mortgage Bond issuance in Q3 2025.</t>
  </si>
  <si>
    <t>Reflects net income net of dividends paid and capital contribution.</t>
  </si>
  <si>
    <t>INCOME STATEMENT - TOTAL COMPANY</t>
  </si>
  <si>
    <t>Total Company</t>
  </si>
  <si>
    <t>YECM</t>
  </si>
  <si>
    <t>Operating Revenues</t>
  </si>
  <si>
    <t>Electric Operating Revenues</t>
  </si>
  <si>
    <t>Higher electric revenue primarily due to higher energy and demand volumes from economic development and weather and higher fuel prices.</t>
  </si>
  <si>
    <t>Total Operating Revenues</t>
  </si>
  <si>
    <t>Operating Expenses</t>
  </si>
  <si>
    <t>Fuel for Electric Generation</t>
  </si>
  <si>
    <t>Higher fuel expense due to higher energy requirements from economic development and weather and higher fuel prices.</t>
  </si>
  <si>
    <t>Power Purchased</t>
  </si>
  <si>
    <t>Decrease primarily due to lower power purchased from LG&amp;E.</t>
  </si>
  <si>
    <t>Lower other operations expense primarily due to lower meter reading expenses, lower customer billing expenses, lower outside services (reclassification of computer services due to FERC 898) and higher beneficial reuse proceeds, partially offset by higher transmission depancaking expenses, higher bad debt expense and higher DSM program expenses.</t>
  </si>
  <si>
    <t>Higher other maintenance primarily due to higher distribution vegetation management, environmental maintenance, and computer software maintenance (reclassification of computer services due to FERC 898).</t>
  </si>
  <si>
    <t>Depreciation &amp; Amortization Expense</t>
  </si>
  <si>
    <t>Increase is due to higher plant-in-service.</t>
  </si>
  <si>
    <t>Regulatory Debits</t>
  </si>
  <si>
    <t>Increase is due primarily to AMI O&amp;M savings.</t>
  </si>
  <si>
    <t>Regulatory Credits</t>
  </si>
  <si>
    <t>Income Taxes</t>
  </si>
  <si>
    <t>Higher income taxes primarily due to the timing of ASC 740 effective tax rate adjustments in the 12-month period ended August 31, 2024.</t>
  </si>
  <si>
    <t>Property and Other Taxes</t>
  </si>
  <si>
    <t>Increase is due to higher plant-in-service and higher tax rates.</t>
  </si>
  <si>
    <t>Investment Tax Credit (net amortization)</t>
  </si>
  <si>
    <t>Loss(Gain) from Disposition of Allowances</t>
  </si>
  <si>
    <t>Total Operating Expenses</t>
  </si>
  <si>
    <t>Net Operating Income</t>
  </si>
  <si>
    <t>AFUDC - Equity</t>
  </si>
  <si>
    <t>Increase due to additional AMI and New Generation CWIP eligible for AFUDC treatment.</t>
  </si>
  <si>
    <t>Other Income Less Deductions</t>
  </si>
  <si>
    <t>Income before Interest Charges</t>
  </si>
  <si>
    <t>Interest Charges</t>
  </si>
  <si>
    <t>Increase primarily due to higher debt balances.</t>
  </si>
  <si>
    <t>Net Income</t>
  </si>
  <si>
    <t>INCOME STATEMENT - KENTUCKY JURISDICTIONAL</t>
  </si>
  <si>
    <t>Other Operation Expenses</t>
  </si>
  <si>
    <t>Maintenance</t>
  </si>
  <si>
    <t>Primarily due to lower interest and dividend income.</t>
  </si>
  <si>
    <t>Increase primariy due to higher third party pole attachments.</t>
  </si>
  <si>
    <t>Decrease primarily due to lower jurisdictional allocation.</t>
  </si>
  <si>
    <t>Decrease primarily due to lower IT Hardware/Software prepayments and payment timing variances partially offset by higher insurance premiums.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</si>
</sst>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
    <numFmt numFmtId="165" formatCode="_(* #,##0.00000_);_(* \(#,##0.00000\);_(* &quot;-&quot;??_);_(@_)"/>
    <numFmt numFmtId="166" formatCode="mmm\-yyyy"/>
    <numFmt numFmtId="167" formatCode="[$-409]mmm\-yy;@"/>
    <numFmt numFmtId="168" formatCode="_(&quot;$&quot;* #,##0_);_(&quot;$&quot;* \(#,##0\);_(&quot;$&quot;* &quot;-&quot;??_);_(@_)"/>
    <numFmt numFmtId="169" formatCode="_(* #,##0_);_(* \(#,##0\);_(* &quot;-&quot;??_);_(@_)"/>
    <numFmt numFmtId="170" formatCode="0.0000%"/>
    <numFmt numFmtId="171" formatCode="m/dd/yyyy;@"/>
    <numFmt numFmtId="172" formatCode="###0;###0"/>
    <numFmt numFmtId="173" formatCode="_(* #,##0.000000_);_(* \(#,##0.000000\);_(* &quot;-&quot;??_);_(@_)"/>
    <numFmt numFmtId="174" formatCode="mm/dd/yyyy;@"/>
    <numFmt numFmtId="175" formatCode="0.0%"/>
  </numFmts>
  <fonts count="21" x14ac:knownFonts="1">
    <font>
      <sz val="11"/>
      <color theme="1"/>
      <name val="Aptos Narrow"/>
      <family val="2"/>
      <scheme val="minor"/>
    </font>
    <font>
      <sz val="11"/>
      <color theme="1"/>
      <name val="Aptos Narrow"/>
      <family val="2"/>
      <scheme val="minor"/>
    </font>
    <font>
      <sz val="10"/>
      <color rgb="FF000000"/>
      <name val="Times New Roman"/>
      <family val="1"/>
    </font>
    <font>
      <sz val="12"/>
      <name val="Times New Roman"/>
      <family val="1"/>
    </font>
    <font>
      <sz val="10"/>
      <name val="Courier"/>
      <family val="3"/>
    </font>
    <font>
      <b/>
      <u/>
      <sz val="12"/>
      <name val="Times New Roman"/>
      <family val="1"/>
    </font>
    <font>
      <sz val="10"/>
      <name val="Arial"/>
      <family val="2"/>
    </font>
    <font>
      <b/>
      <sz val="12"/>
      <color indexed="10"/>
      <name val="Times New Roman"/>
      <family val="1"/>
    </font>
    <font>
      <b/>
      <sz val="12"/>
      <name val="Times New Roman"/>
      <family val="1"/>
    </font>
    <font>
      <sz val="12"/>
      <color theme="1"/>
      <name val="Times New Roman"/>
      <family val="1"/>
    </font>
    <font>
      <sz val="12"/>
      <color rgb="FF000000"/>
      <name val="Times New Roman"/>
      <family val="1"/>
    </font>
    <font>
      <sz val="12"/>
      <color indexed="10"/>
      <name val="Times New Roman"/>
      <family val="1"/>
    </font>
    <font>
      <sz val="12"/>
      <color indexed="12"/>
      <name val="Times New Roman"/>
      <family val="1"/>
    </font>
    <font>
      <u/>
      <sz val="11"/>
      <color theme="10"/>
      <name val="Aptos Narrow"/>
      <family val="2"/>
      <scheme val="minor"/>
    </font>
    <font>
      <sz val="12"/>
      <color rgb="FF0000FF"/>
      <name val="Times New Roman"/>
      <family val="1"/>
    </font>
    <font>
      <u/>
      <sz val="12"/>
      <name val="Times New Roman"/>
      <family val="1"/>
    </font>
    <font>
      <vertAlign val="superscript"/>
      <sz val="12"/>
      <name val="Times New Roman"/>
      <family val="1"/>
    </font>
    <font>
      <b/>
      <sz val="12"/>
      <color rgb="FF000000"/>
      <name val="Times New Roman"/>
      <family val="1"/>
    </font>
    <font>
      <sz val="12"/>
      <color rgb="FFFF0000"/>
      <name val="Times New Roman"/>
      <family val="1"/>
    </font>
    <font>
      <b/>
      <u/>
      <sz val="12"/>
      <color theme="1"/>
      <name val="Times New Roman"/>
      <family val="1"/>
    </font>
    <font>
      <u/>
      <sz val="12"/>
      <color theme="10"/>
      <name val="Times New Roman"/>
      <family val="1"/>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37" fontId="4" fillId="0" borderId="0"/>
    <xf numFmtId="43" fontId="6" fillId="0" borderId="0" applyFont="0" applyFill="0" applyBorder="0" applyAlignment="0" applyProtection="0"/>
    <xf numFmtId="44" fontId="6" fillId="0" borderId="0" applyFont="0" applyFill="0" applyBorder="0" applyAlignment="0" applyProtection="0"/>
    <xf numFmtId="0" fontId="2" fillId="0" borderId="0"/>
    <xf numFmtId="9" fontId="6" fillId="0" borderId="0" applyFont="0" applyFill="0" applyBorder="0" applyAlignment="0" applyProtection="0"/>
    <xf numFmtId="0" fontId="13" fillId="0" borderId="0" applyNumberFormat="0" applyFill="0" applyBorder="0" applyAlignment="0" applyProtection="0"/>
    <xf numFmtId="0" fontId="2" fillId="0" borderId="0"/>
    <xf numFmtId="43" fontId="2" fillId="0" borderId="0" applyFont="0" applyFill="0" applyBorder="0" applyAlignment="0" applyProtection="0"/>
    <xf numFmtId="9" fontId="6" fillId="0" borderId="0" applyFont="0" applyFill="0" applyBorder="0" applyAlignment="0" applyProtection="0"/>
    <xf numFmtId="43" fontId="2" fillId="0" borderId="0" applyFont="0" applyFill="0" applyBorder="0" applyAlignment="0" applyProtection="0"/>
    <xf numFmtId="0" fontId="1" fillId="0" borderId="0" applyNumberFormat="0" applyFont="0" applyFill="0" applyBorder="0" applyAlignment="0" applyProtection="0"/>
  </cellStyleXfs>
  <cellXfs count="136">
    <xf numFmtId="0" fontId="0" fillId="0" borderId="0" xfId="0"/>
    <xf numFmtId="168" fontId="3" fillId="0" borderId="0" xfId="8" applyNumberFormat="1" applyFont="1" applyFill="1" applyAlignment="1">
      <alignment horizontal="right"/>
    </xf>
    <xf numFmtId="169" fontId="3" fillId="0" borderId="0" xfId="7" applyNumberFormat="1" applyFont="1" applyFill="1" applyAlignment="1">
      <alignment horizontal="right"/>
    </xf>
    <xf numFmtId="165" fontId="3" fillId="0" borderId="0" xfId="7" applyNumberFormat="1" applyFont="1" applyFill="1"/>
    <xf numFmtId="169" fontId="3" fillId="0" borderId="2" xfId="7" applyNumberFormat="1" applyFont="1" applyFill="1" applyBorder="1" applyAlignment="1">
      <alignment horizontal="right"/>
    </xf>
    <xf numFmtId="169" fontId="3" fillId="0" borderId="0" xfId="7" applyNumberFormat="1" applyFont="1" applyFill="1" applyBorder="1" applyAlignment="1">
      <alignment horizontal="right"/>
    </xf>
    <xf numFmtId="168" fontId="3" fillId="0" borderId="3" xfId="8" applyNumberFormat="1" applyFont="1" applyFill="1" applyBorder="1" applyAlignment="1">
      <alignment horizontal="right"/>
    </xf>
    <xf numFmtId="168" fontId="3" fillId="0" borderId="0" xfId="8" applyNumberFormat="1" applyFont="1" applyFill="1" applyAlignment="1">
      <alignment horizontal="right" vertical="top"/>
    </xf>
    <xf numFmtId="169" fontId="3" fillId="0" borderId="0" xfId="7" applyNumberFormat="1" applyFont="1" applyFill="1" applyBorder="1" applyAlignment="1">
      <alignment horizontal="right" vertical="top"/>
    </xf>
    <xf numFmtId="169" fontId="3" fillId="0" borderId="0" xfId="7" applyNumberFormat="1" applyFont="1" applyFill="1" applyAlignment="1">
      <alignment horizontal="right" vertical="top"/>
    </xf>
    <xf numFmtId="165" fontId="3" fillId="0" borderId="0" xfId="7" applyNumberFormat="1" applyFont="1" applyFill="1" applyAlignment="1">
      <alignment vertical="top" wrapText="1"/>
    </xf>
    <xf numFmtId="165" fontId="3" fillId="0" borderId="0" xfId="7" applyNumberFormat="1" applyFont="1" applyFill="1" applyAlignment="1">
      <alignment vertical="top"/>
    </xf>
    <xf numFmtId="169" fontId="3" fillId="0" borderId="2" xfId="7" applyNumberFormat="1" applyFont="1" applyFill="1" applyBorder="1" applyAlignment="1">
      <alignment horizontal="right" vertical="top"/>
    </xf>
    <xf numFmtId="165" fontId="11" fillId="0" borderId="0" xfId="7" applyNumberFormat="1" applyFont="1" applyFill="1" applyAlignment="1">
      <alignment vertical="top"/>
    </xf>
    <xf numFmtId="165" fontId="12" fillId="0" borderId="0" xfId="7" applyNumberFormat="1" applyFont="1" applyFill="1" applyAlignment="1">
      <alignment vertical="top"/>
    </xf>
    <xf numFmtId="49" fontId="3" fillId="0" borderId="0" xfId="7" quotePrefix="1" applyNumberFormat="1" applyFont="1" applyFill="1" applyAlignment="1">
      <alignment vertical="top" wrapText="1"/>
    </xf>
    <xf numFmtId="168" fontId="3" fillId="0" borderId="3" xfId="8" applyNumberFormat="1" applyFont="1" applyFill="1" applyBorder="1" applyAlignment="1">
      <alignment horizontal="right" vertical="top"/>
    </xf>
    <xf numFmtId="168" fontId="3" fillId="0" borderId="0" xfId="8" applyNumberFormat="1" applyFont="1" applyFill="1" applyBorder="1" applyAlignment="1">
      <alignment horizontal="right" vertical="top"/>
    </xf>
    <xf numFmtId="169" fontId="10" fillId="0" borderId="0" xfId="13" applyNumberFormat="1" applyFont="1" applyFill="1" applyBorder="1" applyAlignment="1">
      <alignment horizontal="center" vertical="center" wrapText="1"/>
    </xf>
    <xf numFmtId="169" fontId="10" fillId="0" borderId="0" xfId="13" applyNumberFormat="1" applyFont="1" applyFill="1" applyBorder="1" applyAlignment="1">
      <alignment horizontal="left" vertical="center" wrapText="1"/>
    </xf>
    <xf numFmtId="169" fontId="10" fillId="0" borderId="0" xfId="13" applyNumberFormat="1" applyFont="1" applyFill="1" applyBorder="1" applyAlignment="1">
      <alignment horizontal="right" wrapText="1"/>
    </xf>
    <xf numFmtId="169" fontId="10" fillId="0" borderId="0" xfId="13" applyNumberFormat="1" applyFont="1" applyFill="1" applyBorder="1" applyAlignment="1">
      <alignment horizontal="left" wrapText="1"/>
    </xf>
    <xf numFmtId="10" fontId="10" fillId="0" borderId="0" xfId="13" applyNumberFormat="1" applyFont="1" applyFill="1" applyBorder="1" applyAlignment="1">
      <alignment horizontal="right" wrapText="1"/>
    </xf>
    <xf numFmtId="49" fontId="10" fillId="0" borderId="0" xfId="14" applyNumberFormat="1" applyFont="1" applyFill="1" applyBorder="1" applyAlignment="1">
      <alignment horizontal="left" wrapText="1"/>
    </xf>
    <xf numFmtId="0" fontId="10" fillId="0" borderId="0" xfId="14" applyNumberFormat="1" applyFont="1" applyFill="1" applyBorder="1" applyAlignment="1">
      <alignment horizontal="left" wrapText="1"/>
    </xf>
    <xf numFmtId="43" fontId="9" fillId="0" borderId="0" xfId="1" applyFont="1" applyFill="1"/>
    <xf numFmtId="9" fontId="10" fillId="0" borderId="0" xfId="10" applyFont="1" applyFill="1" applyBorder="1" applyAlignment="1">
      <alignment horizontal="left" vertical="top"/>
    </xf>
    <xf numFmtId="10" fontId="10" fillId="0" borderId="0" xfId="3" applyNumberFormat="1" applyFont="1" applyFill="1" applyBorder="1" applyAlignment="1">
      <alignment horizontal="left" vertical="top"/>
    </xf>
    <xf numFmtId="10" fontId="10" fillId="0" borderId="1" xfId="3" applyNumberFormat="1" applyFont="1" applyFill="1" applyBorder="1" applyAlignment="1">
      <alignment horizontal="right" wrapText="1"/>
    </xf>
    <xf numFmtId="169" fontId="10" fillId="0" borderId="1" xfId="13" applyNumberFormat="1" applyFont="1" applyFill="1" applyBorder="1" applyAlignment="1">
      <alignment horizontal="right" wrapText="1"/>
    </xf>
    <xf numFmtId="10" fontId="10" fillId="0" borderId="0" xfId="3" applyNumberFormat="1" applyFont="1" applyFill="1" applyBorder="1" applyAlignment="1">
      <alignment horizontal="right" wrapText="1"/>
    </xf>
    <xf numFmtId="10" fontId="10" fillId="0" borderId="5" xfId="3" applyNumberFormat="1" applyFont="1" applyFill="1" applyBorder="1" applyAlignment="1">
      <alignment horizontal="right" wrapText="1"/>
    </xf>
    <xf numFmtId="173" fontId="10" fillId="0" borderId="0" xfId="13" applyNumberFormat="1" applyFont="1" applyFill="1" applyBorder="1" applyAlignment="1">
      <alignment horizontal="right" wrapText="1"/>
    </xf>
    <xf numFmtId="0" fontId="10" fillId="0" borderId="0" xfId="13" applyNumberFormat="1" applyFont="1" applyFill="1" applyBorder="1" applyAlignment="1">
      <alignment horizontal="left" wrapText="1"/>
    </xf>
    <xf numFmtId="49" fontId="10" fillId="0" borderId="0" xfId="14" quotePrefix="1" applyNumberFormat="1" applyFont="1" applyFill="1" applyBorder="1" applyAlignment="1">
      <alignment horizontal="left" wrapText="1"/>
    </xf>
    <xf numFmtId="49" fontId="10" fillId="0" borderId="0" xfId="14" applyNumberFormat="1" applyFont="1" applyFill="1" applyBorder="1" applyAlignment="1">
      <alignment horizontal="right" wrapText="1"/>
    </xf>
    <xf numFmtId="49" fontId="10" fillId="0" borderId="0" xfId="14" quotePrefix="1" applyNumberFormat="1" applyFont="1" applyFill="1" applyBorder="1" applyAlignment="1">
      <alignment horizontal="right" wrapText="1"/>
    </xf>
    <xf numFmtId="168" fontId="9" fillId="0" borderId="0" xfId="2" applyNumberFormat="1" applyFont="1" applyFill="1" applyBorder="1"/>
    <xf numFmtId="43" fontId="9" fillId="0" borderId="0" xfId="1" applyFont="1" applyFill="1" applyBorder="1"/>
    <xf numFmtId="0" fontId="3" fillId="0" borderId="0" xfId="4" applyFont="1"/>
    <xf numFmtId="0" fontId="3" fillId="0" borderId="0" xfId="4" applyFont="1" applyAlignment="1">
      <alignment horizontal="center"/>
    </xf>
    <xf numFmtId="174" fontId="17" fillId="0" borderId="0" xfId="12" applyNumberFormat="1" applyFont="1" applyAlignment="1">
      <alignment horizontal="center" vertical="top" wrapText="1"/>
    </xf>
    <xf numFmtId="0" fontId="9" fillId="0" borderId="0" xfId="0" applyFont="1"/>
    <xf numFmtId="0" fontId="3" fillId="0" borderId="0" xfId="12" applyFont="1" applyAlignment="1">
      <alignment horizontal="center" vertical="top" wrapText="1"/>
    </xf>
    <xf numFmtId="171" fontId="10" fillId="0" borderId="0" xfId="12" applyNumberFormat="1" applyFont="1" applyAlignment="1">
      <alignment horizontal="center" vertical="top" wrapText="1"/>
    </xf>
    <xf numFmtId="0" fontId="10" fillId="0" borderId="0" xfId="12" applyFont="1" applyAlignment="1">
      <alignment horizontal="left" vertical="top" wrapText="1"/>
    </xf>
    <xf numFmtId="174" fontId="10" fillId="0" borderId="0" xfId="12" applyNumberFormat="1" applyFont="1" applyAlignment="1">
      <alignment horizontal="center" vertical="top" wrapText="1"/>
    </xf>
    <xf numFmtId="174" fontId="10" fillId="0" borderId="0" xfId="12" quotePrefix="1" applyNumberFormat="1" applyFont="1" applyAlignment="1">
      <alignment horizontal="center" vertical="top" wrapText="1"/>
    </xf>
    <xf numFmtId="0" fontId="9" fillId="0" borderId="1" xfId="0" applyFont="1" applyBorder="1" applyAlignment="1">
      <alignment horizontal="center"/>
    </xf>
    <xf numFmtId="0" fontId="3" fillId="0" borderId="1" xfId="12" applyFont="1" applyBorder="1" applyAlignment="1">
      <alignment horizontal="center" vertical="top" wrapText="1"/>
    </xf>
    <xf numFmtId="0" fontId="10" fillId="0" borderId="0" xfId="12" applyFont="1" applyAlignment="1">
      <alignment horizontal="center" vertical="top" wrapText="1"/>
    </xf>
    <xf numFmtId="167" fontId="9" fillId="0" borderId="1" xfId="0" quotePrefix="1" applyNumberFormat="1" applyFont="1" applyBorder="1" applyAlignment="1">
      <alignment horizontal="center"/>
    </xf>
    <xf numFmtId="0" fontId="3" fillId="0" borderId="0" xfId="12" applyFont="1" applyAlignment="1">
      <alignment vertical="top" wrapText="1"/>
    </xf>
    <xf numFmtId="0" fontId="8" fillId="0" borderId="0" xfId="12" applyFont="1" applyAlignment="1">
      <alignment vertical="top" wrapText="1"/>
    </xf>
    <xf numFmtId="0" fontId="3" fillId="0" borderId="0" xfId="12" applyFont="1" applyAlignment="1">
      <alignment horizontal="left" vertical="top" wrapText="1"/>
    </xf>
    <xf numFmtId="42" fontId="3" fillId="0" borderId="1" xfId="2" applyNumberFormat="1" applyFont="1" applyFill="1" applyBorder="1" applyAlignment="1"/>
    <xf numFmtId="42" fontId="9" fillId="0" borderId="1" xfId="0" applyNumberFormat="1" applyFont="1" applyBorder="1"/>
    <xf numFmtId="0" fontId="9" fillId="0" borderId="0" xfId="0" applyFont="1" applyAlignment="1">
      <alignment wrapText="1"/>
    </xf>
    <xf numFmtId="0" fontId="18" fillId="0" borderId="0" xfId="0" applyFont="1"/>
    <xf numFmtId="0" fontId="8" fillId="0" borderId="0" xfId="12" applyFont="1" applyAlignment="1">
      <alignment horizontal="left" vertical="top" wrapText="1"/>
    </xf>
    <xf numFmtId="42" fontId="3" fillId="0" borderId="0" xfId="12" applyNumberFormat="1" applyFont="1"/>
    <xf numFmtId="169" fontId="3" fillId="0" borderId="0" xfId="12" applyNumberFormat="1" applyFont="1"/>
    <xf numFmtId="0" fontId="3" fillId="0" borderId="0" xfId="12" applyFont="1" applyAlignment="1">
      <alignment horizontal="left" wrapText="1"/>
    </xf>
    <xf numFmtId="168" fontId="3" fillId="0" borderId="0" xfId="2" applyNumberFormat="1" applyFont="1" applyFill="1" applyBorder="1" applyAlignment="1"/>
    <xf numFmtId="44" fontId="3" fillId="0" borderId="0" xfId="2" applyFont="1" applyFill="1" applyBorder="1" applyAlignment="1"/>
    <xf numFmtId="0" fontId="3" fillId="0" borderId="0" xfId="0" applyFont="1" applyAlignment="1">
      <alignment wrapText="1"/>
    </xf>
    <xf numFmtId="0" fontId="9" fillId="0" borderId="0" xfId="0" quotePrefix="1" applyFont="1"/>
    <xf numFmtId="175" fontId="9" fillId="0" borderId="0" xfId="3" applyNumberFormat="1" applyFont="1" applyFill="1"/>
    <xf numFmtId="169" fontId="3" fillId="0" borderId="1" xfId="12" applyNumberFormat="1" applyFont="1" applyBorder="1"/>
    <xf numFmtId="0" fontId="8" fillId="0" borderId="0" xfId="12" applyFont="1" applyAlignment="1">
      <alignment horizontal="left" wrapText="1"/>
    </xf>
    <xf numFmtId="168" fontId="9" fillId="0" borderId="0" xfId="2" applyNumberFormat="1" applyFont="1" applyFill="1" applyBorder="1" applyAlignment="1"/>
    <xf numFmtId="44" fontId="9" fillId="0" borderId="0" xfId="2" applyFont="1" applyFill="1" applyBorder="1" applyAlignment="1"/>
    <xf numFmtId="42" fontId="3" fillId="0" borderId="3" xfId="12" applyNumberFormat="1" applyFont="1" applyBorder="1"/>
    <xf numFmtId="169" fontId="3" fillId="0" borderId="0" xfId="12" applyNumberFormat="1" applyFont="1" applyAlignment="1">
      <alignment wrapText="1"/>
    </xf>
    <xf numFmtId="44" fontId="9" fillId="0" borderId="0" xfId="2" applyFont="1" applyFill="1" applyBorder="1"/>
    <xf numFmtId="0" fontId="3" fillId="0" borderId="0" xfId="12" applyFont="1" applyAlignment="1">
      <alignment horizontal="left"/>
    </xf>
    <xf numFmtId="43" fontId="3" fillId="0" borderId="0" xfId="1" applyFont="1" applyFill="1"/>
    <xf numFmtId="0" fontId="14" fillId="0" borderId="0" xfId="5" applyFont="1" applyAlignment="1">
      <alignment horizontal="left"/>
    </xf>
    <xf numFmtId="0" fontId="10" fillId="0" borderId="0" xfId="4" applyFont="1" applyAlignment="1">
      <alignment horizontal="left"/>
    </xf>
    <xf numFmtId="49" fontId="3" fillId="0" borderId="0" xfId="4" applyNumberFormat="1" applyFont="1" applyAlignment="1">
      <alignment horizontal="center"/>
    </xf>
    <xf numFmtId="49" fontId="3" fillId="0" borderId="0" xfId="4" applyNumberFormat="1" applyFont="1" applyAlignment="1">
      <alignment horizontal="left"/>
    </xf>
    <xf numFmtId="0" fontId="3" fillId="0" borderId="4" xfId="4" applyFont="1" applyBorder="1" applyAlignment="1">
      <alignment horizontal="center" wrapText="1"/>
    </xf>
    <xf numFmtId="0" fontId="3" fillId="0" borderId="0" xfId="4" applyFont="1" applyAlignment="1">
      <alignment horizontal="center" wrapText="1"/>
    </xf>
    <xf numFmtId="0" fontId="3" fillId="0" borderId="0" xfId="4" applyFont="1" applyAlignment="1">
      <alignment horizontal="left" wrapText="1"/>
    </xf>
    <xf numFmtId="0" fontId="10" fillId="0" borderId="0" xfId="4" applyFont="1" applyAlignment="1">
      <alignment horizontal="center" wrapText="1"/>
    </xf>
    <xf numFmtId="0" fontId="3" fillId="0" borderId="0" xfId="4" applyFont="1" applyAlignment="1">
      <alignment horizontal="left" vertical="center" wrapText="1"/>
    </xf>
    <xf numFmtId="172" fontId="10" fillId="0" borderId="0" xfId="4" applyNumberFormat="1" applyFont="1" applyAlignment="1">
      <alignment horizontal="center" wrapText="1"/>
    </xf>
    <xf numFmtId="0" fontId="15" fillId="0" borderId="0" xfId="4" applyFont="1" applyAlignment="1">
      <alignment horizontal="left" wrapText="1"/>
    </xf>
    <xf numFmtId="2" fontId="9" fillId="0" borderId="0" xfId="0" applyNumberFormat="1" applyFont="1" applyAlignment="1">
      <alignment horizontal="left"/>
    </xf>
    <xf numFmtId="0" fontId="9" fillId="0" borderId="0" xfId="0" applyFont="1" applyAlignment="1">
      <alignment horizontal="left"/>
    </xf>
    <xf numFmtId="0" fontId="15" fillId="0" borderId="0" xfId="4" applyFont="1" applyAlignment="1">
      <alignment horizontal="left"/>
    </xf>
    <xf numFmtId="0" fontId="3" fillId="0" borderId="0" xfId="4" applyFont="1" applyAlignment="1">
      <alignment horizontal="left"/>
    </xf>
    <xf numFmtId="164" fontId="5" fillId="0" borderId="0" xfId="6" applyNumberFormat="1" applyFont="1" applyAlignment="1">
      <alignment horizontal="center"/>
    </xf>
    <xf numFmtId="164" fontId="3" fillId="0" borderId="0" xfId="6" applyNumberFormat="1" applyFont="1" applyAlignment="1">
      <alignment horizontal="right"/>
    </xf>
    <xf numFmtId="37" fontId="3" fillId="0" borderId="0" xfId="6" applyFont="1" applyAlignment="1">
      <alignment horizontal="centerContinuous"/>
    </xf>
    <xf numFmtId="0" fontId="7" fillId="0" borderId="0" xfId="5" applyFont="1" applyAlignment="1">
      <alignment horizontal="center"/>
    </xf>
    <xf numFmtId="166" fontId="8" fillId="0" borderId="0" xfId="5" quotePrefix="1" applyNumberFormat="1" applyFont="1" applyAlignment="1">
      <alignment horizontal="right"/>
    </xf>
    <xf numFmtId="37" fontId="3" fillId="0" borderId="0" xfId="6" applyFont="1" applyAlignment="1">
      <alignment horizontal="center"/>
    </xf>
    <xf numFmtId="171" fontId="10" fillId="0" borderId="0" xfId="9" applyNumberFormat="1" applyFont="1" applyAlignment="1">
      <alignment horizontal="center" vertical="top" wrapText="1"/>
    </xf>
    <xf numFmtId="37" fontId="3" fillId="0" borderId="0" xfId="6" quotePrefix="1" applyFont="1" applyAlignment="1">
      <alignment horizontal="center"/>
    </xf>
    <xf numFmtId="37" fontId="3" fillId="0" borderId="1" xfId="6" applyFont="1" applyBorder="1" applyAlignment="1">
      <alignment horizontal="centerContinuous"/>
    </xf>
    <xf numFmtId="14" fontId="9" fillId="0" borderId="1" xfId="0" applyNumberFormat="1" applyFont="1" applyBorder="1" applyAlignment="1">
      <alignment horizontal="center"/>
    </xf>
    <xf numFmtId="14" fontId="9" fillId="0" borderId="0" xfId="0" applyNumberFormat="1" applyFont="1" applyAlignment="1">
      <alignment horizontal="center"/>
    </xf>
    <xf numFmtId="164" fontId="3" fillId="0" borderId="0" xfId="6" applyNumberFormat="1" applyFont="1" applyAlignment="1">
      <alignment horizontal="right" vertical="top"/>
    </xf>
    <xf numFmtId="37" fontId="3" fillId="0" borderId="0" xfId="6" applyFont="1" applyAlignment="1">
      <alignment horizontal="left" vertical="top"/>
    </xf>
    <xf numFmtId="0" fontId="10" fillId="0" borderId="0" xfId="9" applyFont="1" applyAlignment="1">
      <alignment horizontal="left" vertical="top" wrapText="1"/>
    </xf>
    <xf numFmtId="0" fontId="10" fillId="0" borderId="0" xfId="12" applyFont="1" applyAlignment="1">
      <alignment horizontal="left" vertical="top"/>
    </xf>
    <xf numFmtId="37" fontId="3" fillId="0" borderId="0" xfId="6" quotePrefix="1" applyFont="1" applyAlignment="1">
      <alignment horizontal="left" vertical="top"/>
    </xf>
    <xf numFmtId="37" fontId="3" fillId="0" borderId="0" xfId="6" quotePrefix="1" applyFont="1" applyAlignment="1">
      <alignment vertical="top"/>
    </xf>
    <xf numFmtId="10" fontId="3" fillId="0" borderId="0" xfId="3" applyNumberFormat="1" applyFont="1" applyFill="1"/>
    <xf numFmtId="37" fontId="3" fillId="0" borderId="0" xfId="6" quotePrefix="1" applyFont="1" applyAlignment="1">
      <alignment horizontal="left"/>
    </xf>
    <xf numFmtId="169" fontId="3" fillId="0" borderId="0" xfId="1" applyNumberFormat="1" applyFont="1" applyFill="1"/>
    <xf numFmtId="164" fontId="8" fillId="0" borderId="0" xfId="5" applyNumberFormat="1" applyFont="1" applyAlignment="1">
      <alignment horizontal="right"/>
    </xf>
    <xf numFmtId="37" fontId="8" fillId="0" borderId="0" xfId="6" applyFont="1" applyAlignment="1">
      <alignment horizontal="right"/>
    </xf>
    <xf numFmtId="37" fontId="3" fillId="0" borderId="0" xfId="6" applyFont="1" applyAlignment="1">
      <alignment horizontal="left"/>
    </xf>
    <xf numFmtId="170" fontId="3" fillId="0" borderId="0" xfId="10" applyNumberFormat="1" applyFont="1" applyFill="1" applyBorder="1" applyAlignment="1">
      <alignment horizontal="right"/>
    </xf>
    <xf numFmtId="37" fontId="3" fillId="0" borderId="0" xfId="6" quotePrefix="1" applyFont="1"/>
    <xf numFmtId="168" fontId="3" fillId="0" borderId="0" xfId="8" applyNumberFormat="1" applyFont="1" applyFill="1" applyBorder="1" applyAlignment="1">
      <alignment horizontal="right"/>
    </xf>
    <xf numFmtId="0" fontId="19" fillId="0" borderId="0" xfId="0" applyFont="1"/>
    <xf numFmtId="0" fontId="9" fillId="0" borderId="0" xfId="16" applyFont="1" applyFill="1"/>
    <xf numFmtId="0" fontId="3" fillId="0" borderId="0" xfId="5"/>
    <xf numFmtId="166" fontId="3" fillId="0" borderId="0" xfId="5" applyNumberFormat="1"/>
    <xf numFmtId="168" fontId="3" fillId="0" borderId="0" xfId="5" applyNumberFormat="1"/>
    <xf numFmtId="43" fontId="3" fillId="0" borderId="0" xfId="5" applyNumberFormat="1"/>
    <xf numFmtId="0" fontId="3" fillId="0" borderId="0" xfId="5" applyAlignment="1">
      <alignment horizontal="center"/>
    </xf>
    <xf numFmtId="0" fontId="3" fillId="0" borderId="0" xfId="5" quotePrefix="1" applyAlignment="1">
      <alignment horizontal="center"/>
    </xf>
    <xf numFmtId="2" fontId="3" fillId="0" borderId="0" xfId="5" applyNumberFormat="1"/>
    <xf numFmtId="0" fontId="3" fillId="0" borderId="0" xfId="5" applyAlignment="1">
      <alignment horizontal="left"/>
    </xf>
    <xf numFmtId="166" fontId="20" fillId="0" borderId="0" xfId="11" applyNumberFormat="1" applyFont="1" applyFill="1"/>
    <xf numFmtId="0" fontId="9" fillId="0" borderId="0" xfId="0" quotePrefix="1" applyFont="1" applyAlignment="1">
      <alignment wrapText="1"/>
    </xf>
    <xf numFmtId="5" fontId="10" fillId="0" borderId="0" xfId="13" applyNumberFormat="1" applyFont="1" applyFill="1" applyBorder="1" applyAlignment="1">
      <alignment horizontal="right" wrapText="1"/>
    </xf>
    <xf numFmtId="5" fontId="10" fillId="0" borderId="5" xfId="13" applyNumberFormat="1" applyFont="1" applyFill="1" applyBorder="1" applyAlignment="1">
      <alignment horizontal="right" wrapText="1"/>
    </xf>
    <xf numFmtId="0" fontId="3" fillId="0" borderId="0" xfId="4" applyFont="1" applyAlignment="1">
      <alignment horizontal="center"/>
    </xf>
    <xf numFmtId="49" fontId="3" fillId="0" borderId="0" xfId="4" applyNumberFormat="1" applyFont="1" applyAlignment="1">
      <alignment horizontal="center"/>
    </xf>
    <xf numFmtId="164" fontId="5" fillId="0" borderId="0" xfId="6" applyNumberFormat="1" applyFont="1" applyAlignment="1">
      <alignment horizontal="center"/>
    </xf>
    <xf numFmtId="0" fontId="9" fillId="0" borderId="0" xfId="0" applyFont="1" applyAlignment="1">
      <alignment horizontal="left" wrapText="1"/>
    </xf>
  </cellXfs>
  <cellStyles count="17">
    <cellStyle name="Comma" xfId="1" builtinId="3"/>
    <cellStyle name="Comma 10 9" xfId="7" xr:uid="{416AFA09-C6EB-4533-8160-37AA7A25C62B}"/>
    <cellStyle name="Comma 86" xfId="13" xr:uid="{80173810-F343-440D-B611-23B35C0F400A}"/>
    <cellStyle name="Comma 86 2" xfId="15" xr:uid="{B6EF5265-D6A3-4850-B697-43094F8D2D1D}"/>
    <cellStyle name="Currency" xfId="2" builtinId="4"/>
    <cellStyle name="Currency 10 2" xfId="8" xr:uid="{DB817102-4022-48A2-B506-A8199FB457AA}"/>
    <cellStyle name="Hyperlink" xfId="11" builtinId="8"/>
    <cellStyle name="Hyperlink 2" xfId="16" xr:uid="{72A06D7F-041D-468C-9736-7EEFCB922556}"/>
    <cellStyle name="Normal" xfId="0" builtinId="0"/>
    <cellStyle name="Normal 2 2" xfId="9" xr:uid="{AFB6B88D-19EB-4E63-976E-B98DFB78B2BE}"/>
    <cellStyle name="Normal 2 2 2" xfId="12" xr:uid="{BB98CA63-AD04-4BB2-BA56-3626005678E0}"/>
    <cellStyle name="Normal 46 2 2" xfId="6" xr:uid="{441081A9-C0E8-4060-933F-11D9744C4EAA}"/>
    <cellStyle name="Normal 48" xfId="4" xr:uid="{FEC9D346-0326-452D-B933-0BE2B1A95B69}"/>
    <cellStyle name="Normal_KU ESM Forms 2001(Final Order 10-16-02)" xfId="5" xr:uid="{82754465-41CF-427A-8FCB-E1330F48C686}"/>
    <cellStyle name="Percent" xfId="3" builtinId="5"/>
    <cellStyle name="Percent 15" xfId="14" xr:uid="{EEBE0429-951A-448D-A108-B7844FD5B15E}"/>
    <cellStyle name="Percent 2 2" xfId="10" xr:uid="{A4E5FA2A-1CB7-4E89-8D8F-4C703DD0BC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BF1DF-762E-4EA5-B5E5-0471EB039180}">
  <sheetPr codeName="Sheet7">
    <pageSetUpPr fitToPage="1"/>
  </sheetPr>
  <dimension ref="A1:J40"/>
  <sheetViews>
    <sheetView showGridLines="0" tabSelected="1" view="pageBreakPreview" zoomScaleNormal="100" zoomScaleSheetLayoutView="100" workbookViewId="0">
      <selection sqref="A1:G1"/>
    </sheetView>
  </sheetViews>
  <sheetFormatPr defaultRowHeight="15.75" x14ac:dyDescent="0.25"/>
  <cols>
    <col min="1" max="1" width="50.7109375" style="42" customWidth="1"/>
    <col min="2" max="2" width="20.28515625" style="42" customWidth="1"/>
    <col min="3" max="3" width="1.7109375" style="42" customWidth="1"/>
    <col min="4" max="4" width="20.28515625" style="42" customWidth="1"/>
    <col min="5" max="5" width="1.7109375" style="42" customWidth="1"/>
    <col min="6" max="6" width="20.28515625" style="42" customWidth="1"/>
    <col min="7" max="7" width="59.7109375" style="42" customWidth="1"/>
    <col min="8" max="16384" width="9.140625" style="42"/>
  </cols>
  <sheetData>
    <row r="1" spans="1:10" x14ac:dyDescent="0.25">
      <c r="A1" s="132" t="s">
        <v>0</v>
      </c>
      <c r="B1" s="132"/>
      <c r="C1" s="132"/>
      <c r="D1" s="132"/>
      <c r="E1" s="132"/>
      <c r="F1" s="132"/>
      <c r="G1" s="132"/>
      <c r="H1" s="39"/>
    </row>
    <row r="2" spans="1:10" x14ac:dyDescent="0.25">
      <c r="A2" s="133" t="s">
        <v>1</v>
      </c>
      <c r="B2" s="133"/>
      <c r="C2" s="133"/>
      <c r="D2" s="133"/>
      <c r="E2" s="133"/>
      <c r="F2" s="133"/>
      <c r="G2" s="133"/>
      <c r="H2" s="39"/>
      <c r="I2" s="39"/>
      <c r="J2" s="39"/>
    </row>
    <row r="3" spans="1:10" x14ac:dyDescent="0.25">
      <c r="A3" s="132" t="s">
        <v>2</v>
      </c>
      <c r="B3" s="132"/>
      <c r="C3" s="132"/>
      <c r="D3" s="132"/>
      <c r="E3" s="132"/>
      <c r="F3" s="132"/>
      <c r="G3" s="132"/>
      <c r="H3" s="39"/>
    </row>
    <row r="4" spans="1:10" x14ac:dyDescent="0.25">
      <c r="A4" s="132" t="s">
        <v>61</v>
      </c>
      <c r="B4" s="132"/>
      <c r="C4" s="132"/>
      <c r="D4" s="132"/>
      <c r="E4" s="132"/>
      <c r="F4" s="132"/>
      <c r="G4" s="132"/>
      <c r="H4" s="39"/>
    </row>
    <row r="5" spans="1:10" x14ac:dyDescent="0.25">
      <c r="A5" s="40"/>
      <c r="B5" s="40"/>
      <c r="C5" s="40"/>
      <c r="D5" s="40"/>
      <c r="E5" s="40"/>
      <c r="F5" s="40"/>
      <c r="G5" s="40"/>
      <c r="H5" s="39"/>
    </row>
    <row r="6" spans="1:10" x14ac:dyDescent="0.25">
      <c r="B6" s="41"/>
      <c r="D6" s="41"/>
    </row>
    <row r="7" spans="1:10" x14ac:dyDescent="0.25">
      <c r="A7" s="43"/>
      <c r="B7" s="44" t="s">
        <v>62</v>
      </c>
      <c r="C7" s="45"/>
      <c r="D7" s="46" t="s">
        <v>62</v>
      </c>
      <c r="E7" s="45"/>
      <c r="F7" s="45"/>
    </row>
    <row r="8" spans="1:10" x14ac:dyDescent="0.25">
      <c r="A8" s="43"/>
      <c r="B8" s="46">
        <v>45900</v>
      </c>
      <c r="C8" s="45"/>
      <c r="D8" s="47">
        <v>45535</v>
      </c>
      <c r="E8" s="45"/>
      <c r="F8" s="45"/>
    </row>
    <row r="9" spans="1:10" x14ac:dyDescent="0.25">
      <c r="A9" s="48" t="s">
        <v>7</v>
      </c>
      <c r="B9" s="49" t="s">
        <v>8</v>
      </c>
      <c r="C9" s="50"/>
      <c r="D9" s="49" t="s">
        <v>63</v>
      </c>
      <c r="E9" s="45"/>
      <c r="F9" s="51" t="s">
        <v>9</v>
      </c>
      <c r="G9" s="51" t="s">
        <v>33</v>
      </c>
    </row>
    <row r="10" spans="1:10" x14ac:dyDescent="0.25">
      <c r="A10" s="52"/>
      <c r="B10" s="52"/>
      <c r="C10" s="52"/>
      <c r="D10" s="52"/>
      <c r="E10" s="52"/>
      <c r="F10" s="52"/>
    </row>
    <row r="11" spans="1:10" x14ac:dyDescent="0.25">
      <c r="A11" s="53" t="s">
        <v>64</v>
      </c>
      <c r="B11" s="53"/>
      <c r="C11" s="53"/>
      <c r="D11" s="53"/>
      <c r="E11" s="53"/>
      <c r="F11" s="53"/>
    </row>
    <row r="12" spans="1:10" ht="47.25" x14ac:dyDescent="0.25">
      <c r="A12" s="54" t="s">
        <v>65</v>
      </c>
      <c r="B12" s="55">
        <v>2034182509.1358583</v>
      </c>
      <c r="C12" s="56"/>
      <c r="D12" s="55">
        <v>1952878995.3600001</v>
      </c>
      <c r="E12" s="55"/>
      <c r="F12" s="55">
        <f>B12-D12</f>
        <v>81303513.775858164</v>
      </c>
      <c r="G12" s="57" t="s">
        <v>66</v>
      </c>
      <c r="H12" s="58"/>
    </row>
    <row r="13" spans="1:10" x14ac:dyDescent="0.25">
      <c r="A13" s="59" t="s">
        <v>67</v>
      </c>
      <c r="B13" s="60">
        <f>B12</f>
        <v>2034182509.1358583</v>
      </c>
      <c r="C13" s="60"/>
      <c r="D13" s="60">
        <f>SUM(D12)</f>
        <v>1952878995.3600001</v>
      </c>
      <c r="E13" s="60"/>
      <c r="F13" s="60">
        <f>F12</f>
        <v>81303513.775858164</v>
      </c>
    </row>
    <row r="14" spans="1:10" x14ac:dyDescent="0.25">
      <c r="A14" s="59"/>
      <c r="B14" s="61"/>
      <c r="C14" s="61"/>
      <c r="D14" s="61"/>
      <c r="E14" s="61"/>
      <c r="F14" s="61"/>
    </row>
    <row r="15" spans="1:10" x14ac:dyDescent="0.25">
      <c r="A15" s="53" t="s">
        <v>68</v>
      </c>
      <c r="B15" s="61"/>
      <c r="C15" s="61"/>
      <c r="D15" s="61"/>
      <c r="E15" s="61"/>
      <c r="F15" s="61"/>
    </row>
    <row r="16" spans="1:10" ht="50.25" customHeight="1" x14ac:dyDescent="0.25">
      <c r="A16" s="62" t="s">
        <v>69</v>
      </c>
      <c r="B16" s="63">
        <v>523258589.34557557</v>
      </c>
      <c r="D16" s="63">
        <v>468233462.10000002</v>
      </c>
      <c r="E16" s="64"/>
      <c r="F16" s="63">
        <f t="shared" ref="F16:F26" si="0">B16-D16</f>
        <v>55025127.245575547</v>
      </c>
      <c r="G16" s="65" t="s">
        <v>70</v>
      </c>
      <c r="H16" s="58"/>
    </row>
    <row r="17" spans="1:8" ht="36.75" customHeight="1" x14ac:dyDescent="0.25">
      <c r="A17" s="62" t="s">
        <v>71</v>
      </c>
      <c r="B17" s="61">
        <v>49111887.50999999</v>
      </c>
      <c r="C17" s="61"/>
      <c r="D17" s="61">
        <v>51665800.039999999</v>
      </c>
      <c r="E17" s="61"/>
      <c r="F17" s="61">
        <f t="shared" si="0"/>
        <v>-2553912.5300000086</v>
      </c>
      <c r="G17" s="57" t="s">
        <v>72</v>
      </c>
    </row>
    <row r="18" spans="1:8" ht="117" customHeight="1" x14ac:dyDescent="0.25">
      <c r="A18" s="62" t="s">
        <v>96</v>
      </c>
      <c r="B18" s="61">
        <v>265977657.01280597</v>
      </c>
      <c r="C18" s="61"/>
      <c r="D18" s="61">
        <v>277444714.38</v>
      </c>
      <c r="E18" s="61"/>
      <c r="F18" s="61">
        <f t="shared" si="0"/>
        <v>-11467057.367194027</v>
      </c>
      <c r="G18" s="57" t="s">
        <v>73</v>
      </c>
    </row>
    <row r="19" spans="1:8" ht="83.25" customHeight="1" x14ac:dyDescent="0.25">
      <c r="A19" s="62" t="s">
        <v>97</v>
      </c>
      <c r="B19" s="61">
        <v>129570060.09999996</v>
      </c>
      <c r="C19" s="61"/>
      <c r="D19" s="61">
        <v>116550544.3</v>
      </c>
      <c r="E19" s="61"/>
      <c r="F19" s="61">
        <f t="shared" si="0"/>
        <v>13019515.799999967</v>
      </c>
      <c r="G19" s="57" t="s">
        <v>74</v>
      </c>
    </row>
    <row r="20" spans="1:8" x14ac:dyDescent="0.25">
      <c r="A20" s="62" t="s">
        <v>75</v>
      </c>
      <c r="B20" s="61">
        <v>392423843.93337852</v>
      </c>
      <c r="C20" s="61"/>
      <c r="D20" s="61">
        <v>381010418.53000003</v>
      </c>
      <c r="E20" s="61"/>
      <c r="F20" s="61">
        <f t="shared" si="0"/>
        <v>11413425.403378487</v>
      </c>
      <c r="G20" s="66" t="s">
        <v>76</v>
      </c>
    </row>
    <row r="21" spans="1:8" x14ac:dyDescent="0.25">
      <c r="A21" s="62" t="s">
        <v>77</v>
      </c>
      <c r="B21" s="61">
        <v>27678245.751571048</v>
      </c>
      <c r="C21" s="61"/>
      <c r="D21" s="61">
        <v>21994453.979999997</v>
      </c>
      <c r="E21" s="61"/>
      <c r="F21" s="61">
        <f t="shared" si="0"/>
        <v>5683791.7715710513</v>
      </c>
      <c r="G21" s="42" t="s">
        <v>78</v>
      </c>
      <c r="H21" s="67"/>
    </row>
    <row r="22" spans="1:8" x14ac:dyDescent="0.25">
      <c r="A22" s="62" t="s">
        <v>79</v>
      </c>
      <c r="B22" s="61">
        <v>-1002736.4400000001</v>
      </c>
      <c r="C22" s="61"/>
      <c r="D22" s="61">
        <v>-688945.83</v>
      </c>
      <c r="E22" s="61"/>
      <c r="F22" s="61">
        <f t="shared" si="0"/>
        <v>-313790.6100000001</v>
      </c>
    </row>
    <row r="23" spans="1:8" ht="47.25" x14ac:dyDescent="0.25">
      <c r="A23" s="62" t="s">
        <v>80</v>
      </c>
      <c r="B23" s="61">
        <v>93549475.682410359</v>
      </c>
      <c r="C23" s="61"/>
      <c r="D23" s="61">
        <v>87297813.529999986</v>
      </c>
      <c r="E23" s="61"/>
      <c r="F23" s="61">
        <f t="shared" si="0"/>
        <v>6251662.1524103731</v>
      </c>
      <c r="G23" s="57" t="s">
        <v>81</v>
      </c>
    </row>
    <row r="24" spans="1:8" ht="37.5" customHeight="1" x14ac:dyDescent="0.25">
      <c r="A24" s="62" t="s">
        <v>82</v>
      </c>
      <c r="B24" s="61">
        <v>60698167.0261904</v>
      </c>
      <c r="C24" s="61"/>
      <c r="D24" s="61">
        <v>57914921.049999997</v>
      </c>
      <c r="E24" s="61"/>
      <c r="F24" s="61">
        <f t="shared" si="0"/>
        <v>2783245.9761904031</v>
      </c>
      <c r="G24" s="57" t="s">
        <v>83</v>
      </c>
    </row>
    <row r="25" spans="1:8" x14ac:dyDescent="0.25">
      <c r="A25" s="62" t="s">
        <v>84</v>
      </c>
      <c r="B25" s="61">
        <v>262886</v>
      </c>
      <c r="C25" s="61"/>
      <c r="D25" s="61">
        <v>0</v>
      </c>
      <c r="E25" s="61"/>
      <c r="F25" s="61">
        <f t="shared" si="0"/>
        <v>262886</v>
      </c>
    </row>
    <row r="26" spans="1:8" x14ac:dyDescent="0.25">
      <c r="A26" s="62" t="s">
        <v>85</v>
      </c>
      <c r="B26" s="68">
        <v>-211137.44000000003</v>
      </c>
      <c r="C26" s="61"/>
      <c r="D26" s="68">
        <v>-44.26</v>
      </c>
      <c r="E26" s="61"/>
      <c r="F26" s="68">
        <f t="shared" si="0"/>
        <v>-211093.18000000002</v>
      </c>
    </row>
    <row r="27" spans="1:8" x14ac:dyDescent="0.25">
      <c r="A27" s="69" t="s">
        <v>86</v>
      </c>
      <c r="B27" s="70">
        <f>SUM(B16:B26)</f>
        <v>1541316938.4819312</v>
      </c>
      <c r="C27" s="71"/>
      <c r="D27" s="70">
        <f>SUM(D16:D26)</f>
        <v>1461423137.8199999</v>
      </c>
      <c r="E27" s="71"/>
      <c r="F27" s="70">
        <f>SUM(F16:F26)</f>
        <v>79893800.661931783</v>
      </c>
    </row>
    <row r="28" spans="1:8" x14ac:dyDescent="0.25">
      <c r="A28" s="69"/>
      <c r="B28" s="61"/>
      <c r="C28" s="61"/>
      <c r="D28" s="61"/>
      <c r="E28" s="61"/>
      <c r="F28" s="61"/>
    </row>
    <row r="29" spans="1:8" x14ac:dyDescent="0.25">
      <c r="A29" s="69" t="s">
        <v>87</v>
      </c>
      <c r="B29" s="68">
        <f>B13-B27</f>
        <v>492865570.65392709</v>
      </c>
      <c r="C29" s="61"/>
      <c r="D29" s="68">
        <f>D13-D27</f>
        <v>491455857.5400002</v>
      </c>
      <c r="E29" s="61"/>
      <c r="F29" s="68">
        <f t="shared" ref="F29:F36" si="1">B29-D29</f>
        <v>1409713.1139268875</v>
      </c>
    </row>
    <row r="30" spans="1:8" x14ac:dyDescent="0.25">
      <c r="A30" s="69"/>
      <c r="B30" s="61"/>
      <c r="C30" s="61"/>
      <c r="D30" s="61"/>
      <c r="E30" s="61"/>
      <c r="F30" s="61"/>
    </row>
    <row r="31" spans="1:8" ht="31.5" x14ac:dyDescent="0.25">
      <c r="A31" s="62" t="s">
        <v>88</v>
      </c>
      <c r="B31" s="61">
        <v>12980412.77</v>
      </c>
      <c r="C31" s="61"/>
      <c r="D31" s="61">
        <v>4695596.1500000004</v>
      </c>
      <c r="E31" s="61"/>
      <c r="F31" s="61">
        <f t="shared" si="1"/>
        <v>8284816.6199999992</v>
      </c>
      <c r="G31" s="57" t="s">
        <v>89</v>
      </c>
    </row>
    <row r="32" spans="1:8" x14ac:dyDescent="0.25">
      <c r="A32" s="62" t="s">
        <v>90</v>
      </c>
      <c r="B32" s="61">
        <v>2383426.8798502926</v>
      </c>
      <c r="C32" s="61"/>
      <c r="D32" s="61">
        <v>3491503.38</v>
      </c>
      <c r="E32" s="61"/>
      <c r="F32" s="61">
        <f t="shared" si="1"/>
        <v>-1108076.5001497073</v>
      </c>
      <c r="G32" s="42" t="s">
        <v>98</v>
      </c>
    </row>
    <row r="33" spans="1:7" x14ac:dyDescent="0.25">
      <c r="A33" s="62"/>
      <c r="B33" s="61"/>
      <c r="C33" s="61"/>
      <c r="D33" s="61"/>
      <c r="E33" s="61"/>
      <c r="F33" s="61"/>
    </row>
    <row r="34" spans="1:7" x14ac:dyDescent="0.25">
      <c r="A34" s="69" t="s">
        <v>91</v>
      </c>
      <c r="B34" s="68">
        <f>B29+B31+B32</f>
        <v>508229410.30377734</v>
      </c>
      <c r="C34" s="61"/>
      <c r="D34" s="68">
        <f>D29+D31+D32</f>
        <v>499642957.07000017</v>
      </c>
      <c r="E34" s="61"/>
      <c r="F34" s="68">
        <f t="shared" si="1"/>
        <v>8586453.2337771654</v>
      </c>
    </row>
    <row r="35" spans="1:7" x14ac:dyDescent="0.25">
      <c r="A35" s="69"/>
      <c r="B35" s="61"/>
      <c r="C35" s="61"/>
      <c r="D35" s="61"/>
      <c r="E35" s="61"/>
      <c r="F35" s="61"/>
    </row>
    <row r="36" spans="1:7" x14ac:dyDescent="0.25">
      <c r="A36" s="62" t="s">
        <v>92</v>
      </c>
      <c r="B36" s="61">
        <v>141810257.53578508</v>
      </c>
      <c r="C36" s="61"/>
      <c r="D36" s="61">
        <v>135288445.53</v>
      </c>
      <c r="E36" s="61"/>
      <c r="F36" s="61">
        <f t="shared" si="1"/>
        <v>6521812.0057850778</v>
      </c>
      <c r="G36" s="57" t="s">
        <v>93</v>
      </c>
    </row>
    <row r="37" spans="1:7" x14ac:dyDescent="0.25">
      <c r="A37" s="62"/>
      <c r="B37" s="61"/>
      <c r="C37" s="61"/>
      <c r="D37" s="61"/>
      <c r="E37" s="61"/>
      <c r="F37" s="61"/>
    </row>
    <row r="38" spans="1:7" ht="16.5" thickBot="1" x14ac:dyDescent="0.3">
      <c r="A38" s="59" t="s">
        <v>94</v>
      </c>
      <c r="B38" s="72">
        <f>B34-B36</f>
        <v>366419152.76799226</v>
      </c>
      <c r="C38" s="60"/>
      <c r="D38" s="72">
        <f>D34-D36</f>
        <v>364354511.5400002</v>
      </c>
      <c r="E38" s="60"/>
      <c r="F38" s="72">
        <f>F34-F36</f>
        <v>2064641.2279920876</v>
      </c>
    </row>
    <row r="39" spans="1:7" ht="16.5" thickTop="1" x14ac:dyDescent="0.25">
      <c r="A39" s="69"/>
      <c r="B39" s="73"/>
      <c r="D39" s="73"/>
      <c r="E39" s="74"/>
      <c r="F39" s="37"/>
    </row>
    <row r="40" spans="1:7" x14ac:dyDescent="0.25">
      <c r="A40" s="75"/>
      <c r="B40" s="37"/>
      <c r="D40" s="37"/>
      <c r="E40" s="74"/>
      <c r="F40" s="37"/>
    </row>
  </sheetData>
  <mergeCells count="4">
    <mergeCell ref="A1:G1"/>
    <mergeCell ref="A2:G2"/>
    <mergeCell ref="A3:G3"/>
    <mergeCell ref="A4:G4"/>
  </mergeCells>
  <pageMargins left="0.7" right="0.7" top="0.75" bottom="0.75" header="0.3" footer="0.3"/>
  <pageSetup scale="53" orientation="landscape" r:id="rId1"/>
  <headerFooter>
    <oddFooter>&amp;R&amp;"Times New Roman,Bold"&amp;12Case No. 2025-00113
Attachment to Response to DOD-1 Question 23 - PSC-1 Question No. 21
Page &amp;P of &amp;N
McCombs/Metts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75073-B0AF-4429-9EE9-F7AAEBCBA8E5}">
  <sheetPr codeName="Sheet9">
    <pageSetUpPr fitToPage="1"/>
  </sheetPr>
  <dimension ref="A1:S30"/>
  <sheetViews>
    <sheetView showGridLines="0" view="pageBreakPreview" zoomScale="80" zoomScaleNormal="100" zoomScaleSheetLayoutView="80" workbookViewId="0">
      <selection sqref="A1:G1"/>
    </sheetView>
  </sheetViews>
  <sheetFormatPr defaultRowHeight="15.75" x14ac:dyDescent="0.25"/>
  <cols>
    <col min="1" max="1" width="50.7109375" style="42" customWidth="1"/>
    <col min="2" max="2" width="20.28515625" style="42" customWidth="1"/>
    <col min="3" max="3" width="1.7109375" style="42" customWidth="1"/>
    <col min="4" max="4" width="20.28515625" style="42" customWidth="1"/>
    <col min="5" max="5" width="1.7109375" style="42" customWidth="1"/>
    <col min="6" max="6" width="20.28515625" style="42" customWidth="1"/>
    <col min="7" max="7" width="68.42578125" style="42" customWidth="1"/>
    <col min="8" max="16384" width="9.140625" style="42"/>
  </cols>
  <sheetData>
    <row r="1" spans="1:19" x14ac:dyDescent="0.25">
      <c r="A1" s="132" t="s">
        <v>0</v>
      </c>
      <c r="B1" s="132"/>
      <c r="C1" s="132"/>
      <c r="D1" s="132"/>
      <c r="E1" s="132"/>
      <c r="F1" s="132"/>
      <c r="G1" s="132"/>
      <c r="H1" s="39"/>
      <c r="S1" s="118"/>
    </row>
    <row r="2" spans="1:19" x14ac:dyDescent="0.25">
      <c r="A2" s="133" t="s">
        <v>1</v>
      </c>
      <c r="B2" s="133"/>
      <c r="C2" s="133"/>
      <c r="D2" s="133"/>
      <c r="E2" s="133"/>
      <c r="F2" s="133"/>
      <c r="G2" s="133"/>
      <c r="H2" s="39"/>
      <c r="I2" s="39"/>
      <c r="J2" s="39"/>
      <c r="S2" s="119"/>
    </row>
    <row r="3" spans="1:19" x14ac:dyDescent="0.25">
      <c r="A3" s="132" t="s">
        <v>2</v>
      </c>
      <c r="B3" s="132"/>
      <c r="C3" s="132"/>
      <c r="D3" s="132"/>
      <c r="E3" s="132"/>
      <c r="F3" s="132"/>
      <c r="G3" s="132"/>
      <c r="H3" s="39"/>
    </row>
    <row r="4" spans="1:19" x14ac:dyDescent="0.25">
      <c r="A4" s="132" t="s">
        <v>95</v>
      </c>
      <c r="B4" s="132"/>
      <c r="C4" s="132"/>
      <c r="D4" s="132"/>
      <c r="E4" s="132"/>
      <c r="F4" s="132"/>
      <c r="G4" s="132"/>
      <c r="H4" s="39"/>
    </row>
    <row r="5" spans="1:19" x14ac:dyDescent="0.25">
      <c r="A5" s="40"/>
      <c r="B5" s="40"/>
      <c r="C5" s="40"/>
      <c r="D5" s="40"/>
      <c r="E5" s="40"/>
      <c r="F5" s="40"/>
      <c r="G5" s="40"/>
      <c r="H5" s="39"/>
    </row>
    <row r="6" spans="1:19" x14ac:dyDescent="0.25">
      <c r="B6" s="41"/>
      <c r="D6" s="41"/>
    </row>
    <row r="7" spans="1:19" ht="31.5" x14ac:dyDescent="0.25">
      <c r="A7" s="43"/>
      <c r="B7" s="44" t="s">
        <v>32</v>
      </c>
      <c r="C7" s="45"/>
      <c r="D7" s="46" t="s">
        <v>32</v>
      </c>
      <c r="E7" s="45"/>
      <c r="F7" s="45"/>
    </row>
    <row r="8" spans="1:19" x14ac:dyDescent="0.25">
      <c r="A8" s="43"/>
      <c r="B8" s="46">
        <v>45900</v>
      </c>
      <c r="C8" s="45"/>
      <c r="D8" s="47">
        <v>45535</v>
      </c>
      <c r="E8" s="45"/>
      <c r="F8" s="45"/>
    </row>
    <row r="9" spans="1:19" x14ac:dyDescent="0.25">
      <c r="A9" s="48" t="s">
        <v>7</v>
      </c>
      <c r="B9" s="49" t="s">
        <v>8</v>
      </c>
      <c r="C9" s="50"/>
      <c r="D9" s="49" t="s">
        <v>63</v>
      </c>
      <c r="E9" s="45"/>
      <c r="F9" s="51" t="s">
        <v>9</v>
      </c>
      <c r="G9" s="51" t="s">
        <v>33</v>
      </c>
    </row>
    <row r="10" spans="1:19" x14ac:dyDescent="0.25">
      <c r="A10" s="52"/>
      <c r="B10" s="52"/>
      <c r="C10" s="52"/>
      <c r="D10" s="52"/>
      <c r="E10" s="52"/>
      <c r="F10" s="52"/>
    </row>
    <row r="11" spans="1:19" x14ac:dyDescent="0.25">
      <c r="A11" s="53" t="s">
        <v>64</v>
      </c>
      <c r="B11" s="53"/>
      <c r="C11" s="53"/>
      <c r="D11" s="53"/>
      <c r="E11" s="53"/>
      <c r="F11" s="53"/>
    </row>
    <row r="12" spans="1:19" ht="51" customHeight="1" x14ac:dyDescent="0.25">
      <c r="A12" s="54" t="s">
        <v>65</v>
      </c>
      <c r="B12" s="55">
        <v>1914656890.5679443</v>
      </c>
      <c r="C12" s="56"/>
      <c r="D12" s="55">
        <v>1842068698.0219245</v>
      </c>
      <c r="E12" s="55"/>
      <c r="F12" s="55">
        <f>B12-D12</f>
        <v>72588192.546019793</v>
      </c>
      <c r="G12" s="57" t="s">
        <v>66</v>
      </c>
    </row>
    <row r="13" spans="1:19" x14ac:dyDescent="0.25">
      <c r="A13" s="59" t="s">
        <v>67</v>
      </c>
      <c r="B13" s="60">
        <f>B12</f>
        <v>1914656890.5679443</v>
      </c>
      <c r="C13" s="60"/>
      <c r="D13" s="60">
        <f>SUM(D12)</f>
        <v>1842068698.0219245</v>
      </c>
      <c r="E13" s="60"/>
      <c r="F13" s="60">
        <f>F12</f>
        <v>72588192.546019793</v>
      </c>
      <c r="G13" s="57"/>
    </row>
    <row r="14" spans="1:19" x14ac:dyDescent="0.25">
      <c r="A14" s="59"/>
      <c r="B14" s="61"/>
      <c r="C14" s="61"/>
      <c r="D14" s="61"/>
      <c r="E14" s="61"/>
      <c r="F14" s="61"/>
      <c r="G14" s="57"/>
    </row>
    <row r="15" spans="1:19" x14ac:dyDescent="0.25">
      <c r="A15" s="53" t="s">
        <v>68</v>
      </c>
      <c r="B15" s="61"/>
      <c r="C15" s="61"/>
      <c r="D15" s="61"/>
      <c r="E15" s="61"/>
      <c r="F15" s="61"/>
      <c r="G15" s="57"/>
    </row>
    <row r="16" spans="1:19" ht="36.75" customHeight="1" x14ac:dyDescent="0.25">
      <c r="A16" s="62" t="s">
        <v>69</v>
      </c>
      <c r="B16" s="63">
        <v>495460529.01399481</v>
      </c>
      <c r="D16" s="63">
        <v>442039670.69382894</v>
      </c>
      <c r="E16" s="64"/>
      <c r="F16" s="63">
        <f t="shared" ref="F16:F26" si="0">B16-D16</f>
        <v>53420858.320165873</v>
      </c>
      <c r="G16" s="65" t="s">
        <v>70</v>
      </c>
    </row>
    <row r="17" spans="1:7" x14ac:dyDescent="0.25">
      <c r="A17" s="62" t="s">
        <v>71</v>
      </c>
      <c r="B17" s="61">
        <v>46443763.772753142</v>
      </c>
      <c r="C17" s="61"/>
      <c r="D17" s="61">
        <v>48775525.528911173</v>
      </c>
      <c r="E17" s="61"/>
      <c r="F17" s="61">
        <f t="shared" si="0"/>
        <v>-2331761.7561580315</v>
      </c>
      <c r="G17" s="57" t="s">
        <v>72</v>
      </c>
    </row>
    <row r="18" spans="1:7" ht="101.25" customHeight="1" x14ac:dyDescent="0.25">
      <c r="A18" s="62" t="s">
        <v>96</v>
      </c>
      <c r="B18" s="61">
        <v>249463876.34032696</v>
      </c>
      <c r="C18" s="61"/>
      <c r="D18" s="61">
        <v>261923975.60138816</v>
      </c>
      <c r="E18" s="61"/>
      <c r="F18" s="61">
        <f t="shared" si="0"/>
        <v>-12460099.261061192</v>
      </c>
      <c r="G18" s="57" t="s">
        <v>73</v>
      </c>
    </row>
    <row r="19" spans="1:7" ht="75" customHeight="1" x14ac:dyDescent="0.25">
      <c r="A19" s="62" t="s">
        <v>97</v>
      </c>
      <c r="B19" s="61">
        <v>121991455.07141834</v>
      </c>
      <c r="C19" s="61"/>
      <c r="D19" s="61">
        <v>109798923.56746621</v>
      </c>
      <c r="E19" s="61"/>
      <c r="F19" s="61">
        <f t="shared" si="0"/>
        <v>12192531.503952131</v>
      </c>
      <c r="G19" s="57" t="s">
        <v>74</v>
      </c>
    </row>
    <row r="20" spans="1:7" x14ac:dyDescent="0.25">
      <c r="A20" s="62" t="s">
        <v>75</v>
      </c>
      <c r="B20" s="61">
        <v>366528951.15022457</v>
      </c>
      <c r="C20" s="61"/>
      <c r="D20" s="61">
        <v>355892858.81452721</v>
      </c>
      <c r="E20" s="61"/>
      <c r="F20" s="61">
        <f t="shared" si="0"/>
        <v>10636092.335697353</v>
      </c>
      <c r="G20" s="129" t="s">
        <v>76</v>
      </c>
    </row>
    <row r="21" spans="1:7" x14ac:dyDescent="0.25">
      <c r="A21" s="62" t="s">
        <v>77</v>
      </c>
      <c r="B21" s="61">
        <v>27147563.693727426</v>
      </c>
      <c r="C21" s="61"/>
      <c r="D21" s="61">
        <v>21512854.959999997</v>
      </c>
      <c r="E21" s="61"/>
      <c r="F21" s="61">
        <f t="shared" si="0"/>
        <v>5634708.7337274291</v>
      </c>
      <c r="G21" s="57" t="s">
        <v>78</v>
      </c>
    </row>
    <row r="22" spans="1:7" x14ac:dyDescent="0.25">
      <c r="A22" s="62" t="s">
        <v>79</v>
      </c>
      <c r="B22" s="61">
        <v>-992474.87466823286</v>
      </c>
      <c r="C22" s="61"/>
      <c r="D22" s="61">
        <v>-688945.82999999973</v>
      </c>
      <c r="E22" s="61"/>
      <c r="F22" s="61">
        <f t="shared" si="0"/>
        <v>-303529.04466823314</v>
      </c>
      <c r="G22" s="57"/>
    </row>
    <row r="23" spans="1:7" ht="50.25" customHeight="1" x14ac:dyDescent="0.25">
      <c r="A23" s="62" t="s">
        <v>80</v>
      </c>
      <c r="B23" s="61">
        <v>87763698.342816263</v>
      </c>
      <c r="C23" s="61"/>
      <c r="D23" s="61">
        <v>82003724</v>
      </c>
      <c r="E23" s="61"/>
      <c r="F23" s="61">
        <f t="shared" si="0"/>
        <v>5759974.3428162634</v>
      </c>
      <c r="G23" s="57" t="s">
        <v>81</v>
      </c>
    </row>
    <row r="24" spans="1:7" x14ac:dyDescent="0.25">
      <c r="A24" s="62" t="s">
        <v>82</v>
      </c>
      <c r="B24" s="61">
        <v>57211512.449643165</v>
      </c>
      <c r="C24" s="61"/>
      <c r="D24" s="61">
        <v>54767087.804139078</v>
      </c>
      <c r="E24" s="61"/>
      <c r="F24" s="61">
        <f t="shared" si="0"/>
        <v>2444424.6455040872</v>
      </c>
      <c r="G24" s="57" t="s">
        <v>83</v>
      </c>
    </row>
    <row r="25" spans="1:7" x14ac:dyDescent="0.25">
      <c r="A25" s="62" t="s">
        <v>84</v>
      </c>
      <c r="B25" s="61">
        <v>246980.69978255694</v>
      </c>
      <c r="C25" s="61"/>
      <c r="D25" s="61">
        <v>0</v>
      </c>
      <c r="E25" s="61"/>
      <c r="F25" s="61">
        <f t="shared" si="0"/>
        <v>246980.69978255694</v>
      </c>
    </row>
    <row r="26" spans="1:7" x14ac:dyDescent="0.25">
      <c r="A26" s="62" t="s">
        <v>85</v>
      </c>
      <c r="B26" s="68">
        <v>-198783.83704111248</v>
      </c>
      <c r="C26" s="61"/>
      <c r="D26" s="68">
        <v>-41.722541429982904</v>
      </c>
      <c r="E26" s="61"/>
      <c r="F26" s="68">
        <f t="shared" si="0"/>
        <v>-198742.1144996825</v>
      </c>
    </row>
    <row r="27" spans="1:7" x14ac:dyDescent="0.25">
      <c r="A27" s="69" t="s">
        <v>86</v>
      </c>
      <c r="B27" s="70">
        <f>SUM(B16:B26)</f>
        <v>1451067071.822978</v>
      </c>
      <c r="C27" s="71"/>
      <c r="D27" s="70">
        <f>SUM(D16:D26)</f>
        <v>1376025633.4177196</v>
      </c>
      <c r="E27" s="71"/>
      <c r="F27" s="70">
        <f>SUM(F16:F26)</f>
        <v>75041438.405258536</v>
      </c>
    </row>
    <row r="28" spans="1:7" x14ac:dyDescent="0.25">
      <c r="A28" s="69"/>
      <c r="B28" s="61"/>
      <c r="C28" s="61"/>
      <c r="D28" s="76"/>
      <c r="E28" s="61"/>
      <c r="F28" s="61"/>
    </row>
    <row r="29" spans="1:7" ht="16.5" thickBot="1" x14ac:dyDescent="0.3">
      <c r="A29" s="69" t="s">
        <v>87</v>
      </c>
      <c r="B29" s="72">
        <f>B13-B27</f>
        <v>463589818.74496627</v>
      </c>
      <c r="C29" s="60"/>
      <c r="D29" s="72">
        <f>D13-D27</f>
        <v>466043064.60420489</v>
      </c>
      <c r="E29" s="60"/>
      <c r="F29" s="72">
        <f t="shared" ref="F29" si="1">B29-D29</f>
        <v>-2453245.8592386246</v>
      </c>
    </row>
    <row r="30" spans="1:7" ht="16.5" thickTop="1" x14ac:dyDescent="0.25">
      <c r="A30" s="75"/>
      <c r="B30" s="38"/>
      <c r="D30" s="38"/>
      <c r="E30" s="74"/>
      <c r="F30" s="37"/>
    </row>
  </sheetData>
  <mergeCells count="4">
    <mergeCell ref="A1:G1"/>
    <mergeCell ref="A2:G2"/>
    <mergeCell ref="A3:G3"/>
    <mergeCell ref="A4:G4"/>
  </mergeCells>
  <pageMargins left="0.7" right="0.7" top="0.75" bottom="0.75" header="0.3" footer="0.3"/>
  <pageSetup scale="66" orientation="landscape" r:id="rId1"/>
  <headerFooter>
    <oddFooter>&amp;R&amp;"Times New Roman,Bold"&amp;12Case No. 2025-00113
Attachment to Response to DOD-1 Question 23 - PSC-1 Question No. 21
Page &amp;P of &amp;N
McCombs/Metts</oddFoot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6AAC4-4CBE-42CE-865F-B9337ACB556A}">
  <sheetPr>
    <pageSetUpPr fitToPage="1"/>
  </sheetPr>
  <dimension ref="A1:L47"/>
  <sheetViews>
    <sheetView showGridLines="0" view="pageBreakPreview" zoomScale="80" zoomScaleNormal="100" zoomScaleSheetLayoutView="80" workbookViewId="0">
      <selection sqref="A1:I1"/>
    </sheetView>
  </sheetViews>
  <sheetFormatPr defaultRowHeight="15.75" x14ac:dyDescent="0.25"/>
  <cols>
    <col min="1" max="1" width="3.85546875" style="112" bestFit="1" customWidth="1"/>
    <col min="2" max="2" width="61" style="120" bestFit="1" customWidth="1"/>
    <col min="3" max="3" width="1.85546875" style="120" customWidth="1"/>
    <col min="4" max="4" width="21.85546875" style="120" bestFit="1" customWidth="1"/>
    <col min="5" max="5" width="1.85546875" style="120" customWidth="1"/>
    <col min="6" max="6" width="21.85546875" style="120" bestFit="1" customWidth="1"/>
    <col min="7" max="7" width="1.85546875" style="120" customWidth="1"/>
    <col min="8" max="8" width="19" style="120" bestFit="1" customWidth="1"/>
    <col min="9" max="9" width="1.5703125" style="120" customWidth="1"/>
    <col min="10" max="10" width="20.7109375" style="120" customWidth="1"/>
    <col min="11" max="11" width="15.5703125" style="120" customWidth="1"/>
    <col min="12" max="12" width="17.5703125" style="120" bestFit="1" customWidth="1"/>
    <col min="13" max="16381" width="9.140625" style="120"/>
    <col min="16382" max="16382" width="12.42578125" style="120" bestFit="1" customWidth="1"/>
    <col min="16383" max="16384" width="9.140625" style="120"/>
  </cols>
  <sheetData>
    <row r="1" spans="1:12" x14ac:dyDescent="0.25">
      <c r="A1" s="132" t="s">
        <v>0</v>
      </c>
      <c r="B1" s="132"/>
      <c r="C1" s="132"/>
      <c r="D1" s="132"/>
      <c r="E1" s="132"/>
      <c r="F1" s="132"/>
      <c r="G1" s="132"/>
      <c r="H1" s="132"/>
      <c r="I1" s="132"/>
    </row>
    <row r="2" spans="1:12" x14ac:dyDescent="0.25">
      <c r="A2" s="132" t="s">
        <v>1</v>
      </c>
      <c r="B2" s="132"/>
      <c r="C2" s="132"/>
      <c r="D2" s="132"/>
      <c r="E2" s="132"/>
      <c r="F2" s="132"/>
      <c r="G2" s="132"/>
      <c r="H2" s="132"/>
      <c r="I2" s="132"/>
    </row>
    <row r="3" spans="1:12" x14ac:dyDescent="0.25">
      <c r="A3" s="132" t="s">
        <v>2</v>
      </c>
      <c r="B3" s="132"/>
      <c r="C3" s="132"/>
      <c r="D3" s="132"/>
      <c r="E3" s="132"/>
      <c r="F3" s="132"/>
      <c r="G3" s="132"/>
      <c r="H3" s="132"/>
      <c r="I3" s="132"/>
    </row>
    <row r="4" spans="1:12" x14ac:dyDescent="0.25">
      <c r="A4" s="132" t="s">
        <v>3</v>
      </c>
      <c r="B4" s="132"/>
      <c r="C4" s="132"/>
      <c r="D4" s="132"/>
      <c r="E4" s="132"/>
      <c r="F4" s="132"/>
      <c r="G4" s="132"/>
      <c r="H4" s="132"/>
      <c r="I4" s="132"/>
    </row>
    <row r="5" spans="1:12" x14ac:dyDescent="0.25">
      <c r="A5" s="134"/>
      <c r="B5" s="134"/>
      <c r="C5" s="134"/>
      <c r="D5" s="134"/>
      <c r="E5" s="134"/>
      <c r="F5" s="134"/>
      <c r="G5" s="92"/>
      <c r="H5" s="92"/>
      <c r="I5" s="92"/>
    </row>
    <row r="6" spans="1:12" x14ac:dyDescent="0.25">
      <c r="A6" s="93"/>
    </row>
    <row r="7" spans="1:12" x14ac:dyDescent="0.25">
      <c r="A7" s="93"/>
      <c r="B7" s="94"/>
      <c r="C7" s="94"/>
      <c r="D7" s="95"/>
      <c r="E7" s="94"/>
      <c r="F7" s="94"/>
      <c r="G7" s="94"/>
      <c r="H7" s="94"/>
      <c r="I7" s="94"/>
    </row>
    <row r="8" spans="1:12" x14ac:dyDescent="0.25">
      <c r="A8" s="93"/>
      <c r="B8" s="96"/>
    </row>
    <row r="9" spans="1:12" x14ac:dyDescent="0.25">
      <c r="A9" s="93"/>
      <c r="B9" s="94"/>
      <c r="C9" s="94"/>
      <c r="D9" s="97" t="s">
        <v>4</v>
      </c>
      <c r="E9" s="94"/>
      <c r="F9" s="97" t="s">
        <v>4</v>
      </c>
      <c r="G9" s="94"/>
      <c r="H9" s="97"/>
      <c r="I9" s="97"/>
    </row>
    <row r="10" spans="1:12" x14ac:dyDescent="0.25">
      <c r="A10" s="93"/>
      <c r="B10" s="94"/>
      <c r="C10" s="94"/>
      <c r="D10" s="97" t="s">
        <v>5</v>
      </c>
      <c r="E10" s="94"/>
      <c r="F10" s="97" t="s">
        <v>5</v>
      </c>
      <c r="G10" s="94"/>
      <c r="H10" s="97"/>
      <c r="I10" s="97"/>
    </row>
    <row r="11" spans="1:12" x14ac:dyDescent="0.25">
      <c r="A11" s="93"/>
      <c r="B11" s="94"/>
      <c r="C11" s="94"/>
      <c r="D11" s="99" t="s">
        <v>6</v>
      </c>
      <c r="E11" s="94"/>
      <c r="F11" s="99" t="s">
        <v>6</v>
      </c>
      <c r="G11" s="94"/>
      <c r="H11" s="99"/>
      <c r="I11" s="99"/>
    </row>
    <row r="12" spans="1:12" x14ac:dyDescent="0.25">
      <c r="A12" s="93"/>
      <c r="B12" s="100" t="s">
        <v>7</v>
      </c>
      <c r="C12" s="94"/>
      <c r="D12" s="101" t="s">
        <v>8</v>
      </c>
      <c r="E12" s="94"/>
      <c r="F12" s="101">
        <v>45535</v>
      </c>
      <c r="G12" s="94"/>
      <c r="H12" s="101" t="s">
        <v>9</v>
      </c>
      <c r="I12" s="102"/>
      <c r="J12" s="121"/>
    </row>
    <row r="13" spans="1:12" x14ac:dyDescent="0.25">
      <c r="A13" s="93"/>
      <c r="B13" s="94"/>
      <c r="C13" s="94"/>
      <c r="D13" s="94"/>
      <c r="E13" s="94"/>
      <c r="F13" s="94"/>
      <c r="G13" s="94"/>
      <c r="H13" s="94"/>
      <c r="I13" s="94"/>
    </row>
    <row r="14" spans="1:12" x14ac:dyDescent="0.25">
      <c r="A14" s="93">
        <f>1</f>
        <v>1</v>
      </c>
      <c r="B14" s="114" t="s">
        <v>10</v>
      </c>
      <c r="C14" s="114"/>
      <c r="D14" s="1">
        <v>13030812255.500002</v>
      </c>
      <c r="E14" s="5"/>
      <c r="F14" s="1">
        <v>12349017678.189997</v>
      </c>
      <c r="G14" s="5"/>
      <c r="H14" s="1">
        <f>D14-F14</f>
        <v>681794577.31000519</v>
      </c>
      <c r="I14" s="1"/>
      <c r="L14" s="122"/>
    </row>
    <row r="15" spans="1:12" x14ac:dyDescent="0.25">
      <c r="A15" s="93"/>
      <c r="B15" s="114"/>
      <c r="C15" s="114"/>
      <c r="D15" s="2"/>
      <c r="E15" s="5"/>
      <c r="F15" s="2"/>
      <c r="G15" s="5"/>
      <c r="H15" s="2"/>
      <c r="I15" s="2"/>
    </row>
    <row r="16" spans="1:12" x14ac:dyDescent="0.25">
      <c r="A16" s="93">
        <f>1+A14</f>
        <v>2</v>
      </c>
      <c r="B16" s="114" t="s">
        <v>11</v>
      </c>
      <c r="C16" s="114"/>
      <c r="D16" s="2"/>
      <c r="E16" s="5"/>
      <c r="F16" s="2"/>
      <c r="G16" s="5"/>
      <c r="H16" s="2"/>
      <c r="I16" s="2"/>
    </row>
    <row r="17" spans="1:12" x14ac:dyDescent="0.25">
      <c r="A17" s="93">
        <f>1+A16</f>
        <v>3</v>
      </c>
      <c r="B17" s="114" t="s">
        <v>12</v>
      </c>
      <c r="C17" s="114"/>
      <c r="D17" s="2">
        <v>4718876608.5099277</v>
      </c>
      <c r="E17" s="5"/>
      <c r="F17" s="2">
        <v>4564734279.5699987</v>
      </c>
      <c r="G17" s="5"/>
      <c r="H17" s="2">
        <f>D17-F17</f>
        <v>154142328.93992901</v>
      </c>
      <c r="I17" s="2"/>
      <c r="L17" s="122"/>
    </row>
    <row r="18" spans="1:12" x14ac:dyDescent="0.25">
      <c r="A18" s="93"/>
      <c r="B18" s="114"/>
      <c r="C18" s="114"/>
      <c r="D18" s="2"/>
      <c r="E18" s="5"/>
      <c r="F18" s="2"/>
      <c r="G18" s="5"/>
      <c r="H18" s="2"/>
      <c r="I18" s="2"/>
    </row>
    <row r="19" spans="1:12" x14ac:dyDescent="0.25">
      <c r="A19" s="93">
        <f>1+A17</f>
        <v>4</v>
      </c>
      <c r="B19" s="114" t="s">
        <v>13</v>
      </c>
      <c r="C19" s="114"/>
      <c r="D19" s="4">
        <f>+D14-D17</f>
        <v>8311935646.9900742</v>
      </c>
      <c r="E19" s="5"/>
      <c r="F19" s="4">
        <f>+F14-F17</f>
        <v>7784283398.619998</v>
      </c>
      <c r="G19" s="5"/>
      <c r="H19" s="4">
        <f>+H14-H17</f>
        <v>527652248.37007618</v>
      </c>
      <c r="I19" s="5"/>
      <c r="L19" s="5"/>
    </row>
    <row r="20" spans="1:12" x14ac:dyDescent="0.25">
      <c r="A20" s="93"/>
      <c r="B20" s="114"/>
      <c r="C20" s="114"/>
      <c r="D20" s="2"/>
      <c r="E20" s="5"/>
      <c r="F20" s="2"/>
      <c r="G20" s="5"/>
      <c r="H20" s="2"/>
      <c r="I20" s="2"/>
    </row>
    <row r="21" spans="1:12" x14ac:dyDescent="0.25">
      <c r="A21" s="93">
        <f>1+A19</f>
        <v>5</v>
      </c>
      <c r="B21" s="114" t="s">
        <v>11</v>
      </c>
      <c r="C21" s="114"/>
      <c r="D21" s="2"/>
      <c r="E21" s="5"/>
      <c r="F21" s="2"/>
      <c r="G21" s="5"/>
      <c r="H21" s="2"/>
      <c r="I21" s="2"/>
    </row>
    <row r="22" spans="1:12" x14ac:dyDescent="0.25">
      <c r="A22" s="93">
        <f>1+A21</f>
        <v>6</v>
      </c>
      <c r="B22" s="114" t="s">
        <v>14</v>
      </c>
      <c r="C22" s="114"/>
      <c r="D22" s="2">
        <v>19005723.229999997</v>
      </c>
      <c r="E22" s="5"/>
      <c r="F22" s="2">
        <v>9859011.6699999999</v>
      </c>
      <c r="G22" s="5"/>
      <c r="H22" s="2">
        <f t="shared" ref="H22:H24" si="0">D22-F22</f>
        <v>9146711.5599999968</v>
      </c>
      <c r="I22" s="2"/>
      <c r="J22" s="115"/>
    </row>
    <row r="23" spans="1:12" x14ac:dyDescent="0.25">
      <c r="A23" s="93">
        <f>1+A22</f>
        <v>7</v>
      </c>
      <c r="B23" s="114" t="s">
        <v>15</v>
      </c>
      <c r="C23" s="114"/>
      <c r="D23" s="2">
        <v>1429346931.0512795</v>
      </c>
      <c r="E23" s="5"/>
      <c r="F23" s="2">
        <v>1429867370</v>
      </c>
      <c r="G23" s="5"/>
      <c r="H23" s="2">
        <f>D23-F23</f>
        <v>-520438.94872045517</v>
      </c>
      <c r="I23" s="2"/>
      <c r="J23" s="123"/>
    </row>
    <row r="24" spans="1:12" x14ac:dyDescent="0.25">
      <c r="A24" s="93">
        <f>A23+1</f>
        <v>8</v>
      </c>
      <c r="B24" s="110" t="s">
        <v>16</v>
      </c>
      <c r="C24" s="114"/>
      <c r="D24" s="2">
        <v>80059204.367500678</v>
      </c>
      <c r="E24" s="5"/>
      <c r="F24" s="2">
        <v>81750778.069999993</v>
      </c>
      <c r="G24" s="5"/>
      <c r="H24" s="2">
        <f t="shared" si="0"/>
        <v>-1691573.7024993151</v>
      </c>
      <c r="I24" s="2"/>
    </row>
    <row r="25" spans="1:12" x14ac:dyDescent="0.25">
      <c r="A25" s="93"/>
      <c r="B25" s="114"/>
      <c r="C25" s="114"/>
      <c r="D25" s="5"/>
      <c r="E25" s="5"/>
      <c r="F25" s="5"/>
      <c r="G25" s="5"/>
      <c r="H25" s="5"/>
      <c r="I25" s="5"/>
    </row>
    <row r="26" spans="1:12" x14ac:dyDescent="0.25">
      <c r="A26" s="93">
        <f>1+A24</f>
        <v>9</v>
      </c>
      <c r="B26" s="114" t="s">
        <v>17</v>
      </c>
      <c r="C26" s="114"/>
      <c r="D26" s="4">
        <f>SUM(D22:D25)</f>
        <v>1528411858.6487803</v>
      </c>
      <c r="E26" s="5"/>
      <c r="F26" s="4">
        <f>SUM(F22:F25)</f>
        <v>1521477159.74</v>
      </c>
      <c r="G26" s="5"/>
      <c r="H26" s="4">
        <f>SUM(H22:H25)</f>
        <v>6934698.9087802265</v>
      </c>
      <c r="I26" s="5"/>
    </row>
    <row r="27" spans="1:12" x14ac:dyDescent="0.25">
      <c r="A27" s="93"/>
      <c r="B27" s="114"/>
      <c r="C27" s="114"/>
      <c r="D27" s="2"/>
      <c r="E27" s="5"/>
      <c r="F27" s="2"/>
      <c r="G27" s="5"/>
      <c r="H27" s="2"/>
      <c r="I27" s="2"/>
    </row>
    <row r="28" spans="1:12" x14ac:dyDescent="0.25">
      <c r="A28" s="93">
        <f>1+A26</f>
        <v>10</v>
      </c>
      <c r="B28" s="114" t="s">
        <v>18</v>
      </c>
      <c r="C28" s="114"/>
      <c r="D28" s="4">
        <f>+D19-D26</f>
        <v>6783523788.3412933</v>
      </c>
      <c r="E28" s="5"/>
      <c r="F28" s="4">
        <f>+F19-F26</f>
        <v>6262806238.8799982</v>
      </c>
      <c r="G28" s="5"/>
      <c r="H28" s="4">
        <f>+H19-H26</f>
        <v>520717549.46129596</v>
      </c>
      <c r="I28" s="5"/>
    </row>
    <row r="29" spans="1:12" x14ac:dyDescent="0.25">
      <c r="A29" s="93"/>
      <c r="B29" s="114"/>
      <c r="C29" s="114"/>
      <c r="D29" s="2"/>
      <c r="E29" s="5"/>
      <c r="F29" s="2"/>
      <c r="G29" s="5"/>
      <c r="H29" s="2"/>
      <c r="I29" s="2"/>
    </row>
    <row r="30" spans="1:12" x14ac:dyDescent="0.25">
      <c r="A30" s="93">
        <f>1+A28</f>
        <v>11</v>
      </c>
      <c r="B30" s="114" t="s">
        <v>19</v>
      </c>
      <c r="C30" s="114"/>
      <c r="D30" s="2"/>
      <c r="E30" s="5"/>
      <c r="F30" s="2"/>
      <c r="G30" s="5"/>
      <c r="H30" s="2"/>
      <c r="I30" s="2"/>
    </row>
    <row r="31" spans="1:12" x14ac:dyDescent="0.25">
      <c r="A31" s="93">
        <f>1+A30</f>
        <v>12</v>
      </c>
      <c r="B31" s="110" t="s">
        <v>20</v>
      </c>
      <c r="C31" s="114"/>
      <c r="D31" s="2">
        <v>173811687.12686613</v>
      </c>
      <c r="E31" s="5"/>
      <c r="F31" s="2">
        <v>164014534.34999996</v>
      </c>
      <c r="G31" s="5"/>
      <c r="H31" s="2">
        <f t="shared" ref="H31:H35" si="1">D31-F31</f>
        <v>9797152.7768661678</v>
      </c>
      <c r="I31" s="2"/>
    </row>
    <row r="32" spans="1:12" x14ac:dyDescent="0.25">
      <c r="A32" s="93">
        <f>1+A31</f>
        <v>13</v>
      </c>
      <c r="B32" s="110" t="s">
        <v>21</v>
      </c>
      <c r="C32" s="114"/>
      <c r="D32" s="2">
        <v>11684313.768269328</v>
      </c>
      <c r="E32" s="5"/>
      <c r="F32" s="2">
        <v>14799067.039907958</v>
      </c>
      <c r="G32" s="5"/>
      <c r="H32" s="2">
        <f t="shared" si="1"/>
        <v>-3114753.27163863</v>
      </c>
      <c r="I32" s="2"/>
    </row>
    <row r="33" spans="1:11" x14ac:dyDescent="0.25">
      <c r="A33" s="93">
        <f>1+A32</f>
        <v>14</v>
      </c>
      <c r="B33" s="114" t="s">
        <v>22</v>
      </c>
      <c r="C33" s="114"/>
      <c r="D33" s="2">
        <v>116516.06000000026</v>
      </c>
      <c r="E33" s="5"/>
      <c r="F33" s="2">
        <v>117293.91000000013</v>
      </c>
      <c r="G33" s="5"/>
      <c r="H33" s="2">
        <f t="shared" si="1"/>
        <v>-777.84999999987485</v>
      </c>
      <c r="I33" s="2"/>
    </row>
    <row r="34" spans="1:11" x14ac:dyDescent="0.25">
      <c r="A34" s="93">
        <f>1+A33</f>
        <v>15</v>
      </c>
      <c r="B34" s="114" t="s">
        <v>23</v>
      </c>
      <c r="C34" s="114"/>
      <c r="D34" s="2">
        <v>172660995.94796857</v>
      </c>
      <c r="E34" s="5"/>
      <c r="F34" s="5">
        <f>D34</f>
        <v>172660995.94796857</v>
      </c>
      <c r="G34" s="5"/>
      <c r="H34" s="5">
        <f t="shared" si="1"/>
        <v>0</v>
      </c>
      <c r="I34" s="5"/>
    </row>
    <row r="35" spans="1:11" x14ac:dyDescent="0.25">
      <c r="A35" s="93">
        <v>16</v>
      </c>
      <c r="B35" s="114" t="s">
        <v>24</v>
      </c>
      <c r="C35" s="114"/>
      <c r="D35" s="2">
        <v>195419858.03133714</v>
      </c>
      <c r="E35" s="5"/>
      <c r="F35" s="5">
        <v>197849499.5638153</v>
      </c>
      <c r="G35" s="5"/>
      <c r="H35" s="5">
        <f t="shared" si="1"/>
        <v>-2429641.5324781537</v>
      </c>
      <c r="I35" s="5"/>
    </row>
    <row r="36" spans="1:11" x14ac:dyDescent="0.25">
      <c r="A36" s="93"/>
      <c r="B36" s="114"/>
      <c r="C36" s="114"/>
      <c r="D36" s="5"/>
      <c r="E36" s="5"/>
      <c r="F36" s="5"/>
      <c r="G36" s="5"/>
      <c r="H36" s="5"/>
      <c r="I36" s="5"/>
    </row>
    <row r="37" spans="1:11" x14ac:dyDescent="0.25">
      <c r="A37" s="93">
        <f>1+A35</f>
        <v>17</v>
      </c>
      <c r="B37" s="116" t="s">
        <v>25</v>
      </c>
      <c r="C37" s="114"/>
      <c r="D37" s="4">
        <f>SUM(D31:D35)</f>
        <v>553693370.93444121</v>
      </c>
      <c r="E37" s="5"/>
      <c r="F37" s="4">
        <f>SUM(F31:F35)</f>
        <v>549441390.81169176</v>
      </c>
      <c r="G37" s="5"/>
      <c r="H37" s="4">
        <f>SUM(H31:H35)</f>
        <v>4251980.1227493845</v>
      </c>
      <c r="I37" s="5"/>
    </row>
    <row r="38" spans="1:11" x14ac:dyDescent="0.25">
      <c r="A38" s="93"/>
      <c r="B38" s="114"/>
      <c r="C38" s="114"/>
      <c r="D38" s="2"/>
      <c r="E38" s="5"/>
      <c r="F38" s="2"/>
      <c r="G38" s="5"/>
      <c r="H38" s="2"/>
      <c r="I38" s="2"/>
    </row>
    <row r="39" spans="1:11" ht="16.5" thickBot="1" x14ac:dyDescent="0.3">
      <c r="A39" s="93">
        <f>1+A37</f>
        <v>18</v>
      </c>
      <c r="B39" s="110" t="s">
        <v>26</v>
      </c>
      <c r="C39" s="114"/>
      <c r="D39" s="6">
        <f>+D28+D37</f>
        <v>7337217159.2757349</v>
      </c>
      <c r="E39" s="117"/>
      <c r="F39" s="6">
        <f>+F28+F37</f>
        <v>6812247629.6916904</v>
      </c>
      <c r="G39" s="117"/>
      <c r="H39" s="6">
        <f>+H28+H37</f>
        <v>524969529.58404535</v>
      </c>
      <c r="I39" s="117"/>
    </row>
    <row r="40" spans="1:11" ht="16.5" thickTop="1" x14ac:dyDescent="0.25">
      <c r="A40" s="93"/>
      <c r="B40" s="114"/>
      <c r="C40" s="114"/>
      <c r="D40" s="2"/>
      <c r="E40" s="5"/>
      <c r="F40" s="2"/>
      <c r="G40" s="5"/>
      <c r="H40" s="2"/>
      <c r="I40" s="2"/>
    </row>
    <row r="41" spans="1:11" x14ac:dyDescent="0.25">
      <c r="A41" s="120"/>
    </row>
    <row r="42" spans="1:11" x14ac:dyDescent="0.25">
      <c r="A42" s="124" t="s">
        <v>27</v>
      </c>
      <c r="B42" s="110" t="s">
        <v>28</v>
      </c>
    </row>
    <row r="43" spans="1:11" x14ac:dyDescent="0.25">
      <c r="A43" s="125" t="s">
        <v>29</v>
      </c>
      <c r="B43" s="120" t="s">
        <v>30</v>
      </c>
    </row>
    <row r="44" spans="1:11" x14ac:dyDescent="0.25">
      <c r="A44" s="125"/>
      <c r="J44" s="126"/>
      <c r="K44" s="126"/>
    </row>
    <row r="45" spans="1:11" x14ac:dyDescent="0.25">
      <c r="F45" s="113"/>
      <c r="H45" s="113"/>
      <c r="I45" s="113"/>
    </row>
    <row r="46" spans="1:11" x14ac:dyDescent="0.25">
      <c r="F46" s="113"/>
      <c r="H46" s="113"/>
      <c r="I46" s="113"/>
    </row>
    <row r="47" spans="1:11" x14ac:dyDescent="0.25">
      <c r="D47" s="122"/>
    </row>
  </sheetData>
  <mergeCells count="5">
    <mergeCell ref="A1:I1"/>
    <mergeCell ref="A2:I2"/>
    <mergeCell ref="A3:I3"/>
    <mergeCell ref="A4:I4"/>
    <mergeCell ref="A5:F5"/>
  </mergeCells>
  <pageMargins left="0.7" right="0.7" top="0.75" bottom="0.75" header="0.3" footer="0.3"/>
  <pageSetup scale="71" orientation="landscape" r:id="rId1"/>
  <headerFooter>
    <oddFooter>&amp;R&amp;"Times New Roman,Bold"&amp;12Case No. 2025-00113
Attachment to Response to DOD-1 Question 23 - PSC-1 Question No. 21
Page &amp;P of &amp;N
McCombs/Metts</oddFooter>
  </headerFooter>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DEBC5-A98B-41A6-AD69-0059A012D484}">
  <sheetPr>
    <pageSetUpPr fitToPage="1"/>
  </sheetPr>
  <dimension ref="A1:M46"/>
  <sheetViews>
    <sheetView showGridLines="0" view="pageBreakPreview" zoomScale="80" zoomScaleNormal="100" zoomScaleSheetLayoutView="80" workbookViewId="0">
      <selection sqref="A1:J1"/>
    </sheetView>
  </sheetViews>
  <sheetFormatPr defaultRowHeight="15.75" x14ac:dyDescent="0.25"/>
  <cols>
    <col min="1" max="1" width="3.85546875" style="112" bestFit="1" customWidth="1"/>
    <col min="2" max="2" width="61" style="120" bestFit="1" customWidth="1"/>
    <col min="3" max="3" width="1.85546875" style="120" customWidth="1"/>
    <col min="4" max="4" width="21.42578125" style="120" bestFit="1" customWidth="1"/>
    <col min="5" max="5" width="1.85546875" style="120" customWidth="1"/>
    <col min="6" max="6" width="21.42578125" style="120" bestFit="1" customWidth="1"/>
    <col min="7" max="7" width="1.85546875" style="120" customWidth="1"/>
    <col min="8" max="8" width="19" style="120" bestFit="1" customWidth="1"/>
    <col min="9" max="9" width="2.140625" style="120" customWidth="1"/>
    <col min="10" max="10" width="65.7109375" style="3" customWidth="1"/>
    <col min="11" max="11" width="83" style="120" bestFit="1" customWidth="1"/>
    <col min="12" max="12" width="11.85546875" style="120" bestFit="1" customWidth="1"/>
    <col min="13" max="13" width="17.5703125" style="120" bestFit="1" customWidth="1"/>
    <col min="14" max="16382" width="9.140625" style="120"/>
    <col min="16383" max="16383" width="12.42578125" style="120" bestFit="1" customWidth="1"/>
    <col min="16384" max="16384" width="9.140625" style="120"/>
  </cols>
  <sheetData>
    <row r="1" spans="1:13" x14ac:dyDescent="0.25">
      <c r="A1" s="132" t="s">
        <v>0</v>
      </c>
      <c r="B1" s="132"/>
      <c r="C1" s="132"/>
      <c r="D1" s="132"/>
      <c r="E1" s="132"/>
      <c r="F1" s="132"/>
      <c r="G1" s="132"/>
      <c r="H1" s="132"/>
      <c r="I1" s="132"/>
      <c r="J1" s="132"/>
      <c r="K1" s="39"/>
    </row>
    <row r="2" spans="1:13" x14ac:dyDescent="0.25">
      <c r="A2" s="132" t="s">
        <v>1</v>
      </c>
      <c r="B2" s="132"/>
      <c r="C2" s="132"/>
      <c r="D2" s="132"/>
      <c r="E2" s="132"/>
      <c r="F2" s="132"/>
      <c r="G2" s="132"/>
      <c r="H2" s="132"/>
      <c r="I2" s="132"/>
      <c r="J2" s="132"/>
      <c r="K2" s="39"/>
    </row>
    <row r="3" spans="1:13" x14ac:dyDescent="0.25">
      <c r="A3" s="132" t="s">
        <v>2</v>
      </c>
      <c r="B3" s="132"/>
      <c r="C3" s="132"/>
      <c r="D3" s="132"/>
      <c r="E3" s="132"/>
      <c r="F3" s="132"/>
      <c r="G3" s="132"/>
      <c r="H3" s="132"/>
      <c r="I3" s="132"/>
      <c r="J3" s="132"/>
      <c r="K3" s="39"/>
    </row>
    <row r="4" spans="1:13" x14ac:dyDescent="0.25">
      <c r="A4" s="132" t="s">
        <v>31</v>
      </c>
      <c r="B4" s="132"/>
      <c r="C4" s="132"/>
      <c r="D4" s="132"/>
      <c r="E4" s="132"/>
      <c r="F4" s="132"/>
      <c r="G4" s="132"/>
      <c r="H4" s="132"/>
      <c r="I4" s="132"/>
      <c r="J4" s="132"/>
    </row>
    <row r="5" spans="1:13" x14ac:dyDescent="0.25">
      <c r="A5" s="134"/>
      <c r="B5" s="134"/>
      <c r="C5" s="134"/>
      <c r="D5" s="134"/>
      <c r="E5" s="134"/>
      <c r="F5" s="134"/>
      <c r="G5" s="92"/>
      <c r="H5" s="92"/>
      <c r="I5" s="92"/>
    </row>
    <row r="6" spans="1:13" x14ac:dyDescent="0.25">
      <c r="A6" s="93"/>
    </row>
    <row r="7" spans="1:13" x14ac:dyDescent="0.25">
      <c r="A7" s="93"/>
      <c r="B7" s="94"/>
      <c r="C7" s="94"/>
      <c r="D7" s="95"/>
      <c r="E7" s="94"/>
      <c r="F7" s="94"/>
      <c r="G7" s="94"/>
      <c r="H7" s="94"/>
      <c r="I7" s="94"/>
    </row>
    <row r="8" spans="1:13" x14ac:dyDescent="0.25">
      <c r="A8" s="93"/>
      <c r="B8" s="96"/>
    </row>
    <row r="9" spans="1:13" x14ac:dyDescent="0.25">
      <c r="A9" s="93"/>
      <c r="B9" s="94"/>
      <c r="C9" s="94"/>
      <c r="D9" s="97"/>
      <c r="E9" s="94"/>
      <c r="F9" s="97"/>
      <c r="G9" s="94"/>
      <c r="H9" s="97"/>
      <c r="I9" s="97"/>
    </row>
    <row r="10" spans="1:13" x14ac:dyDescent="0.25">
      <c r="A10" s="93"/>
      <c r="B10" s="94"/>
      <c r="C10" s="94"/>
      <c r="D10" s="98" t="s">
        <v>32</v>
      </c>
      <c r="E10" s="94"/>
      <c r="F10" s="98" t="s">
        <v>32</v>
      </c>
      <c r="G10" s="94"/>
      <c r="H10" s="97"/>
      <c r="I10" s="97"/>
    </row>
    <row r="11" spans="1:13" x14ac:dyDescent="0.25">
      <c r="A11" s="93"/>
      <c r="B11" s="94"/>
      <c r="C11" s="94"/>
      <c r="D11" s="99" t="s">
        <v>6</v>
      </c>
      <c r="E11" s="94"/>
      <c r="F11" s="99" t="s">
        <v>6</v>
      </c>
      <c r="G11" s="94"/>
      <c r="H11" s="99"/>
      <c r="I11" s="99"/>
    </row>
    <row r="12" spans="1:13" x14ac:dyDescent="0.25">
      <c r="A12" s="93"/>
      <c r="B12" s="100" t="s">
        <v>7</v>
      </c>
      <c r="C12" s="94"/>
      <c r="D12" s="101" t="s">
        <v>8</v>
      </c>
      <c r="E12" s="94"/>
      <c r="F12" s="101">
        <v>45535</v>
      </c>
      <c r="G12" s="94"/>
      <c r="H12" s="101" t="s">
        <v>9</v>
      </c>
      <c r="I12" s="102"/>
      <c r="J12" s="51" t="s">
        <v>33</v>
      </c>
      <c r="K12" s="128"/>
    </row>
    <row r="13" spans="1:13" x14ac:dyDescent="0.25">
      <c r="A13" s="93"/>
      <c r="B13" s="94"/>
      <c r="C13" s="94"/>
      <c r="D13" s="94"/>
      <c r="E13" s="94"/>
      <c r="F13" s="94"/>
      <c r="G13" s="94"/>
      <c r="H13" s="94"/>
      <c r="I13" s="94"/>
    </row>
    <row r="14" spans="1:13" ht="31.5" x14ac:dyDescent="0.25">
      <c r="A14" s="103">
        <f>1</f>
        <v>1</v>
      </c>
      <c r="B14" s="104" t="s">
        <v>10</v>
      </c>
      <c r="C14" s="104"/>
      <c r="D14" s="7">
        <v>12204616597.454397</v>
      </c>
      <c r="E14" s="8"/>
      <c r="F14" s="7">
        <v>11584909889.588928</v>
      </c>
      <c r="G14" s="8"/>
      <c r="H14" s="7">
        <f>D14-F14</f>
        <v>619706707.86546898</v>
      </c>
      <c r="I14" s="7"/>
      <c r="J14" s="105" t="s">
        <v>34</v>
      </c>
      <c r="K14" s="77"/>
      <c r="M14" s="122"/>
    </row>
    <row r="15" spans="1:13" x14ac:dyDescent="0.25">
      <c r="A15" s="103"/>
      <c r="B15" s="104"/>
      <c r="C15" s="104"/>
      <c r="D15" s="9"/>
      <c r="E15" s="8"/>
      <c r="F15" s="9"/>
      <c r="G15" s="8"/>
      <c r="H15" s="9"/>
      <c r="I15" s="9"/>
      <c r="J15" s="10"/>
      <c r="K15" s="127"/>
    </row>
    <row r="16" spans="1:13" x14ac:dyDescent="0.25">
      <c r="A16" s="103">
        <f>1+A14</f>
        <v>2</v>
      </c>
      <c r="B16" s="104" t="s">
        <v>11</v>
      </c>
      <c r="C16" s="104"/>
      <c r="D16" s="9"/>
      <c r="E16" s="8"/>
      <c r="F16" s="9"/>
      <c r="G16" s="8"/>
      <c r="H16" s="9"/>
      <c r="I16" s="9"/>
      <c r="J16" s="10"/>
      <c r="K16" s="127"/>
    </row>
    <row r="17" spans="1:13" ht="31.5" x14ac:dyDescent="0.25">
      <c r="A17" s="103">
        <f>1+A16</f>
        <v>3</v>
      </c>
      <c r="B17" s="104" t="s">
        <v>12</v>
      </c>
      <c r="C17" s="104"/>
      <c r="D17" s="9">
        <v>4428278189.0245581</v>
      </c>
      <c r="E17" s="8"/>
      <c r="F17" s="9">
        <v>4257912411.999999</v>
      </c>
      <c r="G17" s="8"/>
      <c r="H17" s="9">
        <f>D17-F17</f>
        <v>170365777.02455902</v>
      </c>
      <c r="I17" s="9"/>
      <c r="J17" s="105" t="s">
        <v>34</v>
      </c>
      <c r="K17" s="77"/>
      <c r="M17" s="122"/>
    </row>
    <row r="18" spans="1:13" x14ac:dyDescent="0.25">
      <c r="A18" s="103"/>
      <c r="B18" s="104"/>
      <c r="C18" s="104"/>
      <c r="D18" s="9"/>
      <c r="E18" s="8"/>
      <c r="F18" s="9"/>
      <c r="G18" s="8"/>
      <c r="H18" s="9"/>
      <c r="I18" s="9"/>
      <c r="J18" s="11"/>
      <c r="K18" s="127"/>
    </row>
    <row r="19" spans="1:13" x14ac:dyDescent="0.25">
      <c r="A19" s="103">
        <f>1+A17</f>
        <v>4</v>
      </c>
      <c r="B19" s="104" t="s">
        <v>13</v>
      </c>
      <c r="C19" s="104"/>
      <c r="D19" s="12">
        <f>+D14-D17</f>
        <v>7776338408.4298391</v>
      </c>
      <c r="E19" s="8"/>
      <c r="F19" s="12">
        <f>+F14-F17</f>
        <v>7326997477.5889292</v>
      </c>
      <c r="G19" s="8"/>
      <c r="H19" s="12">
        <f>+H14-H17</f>
        <v>449340930.84090996</v>
      </c>
      <c r="I19" s="8"/>
      <c r="J19" s="11"/>
      <c r="K19" s="127"/>
      <c r="M19" s="5"/>
    </row>
    <row r="20" spans="1:13" x14ac:dyDescent="0.25">
      <c r="A20" s="103"/>
      <c r="B20" s="104"/>
      <c r="C20" s="104"/>
      <c r="D20" s="9"/>
      <c r="E20" s="8"/>
      <c r="F20" s="9"/>
      <c r="G20" s="8"/>
      <c r="H20" s="9"/>
      <c r="I20" s="9"/>
      <c r="J20" s="11"/>
      <c r="K20" s="127"/>
    </row>
    <row r="21" spans="1:13" x14ac:dyDescent="0.25">
      <c r="A21" s="103">
        <f>1+A19</f>
        <v>5</v>
      </c>
      <c r="B21" s="104" t="s">
        <v>11</v>
      </c>
      <c r="C21" s="104"/>
      <c r="D21" s="9"/>
      <c r="E21" s="8"/>
      <c r="F21" s="9"/>
      <c r="G21" s="8"/>
      <c r="H21" s="9"/>
      <c r="I21" s="9"/>
      <c r="J21" s="13"/>
      <c r="K21" s="127"/>
    </row>
    <row r="22" spans="1:13" x14ac:dyDescent="0.25">
      <c r="A22" s="103">
        <f>1+A21</f>
        <v>6</v>
      </c>
      <c r="B22" s="104" t="s">
        <v>14</v>
      </c>
      <c r="C22" s="104"/>
      <c r="D22" s="9">
        <v>17950562.350910399</v>
      </c>
      <c r="E22" s="8"/>
      <c r="F22" s="9">
        <v>9713772.5099999979</v>
      </c>
      <c r="G22" s="8"/>
      <c r="H22" s="9">
        <f t="shared" ref="H22:H24" si="0">D22-F22</f>
        <v>8236789.8409104012</v>
      </c>
      <c r="I22" s="9"/>
      <c r="J22" s="106" t="s">
        <v>99</v>
      </c>
      <c r="K22" s="77"/>
    </row>
    <row r="23" spans="1:13" x14ac:dyDescent="0.25">
      <c r="A23" s="103">
        <f>1+A22</f>
        <v>7</v>
      </c>
      <c r="B23" s="104" t="s">
        <v>15</v>
      </c>
      <c r="C23" s="104"/>
      <c r="D23" s="9">
        <v>1342239306.4667864</v>
      </c>
      <c r="E23" s="8"/>
      <c r="F23" s="9">
        <v>1347309815.5909722</v>
      </c>
      <c r="G23" s="8"/>
      <c r="H23" s="9">
        <f t="shared" si="0"/>
        <v>-5070509.1241858006</v>
      </c>
      <c r="I23" s="9"/>
      <c r="J23" s="105" t="s">
        <v>100</v>
      </c>
      <c r="K23" s="77"/>
    </row>
    <row r="24" spans="1:13" x14ac:dyDescent="0.25">
      <c r="A24" s="103">
        <f>A23+1</f>
        <v>8</v>
      </c>
      <c r="B24" s="107" t="s">
        <v>16</v>
      </c>
      <c r="C24" s="104"/>
      <c r="D24" s="9">
        <v>75216053.221262857</v>
      </c>
      <c r="E24" s="8"/>
      <c r="F24" s="9">
        <v>76895310</v>
      </c>
      <c r="G24" s="8"/>
      <c r="H24" s="9">
        <f t="shared" si="0"/>
        <v>-1679256.7787371427</v>
      </c>
      <c r="I24" s="9"/>
      <c r="J24" s="105" t="s">
        <v>35</v>
      </c>
      <c r="K24" s="77"/>
    </row>
    <row r="25" spans="1:13" x14ac:dyDescent="0.25">
      <c r="A25" s="103"/>
      <c r="B25" s="104"/>
      <c r="C25" s="104"/>
      <c r="D25" s="8"/>
      <c r="E25" s="8"/>
      <c r="F25" s="8"/>
      <c r="G25" s="8"/>
      <c r="H25" s="8"/>
      <c r="I25" s="8"/>
      <c r="J25" s="11"/>
      <c r="K25" s="127"/>
    </row>
    <row r="26" spans="1:13" x14ac:dyDescent="0.25">
      <c r="A26" s="103">
        <f>1+A24</f>
        <v>9</v>
      </c>
      <c r="B26" s="104" t="s">
        <v>17</v>
      </c>
      <c r="C26" s="104"/>
      <c r="D26" s="12">
        <f>SUM(D22:D25)</f>
        <v>1435405922.0389597</v>
      </c>
      <c r="E26" s="8"/>
      <c r="F26" s="12">
        <f>SUM(F22:F25)</f>
        <v>1433918898.1009722</v>
      </c>
      <c r="G26" s="8"/>
      <c r="H26" s="12">
        <f>SUM(H22:H25)</f>
        <v>1487023.937987458</v>
      </c>
      <c r="I26" s="8"/>
      <c r="J26" s="11"/>
      <c r="K26" s="127"/>
    </row>
    <row r="27" spans="1:13" x14ac:dyDescent="0.25">
      <c r="A27" s="103"/>
      <c r="B27" s="104"/>
      <c r="C27" s="104"/>
      <c r="D27" s="9"/>
      <c r="E27" s="8"/>
      <c r="F27" s="9"/>
      <c r="G27" s="8"/>
      <c r="H27" s="9"/>
      <c r="I27" s="9"/>
      <c r="J27" s="11"/>
      <c r="K27" s="127"/>
    </row>
    <row r="28" spans="1:13" x14ac:dyDescent="0.25">
      <c r="A28" s="103">
        <f>1+A26</f>
        <v>10</v>
      </c>
      <c r="B28" s="104" t="s">
        <v>18</v>
      </c>
      <c r="C28" s="104"/>
      <c r="D28" s="12">
        <f>+D19-D26</f>
        <v>6340932486.3908796</v>
      </c>
      <c r="E28" s="8"/>
      <c r="F28" s="12">
        <f>+F19-F26</f>
        <v>5893078579.487957</v>
      </c>
      <c r="G28" s="8"/>
      <c r="H28" s="12">
        <f>+H19-H26</f>
        <v>447853906.90292251</v>
      </c>
      <c r="I28" s="8"/>
      <c r="J28" s="11"/>
      <c r="K28" s="127"/>
    </row>
    <row r="29" spans="1:13" x14ac:dyDescent="0.25">
      <c r="A29" s="103"/>
      <c r="B29" s="104"/>
      <c r="C29" s="104"/>
      <c r="D29" s="9"/>
      <c r="E29" s="8"/>
      <c r="F29" s="9"/>
      <c r="G29" s="8"/>
      <c r="H29" s="9"/>
      <c r="I29" s="9"/>
      <c r="J29" s="11"/>
      <c r="K29" s="127"/>
    </row>
    <row r="30" spans="1:13" x14ac:dyDescent="0.25">
      <c r="A30" s="103">
        <f>1+A28</f>
        <v>11</v>
      </c>
      <c r="B30" s="104" t="s">
        <v>19</v>
      </c>
      <c r="C30" s="104"/>
      <c r="D30" s="9"/>
      <c r="E30" s="8"/>
      <c r="F30" s="9"/>
      <c r="G30" s="8"/>
      <c r="H30" s="9"/>
      <c r="I30" s="9"/>
      <c r="J30" s="11"/>
      <c r="K30" s="127"/>
    </row>
    <row r="31" spans="1:13" x14ac:dyDescent="0.25">
      <c r="A31" s="103">
        <f>1+A30</f>
        <v>12</v>
      </c>
      <c r="B31" s="107" t="s">
        <v>20</v>
      </c>
      <c r="C31" s="104"/>
      <c r="D31" s="9">
        <v>163304468.2567904</v>
      </c>
      <c r="E31" s="8"/>
      <c r="F31" s="9">
        <v>154080296</v>
      </c>
      <c r="G31" s="8"/>
      <c r="H31" s="9">
        <f t="shared" ref="H31:H35" si="1">D31-F31</f>
        <v>9224172.2567903996</v>
      </c>
      <c r="I31" s="9"/>
      <c r="J31" s="105" t="s">
        <v>36</v>
      </c>
      <c r="K31" s="127"/>
    </row>
    <row r="32" spans="1:13" ht="52.5" customHeight="1" x14ac:dyDescent="0.25">
      <c r="A32" s="103">
        <f>1+A31</f>
        <v>13</v>
      </c>
      <c r="B32" s="107" t="s">
        <v>21</v>
      </c>
      <c r="C32" s="104"/>
      <c r="D32" s="9">
        <v>11542478.787418274</v>
      </c>
      <c r="E32" s="8"/>
      <c r="F32" s="9">
        <v>14617338</v>
      </c>
      <c r="G32" s="8"/>
      <c r="H32" s="9">
        <f t="shared" si="1"/>
        <v>-3074859.2125817258</v>
      </c>
      <c r="I32" s="9"/>
      <c r="J32" s="105" t="s">
        <v>101</v>
      </c>
      <c r="K32" s="127"/>
    </row>
    <row r="33" spans="1:12" x14ac:dyDescent="0.25">
      <c r="A33" s="103">
        <f>1+A32</f>
        <v>14</v>
      </c>
      <c r="B33" s="104" t="s">
        <v>22</v>
      </c>
      <c r="C33" s="104"/>
      <c r="D33" s="9">
        <v>109698.73217991313</v>
      </c>
      <c r="E33" s="8"/>
      <c r="F33" s="9">
        <v>110569</v>
      </c>
      <c r="G33" s="8"/>
      <c r="H33" s="9">
        <f t="shared" si="1"/>
        <v>-870.2678200868686</v>
      </c>
      <c r="I33" s="9"/>
      <c r="J33" s="14"/>
      <c r="K33" s="127"/>
    </row>
    <row r="34" spans="1:12" x14ac:dyDescent="0.25">
      <c r="A34" s="103">
        <f>1+A33</f>
        <v>15</v>
      </c>
      <c r="B34" s="104" t="s">
        <v>23</v>
      </c>
      <c r="C34" s="104"/>
      <c r="D34" s="9">
        <v>161598062.74143237</v>
      </c>
      <c r="E34" s="8"/>
      <c r="F34" s="8">
        <f>D34</f>
        <v>161598062.74143237</v>
      </c>
      <c r="G34" s="8"/>
      <c r="H34" s="8">
        <f t="shared" si="1"/>
        <v>0</v>
      </c>
      <c r="I34" s="8"/>
      <c r="J34" s="15"/>
      <c r="K34" s="127"/>
    </row>
    <row r="35" spans="1:12" ht="31.5" x14ac:dyDescent="0.25">
      <c r="A35" s="103">
        <v>16</v>
      </c>
      <c r="B35" s="104" t="s">
        <v>24</v>
      </c>
      <c r="C35" s="104"/>
      <c r="D35" s="9">
        <v>183391971.78656796</v>
      </c>
      <c r="E35" s="8"/>
      <c r="F35" s="9">
        <v>186506641.26644078</v>
      </c>
      <c r="G35" s="8"/>
      <c r="H35" s="8">
        <f t="shared" si="1"/>
        <v>-3114669.4798728228</v>
      </c>
      <c r="I35" s="8"/>
      <c r="J35" s="105" t="s">
        <v>37</v>
      </c>
      <c r="K35" s="127"/>
    </row>
    <row r="36" spans="1:12" x14ac:dyDescent="0.25">
      <c r="A36" s="103"/>
      <c r="B36" s="104"/>
      <c r="C36" s="104"/>
      <c r="D36" s="8"/>
      <c r="E36" s="8"/>
      <c r="F36" s="8"/>
      <c r="G36" s="8"/>
      <c r="H36" s="8"/>
      <c r="I36" s="8"/>
      <c r="J36" s="11"/>
    </row>
    <row r="37" spans="1:12" x14ac:dyDescent="0.25">
      <c r="A37" s="103">
        <f>1+A35</f>
        <v>17</v>
      </c>
      <c r="B37" s="108" t="s">
        <v>25</v>
      </c>
      <c r="C37" s="104"/>
      <c r="D37" s="12">
        <f>SUM(D31:D35)</f>
        <v>519946680.30438888</v>
      </c>
      <c r="E37" s="8"/>
      <c r="F37" s="12">
        <f>SUM(F31:F35)</f>
        <v>516912907.00787318</v>
      </c>
      <c r="G37" s="8"/>
      <c r="H37" s="12">
        <f>SUM(H31:H35)</f>
        <v>3033773.2965157637</v>
      </c>
      <c r="I37" s="8"/>
      <c r="J37" s="11"/>
    </row>
    <row r="38" spans="1:12" x14ac:dyDescent="0.25">
      <c r="A38" s="103"/>
      <c r="B38" s="104"/>
      <c r="C38" s="104"/>
      <c r="D38" s="9"/>
      <c r="E38" s="8"/>
      <c r="F38" s="9"/>
      <c r="G38" s="8"/>
      <c r="H38" s="9"/>
      <c r="I38" s="9"/>
      <c r="J38" s="11"/>
    </row>
    <row r="39" spans="1:12" ht="16.5" thickBot="1" x14ac:dyDescent="0.3">
      <c r="A39" s="103">
        <f>1+A37</f>
        <v>18</v>
      </c>
      <c r="B39" s="107" t="s">
        <v>26</v>
      </c>
      <c r="C39" s="104"/>
      <c r="D39" s="16">
        <f>+D28+D37</f>
        <v>6860879166.6952686</v>
      </c>
      <c r="E39" s="17"/>
      <c r="F39" s="16">
        <f>+F28+F37</f>
        <v>6409991486.4958305</v>
      </c>
      <c r="G39" s="17"/>
      <c r="H39" s="16">
        <f>+H28+H37</f>
        <v>450887680.19943827</v>
      </c>
      <c r="I39" s="17"/>
      <c r="J39" s="11"/>
    </row>
    <row r="40" spans="1:12" ht="16.5" thickTop="1" x14ac:dyDescent="0.25">
      <c r="A40" s="103"/>
      <c r="B40" s="104"/>
      <c r="C40" s="104"/>
      <c r="D40" s="9"/>
      <c r="E40" s="8"/>
      <c r="F40" s="9"/>
      <c r="G40" s="8"/>
      <c r="H40" s="9"/>
      <c r="I40" s="9"/>
      <c r="J40" s="11"/>
    </row>
    <row r="41" spans="1:12" x14ac:dyDescent="0.25">
      <c r="A41" s="120"/>
      <c r="D41" s="109"/>
      <c r="E41" s="109"/>
      <c r="F41" s="109"/>
    </row>
    <row r="42" spans="1:12" x14ac:dyDescent="0.25">
      <c r="A42" s="124" t="s">
        <v>27</v>
      </c>
      <c r="B42" s="110" t="s">
        <v>28</v>
      </c>
      <c r="F42" s="111"/>
    </row>
    <row r="43" spans="1:12" x14ac:dyDescent="0.25">
      <c r="A43" s="125" t="s">
        <v>29</v>
      </c>
      <c r="B43" s="120" t="s">
        <v>30</v>
      </c>
    </row>
    <row r="44" spans="1:12" x14ac:dyDescent="0.25">
      <c r="A44" s="125"/>
      <c r="K44" s="126"/>
      <c r="L44" s="126"/>
    </row>
    <row r="45" spans="1:12" x14ac:dyDescent="0.25">
      <c r="F45" s="113"/>
      <c r="H45" s="113"/>
      <c r="I45" s="113"/>
    </row>
    <row r="46" spans="1:12" x14ac:dyDescent="0.25">
      <c r="D46" s="122"/>
      <c r="F46" s="113"/>
      <c r="H46" s="113"/>
      <c r="I46" s="113"/>
    </row>
  </sheetData>
  <mergeCells count="5">
    <mergeCell ref="A1:J1"/>
    <mergeCell ref="A2:J2"/>
    <mergeCell ref="A3:J3"/>
    <mergeCell ref="A4:J4"/>
    <mergeCell ref="A5:F5"/>
  </mergeCells>
  <pageMargins left="0.7" right="0.7" top="0.75" bottom="0.75" header="0.3" footer="0.3"/>
  <pageSetup scale="61" orientation="landscape" r:id="rId1"/>
  <headerFooter>
    <oddFooter>&amp;R&amp;"Times New Roman,Bold"&amp;12Case No. 2025-00113
Attachment to Response to DOD-1 Question 23 - PSC-1 Question No. 21
Page &amp;P of &amp;N
McCombs/Metts</oddFooter>
  </headerFooter>
  <rowBreaks count="1" manualBreakCount="1">
    <brk id="44"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CCFA4-02E6-46FB-BA18-3808CE11B1BA}">
  <sheetPr>
    <pageSetUpPr fitToPage="1"/>
  </sheetPr>
  <dimension ref="A1:N39"/>
  <sheetViews>
    <sheetView showGridLines="0" view="pageBreakPreview" zoomScale="90" zoomScaleNormal="100" zoomScaleSheetLayoutView="90" workbookViewId="0">
      <selection sqref="A1:L1"/>
    </sheetView>
  </sheetViews>
  <sheetFormatPr defaultRowHeight="15.75" x14ac:dyDescent="0.25"/>
  <cols>
    <col min="1" max="1" width="7.42578125" style="42" customWidth="1"/>
    <col min="2" max="2" width="34.28515625" style="42" customWidth="1"/>
    <col min="3" max="3" width="17.7109375" style="42" customWidth="1"/>
    <col min="4" max="4" width="2.7109375" style="42" customWidth="1"/>
    <col min="5" max="5" width="17.7109375" style="42" customWidth="1"/>
    <col min="6" max="6" width="2.7109375" style="42" customWidth="1"/>
    <col min="7" max="8" width="17.7109375" style="42" customWidth="1"/>
    <col min="9" max="9" width="2.7109375" style="42" customWidth="1"/>
    <col min="10" max="10" width="17.7109375" style="42" customWidth="1"/>
    <col min="11" max="11" width="1.7109375" style="42" customWidth="1"/>
    <col min="12" max="12" width="8.42578125" style="89" customWidth="1"/>
    <col min="13" max="13" width="9.140625" style="42"/>
    <col min="14" max="14" width="9.5703125" style="42" customWidth="1"/>
    <col min="15" max="16373" width="9.140625" style="42"/>
    <col min="16374" max="16375" width="12.42578125" style="42" bestFit="1" customWidth="1"/>
    <col min="16376" max="16384" width="12.42578125" style="42" customWidth="1"/>
  </cols>
  <sheetData>
    <row r="1" spans="1:14" x14ac:dyDescent="0.25">
      <c r="A1" s="132" t="s">
        <v>0</v>
      </c>
      <c r="B1" s="132"/>
      <c r="C1" s="132"/>
      <c r="D1" s="132"/>
      <c r="E1" s="132"/>
      <c r="F1" s="132"/>
      <c r="G1" s="132"/>
      <c r="H1" s="132"/>
      <c r="I1" s="132"/>
      <c r="J1" s="132"/>
      <c r="K1" s="132"/>
      <c r="L1" s="132"/>
      <c r="M1" s="39"/>
      <c r="N1" s="78"/>
    </row>
    <row r="2" spans="1:14" x14ac:dyDescent="0.25">
      <c r="A2" s="132" t="s">
        <v>1</v>
      </c>
      <c r="B2" s="132"/>
      <c r="C2" s="132"/>
      <c r="D2" s="132"/>
      <c r="E2" s="132"/>
      <c r="F2" s="132"/>
      <c r="G2" s="132"/>
      <c r="H2" s="132"/>
      <c r="I2" s="132"/>
      <c r="J2" s="132"/>
      <c r="K2" s="132"/>
      <c r="L2" s="132"/>
      <c r="M2" s="39"/>
      <c r="N2" s="78"/>
    </row>
    <row r="3" spans="1:14" x14ac:dyDescent="0.25">
      <c r="A3" s="132" t="s">
        <v>2</v>
      </c>
      <c r="B3" s="132"/>
      <c r="C3" s="132"/>
      <c r="D3" s="132"/>
      <c r="E3" s="132"/>
      <c r="F3" s="132"/>
      <c r="G3" s="132"/>
      <c r="H3" s="132"/>
      <c r="I3" s="132"/>
      <c r="J3" s="132"/>
      <c r="K3" s="132"/>
      <c r="L3" s="132"/>
      <c r="M3" s="39"/>
      <c r="N3" s="78"/>
    </row>
    <row r="4" spans="1:14" x14ac:dyDescent="0.25">
      <c r="A4" s="132" t="s">
        <v>39</v>
      </c>
      <c r="B4" s="132"/>
      <c r="C4" s="132"/>
      <c r="D4" s="132"/>
      <c r="E4" s="132"/>
      <c r="F4" s="132"/>
      <c r="G4" s="132"/>
      <c r="H4" s="132"/>
      <c r="I4" s="132"/>
      <c r="J4" s="132"/>
      <c r="K4" s="132"/>
      <c r="L4" s="132"/>
      <c r="M4" s="39"/>
      <c r="N4" s="78"/>
    </row>
    <row r="5" spans="1:14" x14ac:dyDescent="0.25">
      <c r="A5" s="79"/>
      <c r="B5" s="79"/>
      <c r="C5" s="79"/>
      <c r="D5" s="79"/>
      <c r="E5" s="79"/>
      <c r="F5" s="79"/>
      <c r="G5" s="79"/>
      <c r="H5" s="79"/>
      <c r="I5" s="79"/>
      <c r="J5" s="79"/>
      <c r="K5" s="79"/>
      <c r="L5" s="80"/>
      <c r="M5" s="79"/>
      <c r="N5" s="78"/>
    </row>
    <row r="6" spans="1:14" x14ac:dyDescent="0.25">
      <c r="A6" s="78"/>
      <c r="B6" s="78"/>
      <c r="C6" s="78"/>
      <c r="D6" s="78"/>
      <c r="E6" s="78"/>
      <c r="F6" s="78"/>
      <c r="G6" s="78"/>
      <c r="H6" s="78"/>
      <c r="I6" s="78"/>
      <c r="J6" s="78"/>
      <c r="K6" s="78"/>
      <c r="L6" s="78"/>
      <c r="M6" s="78"/>
      <c r="N6" s="78"/>
    </row>
    <row r="7" spans="1:14" ht="31.5" x14ac:dyDescent="0.25">
      <c r="A7" s="81" t="s">
        <v>40</v>
      </c>
      <c r="B7" s="81" t="s">
        <v>41</v>
      </c>
      <c r="C7" s="81" t="s">
        <v>42</v>
      </c>
      <c r="D7" s="81"/>
      <c r="E7" s="81" t="s">
        <v>43</v>
      </c>
      <c r="F7" s="81"/>
      <c r="G7" s="81" t="s">
        <v>44</v>
      </c>
      <c r="H7" s="81" t="s">
        <v>45</v>
      </c>
      <c r="I7" s="81"/>
      <c r="J7" s="81" t="s">
        <v>46</v>
      </c>
      <c r="K7" s="82"/>
      <c r="L7" s="83"/>
      <c r="M7" s="82"/>
    </row>
    <row r="8" spans="1:14" x14ac:dyDescent="0.25">
      <c r="A8" s="84"/>
      <c r="B8" s="85"/>
      <c r="C8" s="18" t="s">
        <v>47</v>
      </c>
      <c r="D8" s="18"/>
      <c r="E8" s="18" t="s">
        <v>48</v>
      </c>
      <c r="F8" s="18"/>
      <c r="G8" s="18" t="s">
        <v>47</v>
      </c>
      <c r="H8" s="18" t="s">
        <v>48</v>
      </c>
      <c r="I8" s="18"/>
      <c r="J8" s="18" t="s">
        <v>47</v>
      </c>
      <c r="K8" s="18"/>
      <c r="L8" s="19"/>
      <c r="M8" s="18"/>
    </row>
    <row r="9" spans="1:14" x14ac:dyDescent="0.25">
      <c r="A9" s="86"/>
      <c r="B9" s="87" t="s">
        <v>49</v>
      </c>
      <c r="C9" s="20"/>
      <c r="D9" s="20"/>
      <c r="E9" s="20"/>
      <c r="F9" s="20"/>
      <c r="G9" s="20"/>
      <c r="H9" s="20"/>
      <c r="I9" s="20"/>
      <c r="J9" s="20"/>
      <c r="K9" s="20"/>
      <c r="L9" s="21"/>
      <c r="M9" s="20"/>
    </row>
    <row r="10" spans="1:14" x14ac:dyDescent="0.25">
      <c r="A10" s="86">
        <v>1</v>
      </c>
      <c r="B10" s="83" t="s">
        <v>50</v>
      </c>
      <c r="C10" s="130">
        <v>0</v>
      </c>
      <c r="D10" s="20"/>
      <c r="E10" s="22">
        <f>C10/C16</f>
        <v>0</v>
      </c>
      <c r="F10" s="20"/>
      <c r="G10" s="130">
        <v>22212117.839999996</v>
      </c>
      <c r="H10" s="22">
        <f>G10/G16</f>
        <v>3.2644434187880664E-3</v>
      </c>
      <c r="I10" s="20"/>
      <c r="J10" s="130">
        <f>C10-G10</f>
        <v>-22212117.839999996</v>
      </c>
      <c r="K10" s="20"/>
      <c r="L10" s="23" t="s">
        <v>27</v>
      </c>
      <c r="M10" s="20"/>
    </row>
    <row r="11" spans="1:14" x14ac:dyDescent="0.25">
      <c r="A11" s="86"/>
      <c r="B11" s="83"/>
      <c r="C11" s="20"/>
      <c r="D11" s="20"/>
      <c r="E11" s="22"/>
      <c r="F11" s="20"/>
      <c r="G11" s="20"/>
      <c r="H11" s="22"/>
      <c r="I11" s="20"/>
      <c r="J11" s="20"/>
      <c r="K11" s="20"/>
      <c r="L11" s="24"/>
      <c r="M11" s="20"/>
    </row>
    <row r="12" spans="1:14" ht="18.75" x14ac:dyDescent="0.25">
      <c r="A12" s="86">
        <v>2</v>
      </c>
      <c r="B12" s="83" t="s">
        <v>51</v>
      </c>
      <c r="C12" s="20">
        <v>3852092822.8538942</v>
      </c>
      <c r="D12" s="20"/>
      <c r="E12" s="22">
        <f>C12/C16</f>
        <v>0.49518956520642732</v>
      </c>
      <c r="F12" s="20"/>
      <c r="G12" s="20">
        <v>3058383372.71</v>
      </c>
      <c r="H12" s="22">
        <f>G12/G16</f>
        <v>0.44948075393309778</v>
      </c>
      <c r="I12" s="20"/>
      <c r="J12" s="20">
        <f>C12-G12</f>
        <v>793709450.1438942</v>
      </c>
      <c r="K12" s="20"/>
      <c r="L12" s="23" t="s">
        <v>29</v>
      </c>
      <c r="N12" s="25"/>
    </row>
    <row r="13" spans="1:14" x14ac:dyDescent="0.25">
      <c r="A13" s="86"/>
      <c r="B13" s="83"/>
      <c r="C13" s="26"/>
      <c r="D13" s="26"/>
      <c r="E13" s="27"/>
      <c r="F13" s="26"/>
      <c r="G13" s="26"/>
      <c r="H13" s="27"/>
      <c r="I13" s="26"/>
      <c r="J13" s="26"/>
      <c r="K13" s="26"/>
      <c r="L13" s="24"/>
      <c r="M13" s="26"/>
    </row>
    <row r="14" spans="1:14" x14ac:dyDescent="0.25">
      <c r="A14" s="86">
        <v>3</v>
      </c>
      <c r="B14" s="83" t="s">
        <v>52</v>
      </c>
      <c r="C14" s="29">
        <v>3926933823.735661</v>
      </c>
      <c r="D14" s="20"/>
      <c r="E14" s="28">
        <f>C14/C16</f>
        <v>0.50481043479357268</v>
      </c>
      <c r="F14" s="20"/>
      <c r="G14" s="29">
        <v>3723663303.5100012</v>
      </c>
      <c r="H14" s="28">
        <f>G14/G16</f>
        <v>0.5472548026481141</v>
      </c>
      <c r="I14" s="20"/>
      <c r="J14" s="29">
        <f>C14-G14</f>
        <v>203270520.22565985</v>
      </c>
      <c r="K14" s="20"/>
      <c r="L14" s="23" t="s">
        <v>38</v>
      </c>
      <c r="M14" s="20"/>
    </row>
    <row r="15" spans="1:14" x14ac:dyDescent="0.25">
      <c r="A15" s="86"/>
      <c r="B15" s="83"/>
      <c r="C15" s="20"/>
      <c r="D15" s="20"/>
      <c r="E15" s="30"/>
      <c r="F15" s="20"/>
      <c r="G15" s="20"/>
      <c r="H15" s="30"/>
      <c r="I15" s="20"/>
      <c r="J15" s="20"/>
      <c r="K15" s="20"/>
      <c r="L15" s="23"/>
      <c r="M15" s="20"/>
    </row>
    <row r="16" spans="1:14" ht="16.5" thickBot="1" x14ac:dyDescent="0.3">
      <c r="A16" s="86">
        <v>4</v>
      </c>
      <c r="B16" s="83" t="s">
        <v>53</v>
      </c>
      <c r="C16" s="131">
        <f>SUM(C10:C14)</f>
        <v>7779026646.5895557</v>
      </c>
      <c r="D16" s="20"/>
      <c r="E16" s="31">
        <f>SUM(E10:E14)</f>
        <v>1</v>
      </c>
      <c r="F16" s="20"/>
      <c r="G16" s="131">
        <f>SUM(G10:G14)</f>
        <v>6804258794.0600014</v>
      </c>
      <c r="H16" s="31">
        <f>SUM(H10:H14)</f>
        <v>1</v>
      </c>
      <c r="I16" s="20"/>
      <c r="J16" s="131">
        <f>C16-G16</f>
        <v>974767852.52955437</v>
      </c>
      <c r="K16" s="20"/>
      <c r="L16" s="23"/>
      <c r="M16" s="20"/>
    </row>
    <row r="17" spans="1:13" ht="16.5" thickTop="1" x14ac:dyDescent="0.25">
      <c r="A17" s="86"/>
      <c r="B17" s="83"/>
      <c r="C17" s="32"/>
      <c r="D17" s="32"/>
      <c r="E17" s="32"/>
      <c r="F17" s="32"/>
      <c r="G17" s="32"/>
      <c r="H17" s="32"/>
      <c r="I17" s="32"/>
      <c r="J17" s="32"/>
      <c r="K17" s="32"/>
      <c r="L17" s="33"/>
      <c r="M17" s="32"/>
    </row>
    <row r="18" spans="1:13" x14ac:dyDescent="0.25">
      <c r="L18" s="88"/>
    </row>
    <row r="20" spans="1:13" ht="31.5" x14ac:dyDescent="0.25">
      <c r="A20" s="81" t="s">
        <v>40</v>
      </c>
      <c r="B20" s="81" t="s">
        <v>41</v>
      </c>
      <c r="C20" s="81" t="s">
        <v>42</v>
      </c>
      <c r="D20" s="81"/>
      <c r="E20" s="81" t="s">
        <v>43</v>
      </c>
      <c r="F20" s="81"/>
      <c r="G20" s="81" t="s">
        <v>44</v>
      </c>
      <c r="H20" s="81" t="s">
        <v>45</v>
      </c>
      <c r="I20" s="81"/>
      <c r="J20" s="81" t="s">
        <v>46</v>
      </c>
      <c r="K20" s="82"/>
      <c r="L20" s="83"/>
      <c r="M20" s="82"/>
    </row>
    <row r="21" spans="1:13" x14ac:dyDescent="0.25">
      <c r="A21" s="84"/>
      <c r="B21" s="85"/>
      <c r="C21" s="18" t="s">
        <v>47</v>
      </c>
      <c r="D21" s="18"/>
      <c r="E21" s="18" t="s">
        <v>48</v>
      </c>
      <c r="F21" s="18"/>
      <c r="G21" s="18" t="s">
        <v>47</v>
      </c>
      <c r="H21" s="18" t="s">
        <v>48</v>
      </c>
      <c r="I21" s="18"/>
      <c r="J21" s="18" t="s">
        <v>47</v>
      </c>
      <c r="K21" s="18"/>
      <c r="L21" s="19"/>
      <c r="M21" s="18"/>
    </row>
    <row r="22" spans="1:13" ht="45.75" customHeight="1" x14ac:dyDescent="0.25">
      <c r="A22" s="86"/>
      <c r="B22" s="87" t="s">
        <v>54</v>
      </c>
      <c r="C22" s="20"/>
      <c r="D22" s="20"/>
      <c r="E22" s="20"/>
      <c r="F22" s="20"/>
      <c r="G22" s="20"/>
      <c r="H22" s="20"/>
      <c r="I22" s="20"/>
      <c r="J22" s="20"/>
      <c r="K22" s="20"/>
      <c r="L22" s="21"/>
      <c r="M22" s="20"/>
    </row>
    <row r="23" spans="1:13" x14ac:dyDescent="0.25">
      <c r="A23" s="86">
        <v>1</v>
      </c>
      <c r="B23" s="83" t="s">
        <v>50</v>
      </c>
      <c r="C23" s="130">
        <v>0</v>
      </c>
      <c r="D23" s="20"/>
      <c r="E23" s="22">
        <f>C23/C29</f>
        <v>0</v>
      </c>
      <c r="F23" s="20"/>
      <c r="G23" s="130">
        <v>20882974.254341125</v>
      </c>
      <c r="H23" s="22">
        <f>G23/G29</f>
        <v>3.2645986654043072E-3</v>
      </c>
      <c r="I23" s="20"/>
      <c r="J23" s="130">
        <f>C23-G23</f>
        <v>-20882974.254341125</v>
      </c>
      <c r="K23" s="20"/>
      <c r="L23" s="23" t="s">
        <v>27</v>
      </c>
      <c r="M23" s="20"/>
    </row>
    <row r="24" spans="1:13" x14ac:dyDescent="0.25">
      <c r="A24" s="86"/>
      <c r="B24" s="83"/>
      <c r="C24" s="20"/>
      <c r="D24" s="20"/>
      <c r="E24" s="22"/>
      <c r="F24" s="20"/>
      <c r="G24" s="20"/>
      <c r="H24" s="22"/>
      <c r="I24" s="20"/>
      <c r="J24" s="20"/>
      <c r="K24" s="20"/>
      <c r="L24" s="24"/>
      <c r="M24" s="20"/>
    </row>
    <row r="25" spans="1:13" ht="18.75" x14ac:dyDescent="0.25">
      <c r="A25" s="86">
        <v>2</v>
      </c>
      <c r="B25" s="83" t="s">
        <v>51</v>
      </c>
      <c r="C25" s="20">
        <v>3600495324.9203897</v>
      </c>
      <c r="D25" s="20"/>
      <c r="E25" s="22">
        <f>C25/C29</f>
        <v>0.49521015563367438</v>
      </c>
      <c r="F25" s="20"/>
      <c r="G25" s="20">
        <v>2875373779.85601</v>
      </c>
      <c r="H25" s="22">
        <f>G25/G29</f>
        <v>0.44950212981779275</v>
      </c>
      <c r="I25" s="20"/>
      <c r="J25" s="20">
        <f>C25-G25</f>
        <v>725121545.06437969</v>
      </c>
      <c r="K25" s="20"/>
      <c r="L25" s="23" t="s">
        <v>29</v>
      </c>
    </row>
    <row r="26" spans="1:13" x14ac:dyDescent="0.25">
      <c r="A26" s="86"/>
      <c r="B26" s="83"/>
      <c r="C26" s="26"/>
      <c r="D26" s="26"/>
      <c r="E26" s="27"/>
      <c r="F26" s="26"/>
      <c r="G26" s="26"/>
      <c r="H26" s="27"/>
      <c r="I26" s="26"/>
      <c r="J26" s="26"/>
      <c r="K26" s="26"/>
      <c r="L26" s="24"/>
      <c r="M26" s="26"/>
    </row>
    <row r="27" spans="1:13" x14ac:dyDescent="0.25">
      <c r="A27" s="86">
        <v>3</v>
      </c>
      <c r="B27" s="83" t="s">
        <v>52</v>
      </c>
      <c r="C27" s="29">
        <v>3670145803.82054</v>
      </c>
      <c r="D27" s="20"/>
      <c r="E27" s="28">
        <f>C27/C29</f>
        <v>0.50478984436632568</v>
      </c>
      <c r="F27" s="20"/>
      <c r="G27" s="29">
        <v>3500540033.0851908</v>
      </c>
      <c r="H27" s="28">
        <f>G27/G29</f>
        <v>0.54723327151680301</v>
      </c>
      <c r="I27" s="20"/>
      <c r="J27" s="29">
        <f>C27-G27</f>
        <v>169605770.73534918</v>
      </c>
      <c r="K27" s="20"/>
      <c r="L27" s="34" t="s">
        <v>38</v>
      </c>
      <c r="M27" s="20"/>
    </row>
    <row r="28" spans="1:13" x14ac:dyDescent="0.25">
      <c r="A28" s="86"/>
      <c r="B28" s="83"/>
      <c r="C28" s="20"/>
      <c r="D28" s="20"/>
      <c r="E28" s="30"/>
      <c r="F28" s="20"/>
      <c r="G28" s="20"/>
      <c r="H28" s="30"/>
      <c r="I28" s="20"/>
      <c r="J28" s="20"/>
      <c r="K28" s="20"/>
      <c r="L28" s="23"/>
      <c r="M28" s="20"/>
    </row>
    <row r="29" spans="1:13" ht="16.5" thickBot="1" x14ac:dyDescent="0.3">
      <c r="A29" s="86">
        <v>4</v>
      </c>
      <c r="B29" s="83" t="s">
        <v>53</v>
      </c>
      <c r="C29" s="131">
        <f>SUM(C23:C27)</f>
        <v>7270641128.7409296</v>
      </c>
      <c r="D29" s="20"/>
      <c r="E29" s="31">
        <f>SUM(E23:E27)</f>
        <v>1</v>
      </c>
      <c r="F29" s="20"/>
      <c r="G29" s="131">
        <f>SUM(G23:G27)</f>
        <v>6396796787.1955414</v>
      </c>
      <c r="H29" s="31">
        <f>SUM(H23:H27)</f>
        <v>1</v>
      </c>
      <c r="I29" s="20"/>
      <c r="J29" s="131">
        <f>C29-G29</f>
        <v>873844341.54538822</v>
      </c>
      <c r="K29" s="20"/>
      <c r="L29" s="23"/>
      <c r="M29" s="20"/>
    </row>
    <row r="30" spans="1:13" ht="16.5" thickTop="1" x14ac:dyDescent="0.25"/>
    <row r="31" spans="1:13" x14ac:dyDescent="0.25">
      <c r="A31" s="35" t="s">
        <v>55</v>
      </c>
      <c r="B31" s="42" t="s">
        <v>56</v>
      </c>
    </row>
    <row r="32" spans="1:13" x14ac:dyDescent="0.25">
      <c r="A32" s="35"/>
    </row>
    <row r="33" spans="1:12" x14ac:dyDescent="0.25">
      <c r="B33" s="90" t="s">
        <v>57</v>
      </c>
    </row>
    <row r="34" spans="1:12" x14ac:dyDescent="0.25">
      <c r="A34" s="35" t="s">
        <v>27</v>
      </c>
      <c r="B34" s="91" t="s">
        <v>58</v>
      </c>
    </row>
    <row r="35" spans="1:12" ht="15.75" customHeight="1" x14ac:dyDescent="0.25">
      <c r="A35" s="35" t="s">
        <v>29</v>
      </c>
      <c r="B35" s="135" t="s">
        <v>59</v>
      </c>
      <c r="C35" s="135"/>
      <c r="D35" s="135"/>
      <c r="E35" s="135"/>
      <c r="F35" s="135"/>
      <c r="G35" s="135"/>
      <c r="H35" s="135"/>
      <c r="I35" s="135"/>
      <c r="J35" s="135"/>
      <c r="K35" s="135"/>
      <c r="L35" s="135"/>
    </row>
    <row r="36" spans="1:12" x14ac:dyDescent="0.25">
      <c r="A36" s="36" t="s">
        <v>38</v>
      </c>
      <c r="B36" s="42" t="s">
        <v>60</v>
      </c>
    </row>
    <row r="37" spans="1:12" x14ac:dyDescent="0.25">
      <c r="A37" s="23"/>
    </row>
    <row r="38" spans="1:12" x14ac:dyDescent="0.25">
      <c r="A38" s="23"/>
    </row>
    <row r="39" spans="1:12" x14ac:dyDescent="0.25">
      <c r="A39" s="23"/>
    </row>
  </sheetData>
  <mergeCells count="5">
    <mergeCell ref="A1:L1"/>
    <mergeCell ref="A2:L2"/>
    <mergeCell ref="A3:L3"/>
    <mergeCell ref="A4:L4"/>
    <mergeCell ref="B35:L35"/>
  </mergeCells>
  <pageMargins left="0.7" right="0.7" top="0.75" bottom="0.75" header="0.3" footer="0.3"/>
  <pageSetup scale="77" orientation="landscape" r:id="rId1"/>
  <headerFooter>
    <oddFooter>&amp;R&amp;"Times New Roman,Bold"&amp;12Case No. 2025-00113
Attachment to Response to DOD-1 Question 23 - PSC-1 Question No. 21
Page &amp;P of &amp;N
McCombs/Metts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NFListDisplayForm</Display>
  <Edit>NFListEditForm</Edit>
  <New>NFListEditForm</New>
</FormTemplates>
</file>

<file path=customXml/item2.xml><?xml version="1.0" encoding="utf-8"?>
<?mso-contentType ?>
<FormTemplates>
  <Display>DocumentLibraryForm</Display>
  <Edit>DocumentLibraryForm</Edit>
  <New>DocumentLibraryForm</New>
  <MobileDisplayFormUrl/>
  <MobileEditFormUrl/>
  <MobileNewFormUrl/>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0103853DF7894DB347713A7250CD66" ma:contentTypeVersion="71" ma:contentTypeDescription="Create a new document." ma:contentTypeScope="" ma:versionID="9e9e9aecc9497b4a3a259a1f9668c82b">
  <xsd:schema xmlns:xsd="http://www.w3.org/2001/XMLSchema" xmlns:xs="http://www.w3.org/2001/XMLSchema" xmlns:p="http://schemas.microsoft.com/office/2006/metadata/properties" xmlns:ns1="http://schemas.microsoft.com/sharepoint/v3" xmlns:ns2="54fcda00-7b58-44a7-b108-8bd10a8a08ba" targetNamespace="http://schemas.microsoft.com/office/2006/metadata/properties" ma:root="true" ma:fieldsID="3f131de501d1b4714f7781a87fcdd089" ns1:_="" ns2:_="">
    <xsd:import namespace="http://schemas.microsoft.com/sharepoint/v3"/>
    <xsd:import namespace="54fcda00-7b58-44a7-b108-8bd10a8a08ba"/>
    <xsd:element name="properties">
      <xsd:complexType>
        <xsd:sequence>
          <xsd:element name="documentManagement">
            <xsd:complexType>
              <xsd:all>
                <xsd:element ref="ns2:Company" minOccurs="0"/>
                <xsd:element ref="ns2:Year"/>
                <xsd:element ref="ns2:Document_x0020_Type"/>
                <xsd:element ref="ns2:Filing_x0020_Requirement" minOccurs="0"/>
                <xsd:element ref="ns2:Witness_x0020_Testimony" minOccurs="0"/>
                <xsd:element ref="ns2:Intervemprs" minOccurs="0"/>
                <xsd:element ref="ns2:Round" minOccurs="0"/>
                <xsd:element ref="ns2:Data_x0020_Request_x0020_Question_x0020_No_x002e_" minOccurs="0"/>
                <xsd:element ref="ns2:Tariff_x0020_Dev_x0020_Doc_x0020_Type" minOccurs="0"/>
                <xsd:element ref="ns2:Filed_x0020_Documents" minOccurs="0"/>
                <xsd:element ref="ns2:Department" minOccurs="0"/>
                <xsd:element ref="ns1:Form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19"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fcda00-7b58-44a7-b108-8bd10a8a08ba" elementFormDefault="qualified">
    <xsd:import namespace="http://schemas.microsoft.com/office/2006/documentManagement/types"/>
    <xsd:import namespace="http://schemas.microsoft.com/office/infopath/2007/PartnerControls"/>
    <xsd:element name="Company" ma:index="2" nillable="true" ma:displayName="Company" ma:internalName="Company" ma:readOnly="false" ma:requiredMultiChoice="true">
      <xsd:complexType>
        <xsd:complexContent>
          <xsd:extension base="dms:MultiChoice">
            <xsd:sequence>
              <xsd:element name="Value" maxOccurs="unbounded" minOccurs="0" nillable="true">
                <xsd:simpleType>
                  <xsd:restriction base="dms:Choice">
                    <xsd:enumeration value="KU"/>
                    <xsd:enumeration value="LGE"/>
                    <xsd:enumeration value="ODP"/>
                  </xsd:restriction>
                </xsd:simpleType>
              </xsd:element>
            </xsd:sequence>
          </xsd:extension>
        </xsd:complexContent>
      </xsd:complexType>
    </xsd:element>
    <xsd:element name="Year" ma:index="3" ma:displayName="Year" ma:default="2025" ma:format="Dropdown" ma:indexed="true" ma:internalName="Year" ma:readOnly="false">
      <xsd:simpleType>
        <xsd:restriction base="dms:Choice">
          <xsd:enumeration value="2025"/>
          <xsd:enumeration value="2024"/>
          <xsd:enumeration value="2021"/>
          <xsd:enumeration value="2020"/>
          <xsd:enumeration value="2019"/>
          <xsd:enumeration value="2018"/>
          <xsd:enumeration value="2017"/>
          <xsd:enumeration value="2016"/>
          <xsd:enumeration value="2015"/>
          <xsd:enumeration value="2014"/>
        </xsd:restriction>
      </xsd:simpleType>
    </xsd:element>
    <xsd:element name="Document_x0020_Type" ma:index="4" ma:displayName="Document Type" ma:format="Dropdown" ma:indexed="true" ma:internalName="Document_x0020_Type" ma:readOnly="false">
      <xsd:simpleType>
        <xsd:restriction base="dms:Choice">
          <xsd:enumeration value="General Information"/>
          <xsd:enumeration value="Application"/>
          <xsd:enumeration value="Development"/>
          <xsd:enumeration value="Orders"/>
          <xsd:enumeration value="Direct Testimony"/>
          <xsd:enumeration value="Rebuttal Testimony"/>
          <xsd:enumeration value="Stipulation Testimony"/>
          <xsd:enumeration value="Supplemental Testimony"/>
          <xsd:enumeration value="Supplemental Rebuttal Testimony"/>
          <xsd:enumeration value="Sur-Rebuttal Testimony"/>
          <xsd:enumeration value="Superseded Testimony"/>
          <xsd:enumeration value="Intervenor Direct Testimony"/>
          <xsd:enumeration value="Intervenor Supplemental Testimony"/>
          <xsd:enumeration value="Intervenor Data Requests Issued"/>
          <xsd:enumeration value="Intervenor Data Requests Responses"/>
          <xsd:enumeration value="Data Requests"/>
          <xsd:enumeration value="Notices"/>
          <xsd:enumeration value="eFile/Filed Docs"/>
          <xsd:enumeration value="Filing Requirements"/>
          <xsd:enumeration value="Tariff Development"/>
          <xsd:enumeration value="Witness Prep"/>
          <xsd:enumeration value="Public Hearings"/>
          <xsd:enumeration value="Superseded"/>
          <xsd:enumeration value="Rate Case NMS/QF Tariffs"/>
          <xsd:enumeration value="Pre-Pay Program"/>
          <xsd:enumeration value="Grandfathering"/>
          <xsd:enumeration value="Net Metering"/>
          <xsd:enumeration value="Pre-Pay – Research"/>
          <xsd:enumeration value="Data Centers"/>
          <xsd:enumeration value="Settlement"/>
          <xsd:enumeration value="Guidance Sheets"/>
        </xsd:restriction>
      </xsd:simpleType>
    </xsd:element>
    <xsd:element name="Filing_x0020_Requirement" ma:index="5" nillable="true" ma:displayName="Filing Requirement" ma:format="Dropdown" ma:internalName="Filing_x0020_Requirement" ma:readOnly="false">
      <xsd:simpleType>
        <xsd:restriction base="dms:Choice">
          <xsd:enumeration value="Filing Requirements - Draft Responses"/>
          <xsd:enumeration value="Tab 01-Sec 14(2) Attachment Only"/>
          <xsd:enumeration value="Tab 03-Sec 16(1)(b)(2) Attachment Only"/>
          <xsd:enumeration value="Tab 04-Sec 16(1)(b)(3) Attachment Only"/>
          <xsd:enumeration value="Tab 05-Sec 16(1)(b)(4) Attachment Only"/>
          <xsd:enumeration value="Tab 06-Sec 16(1)(b)(5) Attachment Only"/>
          <xsd:enumeration value="Tab 07-Sec 16(2) Attachment Only"/>
          <xsd:enumeration value="Tab 13-Sec 16(6)(f) Attachment Only"/>
          <xsd:enumeration value="Tab 15-Sec 16(7)(b) Attachment Only"/>
          <xsd:enumeration value="Tab 16-Sec 16(7)(c) Attachment Only"/>
          <xsd:enumeration value="Tab 17-Sec 16(7)(d) Attachment Only"/>
          <xsd:enumeration value="Tab 18-Sec 16(7)(e) Attachment Only"/>
          <xsd:enumeration value="Tab 19-Sec 16(7)(f) Attachment Only"/>
          <xsd:enumeration value="Tab 20-Sec 16(7)(g) Attachment Only"/>
          <xsd:enumeration value="Tab 22-Sec 16(7)(h)(1) Attachment Only"/>
          <xsd:enumeration value="Tab 23-Sec 16(7)(h)(2) Attachment Only"/>
          <xsd:enumeration value="Tab 24-Sec 16(7)(h)(3) Attachment Only"/>
          <xsd:enumeration value="Tab 25-Sec 16(7)(h)(4) Attachment Only"/>
          <xsd:enumeration value="Tab 28-Sec 16(7)(h)(7) Attachment Only"/>
          <xsd:enumeration value="Tab 29-Sec 16(7)(h)(8) Attachment Only"/>
          <xsd:enumeration value="Tab 30-Sec 16(7)(h)(9) Attachment Only"/>
          <xsd:enumeration value="Tab 31-Sec 16(7)(h)(10) Attachment Only"/>
          <xsd:enumeration value="Tab 32-Sec 16(7)(h)(11) Attachment Only"/>
          <xsd:enumeration value="Tab 33-Sec 16(7)(h)(12) Attachment Only"/>
          <xsd:enumeration value="Tab 39-Sec 16(7)(i) Attachment Only"/>
          <xsd:enumeration value="Tab 40-Sec 16(7)(j) Attachment Only"/>
          <xsd:enumeration value="Tab 41-Sec 16(7)(k) Attachment Only"/>
          <xsd:enumeration value="Tab 43-Sec 16(7)(m) Attachment Only"/>
          <xsd:enumeration value="Tab 44-Sec 16(7)(n) Attachment Only"/>
          <xsd:enumeration value="Tab 45-Sec 16(7)(o) Attachment Only"/>
          <xsd:enumeration value="Tab 46-Sec 16(7)(p) Attachment Only"/>
          <xsd:enumeration value="Tab 50-Sec 16(7)(t) Attachment Only"/>
          <xsd:enumeration value="Tab 51-Sec 16(7)(u) Attachment Only"/>
          <xsd:enumeration value="Tab 54-Sec 16(8)(a) Attachment Only"/>
          <xsd:enumeration value="Tab 55-Sec 16(8)(b Attachment Only"/>
          <xsd:enumeration value="Tab 56-Sec 16(8)(c) Attachment Only"/>
          <xsd:enumeration value="Tab 57-Sec 16(8)(d) Attachment Only"/>
          <xsd:enumeration value="Tab 58-Sec 16(8)(e) Attachment Only"/>
          <xsd:enumeration value="Tab 59-Sec 16(8)(f) Attachment Only"/>
          <xsd:enumeration value="Tab 60-Sec 16(8)(g) Attachment Only"/>
          <xsd:enumeration value="Tab 61-Sec 16(8)(h) Attachment Only"/>
          <xsd:enumeration value="Tab 62-Sec 16(8)(i) Attachment Only"/>
          <xsd:enumeration value="Tab 63-Sec 16(8)(j) Attachment Only"/>
          <xsd:enumeration value="Tab 64-Sec 16(8)(k) Attachment Only"/>
          <xsd:enumeration value="Tab 66-Sec 16(8)(m) Attachment Only"/>
          <xsd:enumeration value="Tab 67-Sec 16(8)(n) Attachment Only"/>
          <xsd:enumeration value="Filing Requirements - Guidance Sheets"/>
          <xsd:enumeration value="Filing Requirements - Witness/Preparer Assignments"/>
          <xsd:enumeration value="Filing Requirements - eFiled"/>
          <xsd:enumeration value="Exempt Schedules 10_13_20_23_33_44-48"/>
          <xsd:enumeration value="Schedule 01-5_8-29_40-Revenue Requirements"/>
          <xsd:enumeration value="Schedule 08-14,16-28-Revenue Requirements"/>
          <xsd:enumeration value="Schedule 01-5-Financial Data"/>
          <xsd:enumeration value="Schedule 06-Annual Reports"/>
          <xsd:enumeration value="Schedule 07-Comparative Financial Statements"/>
          <xsd:enumeration value="Schedule 15-Regulatory Assets"/>
          <xsd:enumeration value="Schedule 17-Lead/Lag Cash Working Capital Calc - ET"/>
          <xsd:enumeration value="Schedule 27-Lead/Lag Cash Working Capital Calc - Adj."/>
          <xsd:enumeration value="Schedule 29-Workpapers for Adjustments"/>
          <xsd:enumeration value="Schedule 30-Revenue and Expense Analysis"/>
          <xsd:enumeration value="Schedule 31-Advertising"/>
          <xsd:enumeration value="Schedule 32-Storm Damage"/>
          <xsd:enumeration value="Schedule 34-Misc Expenses"/>
          <xsd:enumeration value="Schedule 35-Affiliate Services"/>
          <xsd:enumeration value="Schedule 36-Income Taxes"/>
          <xsd:enumeration value="Schedule 37-Organization"/>
          <xsd:enumeration value="Schedule 38-Changes in Acctg Procedures"/>
          <xsd:enumeration value="Schedule 39-Out of Period"/>
          <xsd:enumeration value="Schedule 40-Cost of Service"/>
          <xsd:enumeration value="Schedule 41-Present and Proposed Tariffs"/>
          <xsd:enumeration value="Schedule 42-Present and Proposed Revenues"/>
          <xsd:enumeration value="Schedule 43-Sample Bills"/>
          <xsd:enumeration value="Schedule 49-Other"/>
          <xsd:enumeration value="Schedule 50-Other"/>
        </xsd:restriction>
      </xsd:simpleType>
    </xsd:element>
    <xsd:element name="Witness_x0020_Testimony" ma:index="6" nillable="true" ma:displayName="Witness" ma:format="Dropdown" ma:internalName="Witness_x0020_Testimony" ma:readOnly="false">
      <xsd:simpleType>
        <xsd:restriction base="dms:Choice">
          <xsd:enumeration value="Baryenbruch, Patrick L. (Baryenbruch &amp; Company, LLC)"/>
          <xsd:enumeration value="Bellar, Lonnie E."/>
          <xsd:enumeration value="Bevington, John"/>
          <xsd:enumeration value="Burgos, Julissa"/>
          <xsd:enumeration value="Clements, Chad E."/>
          <xsd:enumeration value="Conroy, Robert M."/>
          <xsd:enumeration value="Crockett, John R."/>
          <xsd:enumeration value="Dylan W. D'Ascendis (ScottMadden, Inc.)"/>
          <xsd:enumeration value="Fackler, Andrea M."/>
          <xsd:enumeration value="Garrett, Christopher M."/>
          <xsd:enumeration value="Hornung, Michael E."/>
          <xsd:enumeration value="Johnson, Daniel"/>
          <xsd:enumeration value="Lovekamp, Rick E."/>
          <xsd:enumeration value="McCombs, Drew T."/>
          <xsd:enumeration value="McFarland, Elizabeth J."/>
          <xsd:enumeration value="McKenzie, Adrien M. (FINCAP, Inc.)"/>
          <xsd:enumeration value="Metts, Heather D."/>
          <xsd:enumeration value="Montgomery, Shannon L."/>
          <xsd:enumeration value="Poplaski, Vincent"/>
          <xsd:enumeration value="Rahn, Derek"/>
          <xsd:enumeration value="Rieth, Tom C."/>
          <xsd:enumeration value="Saunders, Eileen L."/>
          <xsd:enumeration value="Schram, Charles R."/>
          <xsd:enumeration value="Sinclair, David S."/>
          <xsd:enumeration value="Spanos, John J. (Gannett Fleming)"/>
          <xsd:enumeration value="Waldrab, Peter W."/>
          <xsd:enumeration value="Wilson, Stuart"/>
          <xsd:enumeration value="z - eFiled/Filed"/>
          <xsd:enumeration value="Arbough, Daniel K."/>
          <xsd:enumeration value="Blake, Kent W."/>
          <xsd:enumeration value="Leichty, Douglas A."/>
          <xsd:enumeration value="Meiman, Greg J."/>
          <xsd:enumeration value="Murphy, J. Clay"/>
          <xsd:enumeration value="Seelye, Steve (The Prime Group)"/>
          <xsd:enumeration value="Straight, Scott"/>
          <xsd:enumeration value="Thompson, Paul W."/>
          <xsd:enumeration value="Wolfe, John K."/>
          <xsd:enumeration value="Lyons, Tim S. (ScottMadden Inc)"/>
        </xsd:restriction>
      </xsd:simpleType>
    </xsd:element>
    <xsd:element name="Intervemprs" ma:index="7" nillable="true" ma:displayName="Data Request Party" ma:format="Dropdown" ma:internalName="Intervemprs" ma:readOnly="false">
      <xsd:simpleType>
        <xsd:restriction base="dms:Choice">
          <xsd:enumeration value="0-Data Response Tracking Sheet"/>
          <xsd:enumeration value="KY Public Service Commission - PSC"/>
          <xsd:enumeration value="VA State Corporation Commission - VASCC"/>
          <xsd:enumeration value="Appalachian Voices"/>
          <xsd:enumeration value="Association of Community Ministries - ACM"/>
          <xsd:enumeration value="Attorney General/KY Industrial Utility Customers - AG/KIUC"/>
          <xsd:enumeration value="Attorney General - AG"/>
          <xsd:enumeration value="AT&amp;T"/>
          <xsd:enumeration value="Charter Communications - Charter"/>
          <xsd:enumeration value="Community Action Council - CAC"/>
          <xsd:enumeration value="East Kentucky Power Cooperative - EKPC"/>
          <xsd:enumeration value="JBS Swift &amp; Co - JBS"/>
          <xsd:enumeration value="KY Broadband and Cable Association - KBCA"/>
          <xsd:enumeration value="KY Cable Telecomm. Assn - KCTA"/>
          <xsd:enumeration value="KY Industrial Utility Customers - KIUC"/>
          <xsd:enumeration value="Kentucky League of Cities - KLC"/>
          <xsd:enumeration value="Kroger"/>
          <xsd:enumeration value="Kroger/Wal-Mart"/>
          <xsd:enumeration value="KY School Boards Assn - KSBA"/>
          <xsd:enumeration value="KY Solar Industries Assn - KSIA"/>
          <xsd:enumeration value="Lexington-Fayette Urban County Govt - LFUCG"/>
          <xsd:enumeration value="Louisville Metro Government - METRO"/>
          <xsd:enumeration value="Metro. Housing Coalition - MHC"/>
          <xsd:enumeration value="Metro Housing Coalition/Kentuckians for the Commonwealth/Kentucky Solar Energy Society - MHC/KFTC/KSES"/>
          <xsd:enumeration value="Mountain Association/Kentuckians for the Commonwealth/Kentucky Solar Energy Society - MA/KFTC/KSES"/>
          <xsd:enumeration value="Sierra Club - SC"/>
          <xsd:enumeration value="U.S. Dept. of Defense/Federal Executive Agencies - DOD/FEA"/>
          <xsd:enumeration value="U.S. Dept. of Defense -  US DOD"/>
          <xsd:enumeration value="Wal-Mart"/>
        </xsd:restriction>
      </xsd:simpleType>
    </xsd:element>
    <xsd:element name="Round" ma:index="8" nillable="true" ma:displayName="Data Request Round" ma:format="Dropdown" ma:internalName="Round" ma:readOnly="false">
      <xsd:simpleType>
        <xsd:restriction base="dms:Choice">
          <xsd:enumeration value="On-Site Requests"/>
          <xsd:enumeration value="DR01"/>
          <xsd:enumeration value="DR01 Attachments"/>
          <xsd:enumeration value="DR01 eFiled/Filed"/>
          <xsd:enumeration value="DR02"/>
          <xsd:enumeration value="DR02 Attachments"/>
          <xsd:enumeration value="DR02 eFiled/Filed"/>
          <xsd:enumeration value="DR03"/>
          <xsd:enumeration value="DR03 Attachments"/>
          <xsd:enumeration value="DR03 eFiled/Filed"/>
          <xsd:enumeration value="DR04"/>
          <xsd:enumeration value="DR04 Attachments"/>
          <xsd:enumeration value="DR04 eFiled/Filed"/>
          <xsd:enumeration value="DR05"/>
          <xsd:enumeration value="DR05 Attachments"/>
          <xsd:enumeration value="DR05 eFiled/Filed"/>
          <xsd:enumeration value="DR06"/>
          <xsd:enumeration value="DR06 Attachments"/>
          <xsd:enumeration value="DR06 eFiled/Filed"/>
          <xsd:enumeration value="DR07"/>
          <xsd:enumeration value="DR07 Attachments"/>
          <xsd:enumeration value="DR07 eFiled/Filed"/>
          <xsd:enumeration value="DR08"/>
          <xsd:enumeration value="DR08 Attachments"/>
          <xsd:enumeration value="DR08 eFiled/Filed"/>
          <xsd:enumeration value="DR09"/>
          <xsd:enumeration value="DR09 Attachments"/>
          <xsd:enumeration value="DR09 eFiled/Filed"/>
          <xsd:enumeration value="DR10"/>
          <xsd:enumeration value="DR10 Attachments"/>
          <xsd:enumeration value="DR10 eFiled/Filed"/>
          <xsd:enumeration value="DR11"/>
          <xsd:enumeration value="DR11 Attachments"/>
          <xsd:enumeration value="DR11 eFiled/Filed"/>
          <xsd:enumeration value="DR12"/>
          <xsd:enumeration value="DR12 Attachments"/>
          <xsd:enumeration value="DR12 eFiled/Filed"/>
          <xsd:enumeration value="DR13"/>
          <xsd:enumeration value="DR13 Attachments"/>
          <xsd:enumeration value="DR13 eFiled/Filed"/>
          <xsd:enumeration value="DR14"/>
          <xsd:enumeration value="DR14 Attachments"/>
          <xsd:enumeration value="DR14 eFiled/Filed"/>
          <xsd:enumeration value="Post Hearing DR01"/>
          <xsd:enumeration value="Post Hearing DR01 Attachments"/>
          <xsd:enumeration value="Post Hearing DR01 eFiled/Filed"/>
          <xsd:enumeration value="Post Hearing DR02"/>
          <xsd:enumeration value="Post Hearing DR02 Attachments"/>
          <xsd:enumeration value="Post Hearing DR02 eFiled/Filed"/>
          <xsd:enumeration value="PSC DR02/Intervenors DR01"/>
          <xsd:enumeration value="PSC DR03/Intervenors DR02"/>
          <xsd:enumeration value="PSC DR04"/>
          <xsd:enumeration value="PSC DR05/Intervenors DR03"/>
          <xsd:enumeration value="PSC DR06"/>
        </xsd:restriction>
      </xsd:simpleType>
    </xsd:element>
    <xsd:element name="Data_x0020_Request_x0020_Question_x0020_No_x002e_" ma:index="9" nillable="true" ma:displayName="Data Request Question No." ma:format="Dropdown" ma:internalName="Data_x0020_Request_x0020_Question_x0020_No_x002e_" ma:readOnly="false">
      <xsd:simpleType>
        <xsd:restriction base="dms:Choice">
          <xsd:enumeration value="001"/>
          <xsd:enumeration value="002"/>
          <xsd:enumeration value="003"/>
          <xsd:enumeration value="004"/>
          <xsd:enumeration value="005"/>
          <xsd:enumeration value="006"/>
          <xsd:enumeration value="007"/>
          <xsd:enumeration value="008"/>
          <xsd:enumeration value="009"/>
          <xsd:enumeration value="010"/>
          <xsd:enumeration value="011"/>
          <xsd:enumeration value="012"/>
          <xsd:enumeration value="013"/>
          <xsd:enumeration value="014"/>
          <xsd:enumeration value="015"/>
          <xsd:enumeration value="016"/>
          <xsd:enumeration value="017"/>
          <xsd:enumeration value="018"/>
          <xsd:enumeration value="019"/>
          <xsd:enumeration value="020"/>
          <xsd:enumeration value="021"/>
          <xsd:enumeration value="022"/>
          <xsd:enumeration value="023"/>
          <xsd:enumeration value="024"/>
          <xsd:enumeration value="025"/>
          <xsd:enumeration value="026"/>
          <xsd:enumeration value="027"/>
          <xsd:enumeration value="028"/>
          <xsd:enumeration value="029"/>
          <xsd:enumeration value="030"/>
          <xsd:enumeration value="031"/>
          <xsd:enumeration value="032"/>
          <xsd:enumeration value="033"/>
          <xsd:enumeration value="034"/>
          <xsd:enumeration value="035"/>
          <xsd:enumeration value="036"/>
          <xsd:enumeration value="037"/>
          <xsd:enumeration value="038"/>
          <xsd:enumeration value="039"/>
          <xsd:enumeration value="040"/>
          <xsd:enumeration value="041"/>
          <xsd:enumeration value="042"/>
          <xsd:enumeration value="043"/>
          <xsd:enumeration value="044"/>
          <xsd:enumeration value="045"/>
          <xsd:enumeration value="046"/>
          <xsd:enumeration value="047"/>
          <xsd:enumeration value="048"/>
          <xsd:enumeration value="049"/>
          <xsd:enumeration value="050"/>
          <xsd:enumeration value="051"/>
          <xsd:enumeration value="052"/>
          <xsd:enumeration value="053"/>
          <xsd:enumeration value="054"/>
          <xsd:enumeration value="055"/>
          <xsd:enumeration value="056"/>
          <xsd:enumeration value="057"/>
          <xsd:enumeration value="058"/>
          <xsd:enumeration value="059"/>
          <xsd:enumeration value="060"/>
          <xsd:enumeration value="061"/>
          <xsd:enumeration value="062"/>
          <xsd:enumeration value="063"/>
          <xsd:enumeration value="064"/>
          <xsd:enumeration value="065"/>
          <xsd:enumeration value="066"/>
          <xsd:enumeration value="067"/>
          <xsd:enumeration value="068"/>
          <xsd:enumeration value="069"/>
          <xsd:enumeration value="070"/>
          <xsd:enumeration value="071"/>
          <xsd:enumeration value="072"/>
          <xsd:enumeration value="073"/>
          <xsd:enumeration value="074"/>
          <xsd:enumeration value="075"/>
          <xsd:enumeration value="076"/>
          <xsd:enumeration value="077"/>
          <xsd:enumeration value="078"/>
          <xsd:enumeration value="079"/>
          <xsd:enumeration value="080"/>
          <xsd:enumeration value="081"/>
          <xsd:enumeration value="082"/>
          <xsd:enumeration value="083"/>
          <xsd:enumeration value="084"/>
          <xsd:enumeration value="085"/>
          <xsd:enumeration value="086"/>
          <xsd:enumeration value="087"/>
          <xsd:enumeration value="088"/>
          <xsd:enumeration value="089"/>
          <xsd:enumeration value="090"/>
          <xsd:enumeration value="091"/>
          <xsd:enumeration value="092"/>
          <xsd:enumeration value="093"/>
          <xsd:enumeration value="094"/>
          <xsd:enumeration value="095"/>
          <xsd:enumeration value="096"/>
          <xsd:enumeration value="097"/>
          <xsd:enumeration value="098"/>
          <xsd:enumeration value="099"/>
          <xsd:enumeration value="100"/>
          <xsd:enumeration value="101"/>
          <xsd:enumeration value="102"/>
          <xsd:enumeration value="103"/>
          <xsd:enumeration value="104"/>
          <xsd:enumeration value="105"/>
          <xsd:enumeration value="106"/>
          <xsd:enumeration value="107"/>
          <xsd:enumeration value="108"/>
          <xsd:enumeration value="109"/>
          <xsd:enumeration value="110"/>
          <xsd:enumeration value="111"/>
          <xsd:enumeration value="112"/>
          <xsd:enumeration value="113"/>
          <xsd:enumeration value="114"/>
          <xsd:enumeration value="115"/>
          <xsd:enumeration value="116"/>
          <xsd:enumeration value="117"/>
          <xsd:enumeration value="118"/>
          <xsd:enumeration value="119"/>
          <xsd:enumeration value="120"/>
          <xsd:enumeration value="121"/>
          <xsd:enumeration value="122"/>
          <xsd:enumeration value="123"/>
          <xsd:enumeration value="124"/>
          <xsd:enumeration value="125"/>
          <xsd:enumeration value="126"/>
          <xsd:enumeration value="127"/>
          <xsd:enumeration value="128"/>
          <xsd:enumeration value="129"/>
          <xsd:enumeration value="130"/>
          <xsd:enumeration value="131"/>
          <xsd:enumeration value="132"/>
          <xsd:enumeration value="133"/>
          <xsd:enumeration value="134"/>
          <xsd:enumeration value="135"/>
          <xsd:enumeration value="136"/>
          <xsd:enumeration value="137"/>
          <xsd:enumeration value="138"/>
          <xsd:enumeration value="139"/>
          <xsd:enumeration value="140"/>
          <xsd:enumeration value="141"/>
          <xsd:enumeration value="142"/>
          <xsd:enumeration value="143"/>
          <xsd:enumeration value="144"/>
          <xsd:enumeration value="145"/>
          <xsd:enumeration value="146"/>
          <xsd:enumeration value="147"/>
          <xsd:enumeration value="148"/>
          <xsd:enumeration value="149"/>
          <xsd:enumeration value="150"/>
          <xsd:enumeration value="151"/>
          <xsd:enumeration value="152"/>
          <xsd:enumeration value="153"/>
          <xsd:enumeration value="154"/>
          <xsd:enumeration value="155"/>
          <xsd:enumeration value="156"/>
          <xsd:enumeration value="157"/>
          <xsd:enumeration value="158"/>
          <xsd:enumeration value="159"/>
          <xsd:enumeration value="160"/>
          <xsd:enumeration value="161"/>
          <xsd:enumeration value="162"/>
          <xsd:enumeration value="163"/>
          <xsd:enumeration value="164"/>
          <xsd:enumeration value="165"/>
          <xsd:enumeration value="166"/>
          <xsd:enumeration value="167"/>
          <xsd:enumeration value="168"/>
          <xsd:enumeration value="169"/>
          <xsd:enumeration value="170"/>
          <xsd:enumeration value="171"/>
          <xsd:enumeration value="172"/>
          <xsd:enumeration value="173"/>
          <xsd:enumeration value="174"/>
          <xsd:enumeration value="175"/>
          <xsd:enumeration value="176"/>
          <xsd:enumeration value="177"/>
          <xsd:enumeration value="178"/>
          <xsd:enumeration value="179"/>
          <xsd:enumeration value="180"/>
          <xsd:enumeration value="181"/>
          <xsd:enumeration value="182"/>
          <xsd:enumeration value="183"/>
          <xsd:enumeration value="184"/>
          <xsd:enumeration value="185"/>
          <xsd:enumeration value="186"/>
          <xsd:enumeration value="187"/>
          <xsd:enumeration value="188"/>
          <xsd:enumeration value="189"/>
          <xsd:enumeration value="190"/>
          <xsd:enumeration value="191"/>
          <xsd:enumeration value="192"/>
          <xsd:enumeration value="193"/>
          <xsd:enumeration value="194"/>
          <xsd:enumeration value="195"/>
          <xsd:enumeration value="196"/>
          <xsd:enumeration value="197"/>
          <xsd:enumeration value="198"/>
          <xsd:enumeration value="199"/>
          <xsd:enumeration value="200"/>
          <xsd:enumeration value="201"/>
          <xsd:enumeration value="202"/>
          <xsd:enumeration value="203"/>
          <xsd:enumeration value="204"/>
          <xsd:enumeration value="205"/>
          <xsd:enumeration value="206"/>
          <xsd:enumeration value="207"/>
          <xsd:enumeration value="208"/>
          <xsd:enumeration value="209"/>
          <xsd:enumeration value="210"/>
          <xsd:enumeration value="211"/>
          <xsd:enumeration value="212"/>
          <xsd:enumeration value="213"/>
          <xsd:enumeration value="214"/>
          <xsd:enumeration value="215"/>
          <xsd:enumeration value="216"/>
          <xsd:enumeration value="217"/>
          <xsd:enumeration value="218"/>
          <xsd:enumeration value="219"/>
          <xsd:enumeration value="220"/>
          <xsd:enumeration value="221"/>
          <xsd:enumeration value="222"/>
          <xsd:enumeration value="223"/>
          <xsd:enumeration value="224"/>
          <xsd:enumeration value="225"/>
          <xsd:enumeration value="226"/>
          <xsd:enumeration value="227"/>
          <xsd:enumeration value="228"/>
          <xsd:enumeration value="229"/>
          <xsd:enumeration value="230"/>
          <xsd:enumeration value="231"/>
          <xsd:enumeration value="232"/>
          <xsd:enumeration value="233"/>
          <xsd:enumeration value="234"/>
          <xsd:enumeration value="235"/>
          <xsd:enumeration value="236"/>
          <xsd:enumeration value="237"/>
          <xsd:enumeration value="238"/>
          <xsd:enumeration value="239"/>
          <xsd:enumeration value="240"/>
          <xsd:enumeration value="241"/>
          <xsd:enumeration value="242"/>
          <xsd:enumeration value="243"/>
          <xsd:enumeration value="244"/>
          <xsd:enumeration value="245"/>
          <xsd:enumeration value="246"/>
          <xsd:enumeration value="247"/>
          <xsd:enumeration value="248"/>
          <xsd:enumeration value="249"/>
          <xsd:enumeration value="250"/>
          <xsd:enumeration value="251"/>
          <xsd:enumeration value="252"/>
          <xsd:enumeration value="253"/>
          <xsd:enumeration value="254"/>
          <xsd:enumeration value="255"/>
          <xsd:enumeration value="256"/>
          <xsd:enumeration value="257"/>
          <xsd:enumeration value="258"/>
          <xsd:enumeration value="259"/>
          <xsd:enumeration value="260"/>
          <xsd:enumeration value="261"/>
          <xsd:enumeration value="262"/>
          <xsd:enumeration value="263"/>
          <xsd:enumeration value="264"/>
          <xsd:enumeration value="265"/>
          <xsd:enumeration value="266"/>
          <xsd:enumeration value="267"/>
          <xsd:enumeration value="268"/>
          <xsd:enumeration value="269"/>
          <xsd:enumeration value="270"/>
          <xsd:enumeration value="271"/>
          <xsd:enumeration value="272"/>
          <xsd:enumeration value="273"/>
          <xsd:enumeration value="274"/>
          <xsd:enumeration value="275"/>
          <xsd:enumeration value="276"/>
          <xsd:enumeration value="277"/>
          <xsd:enumeration value="278"/>
          <xsd:enumeration value="279"/>
          <xsd:enumeration value="280"/>
          <xsd:enumeration value="281"/>
          <xsd:enumeration value="282"/>
          <xsd:enumeration value="283"/>
          <xsd:enumeration value="284"/>
          <xsd:enumeration value="285"/>
          <xsd:enumeration value="286"/>
          <xsd:enumeration value="287"/>
          <xsd:enumeration value="288"/>
          <xsd:enumeration value="289"/>
          <xsd:enumeration value="290"/>
          <xsd:enumeration value="291"/>
          <xsd:enumeration value="292"/>
          <xsd:enumeration value="293"/>
          <xsd:enumeration value="294"/>
          <xsd:enumeration value="295"/>
          <xsd:enumeration value="296"/>
          <xsd:enumeration value="297"/>
          <xsd:enumeration value="298"/>
          <xsd:enumeration value="299"/>
          <xsd:enumeration value="300"/>
          <xsd:enumeration value="301"/>
          <xsd:enumeration value="302"/>
          <xsd:enumeration value="303"/>
          <xsd:enumeration value="304"/>
          <xsd:enumeration value="305"/>
          <xsd:enumeration value="306"/>
          <xsd:enumeration value="307"/>
          <xsd:enumeration value="308"/>
          <xsd:enumeration value="309"/>
          <xsd:enumeration value="310"/>
          <xsd:enumeration value="311"/>
          <xsd:enumeration value="312"/>
          <xsd:enumeration value="313"/>
          <xsd:enumeration value="314"/>
          <xsd:enumeration value="315"/>
          <xsd:enumeration value="316"/>
          <xsd:enumeration value="317"/>
          <xsd:enumeration value="318"/>
          <xsd:enumeration value="319"/>
          <xsd:enumeration value="320"/>
          <xsd:enumeration value="321"/>
          <xsd:enumeration value="322"/>
          <xsd:enumeration value="323"/>
          <xsd:enumeration value="324"/>
          <xsd:enumeration value="325"/>
          <xsd:enumeration value="326"/>
          <xsd:enumeration value="327"/>
          <xsd:enumeration value="328"/>
          <xsd:enumeration value="329"/>
          <xsd:enumeration value="330"/>
          <xsd:enumeration value="331"/>
          <xsd:enumeration value="332"/>
          <xsd:enumeration value="333"/>
          <xsd:enumeration value="334"/>
          <xsd:enumeration value="335"/>
          <xsd:enumeration value="336"/>
          <xsd:enumeration value="337"/>
          <xsd:enumeration value="338"/>
          <xsd:enumeration value="339"/>
          <xsd:enumeration value="340"/>
          <xsd:enumeration value="341"/>
          <xsd:enumeration value="342"/>
          <xsd:enumeration value="343"/>
          <xsd:enumeration value="344"/>
          <xsd:enumeration value="345"/>
          <xsd:enumeration value="346"/>
          <xsd:enumeration value="347"/>
          <xsd:enumeration value="348"/>
          <xsd:enumeration value="349"/>
          <xsd:enumeration value="350"/>
          <xsd:enumeration value="351"/>
          <xsd:enumeration value="352"/>
          <xsd:enumeration value="353"/>
          <xsd:enumeration value="354"/>
          <xsd:enumeration value="355"/>
          <xsd:enumeration value="356"/>
          <xsd:enumeration value="357"/>
          <xsd:enumeration value="358"/>
          <xsd:enumeration value="359"/>
          <xsd:enumeration value="360"/>
          <xsd:enumeration value="361"/>
          <xsd:enumeration value="362"/>
          <xsd:enumeration value="363"/>
          <xsd:enumeration value="364"/>
          <xsd:enumeration value="365"/>
          <xsd:enumeration value="366"/>
          <xsd:enumeration value="367"/>
          <xsd:enumeration value="368"/>
          <xsd:enumeration value="369"/>
          <xsd:enumeration value="370"/>
          <xsd:enumeration value="371"/>
          <xsd:enumeration value="372"/>
          <xsd:enumeration value="373"/>
          <xsd:enumeration value="374"/>
          <xsd:enumeration value="375"/>
          <xsd:enumeration value="376"/>
          <xsd:enumeration value="377"/>
          <xsd:enumeration value="378"/>
          <xsd:enumeration value="379"/>
          <xsd:enumeration value="380"/>
          <xsd:enumeration value="381"/>
          <xsd:enumeration value="382"/>
          <xsd:enumeration value="383"/>
          <xsd:enumeration value="384"/>
          <xsd:enumeration value="385"/>
          <xsd:enumeration value="386"/>
          <xsd:enumeration value="387"/>
          <xsd:enumeration value="388"/>
          <xsd:enumeration value="389"/>
          <xsd:enumeration value="390"/>
          <xsd:enumeration value="391"/>
          <xsd:enumeration value="392"/>
          <xsd:enumeration value="393"/>
          <xsd:enumeration value="394"/>
          <xsd:enumeration value="395"/>
          <xsd:enumeration value="396"/>
          <xsd:enumeration value="397"/>
          <xsd:enumeration value="398"/>
          <xsd:enumeration value="399"/>
          <xsd:enumeration value="400"/>
          <xsd:enumeration value="401"/>
          <xsd:enumeration value="402"/>
          <xsd:enumeration value="403"/>
          <xsd:enumeration value="404"/>
          <xsd:enumeration value="405"/>
          <xsd:enumeration value="406"/>
          <xsd:enumeration value="407"/>
          <xsd:enumeration value="408"/>
          <xsd:enumeration value="409"/>
          <xsd:enumeration value="410"/>
          <xsd:enumeration value="411"/>
          <xsd:enumeration value="412"/>
          <xsd:enumeration value="413"/>
          <xsd:enumeration value="414"/>
          <xsd:enumeration value="415"/>
          <xsd:enumeration value="416"/>
          <xsd:enumeration value="417"/>
          <xsd:enumeration value="418"/>
          <xsd:enumeration value="419"/>
          <xsd:enumeration value="420"/>
          <xsd:enumeration value="421"/>
          <xsd:enumeration value="422"/>
          <xsd:enumeration value="423"/>
          <xsd:enumeration value="424"/>
          <xsd:enumeration value="425"/>
          <xsd:enumeration value="426"/>
          <xsd:enumeration value="427"/>
          <xsd:enumeration value="428"/>
          <xsd:enumeration value="429"/>
          <xsd:enumeration value="430"/>
          <xsd:enumeration value="431"/>
          <xsd:enumeration value="432"/>
          <xsd:enumeration value="433"/>
          <xsd:enumeration value="434"/>
          <xsd:enumeration value="435"/>
          <xsd:enumeration value="436"/>
          <xsd:enumeration value="437"/>
          <xsd:enumeration value="438"/>
          <xsd:enumeration value="439"/>
          <xsd:enumeration value="440"/>
          <xsd:enumeration value="441"/>
        </xsd:restriction>
      </xsd:simpleType>
    </xsd:element>
    <xsd:element name="Tariff_x0020_Dev_x0020_Doc_x0020_Type" ma:index="10" nillable="true" ma:displayName="Tariff Dev Doc Type" ma:format="Dropdown" ma:internalName="Tariff_x0020_Dev_x0020_Doc_x0020_Type">
      <xsd:simpleType>
        <xsd:restriction base="dms:Choice">
          <xsd:enumeration value="Rate Case Documents"/>
          <xsd:enumeration value="Pre-Pay Program"/>
          <xsd:enumeration value="Support"/>
        </xsd:restriction>
      </xsd:simpleType>
    </xsd:element>
    <xsd:element name="Filed_x0020_Documents" ma:index="11" nillable="true" ma:displayName="Filed Documents (Internal Use Only)" ma:format="Dropdown" ma:internalName="Filed_x0020_Documents" ma:readOnly="false">
      <xsd:simpleType>
        <xsd:restriction base="dms:Choice">
          <xsd:enumeration value="Application/Filing Requirements/Testimony"/>
          <xsd:enumeration value="PSC DR 01"/>
          <xsd:enumeration value="PSC DR 02/Intervenor DR 01"/>
          <xsd:enumeration value="PSC DR 03/Intervenor DR 02"/>
          <xsd:enumeration value="PSC DR 04"/>
          <xsd:enumeration value="PSC DR 05"/>
          <xsd:enumeration value="PSC DR 06"/>
          <xsd:enumeration value="PSC Post Hearing DR01"/>
          <xsd:enumeration value="PSC Post Hearing DR02"/>
          <xsd:enumeration value="VSCC DR01"/>
          <xsd:enumeration value="VSCC DR02"/>
          <xsd:enumeration value="VSCC DR03"/>
          <xsd:enumeration value="VSCC DR04"/>
          <xsd:enumeration value="VSCC DR05"/>
          <xsd:enumeration value="VSCC DR06"/>
          <xsd:enumeration value="VSCC DR07"/>
          <xsd:enumeration value="VSCC DR08"/>
          <xsd:enumeration value="VSCC DR09"/>
          <xsd:enumeration value="VSCC DR10"/>
          <xsd:enumeration value="VSCC DR11"/>
          <xsd:enumeration value="VSCC DR12"/>
          <xsd:enumeration value="VSCC DR13"/>
          <xsd:enumeration value="VSCC DR14"/>
          <xsd:enumeration value="Supplemental Testimony"/>
          <xsd:enumeration value="Rebuttal Testimony"/>
          <xsd:enumeration value="Settlement Agreement"/>
          <xsd:enumeration value="Stipulation Testimony"/>
          <xsd:enumeration value="Post Hearing Briefs"/>
        </xsd:restriction>
      </xsd:simpleType>
    </xsd:element>
    <xsd:element name="Department" ma:index="18" nillable="true" ma:displayName="Department/Purpose" ma:format="Dropdown" ma:internalName="Department" ma:readOnly="false">
      <xsd:simpleType>
        <xsd:restriction base="dms:Choice">
          <xsd:enumeration value="Billing Determinants"/>
          <xsd:enumeration value="Cost of Service"/>
          <xsd:enumeration value="Jurisdictional Separation Study"/>
          <xsd:enumeration value="Lead-Lag Study"/>
          <xsd:enumeration value="Revenue Requirement"/>
          <xsd:enumeration value="Testimony"/>
          <xsd:enumeration value="Errata"/>
          <xsd:enumeration value="Base Period Update - Jurisdictional Separation Study"/>
          <xsd:enumeration value="Base Period Update - Revenue Requirement"/>
          <xsd:enumeration value="Financial Planning &amp; Analysis"/>
          <xsd:enumeration value="Financial Planning &amp; Analysis - TEST FILES"/>
          <xsd:enumeration value="Financial Reporting"/>
          <xsd:enumeration value="Sales Analysis &amp; Forecasting"/>
          <xsd:enumeration value="State Regulation &amp; Rates"/>
          <xsd:enumeration value="Tax Accounting &amp; Complianc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ompany xmlns="54fcda00-7b58-44a7-b108-8bd10a8a08ba">
      <Value>KU</Value>
    </Company>
    <Tariff_x0020_Dev_x0020_Doc_x0020_Type xmlns="54fcda00-7b58-44a7-b108-8bd10a8a08ba" xsi:nil="true"/>
    <Filing_x0020_Requirement xmlns="54fcda00-7b58-44a7-b108-8bd10a8a08ba" xsi:nil="true"/>
    <Round xmlns="54fcda00-7b58-44a7-b108-8bd10a8a08ba">DR01 Attachments</Round>
    <FormData xmlns="http://schemas.microsoft.com/sharepoint/v3">&lt;?xml version="1.0" encoding="utf-8"?&gt;&lt;FormVariables&gt;&lt;Version /&gt;&lt;/FormVariables&gt;</FormData>
    <Data_x0020_Request_x0020_Question_x0020_No_x002e_ xmlns="54fcda00-7b58-44a7-b108-8bd10a8a08ba">023</Data_x0020_Request_x0020_Question_x0020_No_x002e_>
    <Year xmlns="54fcda00-7b58-44a7-b108-8bd10a8a08ba">2025</Year>
    <Document_x0020_Type xmlns="54fcda00-7b58-44a7-b108-8bd10a8a08ba">Data Requests</Document_x0020_Type>
    <Witness_x0020_Testimony xmlns="54fcda00-7b58-44a7-b108-8bd10a8a08ba" xsi:nil="true"/>
    <Intervemprs xmlns="54fcda00-7b58-44a7-b108-8bd10a8a08ba">U.S. Dept. of Defense/Federal Executive Agencies - DOD/FEA</Intervemprs>
    <Filed_x0020_Documents xmlns="54fcda00-7b58-44a7-b108-8bd10a8a08ba" xsi:nil="true"/>
    <Department xmlns="54fcda00-7b58-44a7-b108-8bd10a8a08ba" xsi:nil="true"/>
  </documentManagement>
</p:properties>
</file>

<file path=customXml/item5.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Props1.xml><?xml version="1.0" encoding="utf-8"?>
<ds:datastoreItem xmlns:ds="http://schemas.openxmlformats.org/officeDocument/2006/customXml" ds:itemID="{21180E71-EF67-44C7-9D83-6FBF86292FA6}">
  <ds:schemaRefs>
    <ds:schemaRef ds:uri="http://schemas.microsoft.com/sharepoint/v3/contenttype/forms"/>
  </ds:schemaRefs>
</ds:datastoreItem>
</file>

<file path=customXml/itemProps2.xml><?xml version="1.0" encoding="utf-8"?>
<ds:datastoreItem xmlns:ds="http://schemas.openxmlformats.org/officeDocument/2006/customXml" ds:itemID="{5923B3E4-97A9-4F26-8461-C190A6E44AF1}">
  <ds:schemaRefs/>
</ds:datastoreItem>
</file>

<file path=customXml/itemProps3.xml><?xml version="1.0" encoding="utf-8"?>
<ds:datastoreItem xmlns:ds="http://schemas.openxmlformats.org/officeDocument/2006/customXml" ds:itemID="{53D8E2EC-5B61-4B28-BF23-BB8ADA4A4D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fcda00-7b58-44a7-b108-8bd10a8a08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6D37B5C-99E9-46F7-B78B-900DCF78697A}">
  <ds:schemaRefs>
    <ds:schemaRef ds:uri="http://schemas.microsoft.com/office/2006/metadata/properties"/>
    <ds:schemaRef ds:uri="http://schemas.microsoft.com/office/infopath/2007/PartnerControls"/>
    <ds:schemaRef ds:uri="54fcda00-7b58-44a7-b108-8bd10a8a08ba"/>
    <ds:schemaRef ds:uri="http://schemas.microsoft.com/sharepoint/v3"/>
  </ds:schemaRefs>
</ds:datastoreItem>
</file>

<file path=customXml/itemProps5.xml><?xml version="1.0" encoding="utf-8"?>
<ds:datastoreItem xmlns:ds="http://schemas.openxmlformats.org/officeDocument/2006/customXml" ds:itemID="{4A52A987-D9F9-4E48-AA3A-EE8385BEB3B4}">
  <ds:schemaRefs>
    <ds:schemaRef ds:uri="http://schemas.microsoft.com/sharepoint/v3/contenttype/forms/ur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KU IS BP vs 12 Mo Preceding</vt:lpstr>
      <vt:lpstr>KU J IS BP vs 12 Mo Preceding</vt:lpstr>
      <vt:lpstr>RB Base Period vs Aug 2024 TC</vt:lpstr>
      <vt:lpstr>RB Base Period vs Aug 2024 Juri</vt:lpstr>
      <vt:lpstr>CAPITAL STRUCTURE</vt:lpstr>
      <vt:lpstr>'CAPITAL STRUCTURE'!Print_Area</vt:lpstr>
      <vt:lpstr>'KU IS BP vs 12 Mo Preceding'!Print_Area</vt:lpstr>
      <vt:lpstr>'RB Base Period vs Aug 2024 Juri'!Print_Area</vt:lpstr>
      <vt:lpstr>'RB Base Period vs Aug 2024 TC'!Print_Area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2025-06-11T03:03:58Z</dcterms:created>
  <dcterms:modified xsi:type="dcterms:W3CDTF">2025-07-15T22:17:13Z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65de27-20ef-4eb5-94ff-abaf6a06cb9e_Enabled">
    <vt:lpwstr>true</vt:lpwstr>
  </property>
  <property fmtid="{D5CDD505-2E9C-101B-9397-08002B2CF9AE}" pid="3" name="MSIP_Label_e965de27-20ef-4eb5-94ff-abaf6a06cb9e_SetDate">
    <vt:lpwstr>2025-06-11T10:17:29Z</vt:lpwstr>
  </property>
  <property fmtid="{D5CDD505-2E9C-101B-9397-08002B2CF9AE}" pid="4" name="MSIP_Label_e965de27-20ef-4eb5-94ff-abaf6a06cb9e_Method">
    <vt:lpwstr>Privileged</vt:lpwstr>
  </property>
  <property fmtid="{D5CDD505-2E9C-101B-9397-08002B2CF9AE}" pid="5" name="MSIP_Label_e965de27-20ef-4eb5-94ff-abaf6a06cb9e_Name">
    <vt:lpwstr>e965de27-20ef-4eb5-94ff-abaf6a06cb9e</vt:lpwstr>
  </property>
  <property fmtid="{D5CDD505-2E9C-101B-9397-08002B2CF9AE}" pid="6" name="MSIP_Label_e965de27-20ef-4eb5-94ff-abaf6a06cb9e_SiteId">
    <vt:lpwstr>5ee3b0ba-a559-45ee-a69e-6d3e963a3e72</vt:lpwstr>
  </property>
  <property fmtid="{D5CDD505-2E9C-101B-9397-08002B2CF9AE}" pid="7" name="MSIP_Label_e965de27-20ef-4eb5-94ff-abaf6a06cb9e_ActionId">
    <vt:lpwstr>fd6cbd09-1316-4a97-9c0f-8f1d2cae3338</vt:lpwstr>
  </property>
  <property fmtid="{D5CDD505-2E9C-101B-9397-08002B2CF9AE}" pid="8" name="MSIP_Label_e965de27-20ef-4eb5-94ff-abaf6a06cb9e_ContentBits">
    <vt:lpwstr>2</vt:lpwstr>
  </property>
  <property fmtid="{D5CDD505-2E9C-101B-9397-08002B2CF9AE}" pid="9" name="MSIP_Label_b28095e7-21cd-4f1b-a182-85eb226f41ae_Enabled">
    <vt:lpwstr>true</vt:lpwstr>
  </property>
  <property fmtid="{D5CDD505-2E9C-101B-9397-08002B2CF9AE}" pid="10" name="MSIP_Label_b28095e7-21cd-4f1b-a182-85eb226f41ae_SetDate">
    <vt:lpwstr>2025-06-11T14:39:15Z</vt:lpwstr>
  </property>
  <property fmtid="{D5CDD505-2E9C-101B-9397-08002B2CF9AE}" pid="11" name="MSIP_Label_b28095e7-21cd-4f1b-a182-85eb226f41ae_Method">
    <vt:lpwstr>Privileged</vt:lpwstr>
  </property>
  <property fmtid="{D5CDD505-2E9C-101B-9397-08002B2CF9AE}" pid="12" name="MSIP_Label_b28095e7-21cd-4f1b-a182-85eb226f41ae_Name">
    <vt:lpwstr>b28095e7-21cd-4f1b-a182-85eb226f41ae</vt:lpwstr>
  </property>
  <property fmtid="{D5CDD505-2E9C-101B-9397-08002B2CF9AE}" pid="13" name="MSIP_Label_b28095e7-21cd-4f1b-a182-85eb226f41ae_SiteId">
    <vt:lpwstr>25b79aa0-07c6-4d65-9c80-df92aacdc157</vt:lpwstr>
  </property>
  <property fmtid="{D5CDD505-2E9C-101B-9397-08002B2CF9AE}" pid="14" name="MSIP_Label_b28095e7-21cd-4f1b-a182-85eb226f41ae_ActionId">
    <vt:lpwstr>d33fdddf-2373-4f39-b513-413217d68e2a</vt:lpwstr>
  </property>
  <property fmtid="{D5CDD505-2E9C-101B-9397-08002B2CF9AE}" pid="15" name="MSIP_Label_b28095e7-21cd-4f1b-a182-85eb226f41ae_ContentBits">
    <vt:lpwstr>2</vt:lpwstr>
  </property>
  <property fmtid="{D5CDD505-2E9C-101B-9397-08002B2CF9AE}" pid="16" name="MSIP_Label_b28095e7-21cd-4f1b-a182-85eb226f41ae_Tag">
    <vt:lpwstr>10, 0, 1, 1</vt:lpwstr>
  </property>
  <property fmtid="{D5CDD505-2E9C-101B-9397-08002B2CF9AE}" pid="17" name="ContentTypeId">
    <vt:lpwstr>0x0101002D0103853DF7894DB347713A7250CD66</vt:lpwstr>
  </property>
</Properties>
</file>